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HPUGLIES\OneDrive - Environmental Protection Agency (EPA)\Wp\"/>
    </mc:Choice>
  </mc:AlternateContent>
  <xr:revisionPtr revIDLastSave="43" documentId="8_{ED6F8D95-2B5A-46B8-8135-71590AA9E6CF}" xr6:coauthVersionLast="44" xr6:coauthVersionMax="44" xr10:uidLastSave="{42732479-BAA9-4C6C-A47A-45B8CEA384D2}"/>
  <bookViews>
    <workbookView xWindow="-109" yWindow="-109" windowWidth="26301" windowHeight="14305" tabRatio="835" xr2:uid="{00000000-000D-0000-FFFF-FFFF00000000}"/>
  </bookViews>
  <sheets>
    <sheet name="LDV,LDT1" sheetId="14" r:id="rId1"/>
    <sheet name="LDT2,HLDT,MDPV" sheetId="15" r:id="rId2"/>
    <sheet name="FTP 120k NMOG+NOX Summary" sheetId="7" r:id="rId3"/>
    <sheet name="FTP 150k NMOG+NOX Summary" sheetId="16" r:id="rId4"/>
    <sheet name="SFTP 120k NMOG+NOX Summary" sheetId="9" r:id="rId5"/>
    <sheet name="SFTP 150k NMOG+NOX Summary" sheetId="19" r:id="rId6"/>
    <sheet name="Sheet2" sheetId="17" state="hidden" r:id="rId7"/>
  </sheets>
  <definedNames>
    <definedName name="Bin_2019">Sheet2!$I$1:$I$10</definedName>
    <definedName name="Bin_2020">Sheet2!$J$1:$J$7</definedName>
    <definedName name="Model_Years1">Sheet2!$E$1:$E$11</definedName>
    <definedName name="NMOG_NOx">Sheet2!$A$1:$A$20</definedName>
    <definedName name="_xlnm.Print_Area" localSheetId="2">'FTP 120k NMOG+NOX Summary'!$A$1:$K$54</definedName>
    <definedName name="_xlnm.Print_Area" localSheetId="3">'FTP 150k NMOG+NOX Summary'!$A$1:$K$65</definedName>
    <definedName name="_xlnm.Print_Area" localSheetId="4">'SFTP 120k NMOG+NOX Summary'!$A$1:$K$45</definedName>
    <definedName name="_xlnm.Print_Area" localSheetId="5">'SFTP 150k NMOG+NOX Summary'!$A$1:$K$47</definedName>
    <definedName name="Useful_Life">Sheet2!$C$1:$C$2</definedName>
    <definedName name="Useful_LifeSFTP">Sheet2!$D$1:$D$3</definedName>
    <definedName name="YN_Choice">Sheet2!$G$1:$G$2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1" i="7" l="1"/>
  <c r="G27" i="7"/>
  <c r="G38" i="7"/>
  <c r="I38" i="7"/>
  <c r="J38" i="7" s="1"/>
  <c r="G21" i="9"/>
  <c r="G17" i="19"/>
  <c r="G30" i="9" l="1"/>
  <c r="G22" i="9"/>
  <c r="G47" i="16"/>
  <c r="G39" i="16"/>
  <c r="G33" i="16"/>
  <c r="G27" i="16"/>
  <c r="I47" i="16"/>
  <c r="J47" i="16" s="1"/>
  <c r="G29" i="16"/>
  <c r="G28" i="16"/>
  <c r="G11" i="15" l="1"/>
  <c r="K11" i="7" l="1"/>
  <c r="G28" i="7"/>
  <c r="G32" i="7"/>
  <c r="K11" i="16" l="1"/>
  <c r="G40" i="16"/>
  <c r="G34" i="16"/>
  <c r="G35" i="16"/>
  <c r="I40" i="16" l="1"/>
  <c r="J40" i="16" s="1"/>
  <c r="I39" i="16"/>
  <c r="J39" i="16" s="1"/>
  <c r="I61" i="16"/>
  <c r="I60" i="16"/>
  <c r="I55" i="16"/>
  <c r="I49" i="16"/>
  <c r="J49" i="16" s="1"/>
  <c r="I48" i="16"/>
  <c r="J48" i="16" s="1"/>
  <c r="I54" i="16"/>
  <c r="I39" i="7"/>
  <c r="I32" i="7"/>
  <c r="I28" i="7"/>
  <c r="I31" i="7"/>
  <c r="I27" i="7"/>
  <c r="I29" i="16"/>
  <c r="J29" i="16" s="1"/>
  <c r="I28" i="16"/>
  <c r="J28" i="16" s="1"/>
  <c r="I27" i="16"/>
  <c r="J27" i="16" s="1"/>
  <c r="I28" i="9"/>
  <c r="I21" i="9"/>
  <c r="I17" i="9"/>
  <c r="I17" i="19"/>
  <c r="Q487" i="14" l="1"/>
  <c r="Q486" i="14"/>
  <c r="Q485" i="14"/>
  <c r="Q484" i="14"/>
  <c r="Q483" i="14"/>
  <c r="Q482" i="14"/>
  <c r="Q481" i="14"/>
  <c r="Q480" i="14"/>
  <c r="Q479" i="14"/>
  <c r="Q478" i="14"/>
  <c r="Q477" i="14"/>
  <c r="Q476" i="14"/>
  <c r="Q475" i="14"/>
  <c r="Q474" i="14"/>
  <c r="Q473" i="14"/>
  <c r="Q472" i="14"/>
  <c r="Q471" i="14"/>
  <c r="Q470" i="14"/>
  <c r="Q469" i="14"/>
  <c r="Q468" i="14"/>
  <c r="Q467" i="14"/>
  <c r="Q466" i="14"/>
  <c r="Q465" i="14"/>
  <c r="Q464" i="14"/>
  <c r="Q463" i="14"/>
  <c r="Q462" i="14"/>
  <c r="Q461" i="14"/>
  <c r="Q460" i="14"/>
  <c r="Q459" i="14"/>
  <c r="Q458" i="14"/>
  <c r="Q457" i="14"/>
  <c r="Q456" i="14"/>
  <c r="Q455" i="14"/>
  <c r="Q454" i="14"/>
  <c r="Q453" i="14"/>
  <c r="Q452" i="14"/>
  <c r="Q451" i="14"/>
  <c r="Q450" i="14"/>
  <c r="Q449" i="14"/>
  <c r="Q448" i="14"/>
  <c r="Q447" i="14"/>
  <c r="Q446" i="14"/>
  <c r="Q445" i="14"/>
  <c r="Q444" i="14"/>
  <c r="Q443" i="14"/>
  <c r="Q442" i="14"/>
  <c r="Q441" i="14"/>
  <c r="Q440" i="14"/>
  <c r="Q439" i="14"/>
  <c r="Q438" i="14"/>
  <c r="Q437" i="14"/>
  <c r="Q436" i="14"/>
  <c r="Q435" i="14"/>
  <c r="Q434" i="14"/>
  <c r="Q433" i="14"/>
  <c r="Q432" i="14"/>
  <c r="Q431" i="14"/>
  <c r="Q430" i="14"/>
  <c r="Q429" i="14"/>
  <c r="Q428" i="14"/>
  <c r="Q427" i="14"/>
  <c r="Q426" i="14"/>
  <c r="Q425" i="14"/>
  <c r="Q424" i="14"/>
  <c r="Q423" i="14"/>
  <c r="Q422" i="14"/>
  <c r="Q421" i="14"/>
  <c r="Q420" i="14"/>
  <c r="Q419" i="14"/>
  <c r="Q418" i="14"/>
  <c r="Q417" i="14"/>
  <c r="Q416" i="14"/>
  <c r="Q415" i="14"/>
  <c r="Q414" i="14"/>
  <c r="Q413" i="14"/>
  <c r="Q412" i="14"/>
  <c r="Q411" i="14"/>
  <c r="Q410" i="14"/>
  <c r="Q409" i="14"/>
  <c r="Q408" i="14"/>
  <c r="Q407" i="14"/>
  <c r="Q406" i="14"/>
  <c r="Q405" i="14"/>
  <c r="Q404" i="14"/>
  <c r="Q403" i="14"/>
  <c r="Q402" i="14"/>
  <c r="Q401" i="14"/>
  <c r="Q400" i="14"/>
  <c r="Q399" i="14"/>
  <c r="Q398" i="14"/>
  <c r="Q397" i="14"/>
  <c r="Q396" i="14"/>
  <c r="Q395" i="14"/>
  <c r="Q394" i="14"/>
  <c r="Q393" i="14"/>
  <c r="Q392" i="14"/>
  <c r="Q391" i="14"/>
  <c r="Q390" i="14"/>
  <c r="Q389" i="14"/>
  <c r="Q388" i="14"/>
  <c r="Q387" i="14"/>
  <c r="Q386" i="14"/>
  <c r="Q385" i="14"/>
  <c r="Q384" i="14"/>
  <c r="Q383" i="14"/>
  <c r="Q382" i="14"/>
  <c r="Q381" i="14"/>
  <c r="Q380" i="14"/>
  <c r="Q379" i="14"/>
  <c r="Q378" i="14"/>
  <c r="Q377" i="14"/>
  <c r="Q376" i="14"/>
  <c r="Q375" i="14"/>
  <c r="Q374" i="14"/>
  <c r="Q373" i="14"/>
  <c r="Q372" i="14"/>
  <c r="Q371" i="14"/>
  <c r="Q370" i="14"/>
  <c r="Q369" i="14"/>
  <c r="Q368" i="14"/>
  <c r="Q367" i="14"/>
  <c r="Q366" i="14"/>
  <c r="Q365" i="14"/>
  <c r="Q364" i="14"/>
  <c r="Q363" i="14"/>
  <c r="Q362" i="14"/>
  <c r="Q361" i="14"/>
  <c r="Q360" i="14"/>
  <c r="Q359" i="14"/>
  <c r="Q358" i="14"/>
  <c r="Q357" i="14"/>
  <c r="Q356" i="14"/>
  <c r="Q355" i="14"/>
  <c r="Q354" i="14"/>
  <c r="Q353" i="14"/>
  <c r="Q352" i="14"/>
  <c r="Q351" i="14"/>
  <c r="Q350" i="14"/>
  <c r="Q349" i="14"/>
  <c r="Q348" i="14"/>
  <c r="Q347" i="14"/>
  <c r="Q346" i="14"/>
  <c r="Q345" i="14"/>
  <c r="Q344" i="14"/>
  <c r="Q343" i="14"/>
  <c r="Q342" i="14"/>
  <c r="Q341" i="14"/>
  <c r="Q340" i="14"/>
  <c r="Q339" i="14"/>
  <c r="Q338" i="14"/>
  <c r="Q337" i="14"/>
  <c r="Q336" i="14"/>
  <c r="Q335" i="14"/>
  <c r="Q334" i="14"/>
  <c r="Q333" i="14"/>
  <c r="Q332" i="14"/>
  <c r="Q331" i="14"/>
  <c r="Q330" i="14"/>
  <c r="Q329" i="14"/>
  <c r="Q328" i="14"/>
  <c r="Q327" i="14"/>
  <c r="Q326" i="14"/>
  <c r="Q325" i="14"/>
  <c r="Q324" i="14"/>
  <c r="Q323" i="14"/>
  <c r="Q322" i="14"/>
  <c r="Q321" i="14"/>
  <c r="Q320" i="14"/>
  <c r="Q319" i="14"/>
  <c r="Q318" i="14"/>
  <c r="Q317" i="14"/>
  <c r="Q316" i="14"/>
  <c r="Q315" i="14"/>
  <c r="Q314" i="14"/>
  <c r="Q313" i="14"/>
  <c r="Q312" i="14"/>
  <c r="Q311" i="14"/>
  <c r="Q310" i="14"/>
  <c r="Q309" i="14"/>
  <c r="Q308" i="14"/>
  <c r="Q307" i="14"/>
  <c r="Q306" i="14"/>
  <c r="Q305" i="14"/>
  <c r="Q304" i="14"/>
  <c r="Q303" i="14"/>
  <c r="Q302" i="14"/>
  <c r="Q301" i="14"/>
  <c r="Q300" i="14"/>
  <c r="Q299" i="14"/>
  <c r="Q298" i="14"/>
  <c r="Q297" i="14"/>
  <c r="Q296" i="14"/>
  <c r="Q295" i="14"/>
  <c r="Q294" i="14"/>
  <c r="Q293" i="14"/>
  <c r="Q292" i="14"/>
  <c r="Q291" i="14"/>
  <c r="Q290" i="14"/>
  <c r="Q289" i="14"/>
  <c r="Q288" i="14"/>
  <c r="Q287" i="14"/>
  <c r="Q286" i="14"/>
  <c r="Q285" i="14"/>
  <c r="Q284" i="14"/>
  <c r="Q283" i="14"/>
  <c r="Q282" i="14"/>
  <c r="Q281" i="14"/>
  <c r="Q280" i="14"/>
  <c r="Q279" i="14"/>
  <c r="Q278" i="14"/>
  <c r="Q277" i="14"/>
  <c r="Q276" i="14"/>
  <c r="Q275" i="14"/>
  <c r="Q274" i="14"/>
  <c r="Q273" i="14"/>
  <c r="Q272" i="14"/>
  <c r="Q271" i="14"/>
  <c r="Q270" i="14"/>
  <c r="Q269" i="14"/>
  <c r="Q268" i="14"/>
  <c r="Q267" i="14"/>
  <c r="Q266" i="14"/>
  <c r="Q265" i="14"/>
  <c r="Q264" i="14"/>
  <c r="Q263" i="14"/>
  <c r="Q262" i="14"/>
  <c r="Q261" i="14"/>
  <c r="Q260" i="14"/>
  <c r="Q259" i="14"/>
  <c r="Q258" i="14"/>
  <c r="Q257" i="14"/>
  <c r="Q256" i="14"/>
  <c r="Q255" i="14"/>
  <c r="Q254" i="14"/>
  <c r="Q253" i="14"/>
  <c r="Q252" i="14"/>
  <c r="Q251" i="14"/>
  <c r="Q250" i="14"/>
  <c r="Q249" i="14"/>
  <c r="Q248" i="14"/>
  <c r="Q247" i="14"/>
  <c r="Q246" i="14"/>
  <c r="Q245" i="14"/>
  <c r="Q244" i="14"/>
  <c r="Q243" i="14"/>
  <c r="Q242" i="14"/>
  <c r="Q241" i="14"/>
  <c r="Q240" i="14"/>
  <c r="Q239" i="14"/>
  <c r="Q238" i="14"/>
  <c r="Q237" i="14"/>
  <c r="Q236" i="14"/>
  <c r="Q235" i="14"/>
  <c r="Q234" i="14"/>
  <c r="Q233" i="14"/>
  <c r="Q232" i="14"/>
  <c r="Q231" i="14"/>
  <c r="Q230" i="14"/>
  <c r="Q229" i="14"/>
  <c r="Q228" i="14"/>
  <c r="Q227" i="14"/>
  <c r="Q226" i="14"/>
  <c r="Q225" i="14"/>
  <c r="Q224" i="14"/>
  <c r="Q223" i="14"/>
  <c r="Q222" i="14"/>
  <c r="Q221" i="14"/>
  <c r="Q220" i="14"/>
  <c r="Q219" i="14"/>
  <c r="Q218" i="14"/>
  <c r="Q217" i="14"/>
  <c r="Q216" i="14"/>
  <c r="Q215" i="14"/>
  <c r="Q214" i="14"/>
  <c r="Q213" i="14"/>
  <c r="Q212" i="14"/>
  <c r="Q211" i="14"/>
  <c r="Q210" i="14"/>
  <c r="Q209" i="14"/>
  <c r="Q208" i="14"/>
  <c r="Q207" i="14"/>
  <c r="Q206" i="14"/>
  <c r="Q205" i="14"/>
  <c r="Q204" i="14"/>
  <c r="Q203" i="14"/>
  <c r="Q202" i="14"/>
  <c r="Q201" i="14"/>
  <c r="Q200" i="14"/>
  <c r="Q199" i="14"/>
  <c r="Q198" i="14"/>
  <c r="Q197" i="14"/>
  <c r="Q196" i="14"/>
  <c r="Q195" i="14"/>
  <c r="Q194" i="14"/>
  <c r="Q193" i="14"/>
  <c r="Q192" i="14"/>
  <c r="Q191" i="14"/>
  <c r="Q190" i="14"/>
  <c r="Q189" i="14"/>
  <c r="Q188" i="14"/>
  <c r="Q187" i="14"/>
  <c r="Q186" i="14"/>
  <c r="Q185" i="14"/>
  <c r="Q184" i="14"/>
  <c r="Q183" i="14"/>
  <c r="Q182" i="14"/>
  <c r="Q181" i="14"/>
  <c r="Q180" i="14"/>
  <c r="Q179" i="14"/>
  <c r="Q178" i="14"/>
  <c r="Q177" i="14"/>
  <c r="Q176" i="14"/>
  <c r="Q175" i="14"/>
  <c r="Q174" i="14"/>
  <c r="Q173" i="14"/>
  <c r="Q172" i="14"/>
  <c r="Q171" i="14"/>
  <c r="Q170" i="14"/>
  <c r="Q169" i="14"/>
  <c r="Q168" i="14"/>
  <c r="Q167" i="14"/>
  <c r="Q166" i="14"/>
  <c r="Q165" i="14"/>
  <c r="Q164" i="14"/>
  <c r="Q163" i="14"/>
  <c r="Q162" i="14"/>
  <c r="Q161" i="14"/>
  <c r="Q160" i="14"/>
  <c r="Q159" i="14"/>
  <c r="Q158" i="14"/>
  <c r="Q157" i="14"/>
  <c r="Q156" i="14"/>
  <c r="Q155" i="14"/>
  <c r="Q154" i="14"/>
  <c r="Q153" i="14"/>
  <c r="Q152" i="14"/>
  <c r="Q151" i="14"/>
  <c r="Q150" i="14"/>
  <c r="Q149" i="14"/>
  <c r="Q148" i="14"/>
  <c r="Q147" i="14"/>
  <c r="Q146" i="14"/>
  <c r="Q145" i="14"/>
  <c r="Q144" i="14"/>
  <c r="Q143" i="14"/>
  <c r="Q142" i="14"/>
  <c r="Q141" i="14"/>
  <c r="Q140" i="14"/>
  <c r="Q139" i="14"/>
  <c r="Q138" i="14"/>
  <c r="Q137" i="14"/>
  <c r="Q136" i="14"/>
  <c r="Q135" i="14"/>
  <c r="Q134" i="14"/>
  <c r="Q133" i="14"/>
  <c r="Q132" i="14"/>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91" i="14"/>
  <c r="Q90" i="14"/>
  <c r="Q89" i="14"/>
  <c r="Q88" i="14"/>
  <c r="Q87" i="14"/>
  <c r="Q86" i="14"/>
  <c r="Q85" i="14"/>
  <c r="Q84" i="14"/>
  <c r="Q83" i="14"/>
  <c r="Q82" i="14"/>
  <c r="Q81" i="14"/>
  <c r="Q80" i="14"/>
  <c r="Q79" i="14"/>
  <c r="Q78" i="14"/>
  <c r="Q77" i="14"/>
  <c r="Q76" i="14"/>
  <c r="Q75" i="14"/>
  <c r="Q74" i="14"/>
  <c r="Q73" i="14"/>
  <c r="Q72" i="14"/>
  <c r="Q71" i="14"/>
  <c r="Q70" i="14"/>
  <c r="Q69" i="14"/>
  <c r="Q68" i="14"/>
  <c r="Q67" i="14"/>
  <c r="Q66" i="14"/>
  <c r="Q65" i="14"/>
  <c r="Q64" i="14"/>
  <c r="Q63" i="14"/>
  <c r="Q62" i="14"/>
  <c r="Q61" i="14"/>
  <c r="Q60" i="14"/>
  <c r="Q59"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I12" i="14" l="1"/>
  <c r="I11" i="14"/>
  <c r="O11" i="14"/>
  <c r="I11" i="15" l="1"/>
  <c r="I10" i="15"/>
  <c r="L21" i="15" l="1"/>
  <c r="M21" i="15" s="1"/>
  <c r="L22" i="15"/>
  <c r="M22" i="15" s="1"/>
  <c r="L23" i="15"/>
  <c r="M23" i="15" s="1"/>
  <c r="L24" i="15"/>
  <c r="M24" i="15" s="1"/>
  <c r="L25" i="15"/>
  <c r="M25" i="15" s="1"/>
  <c r="L26" i="15"/>
  <c r="M26" i="15" s="1"/>
  <c r="L27" i="15"/>
  <c r="M27" i="15" s="1"/>
  <c r="L28" i="15"/>
  <c r="M28" i="15" s="1"/>
  <c r="L29" i="15"/>
  <c r="M29" i="15" s="1"/>
  <c r="L30" i="15"/>
  <c r="M30" i="15" s="1"/>
  <c r="L31" i="15"/>
  <c r="M31" i="15" s="1"/>
  <c r="L32" i="15"/>
  <c r="M32" i="15" s="1"/>
  <c r="L33" i="15"/>
  <c r="M33" i="15" s="1"/>
  <c r="L34" i="15"/>
  <c r="M34" i="15" s="1"/>
  <c r="L35" i="15"/>
  <c r="M35" i="15" s="1"/>
  <c r="L36" i="15"/>
  <c r="M36" i="15" s="1"/>
  <c r="L37" i="15"/>
  <c r="M37" i="15" s="1"/>
  <c r="L38" i="15"/>
  <c r="M38" i="15" s="1"/>
  <c r="L39" i="15"/>
  <c r="M39" i="15" s="1"/>
  <c r="L40" i="15"/>
  <c r="M40" i="15" s="1"/>
  <c r="L41" i="15"/>
  <c r="M41" i="15" s="1"/>
  <c r="L42" i="15"/>
  <c r="M42" i="15" s="1"/>
  <c r="L43" i="15"/>
  <c r="M43" i="15" s="1"/>
  <c r="L44" i="15"/>
  <c r="M44" i="15" s="1"/>
  <c r="L45" i="15"/>
  <c r="M45" i="15" s="1"/>
  <c r="L46" i="15"/>
  <c r="M46" i="15" s="1"/>
  <c r="L47" i="15"/>
  <c r="M47" i="15" s="1"/>
  <c r="L48" i="15"/>
  <c r="M48" i="15" s="1"/>
  <c r="L49" i="15"/>
  <c r="M49" i="15" s="1"/>
  <c r="L50" i="15"/>
  <c r="M50" i="15" s="1"/>
  <c r="L51" i="15"/>
  <c r="M51" i="15" s="1"/>
  <c r="L52" i="15"/>
  <c r="M52" i="15" s="1"/>
  <c r="L53" i="15"/>
  <c r="M53" i="15" s="1"/>
  <c r="L54" i="15"/>
  <c r="M54" i="15" s="1"/>
  <c r="L55" i="15"/>
  <c r="M55" i="15" s="1"/>
  <c r="L56" i="15"/>
  <c r="M56" i="15" s="1"/>
  <c r="L57" i="15"/>
  <c r="M57" i="15" s="1"/>
  <c r="L58" i="15"/>
  <c r="M58" i="15" s="1"/>
  <c r="L59" i="15"/>
  <c r="M59" i="15" s="1"/>
  <c r="L60" i="15"/>
  <c r="M60" i="15" s="1"/>
  <c r="L61" i="15"/>
  <c r="M61" i="15" s="1"/>
  <c r="L62" i="15"/>
  <c r="M62" i="15" s="1"/>
  <c r="L63" i="15"/>
  <c r="M63" i="15" s="1"/>
  <c r="L64" i="15"/>
  <c r="M64" i="15" s="1"/>
  <c r="L65" i="15"/>
  <c r="M65" i="15" s="1"/>
  <c r="L66" i="15"/>
  <c r="M66" i="15" s="1"/>
  <c r="L67" i="15"/>
  <c r="M67" i="15" s="1"/>
  <c r="L68" i="15"/>
  <c r="M68" i="15" s="1"/>
  <c r="L69" i="15"/>
  <c r="M69" i="15" s="1"/>
  <c r="L70" i="15"/>
  <c r="M70" i="15" s="1"/>
  <c r="L71" i="15"/>
  <c r="M71" i="15" s="1"/>
  <c r="L72" i="15"/>
  <c r="M72" i="15" s="1"/>
  <c r="L73" i="15"/>
  <c r="M73" i="15" s="1"/>
  <c r="L74" i="15"/>
  <c r="M74" i="15" s="1"/>
  <c r="L75" i="15"/>
  <c r="M75" i="15" s="1"/>
  <c r="L76" i="15"/>
  <c r="M76" i="15" s="1"/>
  <c r="L77" i="15"/>
  <c r="M77" i="15" s="1"/>
  <c r="L78" i="15"/>
  <c r="M78" i="15" s="1"/>
  <c r="L79" i="15"/>
  <c r="M79" i="15" s="1"/>
  <c r="L80" i="15"/>
  <c r="M80" i="15" s="1"/>
  <c r="L81" i="15"/>
  <c r="M81" i="15" s="1"/>
  <c r="L82" i="15"/>
  <c r="M82" i="15" s="1"/>
  <c r="L83" i="15"/>
  <c r="M83" i="15" s="1"/>
  <c r="L84" i="15"/>
  <c r="M84" i="15" s="1"/>
  <c r="L85" i="15"/>
  <c r="M85" i="15" s="1"/>
  <c r="L86" i="15"/>
  <c r="M86" i="15" s="1"/>
  <c r="L87" i="15"/>
  <c r="M87" i="15" s="1"/>
  <c r="L88" i="15"/>
  <c r="M88" i="15" s="1"/>
  <c r="L89" i="15"/>
  <c r="M89" i="15" s="1"/>
  <c r="L90" i="15"/>
  <c r="M90" i="15" s="1"/>
  <c r="L91" i="15"/>
  <c r="M91" i="15" s="1"/>
  <c r="L92" i="15"/>
  <c r="M92" i="15" s="1"/>
  <c r="L93" i="15"/>
  <c r="M93" i="15" s="1"/>
  <c r="L94" i="15"/>
  <c r="M94" i="15" s="1"/>
  <c r="L95" i="15"/>
  <c r="M95" i="15" s="1"/>
  <c r="L96" i="15"/>
  <c r="M96" i="15" s="1"/>
  <c r="L97" i="15"/>
  <c r="M97" i="15" s="1"/>
  <c r="L98" i="15"/>
  <c r="M98" i="15" s="1"/>
  <c r="L99" i="15"/>
  <c r="M99" i="15" s="1"/>
  <c r="L100" i="15"/>
  <c r="M100" i="15" s="1"/>
  <c r="L101" i="15"/>
  <c r="M101" i="15" s="1"/>
  <c r="L102" i="15"/>
  <c r="M102" i="15" s="1"/>
  <c r="L103" i="15"/>
  <c r="M103" i="15" s="1"/>
  <c r="L104" i="15"/>
  <c r="M104" i="15" s="1"/>
  <c r="L105" i="15"/>
  <c r="M105" i="15" s="1"/>
  <c r="L106" i="15"/>
  <c r="M106" i="15" s="1"/>
  <c r="L107" i="15"/>
  <c r="M107" i="15" s="1"/>
  <c r="L108" i="15"/>
  <c r="M108" i="15" s="1"/>
  <c r="L109" i="15"/>
  <c r="M109" i="15" s="1"/>
  <c r="L110" i="15"/>
  <c r="M110" i="15" s="1"/>
  <c r="L111" i="15"/>
  <c r="M111" i="15" s="1"/>
  <c r="L112" i="15"/>
  <c r="M112" i="15" s="1"/>
  <c r="L113" i="15"/>
  <c r="M113" i="15" s="1"/>
  <c r="L114" i="15"/>
  <c r="M114" i="15" s="1"/>
  <c r="L115" i="15"/>
  <c r="M115" i="15" s="1"/>
  <c r="L116" i="15"/>
  <c r="M116" i="15" s="1"/>
  <c r="L117" i="15"/>
  <c r="M117" i="15" s="1"/>
  <c r="L118" i="15"/>
  <c r="M118" i="15" s="1"/>
  <c r="L119" i="15"/>
  <c r="M119" i="15" s="1"/>
  <c r="L120" i="15"/>
  <c r="M120" i="15" s="1"/>
  <c r="L121" i="15"/>
  <c r="M121" i="15" s="1"/>
  <c r="L122" i="15"/>
  <c r="M122" i="15" s="1"/>
  <c r="L123" i="15"/>
  <c r="M123" i="15" s="1"/>
  <c r="L124" i="15"/>
  <c r="M124" i="15" s="1"/>
  <c r="L125" i="15"/>
  <c r="M125" i="15" s="1"/>
  <c r="L126" i="15"/>
  <c r="M126" i="15" s="1"/>
  <c r="L127" i="15"/>
  <c r="M127" i="15" s="1"/>
  <c r="L128" i="15"/>
  <c r="M128" i="15" s="1"/>
  <c r="L129" i="15"/>
  <c r="M129" i="15" s="1"/>
  <c r="L130" i="15"/>
  <c r="M130" i="15" s="1"/>
  <c r="L131" i="15"/>
  <c r="M131" i="15" s="1"/>
  <c r="L132" i="15"/>
  <c r="M132" i="15" s="1"/>
  <c r="L133" i="15"/>
  <c r="M133" i="15" s="1"/>
  <c r="L134" i="15"/>
  <c r="M134" i="15" s="1"/>
  <c r="L135" i="15"/>
  <c r="M135" i="15" s="1"/>
  <c r="L136" i="15"/>
  <c r="M136" i="15" s="1"/>
  <c r="L137" i="15"/>
  <c r="M137" i="15" s="1"/>
  <c r="L138" i="15"/>
  <c r="M138" i="15" s="1"/>
  <c r="L139" i="15"/>
  <c r="M139" i="15" s="1"/>
  <c r="L140" i="15"/>
  <c r="M140" i="15" s="1"/>
  <c r="L141" i="15"/>
  <c r="M141" i="15" s="1"/>
  <c r="L142" i="15"/>
  <c r="M142" i="15" s="1"/>
  <c r="L143" i="15"/>
  <c r="M143" i="15" s="1"/>
  <c r="L144" i="15"/>
  <c r="M144" i="15" s="1"/>
  <c r="L145" i="15"/>
  <c r="M145" i="15" s="1"/>
  <c r="L146" i="15"/>
  <c r="M146" i="15" s="1"/>
  <c r="L147" i="15"/>
  <c r="M147" i="15" s="1"/>
  <c r="L148" i="15"/>
  <c r="M148" i="15" s="1"/>
  <c r="L149" i="15"/>
  <c r="M149" i="15" s="1"/>
  <c r="L150" i="15"/>
  <c r="M150" i="15" s="1"/>
  <c r="L151" i="15"/>
  <c r="M151" i="15" s="1"/>
  <c r="L152" i="15"/>
  <c r="M152" i="15" s="1"/>
  <c r="L153" i="15"/>
  <c r="M153" i="15" s="1"/>
  <c r="L154" i="15"/>
  <c r="M154" i="15" s="1"/>
  <c r="L155" i="15"/>
  <c r="M155" i="15" s="1"/>
  <c r="L156" i="15"/>
  <c r="M156" i="15" s="1"/>
  <c r="L157" i="15"/>
  <c r="M157" i="15" s="1"/>
  <c r="L158" i="15"/>
  <c r="M158" i="15" s="1"/>
  <c r="L159" i="15"/>
  <c r="M159" i="15" s="1"/>
  <c r="L160" i="15"/>
  <c r="M160" i="15" s="1"/>
  <c r="L161" i="15"/>
  <c r="M161" i="15" s="1"/>
  <c r="L162" i="15"/>
  <c r="M162" i="15" s="1"/>
  <c r="L163" i="15"/>
  <c r="M163" i="15" s="1"/>
  <c r="L164" i="15"/>
  <c r="M164" i="15" s="1"/>
  <c r="L165" i="15"/>
  <c r="M165" i="15" s="1"/>
  <c r="L166" i="15"/>
  <c r="M166" i="15" s="1"/>
  <c r="L167" i="15"/>
  <c r="M167" i="15" s="1"/>
  <c r="L168" i="15"/>
  <c r="M168" i="15" s="1"/>
  <c r="L169" i="15"/>
  <c r="M169" i="15" s="1"/>
  <c r="L170" i="15"/>
  <c r="M170" i="15" s="1"/>
  <c r="L171" i="15"/>
  <c r="M171" i="15" s="1"/>
  <c r="L172" i="15"/>
  <c r="M172" i="15" s="1"/>
  <c r="L173" i="15"/>
  <c r="M173" i="15" s="1"/>
  <c r="L174" i="15"/>
  <c r="M174" i="15" s="1"/>
  <c r="L175" i="15"/>
  <c r="M175" i="15" s="1"/>
  <c r="L176" i="15"/>
  <c r="M176" i="15" s="1"/>
  <c r="L177" i="15"/>
  <c r="M177" i="15" s="1"/>
  <c r="L178" i="15"/>
  <c r="M178" i="15" s="1"/>
  <c r="L179" i="15"/>
  <c r="M179" i="15" s="1"/>
  <c r="L180" i="15"/>
  <c r="M180" i="15" s="1"/>
  <c r="L181" i="15"/>
  <c r="M181" i="15" s="1"/>
  <c r="L182" i="15"/>
  <c r="M182" i="15" s="1"/>
  <c r="L183" i="15"/>
  <c r="M183" i="15" s="1"/>
  <c r="L184" i="15"/>
  <c r="M184" i="15" s="1"/>
  <c r="L185" i="15"/>
  <c r="M185" i="15" s="1"/>
  <c r="L186" i="15"/>
  <c r="M186" i="15" s="1"/>
  <c r="L187" i="15"/>
  <c r="M187" i="15" s="1"/>
  <c r="L188" i="15"/>
  <c r="M188" i="15" s="1"/>
  <c r="L189" i="15"/>
  <c r="M189" i="15" s="1"/>
  <c r="L190" i="15"/>
  <c r="M190" i="15" s="1"/>
  <c r="L191" i="15"/>
  <c r="M191" i="15" s="1"/>
  <c r="L192" i="15"/>
  <c r="M192" i="15" s="1"/>
  <c r="L193" i="15"/>
  <c r="M193" i="15" s="1"/>
  <c r="L194" i="15"/>
  <c r="M194" i="15" s="1"/>
  <c r="L195" i="15"/>
  <c r="M195" i="15" s="1"/>
  <c r="L196" i="15"/>
  <c r="M196" i="15" s="1"/>
  <c r="L197" i="15"/>
  <c r="M197" i="15" s="1"/>
  <c r="L198" i="15"/>
  <c r="M198" i="15" s="1"/>
  <c r="L199" i="15"/>
  <c r="M199" i="15" s="1"/>
  <c r="L200" i="15"/>
  <c r="M200" i="15" s="1"/>
  <c r="L201" i="15"/>
  <c r="M201" i="15" s="1"/>
  <c r="L202" i="15"/>
  <c r="M202" i="15" s="1"/>
  <c r="L203" i="15"/>
  <c r="M203" i="15" s="1"/>
  <c r="L204" i="15"/>
  <c r="M204" i="15" s="1"/>
  <c r="L205" i="15"/>
  <c r="M205" i="15" s="1"/>
  <c r="L206" i="15"/>
  <c r="M206" i="15" s="1"/>
  <c r="L207" i="15"/>
  <c r="M207" i="15" s="1"/>
  <c r="L208" i="15"/>
  <c r="M208" i="15" s="1"/>
  <c r="L209" i="15"/>
  <c r="M209" i="15" s="1"/>
  <c r="L210" i="15"/>
  <c r="M210" i="15" s="1"/>
  <c r="L211" i="15"/>
  <c r="M211" i="15" s="1"/>
  <c r="L212" i="15"/>
  <c r="M212" i="15" s="1"/>
  <c r="L213" i="15"/>
  <c r="M213" i="15" s="1"/>
  <c r="L214" i="15"/>
  <c r="M214" i="15" s="1"/>
  <c r="L215" i="15"/>
  <c r="M215" i="15" s="1"/>
  <c r="L216" i="15"/>
  <c r="M216" i="15" s="1"/>
  <c r="L217" i="15"/>
  <c r="M217" i="15" s="1"/>
  <c r="L218" i="15"/>
  <c r="M218" i="15" s="1"/>
  <c r="L219" i="15"/>
  <c r="M219" i="15" s="1"/>
  <c r="L220" i="15"/>
  <c r="M220" i="15" s="1"/>
  <c r="L221" i="15"/>
  <c r="M221" i="15" s="1"/>
  <c r="L222" i="15"/>
  <c r="M222" i="15" s="1"/>
  <c r="L223" i="15"/>
  <c r="M223" i="15" s="1"/>
  <c r="L224" i="15"/>
  <c r="M224" i="15" s="1"/>
  <c r="L225" i="15"/>
  <c r="M225" i="15" s="1"/>
  <c r="L226" i="15"/>
  <c r="M226" i="15" s="1"/>
  <c r="L227" i="15"/>
  <c r="M227" i="15" s="1"/>
  <c r="L228" i="15"/>
  <c r="M228" i="15" s="1"/>
  <c r="L229" i="15"/>
  <c r="M229" i="15" s="1"/>
  <c r="L230" i="15"/>
  <c r="M230" i="15" s="1"/>
  <c r="L231" i="15"/>
  <c r="M231" i="15" s="1"/>
  <c r="L232" i="15"/>
  <c r="M232" i="15" s="1"/>
  <c r="L233" i="15"/>
  <c r="M233" i="15" s="1"/>
  <c r="L234" i="15"/>
  <c r="M234" i="15" s="1"/>
  <c r="L235" i="15"/>
  <c r="M235" i="15" s="1"/>
  <c r="L236" i="15"/>
  <c r="M236" i="15" s="1"/>
  <c r="L237" i="15"/>
  <c r="M237" i="15" s="1"/>
  <c r="L238" i="15"/>
  <c r="M238" i="15" s="1"/>
  <c r="L239" i="15"/>
  <c r="M239" i="15" s="1"/>
  <c r="L240" i="15"/>
  <c r="M240" i="15" s="1"/>
  <c r="L241" i="15"/>
  <c r="M241" i="15" s="1"/>
  <c r="L242" i="15"/>
  <c r="M242" i="15" s="1"/>
  <c r="L243" i="15"/>
  <c r="M243" i="15" s="1"/>
  <c r="L244" i="15"/>
  <c r="M244" i="15" s="1"/>
  <c r="L245" i="15"/>
  <c r="M245" i="15" s="1"/>
  <c r="L246" i="15"/>
  <c r="M246" i="15" s="1"/>
  <c r="L247" i="15"/>
  <c r="M247" i="15" s="1"/>
  <c r="L248" i="15"/>
  <c r="M248" i="15" s="1"/>
  <c r="L249" i="15"/>
  <c r="M249" i="15" s="1"/>
  <c r="L250" i="15"/>
  <c r="M250" i="15" s="1"/>
  <c r="L251" i="15"/>
  <c r="M251" i="15" s="1"/>
  <c r="L252" i="15"/>
  <c r="M252" i="15" s="1"/>
  <c r="L253" i="15"/>
  <c r="M253" i="15" s="1"/>
  <c r="L254" i="15"/>
  <c r="M254" i="15" s="1"/>
  <c r="L255" i="15"/>
  <c r="M255" i="15" s="1"/>
  <c r="L256" i="15"/>
  <c r="M256" i="15" s="1"/>
  <c r="L257" i="15"/>
  <c r="M257" i="15" s="1"/>
  <c r="L258" i="15"/>
  <c r="M258" i="15" s="1"/>
  <c r="L259" i="15"/>
  <c r="M259" i="15" s="1"/>
  <c r="L260" i="15"/>
  <c r="M260" i="15" s="1"/>
  <c r="L261" i="15"/>
  <c r="M261" i="15" s="1"/>
  <c r="L262" i="15"/>
  <c r="M262" i="15" s="1"/>
  <c r="L263" i="15"/>
  <c r="M263" i="15" s="1"/>
  <c r="L264" i="15"/>
  <c r="M264" i="15" s="1"/>
  <c r="L265" i="15"/>
  <c r="M265" i="15" s="1"/>
  <c r="L266" i="15"/>
  <c r="M266" i="15" s="1"/>
  <c r="L267" i="15"/>
  <c r="M267" i="15" s="1"/>
  <c r="L268" i="15"/>
  <c r="M268" i="15" s="1"/>
  <c r="L269" i="15"/>
  <c r="M269" i="15" s="1"/>
  <c r="L270" i="15"/>
  <c r="M270" i="15" s="1"/>
  <c r="L271" i="15"/>
  <c r="M271" i="15" s="1"/>
  <c r="L272" i="15"/>
  <c r="M272" i="15" s="1"/>
  <c r="L273" i="15"/>
  <c r="M273" i="15" s="1"/>
  <c r="L274" i="15"/>
  <c r="M274" i="15" s="1"/>
  <c r="L275" i="15"/>
  <c r="M275" i="15" s="1"/>
  <c r="L276" i="15"/>
  <c r="M276" i="15" s="1"/>
  <c r="L277" i="15"/>
  <c r="M277" i="15" s="1"/>
  <c r="L278" i="15"/>
  <c r="M278" i="15" s="1"/>
  <c r="L279" i="15"/>
  <c r="M279" i="15" s="1"/>
  <c r="L280" i="15"/>
  <c r="M280" i="15" s="1"/>
  <c r="L281" i="15"/>
  <c r="M281" i="15" s="1"/>
  <c r="L282" i="15"/>
  <c r="M282" i="15" s="1"/>
  <c r="L283" i="15"/>
  <c r="M283" i="15" s="1"/>
  <c r="L284" i="15"/>
  <c r="M284" i="15" s="1"/>
  <c r="L285" i="15"/>
  <c r="M285" i="15" s="1"/>
  <c r="L286" i="15"/>
  <c r="M286" i="15" s="1"/>
  <c r="L287" i="15"/>
  <c r="M287" i="15" s="1"/>
  <c r="L288" i="15"/>
  <c r="M288" i="15" s="1"/>
  <c r="L289" i="15"/>
  <c r="M289" i="15" s="1"/>
  <c r="L290" i="15"/>
  <c r="M290" i="15" s="1"/>
  <c r="L291" i="15"/>
  <c r="M291" i="15" s="1"/>
  <c r="L292" i="15"/>
  <c r="M292" i="15" s="1"/>
  <c r="L293" i="15"/>
  <c r="M293" i="15" s="1"/>
  <c r="L294" i="15"/>
  <c r="M294" i="15" s="1"/>
  <c r="L295" i="15"/>
  <c r="M295" i="15" s="1"/>
  <c r="L296" i="15"/>
  <c r="M296" i="15" s="1"/>
  <c r="L297" i="15"/>
  <c r="M297" i="15" s="1"/>
  <c r="L298" i="15"/>
  <c r="M298" i="15" s="1"/>
  <c r="L299" i="15"/>
  <c r="M299" i="15" s="1"/>
  <c r="L300" i="15"/>
  <c r="M300" i="15" s="1"/>
  <c r="L301" i="15"/>
  <c r="M301" i="15" s="1"/>
  <c r="L302" i="15"/>
  <c r="M302" i="15" s="1"/>
  <c r="L303" i="15"/>
  <c r="M303" i="15" s="1"/>
  <c r="L304" i="15"/>
  <c r="M304" i="15" s="1"/>
  <c r="L305" i="15"/>
  <c r="M305" i="15" s="1"/>
  <c r="L306" i="15"/>
  <c r="M306" i="15" s="1"/>
  <c r="L307" i="15"/>
  <c r="M307" i="15" s="1"/>
  <c r="L308" i="15"/>
  <c r="M308" i="15" s="1"/>
  <c r="L309" i="15"/>
  <c r="M309" i="15" s="1"/>
  <c r="L310" i="15"/>
  <c r="M310" i="15" s="1"/>
  <c r="L311" i="15"/>
  <c r="M311" i="15" s="1"/>
  <c r="L312" i="15"/>
  <c r="M312" i="15" s="1"/>
  <c r="L313" i="15"/>
  <c r="M313" i="15" s="1"/>
  <c r="L314" i="15"/>
  <c r="M314" i="15" s="1"/>
  <c r="L315" i="15"/>
  <c r="M315" i="15" s="1"/>
  <c r="L316" i="15"/>
  <c r="M316" i="15" s="1"/>
  <c r="L317" i="15"/>
  <c r="M317" i="15" s="1"/>
  <c r="L318" i="15"/>
  <c r="M318" i="15" s="1"/>
  <c r="L319" i="15"/>
  <c r="M319" i="15" s="1"/>
  <c r="L320" i="15"/>
  <c r="M320" i="15" s="1"/>
  <c r="L321" i="15"/>
  <c r="M321" i="15" s="1"/>
  <c r="L322" i="15"/>
  <c r="M322" i="15" s="1"/>
  <c r="L323" i="15"/>
  <c r="M323" i="15" s="1"/>
  <c r="L324" i="15"/>
  <c r="M324" i="15" s="1"/>
  <c r="L325" i="15"/>
  <c r="M325" i="15" s="1"/>
  <c r="L326" i="15"/>
  <c r="M326" i="15" s="1"/>
  <c r="L327" i="15"/>
  <c r="M327" i="15" s="1"/>
  <c r="L328" i="15"/>
  <c r="M328" i="15" s="1"/>
  <c r="L329" i="15"/>
  <c r="M329" i="15" s="1"/>
  <c r="L330" i="15"/>
  <c r="M330" i="15" s="1"/>
  <c r="L331" i="15"/>
  <c r="M331" i="15" s="1"/>
  <c r="L332" i="15"/>
  <c r="M332" i="15" s="1"/>
  <c r="L333" i="15"/>
  <c r="M333" i="15" s="1"/>
  <c r="L334" i="15"/>
  <c r="M334" i="15" s="1"/>
  <c r="L335" i="15"/>
  <c r="M335" i="15" s="1"/>
  <c r="L336" i="15"/>
  <c r="M336" i="15" s="1"/>
  <c r="L337" i="15"/>
  <c r="M337" i="15" s="1"/>
  <c r="L338" i="15"/>
  <c r="M338" i="15" s="1"/>
  <c r="L339" i="15"/>
  <c r="M339" i="15" s="1"/>
  <c r="L340" i="15"/>
  <c r="M340" i="15" s="1"/>
  <c r="L341" i="15"/>
  <c r="M341" i="15" s="1"/>
  <c r="L342" i="15"/>
  <c r="M342" i="15" s="1"/>
  <c r="L343" i="15"/>
  <c r="M343" i="15" s="1"/>
  <c r="L344" i="15"/>
  <c r="M344" i="15" s="1"/>
  <c r="L345" i="15"/>
  <c r="M345" i="15" s="1"/>
  <c r="L346" i="15"/>
  <c r="M346" i="15" s="1"/>
  <c r="L347" i="15"/>
  <c r="M347" i="15" s="1"/>
  <c r="L348" i="15"/>
  <c r="M348" i="15" s="1"/>
  <c r="L349" i="15"/>
  <c r="M349" i="15" s="1"/>
  <c r="L350" i="15"/>
  <c r="M350" i="15" s="1"/>
  <c r="L351" i="15"/>
  <c r="M351" i="15" s="1"/>
  <c r="L352" i="15"/>
  <c r="M352" i="15" s="1"/>
  <c r="L353" i="15"/>
  <c r="M353" i="15" s="1"/>
  <c r="L354" i="15"/>
  <c r="M354" i="15" s="1"/>
  <c r="L355" i="15"/>
  <c r="M355" i="15" s="1"/>
  <c r="L356" i="15"/>
  <c r="M356" i="15" s="1"/>
  <c r="L357" i="15"/>
  <c r="M357" i="15" s="1"/>
  <c r="L358" i="15"/>
  <c r="M358" i="15" s="1"/>
  <c r="L359" i="15"/>
  <c r="M359" i="15" s="1"/>
  <c r="L360" i="15"/>
  <c r="M360" i="15" s="1"/>
  <c r="L361" i="15"/>
  <c r="M361" i="15" s="1"/>
  <c r="L362" i="15"/>
  <c r="M362" i="15" s="1"/>
  <c r="L363" i="15"/>
  <c r="M363" i="15" s="1"/>
  <c r="L364" i="15"/>
  <c r="M364" i="15" s="1"/>
  <c r="L365" i="15"/>
  <c r="M365" i="15" s="1"/>
  <c r="L366" i="15"/>
  <c r="M366" i="15" s="1"/>
  <c r="L367" i="15"/>
  <c r="M367" i="15" s="1"/>
  <c r="L368" i="15"/>
  <c r="M368" i="15" s="1"/>
  <c r="L369" i="15"/>
  <c r="M369" i="15" s="1"/>
  <c r="L370" i="15"/>
  <c r="M370" i="15" s="1"/>
  <c r="L371" i="15"/>
  <c r="M371" i="15" s="1"/>
  <c r="L372" i="15"/>
  <c r="M372" i="15" s="1"/>
  <c r="L373" i="15"/>
  <c r="M373" i="15" s="1"/>
  <c r="L374" i="15"/>
  <c r="M374" i="15" s="1"/>
  <c r="L375" i="15"/>
  <c r="M375" i="15" s="1"/>
  <c r="L376" i="15"/>
  <c r="M376" i="15" s="1"/>
  <c r="L377" i="15"/>
  <c r="M377" i="15" s="1"/>
  <c r="L378" i="15"/>
  <c r="M378" i="15" s="1"/>
  <c r="L379" i="15"/>
  <c r="M379" i="15" s="1"/>
  <c r="L380" i="15"/>
  <c r="M380" i="15" s="1"/>
  <c r="L381" i="15"/>
  <c r="M381" i="15" s="1"/>
  <c r="L382" i="15"/>
  <c r="M382" i="15" s="1"/>
  <c r="L383" i="15"/>
  <c r="M383" i="15" s="1"/>
  <c r="L384" i="15"/>
  <c r="M384" i="15" s="1"/>
  <c r="L385" i="15"/>
  <c r="M385" i="15" s="1"/>
  <c r="L386" i="15"/>
  <c r="M386" i="15" s="1"/>
  <c r="L387" i="15"/>
  <c r="M387" i="15" s="1"/>
  <c r="L388" i="15"/>
  <c r="M388" i="15" s="1"/>
  <c r="L389" i="15"/>
  <c r="M389" i="15" s="1"/>
  <c r="L390" i="15"/>
  <c r="M390" i="15" s="1"/>
  <c r="L391" i="15"/>
  <c r="M391" i="15" s="1"/>
  <c r="L392" i="15"/>
  <c r="M392" i="15" s="1"/>
  <c r="L393" i="15"/>
  <c r="M393" i="15" s="1"/>
  <c r="L394" i="15"/>
  <c r="M394" i="15" s="1"/>
  <c r="L395" i="15"/>
  <c r="M395" i="15" s="1"/>
  <c r="L396" i="15"/>
  <c r="M396" i="15" s="1"/>
  <c r="L397" i="15"/>
  <c r="M397" i="15" s="1"/>
  <c r="L398" i="15"/>
  <c r="M398" i="15" s="1"/>
  <c r="L399" i="15"/>
  <c r="M399" i="15" s="1"/>
  <c r="L400" i="15"/>
  <c r="M400" i="15" s="1"/>
  <c r="L401" i="15"/>
  <c r="M401" i="15" s="1"/>
  <c r="L402" i="15"/>
  <c r="M402" i="15" s="1"/>
  <c r="L403" i="15"/>
  <c r="M403" i="15" s="1"/>
  <c r="L404" i="15"/>
  <c r="M404" i="15" s="1"/>
  <c r="L405" i="15"/>
  <c r="M405" i="15" s="1"/>
  <c r="L406" i="15"/>
  <c r="M406" i="15" s="1"/>
  <c r="L407" i="15"/>
  <c r="M407" i="15" s="1"/>
  <c r="L408" i="15"/>
  <c r="M408" i="15" s="1"/>
  <c r="L409" i="15"/>
  <c r="M409" i="15" s="1"/>
  <c r="L410" i="15"/>
  <c r="M410" i="15" s="1"/>
  <c r="L411" i="15"/>
  <c r="M411" i="15" s="1"/>
  <c r="L412" i="15"/>
  <c r="M412" i="15" s="1"/>
  <c r="L413" i="15"/>
  <c r="M413" i="15" s="1"/>
  <c r="L414" i="15"/>
  <c r="M414" i="15" s="1"/>
  <c r="L415" i="15"/>
  <c r="M415" i="15" s="1"/>
  <c r="L416" i="15"/>
  <c r="M416" i="15" s="1"/>
  <c r="L417" i="15"/>
  <c r="M417" i="15" s="1"/>
  <c r="L418" i="15"/>
  <c r="M418" i="15" s="1"/>
  <c r="L419" i="15"/>
  <c r="M419" i="15" s="1"/>
  <c r="L420" i="15"/>
  <c r="M420" i="15" s="1"/>
  <c r="L421" i="15"/>
  <c r="M421" i="15" s="1"/>
  <c r="L422" i="15"/>
  <c r="M422" i="15" s="1"/>
  <c r="L423" i="15"/>
  <c r="M423" i="15" s="1"/>
  <c r="L424" i="15"/>
  <c r="M424" i="15" s="1"/>
  <c r="L425" i="15"/>
  <c r="M425" i="15" s="1"/>
  <c r="L426" i="15"/>
  <c r="M426" i="15" s="1"/>
  <c r="L427" i="15"/>
  <c r="M427" i="15" s="1"/>
  <c r="L428" i="15"/>
  <c r="M428" i="15" s="1"/>
  <c r="L429" i="15"/>
  <c r="M429" i="15" s="1"/>
  <c r="L430" i="15"/>
  <c r="M430" i="15" s="1"/>
  <c r="L431" i="15"/>
  <c r="M431" i="15" s="1"/>
  <c r="L432" i="15"/>
  <c r="M432" i="15" s="1"/>
  <c r="L433" i="15"/>
  <c r="M433" i="15" s="1"/>
  <c r="L434" i="15"/>
  <c r="M434" i="15" s="1"/>
  <c r="L435" i="15"/>
  <c r="M435" i="15" s="1"/>
  <c r="L436" i="15"/>
  <c r="M436" i="15" s="1"/>
  <c r="L437" i="15"/>
  <c r="M437" i="15" s="1"/>
  <c r="L438" i="15"/>
  <c r="M438" i="15" s="1"/>
  <c r="L439" i="15"/>
  <c r="M439" i="15" s="1"/>
  <c r="L440" i="15"/>
  <c r="M440" i="15" s="1"/>
  <c r="L441" i="15"/>
  <c r="M441" i="15" s="1"/>
  <c r="L442" i="15"/>
  <c r="M442" i="15" s="1"/>
  <c r="L443" i="15"/>
  <c r="M443" i="15" s="1"/>
  <c r="L444" i="15"/>
  <c r="M444" i="15" s="1"/>
  <c r="L445" i="15"/>
  <c r="M445" i="15" s="1"/>
  <c r="L446" i="15"/>
  <c r="M446" i="15" s="1"/>
  <c r="L447" i="15"/>
  <c r="M447" i="15" s="1"/>
  <c r="L448" i="15"/>
  <c r="M448" i="15" s="1"/>
  <c r="L449" i="15"/>
  <c r="M449" i="15" s="1"/>
  <c r="L450" i="15"/>
  <c r="M450" i="15" s="1"/>
  <c r="L451" i="15"/>
  <c r="M451" i="15" s="1"/>
  <c r="L452" i="15"/>
  <c r="M452" i="15" s="1"/>
  <c r="L453" i="15"/>
  <c r="M453" i="15" s="1"/>
  <c r="L454" i="15"/>
  <c r="M454" i="15" s="1"/>
  <c r="L455" i="15"/>
  <c r="M455" i="15" s="1"/>
  <c r="L456" i="15"/>
  <c r="M456" i="15" s="1"/>
  <c r="L457" i="15"/>
  <c r="M457" i="15" s="1"/>
  <c r="L458" i="15"/>
  <c r="M458" i="15" s="1"/>
  <c r="L459" i="15"/>
  <c r="M459" i="15" s="1"/>
  <c r="L460" i="15"/>
  <c r="M460" i="15" s="1"/>
  <c r="L461" i="15"/>
  <c r="M461" i="15" s="1"/>
  <c r="L462" i="15"/>
  <c r="M462" i="15" s="1"/>
  <c r="L463" i="15"/>
  <c r="M463" i="15" s="1"/>
  <c r="L464" i="15"/>
  <c r="M464" i="15" s="1"/>
  <c r="L465" i="15"/>
  <c r="M465" i="15" s="1"/>
  <c r="L466" i="15"/>
  <c r="M466" i="15" s="1"/>
  <c r="L467" i="15"/>
  <c r="M467" i="15" s="1"/>
  <c r="L468" i="15"/>
  <c r="M468" i="15" s="1"/>
  <c r="L469" i="15"/>
  <c r="M469" i="15" s="1"/>
  <c r="L470" i="15"/>
  <c r="M470" i="15" s="1"/>
  <c r="L471" i="15"/>
  <c r="M471" i="15" s="1"/>
  <c r="L472" i="15"/>
  <c r="M472" i="15" s="1"/>
  <c r="L473" i="15"/>
  <c r="M473" i="15" s="1"/>
  <c r="L474" i="15"/>
  <c r="M474" i="15" s="1"/>
  <c r="L475" i="15"/>
  <c r="M475" i="15" s="1"/>
  <c r="L476" i="15"/>
  <c r="M476" i="15" s="1"/>
  <c r="L477" i="15"/>
  <c r="M477" i="15" s="1"/>
  <c r="L478" i="15"/>
  <c r="M478" i="15" s="1"/>
  <c r="L479" i="15"/>
  <c r="M479" i="15" s="1"/>
  <c r="L480" i="15"/>
  <c r="M480" i="15" s="1"/>
  <c r="L481" i="15"/>
  <c r="M481" i="15" s="1"/>
  <c r="L482" i="15"/>
  <c r="M482" i="15" s="1"/>
  <c r="L483" i="15"/>
  <c r="M483" i="15" s="1"/>
  <c r="L484" i="15"/>
  <c r="M484" i="15" s="1"/>
  <c r="L485" i="15"/>
  <c r="M485" i="15" s="1"/>
  <c r="L486" i="15"/>
  <c r="M486" i="15" s="1"/>
  <c r="L17" i="15"/>
  <c r="M17" i="15" s="1"/>
  <c r="L18" i="15"/>
  <c r="M18" i="15" s="1"/>
  <c r="L19" i="15"/>
  <c r="M19" i="15" s="1"/>
  <c r="L20" i="15"/>
  <c r="M20" i="15" s="1"/>
  <c r="L28" i="14" l="1"/>
  <c r="M28" i="14" s="1"/>
  <c r="L29" i="14"/>
  <c r="M29" i="14" s="1"/>
  <c r="L30" i="14"/>
  <c r="M30" i="14" s="1"/>
  <c r="L31" i="14"/>
  <c r="M31" i="14" s="1"/>
  <c r="L32" i="14"/>
  <c r="M32" i="14" s="1"/>
  <c r="L33" i="14"/>
  <c r="M33" i="14" s="1"/>
  <c r="L34" i="14"/>
  <c r="M34" i="14" s="1"/>
  <c r="L35" i="14"/>
  <c r="M35" i="14" s="1"/>
  <c r="L36" i="14"/>
  <c r="M36" i="14" s="1"/>
  <c r="L37" i="14"/>
  <c r="M37" i="14" s="1"/>
  <c r="L38" i="14"/>
  <c r="M38" i="14" s="1"/>
  <c r="L39" i="14"/>
  <c r="M39" i="14" s="1"/>
  <c r="L40" i="14"/>
  <c r="M40" i="14" s="1"/>
  <c r="L41" i="14"/>
  <c r="M41" i="14" s="1"/>
  <c r="L42" i="14"/>
  <c r="M42" i="14" s="1"/>
  <c r="L43" i="14"/>
  <c r="M43" i="14" s="1"/>
  <c r="L44" i="14"/>
  <c r="M44" i="14" s="1"/>
  <c r="L45" i="14"/>
  <c r="M45" i="14" s="1"/>
  <c r="L46" i="14"/>
  <c r="M46" i="14" s="1"/>
  <c r="L47" i="14"/>
  <c r="M47" i="14" s="1"/>
  <c r="L48" i="14"/>
  <c r="M48" i="14" s="1"/>
  <c r="L49" i="14"/>
  <c r="M49" i="14" s="1"/>
  <c r="L50" i="14"/>
  <c r="M50" i="14" s="1"/>
  <c r="L51" i="14"/>
  <c r="M51" i="14" s="1"/>
  <c r="L52" i="14"/>
  <c r="M52" i="14" s="1"/>
  <c r="L53" i="14"/>
  <c r="M53" i="14" s="1"/>
  <c r="L54" i="14"/>
  <c r="M54" i="14" s="1"/>
  <c r="L55" i="14"/>
  <c r="M55" i="14" s="1"/>
  <c r="L56" i="14"/>
  <c r="M56" i="14" s="1"/>
  <c r="L57" i="14"/>
  <c r="M57" i="14" s="1"/>
  <c r="L58" i="14"/>
  <c r="M58" i="14" s="1"/>
  <c r="L59" i="14"/>
  <c r="M59" i="14" s="1"/>
  <c r="L60" i="14"/>
  <c r="M60" i="14" s="1"/>
  <c r="L61" i="14"/>
  <c r="M61" i="14" s="1"/>
  <c r="L62" i="14"/>
  <c r="M62" i="14" s="1"/>
  <c r="L63" i="14"/>
  <c r="M63" i="14" s="1"/>
  <c r="L64" i="14"/>
  <c r="M64" i="14" s="1"/>
  <c r="L65" i="14"/>
  <c r="M65" i="14" s="1"/>
  <c r="L66" i="14"/>
  <c r="M66" i="14" s="1"/>
  <c r="L67" i="14"/>
  <c r="M67" i="14" s="1"/>
  <c r="L68" i="14"/>
  <c r="M68" i="14" s="1"/>
  <c r="L69" i="14"/>
  <c r="M69" i="14" s="1"/>
  <c r="L70" i="14"/>
  <c r="M70" i="14" s="1"/>
  <c r="L71" i="14"/>
  <c r="M71" i="14" s="1"/>
  <c r="L72" i="14"/>
  <c r="M72" i="14" s="1"/>
  <c r="L73" i="14"/>
  <c r="M73" i="14" s="1"/>
  <c r="L74" i="14"/>
  <c r="M74" i="14" s="1"/>
  <c r="L75" i="14"/>
  <c r="M75" i="14" s="1"/>
  <c r="L76" i="14"/>
  <c r="M76" i="14" s="1"/>
  <c r="L77" i="14"/>
  <c r="M77" i="14" s="1"/>
  <c r="L78" i="14"/>
  <c r="M78" i="14" s="1"/>
  <c r="L79" i="14"/>
  <c r="M79" i="14" s="1"/>
  <c r="L80" i="14"/>
  <c r="M80" i="14" s="1"/>
  <c r="L81" i="14"/>
  <c r="M81" i="14" s="1"/>
  <c r="L82" i="14"/>
  <c r="M82" i="14" s="1"/>
  <c r="L83" i="14"/>
  <c r="M83" i="14" s="1"/>
  <c r="L84" i="14"/>
  <c r="M84" i="14" s="1"/>
  <c r="L85" i="14"/>
  <c r="M85" i="14" s="1"/>
  <c r="L86" i="14"/>
  <c r="M86" i="14" s="1"/>
  <c r="L87" i="14"/>
  <c r="M87" i="14" s="1"/>
  <c r="L88" i="14"/>
  <c r="M88" i="14" s="1"/>
  <c r="L89" i="14"/>
  <c r="M89" i="14" s="1"/>
  <c r="L90" i="14"/>
  <c r="M90" i="14" s="1"/>
  <c r="L91" i="14"/>
  <c r="M91" i="14" s="1"/>
  <c r="L92" i="14"/>
  <c r="M92" i="14" s="1"/>
  <c r="L93" i="14"/>
  <c r="M93" i="14" s="1"/>
  <c r="L94" i="14"/>
  <c r="M94" i="14" s="1"/>
  <c r="L95" i="14"/>
  <c r="M95" i="14" s="1"/>
  <c r="L96" i="14"/>
  <c r="M96" i="14" s="1"/>
  <c r="L97" i="14"/>
  <c r="M97" i="14" s="1"/>
  <c r="L98" i="14"/>
  <c r="M98" i="14" s="1"/>
  <c r="L99" i="14"/>
  <c r="M99" i="14" s="1"/>
  <c r="L100" i="14"/>
  <c r="M100" i="14" s="1"/>
  <c r="L101" i="14"/>
  <c r="M101" i="14" s="1"/>
  <c r="L102" i="14"/>
  <c r="M102" i="14" s="1"/>
  <c r="L103" i="14"/>
  <c r="M103" i="14" s="1"/>
  <c r="L104" i="14"/>
  <c r="M104" i="14" s="1"/>
  <c r="L105" i="14"/>
  <c r="M105" i="14" s="1"/>
  <c r="L106" i="14"/>
  <c r="M106" i="14" s="1"/>
  <c r="L107" i="14"/>
  <c r="M107" i="14" s="1"/>
  <c r="L108" i="14"/>
  <c r="M108" i="14" s="1"/>
  <c r="L109" i="14"/>
  <c r="M109" i="14" s="1"/>
  <c r="L110" i="14"/>
  <c r="M110" i="14" s="1"/>
  <c r="L111" i="14"/>
  <c r="M111" i="14" s="1"/>
  <c r="L112" i="14"/>
  <c r="M112" i="14" s="1"/>
  <c r="L113" i="14"/>
  <c r="M113" i="14" s="1"/>
  <c r="L114" i="14"/>
  <c r="M114" i="14" s="1"/>
  <c r="L115" i="14"/>
  <c r="M115" i="14" s="1"/>
  <c r="L116" i="14"/>
  <c r="M116" i="14" s="1"/>
  <c r="L117" i="14"/>
  <c r="M117" i="14" s="1"/>
  <c r="L118" i="14"/>
  <c r="M118" i="14" s="1"/>
  <c r="L119" i="14"/>
  <c r="M119" i="14" s="1"/>
  <c r="L120" i="14"/>
  <c r="M120" i="14" s="1"/>
  <c r="L121" i="14"/>
  <c r="M121" i="14" s="1"/>
  <c r="L122" i="14"/>
  <c r="M122" i="14" s="1"/>
  <c r="L123" i="14"/>
  <c r="M123" i="14" s="1"/>
  <c r="L124" i="14"/>
  <c r="M124" i="14" s="1"/>
  <c r="L125" i="14"/>
  <c r="M125" i="14" s="1"/>
  <c r="L126" i="14"/>
  <c r="M126" i="14" s="1"/>
  <c r="L127" i="14"/>
  <c r="M127" i="14" s="1"/>
  <c r="L128" i="14"/>
  <c r="M128" i="14" s="1"/>
  <c r="L129" i="14"/>
  <c r="M129" i="14" s="1"/>
  <c r="L130" i="14"/>
  <c r="M130" i="14" s="1"/>
  <c r="L131" i="14"/>
  <c r="M131" i="14" s="1"/>
  <c r="L132" i="14"/>
  <c r="M132" i="14" s="1"/>
  <c r="L133" i="14"/>
  <c r="M133" i="14" s="1"/>
  <c r="L134" i="14"/>
  <c r="M134" i="14" s="1"/>
  <c r="L135" i="14"/>
  <c r="M135" i="14" s="1"/>
  <c r="L136" i="14"/>
  <c r="M136" i="14" s="1"/>
  <c r="L137" i="14"/>
  <c r="M137" i="14" s="1"/>
  <c r="L138" i="14"/>
  <c r="M138" i="14" s="1"/>
  <c r="L139" i="14"/>
  <c r="M139" i="14" s="1"/>
  <c r="L140" i="14"/>
  <c r="M140" i="14" s="1"/>
  <c r="L141" i="14"/>
  <c r="M141" i="14" s="1"/>
  <c r="L142" i="14"/>
  <c r="M142" i="14" s="1"/>
  <c r="L143" i="14"/>
  <c r="M143" i="14" s="1"/>
  <c r="L144" i="14"/>
  <c r="M144" i="14" s="1"/>
  <c r="L145" i="14"/>
  <c r="M145" i="14" s="1"/>
  <c r="L146" i="14"/>
  <c r="M146" i="14" s="1"/>
  <c r="L147" i="14"/>
  <c r="M147" i="14" s="1"/>
  <c r="L148" i="14"/>
  <c r="M148" i="14" s="1"/>
  <c r="L149" i="14"/>
  <c r="M149" i="14" s="1"/>
  <c r="L150" i="14"/>
  <c r="M150" i="14" s="1"/>
  <c r="L151" i="14"/>
  <c r="M151" i="14" s="1"/>
  <c r="L152" i="14"/>
  <c r="M152" i="14" s="1"/>
  <c r="L153" i="14"/>
  <c r="M153" i="14" s="1"/>
  <c r="L154" i="14"/>
  <c r="M154" i="14" s="1"/>
  <c r="L155" i="14"/>
  <c r="M155" i="14" s="1"/>
  <c r="L156" i="14"/>
  <c r="M156" i="14" s="1"/>
  <c r="L157" i="14"/>
  <c r="M157" i="14" s="1"/>
  <c r="L158" i="14"/>
  <c r="M158" i="14" s="1"/>
  <c r="L159" i="14"/>
  <c r="M159" i="14" s="1"/>
  <c r="L160" i="14"/>
  <c r="M160" i="14" s="1"/>
  <c r="L161" i="14"/>
  <c r="M161" i="14" s="1"/>
  <c r="L162" i="14"/>
  <c r="M162" i="14" s="1"/>
  <c r="L163" i="14"/>
  <c r="M163" i="14" s="1"/>
  <c r="L164" i="14"/>
  <c r="M164" i="14" s="1"/>
  <c r="L165" i="14"/>
  <c r="M165" i="14" s="1"/>
  <c r="L166" i="14"/>
  <c r="M166" i="14" s="1"/>
  <c r="L167" i="14"/>
  <c r="M167" i="14" s="1"/>
  <c r="L168" i="14"/>
  <c r="M168" i="14" s="1"/>
  <c r="L169" i="14"/>
  <c r="M169" i="14" s="1"/>
  <c r="L170" i="14"/>
  <c r="M170" i="14" s="1"/>
  <c r="L171" i="14"/>
  <c r="M171" i="14" s="1"/>
  <c r="L172" i="14"/>
  <c r="M172" i="14" s="1"/>
  <c r="L173" i="14"/>
  <c r="M173" i="14" s="1"/>
  <c r="L174" i="14"/>
  <c r="M174" i="14" s="1"/>
  <c r="L175" i="14"/>
  <c r="M175" i="14" s="1"/>
  <c r="L176" i="14"/>
  <c r="M176" i="14" s="1"/>
  <c r="L177" i="14"/>
  <c r="M177" i="14" s="1"/>
  <c r="L178" i="14"/>
  <c r="M178" i="14" s="1"/>
  <c r="L179" i="14"/>
  <c r="M179" i="14" s="1"/>
  <c r="L180" i="14"/>
  <c r="M180" i="14" s="1"/>
  <c r="L181" i="14"/>
  <c r="M181" i="14" s="1"/>
  <c r="L182" i="14"/>
  <c r="M182" i="14" s="1"/>
  <c r="L183" i="14"/>
  <c r="M183" i="14" s="1"/>
  <c r="L184" i="14"/>
  <c r="M184" i="14" s="1"/>
  <c r="L185" i="14"/>
  <c r="M185" i="14" s="1"/>
  <c r="L186" i="14"/>
  <c r="M186" i="14" s="1"/>
  <c r="L187" i="14"/>
  <c r="M187" i="14" s="1"/>
  <c r="L188" i="14"/>
  <c r="M188" i="14" s="1"/>
  <c r="L189" i="14"/>
  <c r="M189" i="14" s="1"/>
  <c r="L190" i="14"/>
  <c r="M190" i="14" s="1"/>
  <c r="L191" i="14"/>
  <c r="M191" i="14" s="1"/>
  <c r="L192" i="14"/>
  <c r="M192" i="14" s="1"/>
  <c r="L193" i="14"/>
  <c r="M193" i="14" s="1"/>
  <c r="L194" i="14"/>
  <c r="M194" i="14" s="1"/>
  <c r="L195" i="14"/>
  <c r="M195" i="14" s="1"/>
  <c r="L196" i="14"/>
  <c r="M196" i="14" s="1"/>
  <c r="L197" i="14"/>
  <c r="M197" i="14" s="1"/>
  <c r="L198" i="14"/>
  <c r="M198" i="14" s="1"/>
  <c r="L199" i="14"/>
  <c r="M199" i="14" s="1"/>
  <c r="L200" i="14"/>
  <c r="M200" i="14" s="1"/>
  <c r="L201" i="14"/>
  <c r="M201" i="14" s="1"/>
  <c r="L202" i="14"/>
  <c r="M202" i="14" s="1"/>
  <c r="L203" i="14"/>
  <c r="M203" i="14" s="1"/>
  <c r="L204" i="14"/>
  <c r="M204" i="14" s="1"/>
  <c r="L205" i="14"/>
  <c r="M205" i="14" s="1"/>
  <c r="L206" i="14"/>
  <c r="M206" i="14" s="1"/>
  <c r="L207" i="14"/>
  <c r="M207" i="14" s="1"/>
  <c r="L208" i="14"/>
  <c r="M208" i="14" s="1"/>
  <c r="L209" i="14"/>
  <c r="M209" i="14" s="1"/>
  <c r="L210" i="14"/>
  <c r="M210" i="14" s="1"/>
  <c r="L211" i="14"/>
  <c r="M211" i="14" s="1"/>
  <c r="L212" i="14"/>
  <c r="M212" i="14" s="1"/>
  <c r="L213" i="14"/>
  <c r="M213" i="14" s="1"/>
  <c r="L214" i="14"/>
  <c r="M214" i="14" s="1"/>
  <c r="L215" i="14"/>
  <c r="M215" i="14" s="1"/>
  <c r="L216" i="14"/>
  <c r="M216" i="14" s="1"/>
  <c r="L217" i="14"/>
  <c r="M217" i="14" s="1"/>
  <c r="L218" i="14"/>
  <c r="M218" i="14" s="1"/>
  <c r="L219" i="14"/>
  <c r="M219" i="14" s="1"/>
  <c r="L220" i="14"/>
  <c r="M220" i="14" s="1"/>
  <c r="L221" i="14"/>
  <c r="M221" i="14" s="1"/>
  <c r="L222" i="14"/>
  <c r="M222" i="14" s="1"/>
  <c r="L223" i="14"/>
  <c r="M223" i="14" s="1"/>
  <c r="L224" i="14"/>
  <c r="M224" i="14" s="1"/>
  <c r="L225" i="14"/>
  <c r="M225" i="14" s="1"/>
  <c r="L226" i="14"/>
  <c r="M226" i="14" s="1"/>
  <c r="L227" i="14"/>
  <c r="M227" i="14" s="1"/>
  <c r="L228" i="14"/>
  <c r="M228" i="14" s="1"/>
  <c r="L229" i="14"/>
  <c r="M229" i="14" s="1"/>
  <c r="L230" i="14"/>
  <c r="M230" i="14" s="1"/>
  <c r="L231" i="14"/>
  <c r="M231" i="14" s="1"/>
  <c r="L232" i="14"/>
  <c r="M232" i="14" s="1"/>
  <c r="L233" i="14"/>
  <c r="M233" i="14" s="1"/>
  <c r="L234" i="14"/>
  <c r="M234" i="14" s="1"/>
  <c r="L235" i="14"/>
  <c r="M235" i="14" s="1"/>
  <c r="L236" i="14"/>
  <c r="M236" i="14" s="1"/>
  <c r="L237" i="14"/>
  <c r="M237" i="14" s="1"/>
  <c r="L238" i="14"/>
  <c r="M238" i="14" s="1"/>
  <c r="L239" i="14"/>
  <c r="M239" i="14" s="1"/>
  <c r="L240" i="14"/>
  <c r="M240" i="14" s="1"/>
  <c r="L241" i="14"/>
  <c r="M241" i="14" s="1"/>
  <c r="L242" i="14"/>
  <c r="M242" i="14" s="1"/>
  <c r="L243" i="14"/>
  <c r="M243" i="14" s="1"/>
  <c r="L244" i="14"/>
  <c r="M244" i="14" s="1"/>
  <c r="L245" i="14"/>
  <c r="M245" i="14" s="1"/>
  <c r="L246" i="14"/>
  <c r="M246" i="14" s="1"/>
  <c r="L247" i="14"/>
  <c r="M247" i="14" s="1"/>
  <c r="L248" i="14"/>
  <c r="M248" i="14" s="1"/>
  <c r="L249" i="14"/>
  <c r="M249" i="14" s="1"/>
  <c r="L250" i="14"/>
  <c r="M250" i="14" s="1"/>
  <c r="L251" i="14"/>
  <c r="M251" i="14" s="1"/>
  <c r="L252" i="14"/>
  <c r="M252" i="14" s="1"/>
  <c r="L253" i="14"/>
  <c r="M253" i="14" s="1"/>
  <c r="L254" i="14"/>
  <c r="M254" i="14" s="1"/>
  <c r="L255" i="14"/>
  <c r="M255" i="14" s="1"/>
  <c r="L256" i="14"/>
  <c r="M256" i="14" s="1"/>
  <c r="L257" i="14"/>
  <c r="M257" i="14" s="1"/>
  <c r="L258" i="14"/>
  <c r="M258" i="14" s="1"/>
  <c r="L259" i="14"/>
  <c r="M259" i="14" s="1"/>
  <c r="L260" i="14"/>
  <c r="M260" i="14" s="1"/>
  <c r="L261" i="14"/>
  <c r="M261" i="14" s="1"/>
  <c r="L262" i="14"/>
  <c r="M262" i="14" s="1"/>
  <c r="L263" i="14"/>
  <c r="M263" i="14" s="1"/>
  <c r="L264" i="14"/>
  <c r="M264" i="14" s="1"/>
  <c r="L265" i="14"/>
  <c r="M265" i="14" s="1"/>
  <c r="L266" i="14"/>
  <c r="M266" i="14" s="1"/>
  <c r="L267" i="14"/>
  <c r="M267" i="14" s="1"/>
  <c r="L268" i="14"/>
  <c r="M268" i="14" s="1"/>
  <c r="L269" i="14"/>
  <c r="M269" i="14" s="1"/>
  <c r="L270" i="14"/>
  <c r="M270" i="14" s="1"/>
  <c r="L271" i="14"/>
  <c r="M271" i="14" s="1"/>
  <c r="L272" i="14"/>
  <c r="M272" i="14" s="1"/>
  <c r="L273" i="14"/>
  <c r="M273" i="14" s="1"/>
  <c r="L274" i="14"/>
  <c r="M274" i="14" s="1"/>
  <c r="L275" i="14"/>
  <c r="M275" i="14" s="1"/>
  <c r="L276" i="14"/>
  <c r="M276" i="14" s="1"/>
  <c r="L277" i="14"/>
  <c r="M277" i="14" s="1"/>
  <c r="L278" i="14"/>
  <c r="M278" i="14" s="1"/>
  <c r="L279" i="14"/>
  <c r="M279" i="14" s="1"/>
  <c r="L280" i="14"/>
  <c r="M280" i="14" s="1"/>
  <c r="L281" i="14"/>
  <c r="M281" i="14" s="1"/>
  <c r="L282" i="14"/>
  <c r="M282" i="14" s="1"/>
  <c r="L283" i="14"/>
  <c r="M283" i="14" s="1"/>
  <c r="L284" i="14"/>
  <c r="M284" i="14" s="1"/>
  <c r="L285" i="14"/>
  <c r="M285" i="14" s="1"/>
  <c r="L286" i="14"/>
  <c r="M286" i="14" s="1"/>
  <c r="L287" i="14"/>
  <c r="M287" i="14" s="1"/>
  <c r="L288" i="14"/>
  <c r="M288" i="14" s="1"/>
  <c r="L289" i="14"/>
  <c r="M289" i="14" s="1"/>
  <c r="L290" i="14"/>
  <c r="M290" i="14" s="1"/>
  <c r="L291" i="14"/>
  <c r="M291" i="14" s="1"/>
  <c r="L292" i="14"/>
  <c r="M292" i="14" s="1"/>
  <c r="L293" i="14"/>
  <c r="M293" i="14" s="1"/>
  <c r="L294" i="14"/>
  <c r="M294" i="14" s="1"/>
  <c r="L295" i="14"/>
  <c r="M295" i="14" s="1"/>
  <c r="L296" i="14"/>
  <c r="M296" i="14" s="1"/>
  <c r="L297" i="14"/>
  <c r="M297" i="14" s="1"/>
  <c r="L298" i="14"/>
  <c r="M298" i="14" s="1"/>
  <c r="L299" i="14"/>
  <c r="M299" i="14" s="1"/>
  <c r="L300" i="14"/>
  <c r="M300" i="14" s="1"/>
  <c r="L301" i="14"/>
  <c r="M301" i="14" s="1"/>
  <c r="L302" i="14"/>
  <c r="M302" i="14" s="1"/>
  <c r="L303" i="14"/>
  <c r="M303" i="14" s="1"/>
  <c r="L304" i="14"/>
  <c r="M304" i="14" s="1"/>
  <c r="L305" i="14"/>
  <c r="M305" i="14" s="1"/>
  <c r="L306" i="14"/>
  <c r="M306" i="14" s="1"/>
  <c r="L307" i="14"/>
  <c r="M307" i="14" s="1"/>
  <c r="L308" i="14"/>
  <c r="M308" i="14" s="1"/>
  <c r="L309" i="14"/>
  <c r="M309" i="14" s="1"/>
  <c r="L310" i="14"/>
  <c r="M310" i="14" s="1"/>
  <c r="L311" i="14"/>
  <c r="M311" i="14" s="1"/>
  <c r="L312" i="14"/>
  <c r="M312" i="14" s="1"/>
  <c r="L313" i="14"/>
  <c r="M313" i="14" s="1"/>
  <c r="L314" i="14"/>
  <c r="M314" i="14" s="1"/>
  <c r="L315" i="14"/>
  <c r="M315" i="14" s="1"/>
  <c r="L316" i="14"/>
  <c r="M316" i="14" s="1"/>
  <c r="L317" i="14"/>
  <c r="M317" i="14" s="1"/>
  <c r="L318" i="14"/>
  <c r="M318" i="14" s="1"/>
  <c r="L319" i="14"/>
  <c r="M319" i="14" s="1"/>
  <c r="L320" i="14"/>
  <c r="M320" i="14" s="1"/>
  <c r="L321" i="14"/>
  <c r="M321" i="14" s="1"/>
  <c r="L322" i="14"/>
  <c r="M322" i="14" s="1"/>
  <c r="L323" i="14"/>
  <c r="M323" i="14" s="1"/>
  <c r="L324" i="14"/>
  <c r="M324" i="14" s="1"/>
  <c r="L325" i="14"/>
  <c r="M325" i="14" s="1"/>
  <c r="L326" i="14"/>
  <c r="M326" i="14" s="1"/>
  <c r="L327" i="14"/>
  <c r="M327" i="14" s="1"/>
  <c r="L328" i="14"/>
  <c r="M328" i="14" s="1"/>
  <c r="L329" i="14"/>
  <c r="M329" i="14" s="1"/>
  <c r="L330" i="14"/>
  <c r="M330" i="14" s="1"/>
  <c r="L331" i="14"/>
  <c r="M331" i="14" s="1"/>
  <c r="L332" i="14"/>
  <c r="M332" i="14" s="1"/>
  <c r="L333" i="14"/>
  <c r="M333" i="14" s="1"/>
  <c r="L334" i="14"/>
  <c r="M334" i="14" s="1"/>
  <c r="L335" i="14"/>
  <c r="M335" i="14" s="1"/>
  <c r="L336" i="14"/>
  <c r="M336" i="14" s="1"/>
  <c r="L337" i="14"/>
  <c r="M337" i="14" s="1"/>
  <c r="L338" i="14"/>
  <c r="M338" i="14" s="1"/>
  <c r="L339" i="14"/>
  <c r="M339" i="14" s="1"/>
  <c r="L340" i="14"/>
  <c r="M340" i="14" s="1"/>
  <c r="L341" i="14"/>
  <c r="M341" i="14" s="1"/>
  <c r="L342" i="14"/>
  <c r="M342" i="14" s="1"/>
  <c r="L343" i="14"/>
  <c r="M343" i="14" s="1"/>
  <c r="L344" i="14"/>
  <c r="M344" i="14" s="1"/>
  <c r="L345" i="14"/>
  <c r="M345" i="14" s="1"/>
  <c r="L346" i="14"/>
  <c r="M346" i="14" s="1"/>
  <c r="L347" i="14"/>
  <c r="M347" i="14" s="1"/>
  <c r="L348" i="14"/>
  <c r="M348" i="14" s="1"/>
  <c r="L349" i="14"/>
  <c r="M349" i="14" s="1"/>
  <c r="L350" i="14"/>
  <c r="M350" i="14" s="1"/>
  <c r="L351" i="14"/>
  <c r="M351" i="14" s="1"/>
  <c r="L352" i="14"/>
  <c r="M352" i="14" s="1"/>
  <c r="L353" i="14"/>
  <c r="M353" i="14" s="1"/>
  <c r="L354" i="14"/>
  <c r="M354" i="14" s="1"/>
  <c r="L355" i="14"/>
  <c r="M355" i="14" s="1"/>
  <c r="L356" i="14"/>
  <c r="M356" i="14" s="1"/>
  <c r="L357" i="14"/>
  <c r="M357" i="14" s="1"/>
  <c r="L358" i="14"/>
  <c r="M358" i="14" s="1"/>
  <c r="L359" i="14"/>
  <c r="M359" i="14" s="1"/>
  <c r="L360" i="14"/>
  <c r="M360" i="14" s="1"/>
  <c r="L361" i="14"/>
  <c r="M361" i="14" s="1"/>
  <c r="L362" i="14"/>
  <c r="M362" i="14" s="1"/>
  <c r="L363" i="14"/>
  <c r="M363" i="14" s="1"/>
  <c r="L364" i="14"/>
  <c r="M364" i="14" s="1"/>
  <c r="L365" i="14"/>
  <c r="M365" i="14" s="1"/>
  <c r="L366" i="14"/>
  <c r="M366" i="14" s="1"/>
  <c r="L367" i="14"/>
  <c r="M367" i="14" s="1"/>
  <c r="L368" i="14"/>
  <c r="M368" i="14" s="1"/>
  <c r="L369" i="14"/>
  <c r="M369" i="14" s="1"/>
  <c r="L370" i="14"/>
  <c r="M370" i="14" s="1"/>
  <c r="L371" i="14"/>
  <c r="M371" i="14" s="1"/>
  <c r="L372" i="14"/>
  <c r="M372" i="14" s="1"/>
  <c r="L373" i="14"/>
  <c r="M373" i="14" s="1"/>
  <c r="L374" i="14"/>
  <c r="M374" i="14" s="1"/>
  <c r="L375" i="14"/>
  <c r="M375" i="14" s="1"/>
  <c r="L376" i="14"/>
  <c r="M376" i="14" s="1"/>
  <c r="L377" i="14"/>
  <c r="M377" i="14" s="1"/>
  <c r="L378" i="14"/>
  <c r="M378" i="14" s="1"/>
  <c r="L379" i="14"/>
  <c r="M379" i="14" s="1"/>
  <c r="L380" i="14"/>
  <c r="M380" i="14" s="1"/>
  <c r="L381" i="14"/>
  <c r="M381" i="14" s="1"/>
  <c r="L382" i="14"/>
  <c r="M382" i="14" s="1"/>
  <c r="L383" i="14"/>
  <c r="M383" i="14" s="1"/>
  <c r="L384" i="14"/>
  <c r="M384" i="14" s="1"/>
  <c r="L385" i="14"/>
  <c r="M385" i="14" s="1"/>
  <c r="L386" i="14"/>
  <c r="M386" i="14" s="1"/>
  <c r="L387" i="14"/>
  <c r="M387" i="14" s="1"/>
  <c r="L388" i="14"/>
  <c r="M388" i="14" s="1"/>
  <c r="L389" i="14"/>
  <c r="M389" i="14" s="1"/>
  <c r="L390" i="14"/>
  <c r="M390" i="14" s="1"/>
  <c r="L391" i="14"/>
  <c r="M391" i="14" s="1"/>
  <c r="L392" i="14"/>
  <c r="M392" i="14" s="1"/>
  <c r="L393" i="14"/>
  <c r="M393" i="14" s="1"/>
  <c r="L394" i="14"/>
  <c r="M394" i="14" s="1"/>
  <c r="L395" i="14"/>
  <c r="M395" i="14" s="1"/>
  <c r="L396" i="14"/>
  <c r="M396" i="14" s="1"/>
  <c r="L397" i="14"/>
  <c r="M397" i="14" s="1"/>
  <c r="L398" i="14"/>
  <c r="M398" i="14" s="1"/>
  <c r="L399" i="14"/>
  <c r="M399" i="14" s="1"/>
  <c r="L400" i="14"/>
  <c r="M400" i="14" s="1"/>
  <c r="L401" i="14"/>
  <c r="M401" i="14" s="1"/>
  <c r="L402" i="14"/>
  <c r="M402" i="14" s="1"/>
  <c r="L403" i="14"/>
  <c r="M403" i="14" s="1"/>
  <c r="L404" i="14"/>
  <c r="M404" i="14" s="1"/>
  <c r="L405" i="14"/>
  <c r="M405" i="14" s="1"/>
  <c r="L406" i="14"/>
  <c r="M406" i="14" s="1"/>
  <c r="L407" i="14"/>
  <c r="M407" i="14" s="1"/>
  <c r="L408" i="14"/>
  <c r="M408" i="14" s="1"/>
  <c r="L409" i="14"/>
  <c r="M409" i="14" s="1"/>
  <c r="L410" i="14"/>
  <c r="M410" i="14" s="1"/>
  <c r="L411" i="14"/>
  <c r="M411" i="14" s="1"/>
  <c r="L412" i="14"/>
  <c r="M412" i="14" s="1"/>
  <c r="L413" i="14"/>
  <c r="M413" i="14" s="1"/>
  <c r="L414" i="14"/>
  <c r="M414" i="14" s="1"/>
  <c r="L415" i="14"/>
  <c r="M415" i="14" s="1"/>
  <c r="L416" i="14"/>
  <c r="M416" i="14" s="1"/>
  <c r="L417" i="14"/>
  <c r="M417" i="14" s="1"/>
  <c r="L418" i="14"/>
  <c r="M418" i="14" s="1"/>
  <c r="L419" i="14"/>
  <c r="M419" i="14" s="1"/>
  <c r="L420" i="14"/>
  <c r="M420" i="14" s="1"/>
  <c r="L421" i="14"/>
  <c r="M421" i="14" s="1"/>
  <c r="L422" i="14"/>
  <c r="M422" i="14" s="1"/>
  <c r="L423" i="14"/>
  <c r="M423" i="14" s="1"/>
  <c r="L424" i="14"/>
  <c r="M424" i="14" s="1"/>
  <c r="L425" i="14"/>
  <c r="M425" i="14" s="1"/>
  <c r="L426" i="14"/>
  <c r="M426" i="14" s="1"/>
  <c r="L427" i="14"/>
  <c r="M427" i="14" s="1"/>
  <c r="L428" i="14"/>
  <c r="M428" i="14" s="1"/>
  <c r="L429" i="14"/>
  <c r="M429" i="14" s="1"/>
  <c r="L430" i="14"/>
  <c r="M430" i="14" s="1"/>
  <c r="L431" i="14"/>
  <c r="M431" i="14" s="1"/>
  <c r="L432" i="14"/>
  <c r="M432" i="14" s="1"/>
  <c r="L433" i="14"/>
  <c r="M433" i="14" s="1"/>
  <c r="L434" i="14"/>
  <c r="M434" i="14" s="1"/>
  <c r="L435" i="14"/>
  <c r="M435" i="14" s="1"/>
  <c r="L436" i="14"/>
  <c r="M436" i="14" s="1"/>
  <c r="L437" i="14"/>
  <c r="M437" i="14" s="1"/>
  <c r="L438" i="14"/>
  <c r="M438" i="14" s="1"/>
  <c r="L439" i="14"/>
  <c r="M439" i="14" s="1"/>
  <c r="L440" i="14"/>
  <c r="M440" i="14" s="1"/>
  <c r="L441" i="14"/>
  <c r="M441" i="14" s="1"/>
  <c r="L442" i="14"/>
  <c r="M442" i="14" s="1"/>
  <c r="L443" i="14"/>
  <c r="M443" i="14" s="1"/>
  <c r="L444" i="14"/>
  <c r="M444" i="14" s="1"/>
  <c r="L445" i="14"/>
  <c r="M445" i="14" s="1"/>
  <c r="L446" i="14"/>
  <c r="M446" i="14" s="1"/>
  <c r="L447" i="14"/>
  <c r="M447" i="14" s="1"/>
  <c r="L448" i="14"/>
  <c r="M448" i="14" s="1"/>
  <c r="L449" i="14"/>
  <c r="M449" i="14" s="1"/>
  <c r="L450" i="14"/>
  <c r="M450" i="14" s="1"/>
  <c r="L451" i="14"/>
  <c r="M451" i="14" s="1"/>
  <c r="L452" i="14"/>
  <c r="M452" i="14" s="1"/>
  <c r="L453" i="14"/>
  <c r="M453" i="14" s="1"/>
  <c r="L454" i="14"/>
  <c r="M454" i="14" s="1"/>
  <c r="L455" i="14"/>
  <c r="M455" i="14" s="1"/>
  <c r="L456" i="14"/>
  <c r="M456" i="14" s="1"/>
  <c r="L457" i="14"/>
  <c r="M457" i="14" s="1"/>
  <c r="L458" i="14"/>
  <c r="M458" i="14" s="1"/>
  <c r="L459" i="14"/>
  <c r="M459" i="14" s="1"/>
  <c r="L460" i="14"/>
  <c r="M460" i="14" s="1"/>
  <c r="L461" i="14"/>
  <c r="M461" i="14" s="1"/>
  <c r="L462" i="14"/>
  <c r="M462" i="14" s="1"/>
  <c r="L463" i="14"/>
  <c r="M463" i="14" s="1"/>
  <c r="L464" i="14"/>
  <c r="M464" i="14" s="1"/>
  <c r="L465" i="14"/>
  <c r="M465" i="14" s="1"/>
  <c r="L466" i="14"/>
  <c r="M466" i="14" s="1"/>
  <c r="L467" i="14"/>
  <c r="M467" i="14" s="1"/>
  <c r="L468" i="14"/>
  <c r="M468" i="14" s="1"/>
  <c r="L469" i="14"/>
  <c r="M469" i="14" s="1"/>
  <c r="L470" i="14"/>
  <c r="M470" i="14" s="1"/>
  <c r="L471" i="14"/>
  <c r="M471" i="14" s="1"/>
  <c r="L472" i="14"/>
  <c r="M472" i="14" s="1"/>
  <c r="L473" i="14"/>
  <c r="M473" i="14" s="1"/>
  <c r="L474" i="14"/>
  <c r="M474" i="14" s="1"/>
  <c r="L475" i="14"/>
  <c r="M475" i="14" s="1"/>
  <c r="L476" i="14"/>
  <c r="M476" i="14" s="1"/>
  <c r="L477" i="14"/>
  <c r="M477" i="14" s="1"/>
  <c r="L478" i="14"/>
  <c r="M478" i="14" s="1"/>
  <c r="L479" i="14"/>
  <c r="M479" i="14" s="1"/>
  <c r="L480" i="14"/>
  <c r="M480" i="14" s="1"/>
  <c r="L481" i="14"/>
  <c r="M481" i="14" s="1"/>
  <c r="L482" i="14"/>
  <c r="M482" i="14" s="1"/>
  <c r="L483" i="14"/>
  <c r="M483" i="14" s="1"/>
  <c r="L484" i="14"/>
  <c r="M484" i="14" s="1"/>
  <c r="L485" i="14"/>
  <c r="M485" i="14" s="1"/>
  <c r="L486" i="14"/>
  <c r="M486" i="14" s="1"/>
  <c r="L487" i="14"/>
  <c r="M487" i="14" s="1"/>
  <c r="L18" i="14"/>
  <c r="M18" i="14" s="1"/>
  <c r="L19" i="14"/>
  <c r="M19" i="14" s="1"/>
  <c r="L20" i="14"/>
  <c r="M20" i="14" s="1"/>
  <c r="L21" i="14"/>
  <c r="M21" i="14" s="1"/>
  <c r="L22" i="14"/>
  <c r="M22" i="14" s="1"/>
  <c r="L23" i="14"/>
  <c r="M23" i="14" s="1"/>
  <c r="L24" i="14"/>
  <c r="M24" i="14" s="1"/>
  <c r="L25" i="14"/>
  <c r="M25" i="14" s="1"/>
  <c r="L26" i="14"/>
  <c r="M26" i="14" s="1"/>
  <c r="L27" i="14"/>
  <c r="M27" i="14" s="1"/>
  <c r="M11" i="14" l="1"/>
  <c r="I25" i="19" l="1"/>
  <c r="I21" i="19"/>
  <c r="I32" i="19"/>
  <c r="I35" i="16"/>
  <c r="J35" i="16" s="1"/>
  <c r="I34" i="16"/>
  <c r="J34" i="16" s="1"/>
  <c r="I33" i="16"/>
  <c r="J33" i="16" s="1"/>
  <c r="G25" i="19"/>
  <c r="G21" i="19"/>
  <c r="G40" i="9"/>
  <c r="G17" i="9"/>
  <c r="G37" i="19"/>
  <c r="G42" i="19"/>
  <c r="G35" i="9"/>
  <c r="G29" i="9" l="1"/>
  <c r="G39" i="19"/>
  <c r="G27" i="19"/>
  <c r="G23" i="19"/>
  <c r="G44" i="19"/>
  <c r="G19" i="19"/>
  <c r="G23" i="9"/>
  <c r="G19" i="9"/>
  <c r="G37" i="9"/>
  <c r="G42" i="9"/>
  <c r="N26" i="15"/>
  <c r="O26" i="15"/>
  <c r="P26" i="15"/>
  <c r="Q26" i="15"/>
  <c r="N27" i="15"/>
  <c r="O27" i="15"/>
  <c r="P27" i="15"/>
  <c r="Q27" i="15"/>
  <c r="N28" i="15"/>
  <c r="O28" i="15"/>
  <c r="P28" i="15"/>
  <c r="Q28" i="15"/>
  <c r="N29" i="15"/>
  <c r="O29" i="15"/>
  <c r="P29" i="15"/>
  <c r="Q29" i="15"/>
  <c r="N30" i="15"/>
  <c r="O30" i="15"/>
  <c r="P30" i="15"/>
  <c r="Q30" i="15"/>
  <c r="N31" i="15"/>
  <c r="O31" i="15"/>
  <c r="P31" i="15"/>
  <c r="Q31" i="15"/>
  <c r="N32" i="15"/>
  <c r="O32" i="15"/>
  <c r="P32" i="15"/>
  <c r="Q32" i="15"/>
  <c r="N33" i="15"/>
  <c r="O33" i="15"/>
  <c r="P33" i="15"/>
  <c r="Q33" i="15"/>
  <c r="N34" i="15"/>
  <c r="O34" i="15"/>
  <c r="P34" i="15"/>
  <c r="Q34" i="15"/>
  <c r="N35" i="15"/>
  <c r="O35" i="15"/>
  <c r="P35" i="15"/>
  <c r="Q35" i="15"/>
  <c r="N36" i="15"/>
  <c r="O36" i="15"/>
  <c r="P36" i="15"/>
  <c r="Q36" i="15"/>
  <c r="N37" i="15"/>
  <c r="O37" i="15"/>
  <c r="P37" i="15"/>
  <c r="Q37" i="15"/>
  <c r="N38" i="15"/>
  <c r="O38" i="15"/>
  <c r="P38" i="15"/>
  <c r="Q38" i="15"/>
  <c r="N39" i="15"/>
  <c r="O39" i="15"/>
  <c r="P39" i="15"/>
  <c r="Q39" i="15"/>
  <c r="N40" i="15"/>
  <c r="O40" i="15"/>
  <c r="P40" i="15"/>
  <c r="Q40" i="15"/>
  <c r="N41" i="15"/>
  <c r="O41" i="15"/>
  <c r="P41" i="15"/>
  <c r="Q41" i="15"/>
  <c r="N42" i="15"/>
  <c r="O42" i="15"/>
  <c r="P42" i="15"/>
  <c r="Q42" i="15"/>
  <c r="N43" i="15"/>
  <c r="O43" i="15"/>
  <c r="P43" i="15"/>
  <c r="Q43" i="15"/>
  <c r="N44" i="15"/>
  <c r="O44" i="15"/>
  <c r="P44" i="15"/>
  <c r="Q44" i="15"/>
  <c r="N45" i="15"/>
  <c r="O45" i="15"/>
  <c r="P45" i="15"/>
  <c r="Q45" i="15"/>
  <c r="N46" i="15"/>
  <c r="O46" i="15"/>
  <c r="P46" i="15"/>
  <c r="Q46" i="15"/>
  <c r="N47" i="15"/>
  <c r="O47" i="15"/>
  <c r="P47" i="15"/>
  <c r="Q47" i="15"/>
  <c r="N48" i="15"/>
  <c r="O48" i="15"/>
  <c r="P48" i="15"/>
  <c r="Q48" i="15"/>
  <c r="N49" i="15"/>
  <c r="O49" i="15"/>
  <c r="P49" i="15"/>
  <c r="Q49" i="15"/>
  <c r="N50" i="15"/>
  <c r="O50" i="15"/>
  <c r="P50" i="15"/>
  <c r="Q50" i="15"/>
  <c r="N51" i="15"/>
  <c r="O51" i="15"/>
  <c r="P51" i="15"/>
  <c r="Q51" i="15"/>
  <c r="N52" i="15"/>
  <c r="O52" i="15"/>
  <c r="P52" i="15"/>
  <c r="Q52" i="15"/>
  <c r="N53" i="15"/>
  <c r="O53" i="15"/>
  <c r="P53" i="15"/>
  <c r="Q53" i="15"/>
  <c r="N54" i="15"/>
  <c r="O54" i="15"/>
  <c r="P54" i="15"/>
  <c r="Q54" i="15"/>
  <c r="N55" i="15"/>
  <c r="O55" i="15"/>
  <c r="P55" i="15"/>
  <c r="Q55" i="15"/>
  <c r="N56" i="15"/>
  <c r="O56" i="15"/>
  <c r="P56" i="15"/>
  <c r="Q56" i="15"/>
  <c r="N57" i="15"/>
  <c r="O57" i="15"/>
  <c r="P57" i="15"/>
  <c r="Q57" i="15"/>
  <c r="N58" i="15"/>
  <c r="O58" i="15"/>
  <c r="P58" i="15"/>
  <c r="Q58" i="15"/>
  <c r="N59" i="15"/>
  <c r="O59" i="15"/>
  <c r="P59" i="15"/>
  <c r="Q59" i="15"/>
  <c r="N60" i="15"/>
  <c r="O60" i="15"/>
  <c r="P60" i="15"/>
  <c r="Q60" i="15"/>
  <c r="N61" i="15"/>
  <c r="O61" i="15"/>
  <c r="P61" i="15"/>
  <c r="Q61" i="15"/>
  <c r="N62" i="15"/>
  <c r="O62" i="15"/>
  <c r="P62" i="15"/>
  <c r="Q62" i="15"/>
  <c r="N63" i="15"/>
  <c r="O63" i="15"/>
  <c r="P63" i="15"/>
  <c r="Q63" i="15"/>
  <c r="N64" i="15"/>
  <c r="O64" i="15"/>
  <c r="P64" i="15"/>
  <c r="Q64" i="15"/>
  <c r="N65" i="15"/>
  <c r="O65" i="15"/>
  <c r="P65" i="15"/>
  <c r="Q65" i="15"/>
  <c r="N66" i="15"/>
  <c r="O66" i="15"/>
  <c r="P66" i="15"/>
  <c r="Q66" i="15"/>
  <c r="N67" i="15"/>
  <c r="O67" i="15"/>
  <c r="P67" i="15"/>
  <c r="Q67" i="15"/>
  <c r="N68" i="15"/>
  <c r="O68" i="15"/>
  <c r="P68" i="15"/>
  <c r="Q68" i="15"/>
  <c r="N69" i="15"/>
  <c r="O69" i="15"/>
  <c r="P69" i="15"/>
  <c r="Q69" i="15"/>
  <c r="N70" i="15"/>
  <c r="O70" i="15"/>
  <c r="P70" i="15"/>
  <c r="Q70" i="15"/>
  <c r="N71" i="15"/>
  <c r="O71" i="15"/>
  <c r="P71" i="15"/>
  <c r="Q71" i="15"/>
  <c r="N72" i="15"/>
  <c r="O72" i="15"/>
  <c r="P72" i="15"/>
  <c r="Q72" i="15"/>
  <c r="N73" i="15"/>
  <c r="O73" i="15"/>
  <c r="P73" i="15"/>
  <c r="Q73" i="15"/>
  <c r="N74" i="15"/>
  <c r="O74" i="15"/>
  <c r="P74" i="15"/>
  <c r="Q74" i="15"/>
  <c r="N75" i="15"/>
  <c r="O75" i="15"/>
  <c r="P75" i="15"/>
  <c r="Q75" i="15"/>
  <c r="N76" i="15"/>
  <c r="O76" i="15"/>
  <c r="P76" i="15"/>
  <c r="Q76" i="15"/>
  <c r="N77" i="15"/>
  <c r="O77" i="15"/>
  <c r="P77" i="15"/>
  <c r="Q77" i="15"/>
  <c r="N78" i="15"/>
  <c r="O78" i="15"/>
  <c r="P78" i="15"/>
  <c r="Q78" i="15"/>
  <c r="N79" i="15"/>
  <c r="O79" i="15"/>
  <c r="P79" i="15"/>
  <c r="Q79" i="15"/>
  <c r="N80" i="15"/>
  <c r="O80" i="15"/>
  <c r="P80" i="15"/>
  <c r="Q80" i="15"/>
  <c r="N81" i="15"/>
  <c r="O81" i="15"/>
  <c r="P81" i="15"/>
  <c r="Q81" i="15"/>
  <c r="N82" i="15"/>
  <c r="O82" i="15"/>
  <c r="P82" i="15"/>
  <c r="Q82" i="15"/>
  <c r="N83" i="15"/>
  <c r="O83" i="15"/>
  <c r="P83" i="15"/>
  <c r="Q83" i="15"/>
  <c r="N84" i="15"/>
  <c r="O84" i="15"/>
  <c r="P84" i="15"/>
  <c r="Q84" i="15"/>
  <c r="N85" i="15"/>
  <c r="O85" i="15"/>
  <c r="P85" i="15"/>
  <c r="Q85" i="15"/>
  <c r="N86" i="15"/>
  <c r="O86" i="15"/>
  <c r="P86" i="15"/>
  <c r="Q86" i="15"/>
  <c r="N87" i="15"/>
  <c r="O87" i="15"/>
  <c r="P87" i="15"/>
  <c r="Q87" i="15"/>
  <c r="N88" i="15"/>
  <c r="O88" i="15"/>
  <c r="P88" i="15"/>
  <c r="Q88" i="15"/>
  <c r="N89" i="15"/>
  <c r="O89" i="15"/>
  <c r="P89" i="15"/>
  <c r="Q89" i="15"/>
  <c r="N90" i="15"/>
  <c r="O90" i="15"/>
  <c r="P90" i="15"/>
  <c r="Q90" i="15"/>
  <c r="N91" i="15"/>
  <c r="O91" i="15"/>
  <c r="P91" i="15"/>
  <c r="Q91" i="15"/>
  <c r="N92" i="15"/>
  <c r="O92" i="15"/>
  <c r="P92" i="15"/>
  <c r="Q92" i="15"/>
  <c r="N93" i="15"/>
  <c r="O93" i="15"/>
  <c r="P93" i="15"/>
  <c r="Q93" i="15"/>
  <c r="N94" i="15"/>
  <c r="O94" i="15"/>
  <c r="P94" i="15"/>
  <c r="Q94" i="15"/>
  <c r="N95" i="15"/>
  <c r="O95" i="15"/>
  <c r="P95" i="15"/>
  <c r="Q95" i="15"/>
  <c r="N96" i="15"/>
  <c r="O96" i="15"/>
  <c r="P96" i="15"/>
  <c r="Q96" i="15"/>
  <c r="N97" i="15"/>
  <c r="O97" i="15"/>
  <c r="P97" i="15"/>
  <c r="Q97" i="15"/>
  <c r="N98" i="15"/>
  <c r="O98" i="15"/>
  <c r="P98" i="15"/>
  <c r="Q98" i="15"/>
  <c r="N99" i="15"/>
  <c r="O99" i="15"/>
  <c r="P99" i="15"/>
  <c r="Q99" i="15"/>
  <c r="N100" i="15"/>
  <c r="O100" i="15"/>
  <c r="P100" i="15"/>
  <c r="Q100" i="15"/>
  <c r="N101" i="15"/>
  <c r="O101" i="15"/>
  <c r="P101" i="15"/>
  <c r="Q101" i="15"/>
  <c r="N102" i="15"/>
  <c r="O102" i="15"/>
  <c r="P102" i="15"/>
  <c r="Q102" i="15"/>
  <c r="N103" i="15"/>
  <c r="O103" i="15"/>
  <c r="P103" i="15"/>
  <c r="Q103" i="15"/>
  <c r="N104" i="15"/>
  <c r="O104" i="15"/>
  <c r="P104" i="15"/>
  <c r="Q104" i="15"/>
  <c r="N105" i="15"/>
  <c r="O105" i="15"/>
  <c r="P105" i="15"/>
  <c r="Q105" i="15"/>
  <c r="N106" i="15"/>
  <c r="O106" i="15"/>
  <c r="P106" i="15"/>
  <c r="Q106" i="15"/>
  <c r="N107" i="15"/>
  <c r="O107" i="15"/>
  <c r="P107" i="15"/>
  <c r="Q107" i="15"/>
  <c r="N108" i="15"/>
  <c r="O108" i="15"/>
  <c r="P108" i="15"/>
  <c r="Q108" i="15"/>
  <c r="N109" i="15"/>
  <c r="O109" i="15"/>
  <c r="P109" i="15"/>
  <c r="Q109" i="15"/>
  <c r="N110" i="15"/>
  <c r="O110" i="15"/>
  <c r="P110" i="15"/>
  <c r="Q110" i="15"/>
  <c r="N111" i="15"/>
  <c r="O111" i="15"/>
  <c r="P111" i="15"/>
  <c r="Q111" i="15"/>
  <c r="N112" i="15"/>
  <c r="O112" i="15"/>
  <c r="P112" i="15"/>
  <c r="Q112" i="15"/>
  <c r="N113" i="15"/>
  <c r="O113" i="15"/>
  <c r="P113" i="15"/>
  <c r="Q113" i="15"/>
  <c r="N114" i="15"/>
  <c r="O114" i="15"/>
  <c r="P114" i="15"/>
  <c r="Q114" i="15"/>
  <c r="N115" i="15"/>
  <c r="O115" i="15"/>
  <c r="P115" i="15"/>
  <c r="Q115" i="15"/>
  <c r="N116" i="15"/>
  <c r="O116" i="15"/>
  <c r="P116" i="15"/>
  <c r="Q116" i="15"/>
  <c r="N117" i="15"/>
  <c r="O117" i="15"/>
  <c r="P117" i="15"/>
  <c r="Q117" i="15"/>
  <c r="N118" i="15"/>
  <c r="O118" i="15"/>
  <c r="P118" i="15"/>
  <c r="Q118" i="15"/>
  <c r="N119" i="15"/>
  <c r="O119" i="15"/>
  <c r="P119" i="15"/>
  <c r="Q119" i="15"/>
  <c r="N120" i="15"/>
  <c r="O120" i="15"/>
  <c r="P120" i="15"/>
  <c r="Q120" i="15"/>
  <c r="N121" i="15"/>
  <c r="O121" i="15"/>
  <c r="P121" i="15"/>
  <c r="Q121" i="15"/>
  <c r="N122" i="15"/>
  <c r="O122" i="15"/>
  <c r="P122" i="15"/>
  <c r="Q122" i="15"/>
  <c r="N123" i="15"/>
  <c r="O123" i="15"/>
  <c r="P123" i="15"/>
  <c r="Q123" i="15"/>
  <c r="N124" i="15"/>
  <c r="O124" i="15"/>
  <c r="P124" i="15"/>
  <c r="Q124" i="15"/>
  <c r="N125" i="15"/>
  <c r="O125" i="15"/>
  <c r="P125" i="15"/>
  <c r="Q125" i="15"/>
  <c r="N126" i="15"/>
  <c r="O126" i="15"/>
  <c r="P126" i="15"/>
  <c r="Q126" i="15"/>
  <c r="N127" i="15"/>
  <c r="O127" i="15"/>
  <c r="P127" i="15"/>
  <c r="Q127" i="15"/>
  <c r="N128" i="15"/>
  <c r="O128" i="15"/>
  <c r="P128" i="15"/>
  <c r="Q128" i="15"/>
  <c r="N129" i="15"/>
  <c r="O129" i="15"/>
  <c r="P129" i="15"/>
  <c r="Q129" i="15"/>
  <c r="N130" i="15"/>
  <c r="O130" i="15"/>
  <c r="P130" i="15"/>
  <c r="Q130" i="15"/>
  <c r="N131" i="15"/>
  <c r="O131" i="15"/>
  <c r="P131" i="15"/>
  <c r="Q131" i="15"/>
  <c r="N132" i="15"/>
  <c r="O132" i="15"/>
  <c r="P132" i="15"/>
  <c r="Q132" i="15"/>
  <c r="N133" i="15"/>
  <c r="O133" i="15"/>
  <c r="P133" i="15"/>
  <c r="Q133" i="15"/>
  <c r="N134" i="15"/>
  <c r="O134" i="15"/>
  <c r="P134" i="15"/>
  <c r="Q134" i="15"/>
  <c r="N135" i="15"/>
  <c r="O135" i="15"/>
  <c r="P135" i="15"/>
  <c r="Q135" i="15"/>
  <c r="N136" i="15"/>
  <c r="O136" i="15"/>
  <c r="P136" i="15"/>
  <c r="Q136" i="15"/>
  <c r="N137" i="15"/>
  <c r="O137" i="15"/>
  <c r="P137" i="15"/>
  <c r="Q137" i="15"/>
  <c r="N138" i="15"/>
  <c r="O138" i="15"/>
  <c r="P138" i="15"/>
  <c r="Q138" i="15"/>
  <c r="N139" i="15"/>
  <c r="O139" i="15"/>
  <c r="P139" i="15"/>
  <c r="Q139" i="15"/>
  <c r="N140" i="15"/>
  <c r="O140" i="15"/>
  <c r="P140" i="15"/>
  <c r="Q140" i="15"/>
  <c r="N141" i="15"/>
  <c r="O141" i="15"/>
  <c r="P141" i="15"/>
  <c r="Q141" i="15"/>
  <c r="N142" i="15"/>
  <c r="O142" i="15"/>
  <c r="P142" i="15"/>
  <c r="Q142" i="15"/>
  <c r="N143" i="15"/>
  <c r="O143" i="15"/>
  <c r="P143" i="15"/>
  <c r="Q143" i="15"/>
  <c r="N144" i="15"/>
  <c r="O144" i="15"/>
  <c r="P144" i="15"/>
  <c r="Q144" i="15"/>
  <c r="N145" i="15"/>
  <c r="O145" i="15"/>
  <c r="P145" i="15"/>
  <c r="Q145" i="15"/>
  <c r="N146" i="15"/>
  <c r="O146" i="15"/>
  <c r="P146" i="15"/>
  <c r="Q146" i="15"/>
  <c r="N147" i="15"/>
  <c r="O147" i="15"/>
  <c r="P147" i="15"/>
  <c r="Q147" i="15"/>
  <c r="N148" i="15"/>
  <c r="O148" i="15"/>
  <c r="P148" i="15"/>
  <c r="Q148" i="15"/>
  <c r="N149" i="15"/>
  <c r="O149" i="15"/>
  <c r="P149" i="15"/>
  <c r="Q149" i="15"/>
  <c r="N150" i="15"/>
  <c r="O150" i="15"/>
  <c r="P150" i="15"/>
  <c r="Q150" i="15"/>
  <c r="N151" i="15"/>
  <c r="O151" i="15"/>
  <c r="P151" i="15"/>
  <c r="Q151" i="15"/>
  <c r="N152" i="15"/>
  <c r="O152" i="15"/>
  <c r="P152" i="15"/>
  <c r="Q152" i="15"/>
  <c r="N153" i="15"/>
  <c r="O153" i="15"/>
  <c r="P153" i="15"/>
  <c r="Q153" i="15"/>
  <c r="N154" i="15"/>
  <c r="O154" i="15"/>
  <c r="P154" i="15"/>
  <c r="Q154" i="15"/>
  <c r="N155" i="15"/>
  <c r="O155" i="15"/>
  <c r="P155" i="15"/>
  <c r="Q155" i="15"/>
  <c r="N156" i="15"/>
  <c r="O156" i="15"/>
  <c r="P156" i="15"/>
  <c r="Q156" i="15"/>
  <c r="N157" i="15"/>
  <c r="O157" i="15"/>
  <c r="P157" i="15"/>
  <c r="Q157" i="15"/>
  <c r="N158" i="15"/>
  <c r="O158" i="15"/>
  <c r="P158" i="15"/>
  <c r="Q158" i="15"/>
  <c r="N159" i="15"/>
  <c r="O159" i="15"/>
  <c r="P159" i="15"/>
  <c r="Q159" i="15"/>
  <c r="N160" i="15"/>
  <c r="O160" i="15"/>
  <c r="P160" i="15"/>
  <c r="Q160" i="15"/>
  <c r="N161" i="15"/>
  <c r="O161" i="15"/>
  <c r="P161" i="15"/>
  <c r="Q161" i="15"/>
  <c r="N162" i="15"/>
  <c r="O162" i="15"/>
  <c r="P162" i="15"/>
  <c r="Q162" i="15"/>
  <c r="N163" i="15"/>
  <c r="O163" i="15"/>
  <c r="P163" i="15"/>
  <c r="Q163" i="15"/>
  <c r="N164" i="15"/>
  <c r="O164" i="15"/>
  <c r="P164" i="15"/>
  <c r="Q164" i="15"/>
  <c r="N165" i="15"/>
  <c r="O165" i="15"/>
  <c r="P165" i="15"/>
  <c r="Q165" i="15"/>
  <c r="N166" i="15"/>
  <c r="O166" i="15"/>
  <c r="P166" i="15"/>
  <c r="Q166" i="15"/>
  <c r="N167" i="15"/>
  <c r="O167" i="15"/>
  <c r="P167" i="15"/>
  <c r="Q167" i="15"/>
  <c r="N168" i="15"/>
  <c r="O168" i="15"/>
  <c r="P168" i="15"/>
  <c r="Q168" i="15"/>
  <c r="N169" i="15"/>
  <c r="O169" i="15"/>
  <c r="P169" i="15"/>
  <c r="Q169" i="15"/>
  <c r="N170" i="15"/>
  <c r="O170" i="15"/>
  <c r="P170" i="15"/>
  <c r="Q170" i="15"/>
  <c r="N171" i="15"/>
  <c r="O171" i="15"/>
  <c r="P171" i="15"/>
  <c r="Q171" i="15"/>
  <c r="N172" i="15"/>
  <c r="O172" i="15"/>
  <c r="P172" i="15"/>
  <c r="Q172" i="15"/>
  <c r="N173" i="15"/>
  <c r="O173" i="15"/>
  <c r="P173" i="15"/>
  <c r="Q173" i="15"/>
  <c r="N174" i="15"/>
  <c r="O174" i="15"/>
  <c r="P174" i="15"/>
  <c r="Q174" i="15"/>
  <c r="N175" i="15"/>
  <c r="O175" i="15"/>
  <c r="P175" i="15"/>
  <c r="Q175" i="15"/>
  <c r="N176" i="15"/>
  <c r="O176" i="15"/>
  <c r="P176" i="15"/>
  <c r="Q176" i="15"/>
  <c r="N177" i="15"/>
  <c r="O177" i="15"/>
  <c r="P177" i="15"/>
  <c r="Q177" i="15"/>
  <c r="N178" i="15"/>
  <c r="O178" i="15"/>
  <c r="P178" i="15"/>
  <c r="Q178" i="15"/>
  <c r="N179" i="15"/>
  <c r="O179" i="15"/>
  <c r="P179" i="15"/>
  <c r="Q179" i="15"/>
  <c r="N180" i="15"/>
  <c r="O180" i="15"/>
  <c r="P180" i="15"/>
  <c r="Q180" i="15"/>
  <c r="N181" i="15"/>
  <c r="O181" i="15"/>
  <c r="P181" i="15"/>
  <c r="Q181" i="15"/>
  <c r="N182" i="15"/>
  <c r="O182" i="15"/>
  <c r="P182" i="15"/>
  <c r="Q182" i="15"/>
  <c r="N183" i="15"/>
  <c r="O183" i="15"/>
  <c r="P183" i="15"/>
  <c r="Q183" i="15"/>
  <c r="N184" i="15"/>
  <c r="O184" i="15"/>
  <c r="P184" i="15"/>
  <c r="Q184" i="15"/>
  <c r="N185" i="15"/>
  <c r="O185" i="15"/>
  <c r="P185" i="15"/>
  <c r="Q185" i="15"/>
  <c r="N186" i="15"/>
  <c r="O186" i="15"/>
  <c r="P186" i="15"/>
  <c r="Q186" i="15"/>
  <c r="N187" i="15"/>
  <c r="O187" i="15"/>
  <c r="P187" i="15"/>
  <c r="Q187" i="15"/>
  <c r="N188" i="15"/>
  <c r="O188" i="15"/>
  <c r="P188" i="15"/>
  <c r="Q188" i="15"/>
  <c r="N189" i="15"/>
  <c r="O189" i="15"/>
  <c r="P189" i="15"/>
  <c r="Q189" i="15"/>
  <c r="N190" i="15"/>
  <c r="O190" i="15"/>
  <c r="P190" i="15"/>
  <c r="Q190" i="15"/>
  <c r="N191" i="15"/>
  <c r="O191" i="15"/>
  <c r="P191" i="15"/>
  <c r="Q191" i="15"/>
  <c r="N192" i="15"/>
  <c r="O192" i="15"/>
  <c r="P192" i="15"/>
  <c r="Q192" i="15"/>
  <c r="N193" i="15"/>
  <c r="O193" i="15"/>
  <c r="P193" i="15"/>
  <c r="Q193" i="15"/>
  <c r="N194" i="15"/>
  <c r="O194" i="15"/>
  <c r="P194" i="15"/>
  <c r="Q194" i="15"/>
  <c r="N195" i="15"/>
  <c r="O195" i="15"/>
  <c r="P195" i="15"/>
  <c r="Q195" i="15"/>
  <c r="N196" i="15"/>
  <c r="O196" i="15"/>
  <c r="P196" i="15"/>
  <c r="Q196" i="15"/>
  <c r="N197" i="15"/>
  <c r="O197" i="15"/>
  <c r="P197" i="15"/>
  <c r="Q197" i="15"/>
  <c r="N198" i="15"/>
  <c r="O198" i="15"/>
  <c r="P198" i="15"/>
  <c r="Q198" i="15"/>
  <c r="N199" i="15"/>
  <c r="O199" i="15"/>
  <c r="P199" i="15"/>
  <c r="Q199" i="15"/>
  <c r="N200" i="15"/>
  <c r="O200" i="15"/>
  <c r="P200" i="15"/>
  <c r="Q200" i="15"/>
  <c r="N201" i="15"/>
  <c r="O201" i="15"/>
  <c r="P201" i="15"/>
  <c r="Q201" i="15"/>
  <c r="N202" i="15"/>
  <c r="O202" i="15"/>
  <c r="P202" i="15"/>
  <c r="Q202" i="15"/>
  <c r="N203" i="15"/>
  <c r="O203" i="15"/>
  <c r="P203" i="15"/>
  <c r="Q203" i="15"/>
  <c r="N204" i="15"/>
  <c r="O204" i="15"/>
  <c r="P204" i="15"/>
  <c r="Q204" i="15"/>
  <c r="N205" i="15"/>
  <c r="O205" i="15"/>
  <c r="P205" i="15"/>
  <c r="Q205" i="15"/>
  <c r="N206" i="15"/>
  <c r="O206" i="15"/>
  <c r="P206" i="15"/>
  <c r="Q206" i="15"/>
  <c r="N207" i="15"/>
  <c r="O207" i="15"/>
  <c r="P207" i="15"/>
  <c r="Q207" i="15"/>
  <c r="N208" i="15"/>
  <c r="O208" i="15"/>
  <c r="P208" i="15"/>
  <c r="Q208" i="15"/>
  <c r="N209" i="15"/>
  <c r="O209" i="15"/>
  <c r="P209" i="15"/>
  <c r="Q209" i="15"/>
  <c r="N210" i="15"/>
  <c r="O210" i="15"/>
  <c r="P210" i="15"/>
  <c r="Q210" i="15"/>
  <c r="N211" i="15"/>
  <c r="O211" i="15"/>
  <c r="P211" i="15"/>
  <c r="Q211" i="15"/>
  <c r="N212" i="15"/>
  <c r="O212" i="15"/>
  <c r="P212" i="15"/>
  <c r="Q212" i="15"/>
  <c r="N213" i="15"/>
  <c r="O213" i="15"/>
  <c r="P213" i="15"/>
  <c r="Q213" i="15"/>
  <c r="N214" i="15"/>
  <c r="O214" i="15"/>
  <c r="P214" i="15"/>
  <c r="Q214" i="15"/>
  <c r="N215" i="15"/>
  <c r="O215" i="15"/>
  <c r="P215" i="15"/>
  <c r="Q215" i="15"/>
  <c r="N216" i="15"/>
  <c r="O216" i="15"/>
  <c r="P216" i="15"/>
  <c r="Q216" i="15"/>
  <c r="N217" i="15"/>
  <c r="O217" i="15"/>
  <c r="P217" i="15"/>
  <c r="Q217" i="15"/>
  <c r="N218" i="15"/>
  <c r="O218" i="15"/>
  <c r="P218" i="15"/>
  <c r="Q218" i="15"/>
  <c r="N219" i="15"/>
  <c r="O219" i="15"/>
  <c r="P219" i="15"/>
  <c r="Q219" i="15"/>
  <c r="N220" i="15"/>
  <c r="O220" i="15"/>
  <c r="P220" i="15"/>
  <c r="Q220" i="15"/>
  <c r="N221" i="15"/>
  <c r="O221" i="15"/>
  <c r="P221" i="15"/>
  <c r="Q221" i="15"/>
  <c r="N222" i="15"/>
  <c r="O222" i="15"/>
  <c r="P222" i="15"/>
  <c r="Q222" i="15"/>
  <c r="N223" i="15"/>
  <c r="O223" i="15"/>
  <c r="P223" i="15"/>
  <c r="Q223" i="15"/>
  <c r="N224" i="15"/>
  <c r="O224" i="15"/>
  <c r="P224" i="15"/>
  <c r="Q224" i="15"/>
  <c r="N225" i="15"/>
  <c r="O225" i="15"/>
  <c r="P225" i="15"/>
  <c r="Q225" i="15"/>
  <c r="N226" i="15"/>
  <c r="O226" i="15"/>
  <c r="P226" i="15"/>
  <c r="Q226" i="15"/>
  <c r="N227" i="15"/>
  <c r="O227" i="15"/>
  <c r="P227" i="15"/>
  <c r="Q227" i="15"/>
  <c r="N228" i="15"/>
  <c r="O228" i="15"/>
  <c r="P228" i="15"/>
  <c r="Q228" i="15"/>
  <c r="N229" i="15"/>
  <c r="O229" i="15"/>
  <c r="P229" i="15"/>
  <c r="Q229" i="15"/>
  <c r="N230" i="15"/>
  <c r="O230" i="15"/>
  <c r="P230" i="15"/>
  <c r="Q230" i="15"/>
  <c r="N231" i="15"/>
  <c r="O231" i="15"/>
  <c r="P231" i="15"/>
  <c r="Q231" i="15"/>
  <c r="N232" i="15"/>
  <c r="O232" i="15"/>
  <c r="P232" i="15"/>
  <c r="Q232" i="15"/>
  <c r="N233" i="15"/>
  <c r="O233" i="15"/>
  <c r="P233" i="15"/>
  <c r="Q233" i="15"/>
  <c r="N234" i="15"/>
  <c r="O234" i="15"/>
  <c r="P234" i="15"/>
  <c r="Q234" i="15"/>
  <c r="N235" i="15"/>
  <c r="O235" i="15"/>
  <c r="P235" i="15"/>
  <c r="Q235" i="15"/>
  <c r="N236" i="15"/>
  <c r="O236" i="15"/>
  <c r="P236" i="15"/>
  <c r="Q236" i="15"/>
  <c r="N237" i="15"/>
  <c r="O237" i="15"/>
  <c r="P237" i="15"/>
  <c r="Q237" i="15"/>
  <c r="N238" i="15"/>
  <c r="O238" i="15"/>
  <c r="P238" i="15"/>
  <c r="Q238" i="15"/>
  <c r="N239" i="15"/>
  <c r="O239" i="15"/>
  <c r="P239" i="15"/>
  <c r="Q239" i="15"/>
  <c r="N240" i="15"/>
  <c r="O240" i="15"/>
  <c r="P240" i="15"/>
  <c r="Q240" i="15"/>
  <c r="N241" i="15"/>
  <c r="O241" i="15"/>
  <c r="P241" i="15"/>
  <c r="Q241" i="15"/>
  <c r="N242" i="15"/>
  <c r="O242" i="15"/>
  <c r="P242" i="15"/>
  <c r="Q242" i="15"/>
  <c r="N243" i="15"/>
  <c r="O243" i="15"/>
  <c r="P243" i="15"/>
  <c r="Q243" i="15"/>
  <c r="N244" i="15"/>
  <c r="O244" i="15"/>
  <c r="P244" i="15"/>
  <c r="Q244" i="15"/>
  <c r="N245" i="15"/>
  <c r="O245" i="15"/>
  <c r="P245" i="15"/>
  <c r="Q245" i="15"/>
  <c r="N246" i="15"/>
  <c r="O246" i="15"/>
  <c r="P246" i="15"/>
  <c r="Q246" i="15"/>
  <c r="N247" i="15"/>
  <c r="O247" i="15"/>
  <c r="P247" i="15"/>
  <c r="Q247" i="15"/>
  <c r="N248" i="15"/>
  <c r="O248" i="15"/>
  <c r="P248" i="15"/>
  <c r="Q248" i="15"/>
  <c r="N249" i="15"/>
  <c r="O249" i="15"/>
  <c r="P249" i="15"/>
  <c r="Q249" i="15"/>
  <c r="N250" i="15"/>
  <c r="O250" i="15"/>
  <c r="P250" i="15"/>
  <c r="Q250" i="15"/>
  <c r="N251" i="15"/>
  <c r="O251" i="15"/>
  <c r="P251" i="15"/>
  <c r="Q251" i="15"/>
  <c r="N252" i="15"/>
  <c r="O252" i="15"/>
  <c r="P252" i="15"/>
  <c r="Q252" i="15"/>
  <c r="N253" i="15"/>
  <c r="O253" i="15"/>
  <c r="P253" i="15"/>
  <c r="Q253" i="15"/>
  <c r="N254" i="15"/>
  <c r="O254" i="15"/>
  <c r="P254" i="15"/>
  <c r="Q254" i="15"/>
  <c r="N255" i="15"/>
  <c r="O255" i="15"/>
  <c r="P255" i="15"/>
  <c r="Q255" i="15"/>
  <c r="N256" i="15"/>
  <c r="O256" i="15"/>
  <c r="P256" i="15"/>
  <c r="Q256" i="15"/>
  <c r="N257" i="15"/>
  <c r="O257" i="15"/>
  <c r="P257" i="15"/>
  <c r="Q257" i="15"/>
  <c r="N258" i="15"/>
  <c r="O258" i="15"/>
  <c r="P258" i="15"/>
  <c r="Q258" i="15"/>
  <c r="N259" i="15"/>
  <c r="O259" i="15"/>
  <c r="P259" i="15"/>
  <c r="Q259" i="15"/>
  <c r="N260" i="15"/>
  <c r="O260" i="15"/>
  <c r="P260" i="15"/>
  <c r="Q260" i="15"/>
  <c r="N261" i="15"/>
  <c r="O261" i="15"/>
  <c r="P261" i="15"/>
  <c r="Q261" i="15"/>
  <c r="N262" i="15"/>
  <c r="O262" i="15"/>
  <c r="P262" i="15"/>
  <c r="Q262" i="15"/>
  <c r="N263" i="15"/>
  <c r="O263" i="15"/>
  <c r="P263" i="15"/>
  <c r="Q263" i="15"/>
  <c r="N264" i="15"/>
  <c r="O264" i="15"/>
  <c r="P264" i="15"/>
  <c r="Q264" i="15"/>
  <c r="N265" i="15"/>
  <c r="O265" i="15"/>
  <c r="P265" i="15"/>
  <c r="Q265" i="15"/>
  <c r="N266" i="15"/>
  <c r="O266" i="15"/>
  <c r="P266" i="15"/>
  <c r="Q266" i="15"/>
  <c r="N267" i="15"/>
  <c r="O267" i="15"/>
  <c r="P267" i="15"/>
  <c r="Q267" i="15"/>
  <c r="N268" i="15"/>
  <c r="O268" i="15"/>
  <c r="P268" i="15"/>
  <c r="Q268" i="15"/>
  <c r="N269" i="15"/>
  <c r="O269" i="15"/>
  <c r="P269" i="15"/>
  <c r="Q269" i="15"/>
  <c r="N270" i="15"/>
  <c r="O270" i="15"/>
  <c r="P270" i="15"/>
  <c r="Q270" i="15"/>
  <c r="N271" i="15"/>
  <c r="O271" i="15"/>
  <c r="P271" i="15"/>
  <c r="Q271" i="15"/>
  <c r="N272" i="15"/>
  <c r="O272" i="15"/>
  <c r="P272" i="15"/>
  <c r="Q272" i="15"/>
  <c r="N273" i="15"/>
  <c r="O273" i="15"/>
  <c r="P273" i="15"/>
  <c r="Q273" i="15"/>
  <c r="N274" i="15"/>
  <c r="O274" i="15"/>
  <c r="P274" i="15"/>
  <c r="Q274" i="15"/>
  <c r="N275" i="15"/>
  <c r="O275" i="15"/>
  <c r="P275" i="15"/>
  <c r="Q275" i="15"/>
  <c r="N276" i="15"/>
  <c r="O276" i="15"/>
  <c r="P276" i="15"/>
  <c r="Q276" i="15"/>
  <c r="N277" i="15"/>
  <c r="O277" i="15"/>
  <c r="P277" i="15"/>
  <c r="Q277" i="15"/>
  <c r="N278" i="15"/>
  <c r="O278" i="15"/>
  <c r="P278" i="15"/>
  <c r="Q278" i="15"/>
  <c r="N279" i="15"/>
  <c r="O279" i="15"/>
  <c r="P279" i="15"/>
  <c r="Q279" i="15"/>
  <c r="N280" i="15"/>
  <c r="O280" i="15"/>
  <c r="P280" i="15"/>
  <c r="Q280" i="15"/>
  <c r="N281" i="15"/>
  <c r="O281" i="15"/>
  <c r="P281" i="15"/>
  <c r="Q281" i="15"/>
  <c r="N282" i="15"/>
  <c r="O282" i="15"/>
  <c r="P282" i="15"/>
  <c r="Q282" i="15"/>
  <c r="N283" i="15"/>
  <c r="O283" i="15"/>
  <c r="P283" i="15"/>
  <c r="Q283" i="15"/>
  <c r="N284" i="15"/>
  <c r="O284" i="15"/>
  <c r="P284" i="15"/>
  <c r="Q284" i="15"/>
  <c r="N285" i="15"/>
  <c r="O285" i="15"/>
  <c r="P285" i="15"/>
  <c r="Q285" i="15"/>
  <c r="N286" i="15"/>
  <c r="O286" i="15"/>
  <c r="P286" i="15"/>
  <c r="Q286" i="15"/>
  <c r="N287" i="15"/>
  <c r="O287" i="15"/>
  <c r="P287" i="15"/>
  <c r="Q287" i="15"/>
  <c r="N288" i="15"/>
  <c r="O288" i="15"/>
  <c r="P288" i="15"/>
  <c r="Q288" i="15"/>
  <c r="N289" i="15"/>
  <c r="O289" i="15"/>
  <c r="P289" i="15"/>
  <c r="Q289" i="15"/>
  <c r="N290" i="15"/>
  <c r="O290" i="15"/>
  <c r="P290" i="15"/>
  <c r="Q290" i="15"/>
  <c r="N291" i="15"/>
  <c r="O291" i="15"/>
  <c r="P291" i="15"/>
  <c r="Q291" i="15"/>
  <c r="N292" i="15"/>
  <c r="O292" i="15"/>
  <c r="P292" i="15"/>
  <c r="Q292" i="15"/>
  <c r="N293" i="15"/>
  <c r="O293" i="15"/>
  <c r="P293" i="15"/>
  <c r="Q293" i="15"/>
  <c r="N294" i="15"/>
  <c r="O294" i="15"/>
  <c r="P294" i="15"/>
  <c r="Q294" i="15"/>
  <c r="N295" i="15"/>
  <c r="O295" i="15"/>
  <c r="P295" i="15"/>
  <c r="Q295" i="15"/>
  <c r="N296" i="15"/>
  <c r="O296" i="15"/>
  <c r="P296" i="15"/>
  <c r="Q296" i="15"/>
  <c r="N297" i="15"/>
  <c r="O297" i="15"/>
  <c r="P297" i="15"/>
  <c r="Q297" i="15"/>
  <c r="N298" i="15"/>
  <c r="O298" i="15"/>
  <c r="P298" i="15"/>
  <c r="Q298" i="15"/>
  <c r="N299" i="15"/>
  <c r="O299" i="15"/>
  <c r="P299" i="15"/>
  <c r="Q299" i="15"/>
  <c r="N300" i="15"/>
  <c r="O300" i="15"/>
  <c r="P300" i="15"/>
  <c r="Q300" i="15"/>
  <c r="N301" i="15"/>
  <c r="O301" i="15"/>
  <c r="P301" i="15"/>
  <c r="Q301" i="15"/>
  <c r="N302" i="15"/>
  <c r="O302" i="15"/>
  <c r="P302" i="15"/>
  <c r="Q302" i="15"/>
  <c r="N303" i="15"/>
  <c r="O303" i="15"/>
  <c r="P303" i="15"/>
  <c r="Q303" i="15"/>
  <c r="N304" i="15"/>
  <c r="O304" i="15"/>
  <c r="P304" i="15"/>
  <c r="Q304" i="15"/>
  <c r="N305" i="15"/>
  <c r="O305" i="15"/>
  <c r="P305" i="15"/>
  <c r="Q305" i="15"/>
  <c r="N306" i="15"/>
  <c r="O306" i="15"/>
  <c r="P306" i="15"/>
  <c r="Q306" i="15"/>
  <c r="N307" i="15"/>
  <c r="O307" i="15"/>
  <c r="P307" i="15"/>
  <c r="Q307" i="15"/>
  <c r="N308" i="15"/>
  <c r="O308" i="15"/>
  <c r="P308" i="15"/>
  <c r="Q308" i="15"/>
  <c r="N309" i="15"/>
  <c r="O309" i="15"/>
  <c r="P309" i="15"/>
  <c r="Q309" i="15"/>
  <c r="N310" i="15"/>
  <c r="O310" i="15"/>
  <c r="P310" i="15"/>
  <c r="Q310" i="15"/>
  <c r="N311" i="15"/>
  <c r="O311" i="15"/>
  <c r="P311" i="15"/>
  <c r="Q311" i="15"/>
  <c r="N312" i="15"/>
  <c r="O312" i="15"/>
  <c r="P312" i="15"/>
  <c r="Q312" i="15"/>
  <c r="N313" i="15"/>
  <c r="O313" i="15"/>
  <c r="P313" i="15"/>
  <c r="Q313" i="15"/>
  <c r="N314" i="15"/>
  <c r="O314" i="15"/>
  <c r="P314" i="15"/>
  <c r="Q314" i="15"/>
  <c r="N315" i="15"/>
  <c r="O315" i="15"/>
  <c r="P315" i="15"/>
  <c r="Q315" i="15"/>
  <c r="N316" i="15"/>
  <c r="O316" i="15"/>
  <c r="P316" i="15"/>
  <c r="Q316" i="15"/>
  <c r="N317" i="15"/>
  <c r="O317" i="15"/>
  <c r="P317" i="15"/>
  <c r="Q317" i="15"/>
  <c r="N318" i="15"/>
  <c r="O318" i="15"/>
  <c r="P318" i="15"/>
  <c r="Q318" i="15"/>
  <c r="N319" i="15"/>
  <c r="O319" i="15"/>
  <c r="P319" i="15"/>
  <c r="Q319" i="15"/>
  <c r="N320" i="15"/>
  <c r="O320" i="15"/>
  <c r="P320" i="15"/>
  <c r="Q320" i="15"/>
  <c r="N321" i="15"/>
  <c r="O321" i="15"/>
  <c r="P321" i="15"/>
  <c r="Q321" i="15"/>
  <c r="N322" i="15"/>
  <c r="O322" i="15"/>
  <c r="P322" i="15"/>
  <c r="Q322" i="15"/>
  <c r="N323" i="15"/>
  <c r="O323" i="15"/>
  <c r="P323" i="15"/>
  <c r="Q323" i="15"/>
  <c r="N324" i="15"/>
  <c r="O324" i="15"/>
  <c r="P324" i="15"/>
  <c r="Q324" i="15"/>
  <c r="N325" i="15"/>
  <c r="O325" i="15"/>
  <c r="P325" i="15"/>
  <c r="Q325" i="15"/>
  <c r="N326" i="15"/>
  <c r="O326" i="15"/>
  <c r="P326" i="15"/>
  <c r="Q326" i="15"/>
  <c r="N327" i="15"/>
  <c r="O327" i="15"/>
  <c r="P327" i="15"/>
  <c r="Q327" i="15"/>
  <c r="N328" i="15"/>
  <c r="O328" i="15"/>
  <c r="P328" i="15"/>
  <c r="Q328" i="15"/>
  <c r="N329" i="15"/>
  <c r="O329" i="15"/>
  <c r="P329" i="15"/>
  <c r="Q329" i="15"/>
  <c r="N330" i="15"/>
  <c r="O330" i="15"/>
  <c r="P330" i="15"/>
  <c r="Q330" i="15"/>
  <c r="N331" i="15"/>
  <c r="O331" i="15"/>
  <c r="P331" i="15"/>
  <c r="Q331" i="15"/>
  <c r="N332" i="15"/>
  <c r="O332" i="15"/>
  <c r="P332" i="15"/>
  <c r="Q332" i="15"/>
  <c r="N333" i="15"/>
  <c r="O333" i="15"/>
  <c r="P333" i="15"/>
  <c r="Q333" i="15"/>
  <c r="N334" i="15"/>
  <c r="O334" i="15"/>
  <c r="P334" i="15"/>
  <c r="Q334" i="15"/>
  <c r="N335" i="15"/>
  <c r="O335" i="15"/>
  <c r="P335" i="15"/>
  <c r="Q335" i="15"/>
  <c r="N336" i="15"/>
  <c r="O336" i="15"/>
  <c r="P336" i="15"/>
  <c r="Q336" i="15"/>
  <c r="N337" i="15"/>
  <c r="O337" i="15"/>
  <c r="P337" i="15"/>
  <c r="Q337" i="15"/>
  <c r="N338" i="15"/>
  <c r="O338" i="15"/>
  <c r="P338" i="15"/>
  <c r="Q338" i="15"/>
  <c r="N339" i="15"/>
  <c r="O339" i="15"/>
  <c r="P339" i="15"/>
  <c r="Q339" i="15"/>
  <c r="N340" i="15"/>
  <c r="O340" i="15"/>
  <c r="P340" i="15"/>
  <c r="Q340" i="15"/>
  <c r="N341" i="15"/>
  <c r="O341" i="15"/>
  <c r="P341" i="15"/>
  <c r="Q341" i="15"/>
  <c r="N342" i="15"/>
  <c r="O342" i="15"/>
  <c r="P342" i="15"/>
  <c r="Q342" i="15"/>
  <c r="N343" i="15"/>
  <c r="O343" i="15"/>
  <c r="P343" i="15"/>
  <c r="Q343" i="15"/>
  <c r="N344" i="15"/>
  <c r="O344" i="15"/>
  <c r="P344" i="15"/>
  <c r="Q344" i="15"/>
  <c r="N345" i="15"/>
  <c r="O345" i="15"/>
  <c r="P345" i="15"/>
  <c r="Q345" i="15"/>
  <c r="N346" i="15"/>
  <c r="O346" i="15"/>
  <c r="P346" i="15"/>
  <c r="Q346" i="15"/>
  <c r="N347" i="15"/>
  <c r="O347" i="15"/>
  <c r="P347" i="15"/>
  <c r="Q347" i="15"/>
  <c r="N348" i="15"/>
  <c r="O348" i="15"/>
  <c r="P348" i="15"/>
  <c r="Q348" i="15"/>
  <c r="N349" i="15"/>
  <c r="O349" i="15"/>
  <c r="P349" i="15"/>
  <c r="Q349" i="15"/>
  <c r="N350" i="15"/>
  <c r="O350" i="15"/>
  <c r="P350" i="15"/>
  <c r="Q350" i="15"/>
  <c r="N351" i="15"/>
  <c r="O351" i="15"/>
  <c r="P351" i="15"/>
  <c r="Q351" i="15"/>
  <c r="N352" i="15"/>
  <c r="O352" i="15"/>
  <c r="P352" i="15"/>
  <c r="Q352" i="15"/>
  <c r="N353" i="15"/>
  <c r="O353" i="15"/>
  <c r="P353" i="15"/>
  <c r="Q353" i="15"/>
  <c r="N354" i="15"/>
  <c r="O354" i="15"/>
  <c r="P354" i="15"/>
  <c r="Q354" i="15"/>
  <c r="N355" i="15"/>
  <c r="O355" i="15"/>
  <c r="P355" i="15"/>
  <c r="Q355" i="15"/>
  <c r="N356" i="15"/>
  <c r="O356" i="15"/>
  <c r="P356" i="15"/>
  <c r="Q356" i="15"/>
  <c r="N357" i="15"/>
  <c r="O357" i="15"/>
  <c r="P357" i="15"/>
  <c r="Q357" i="15"/>
  <c r="N358" i="15"/>
  <c r="O358" i="15"/>
  <c r="P358" i="15"/>
  <c r="Q358" i="15"/>
  <c r="N359" i="15"/>
  <c r="O359" i="15"/>
  <c r="P359" i="15"/>
  <c r="Q359" i="15"/>
  <c r="N360" i="15"/>
  <c r="O360" i="15"/>
  <c r="P360" i="15"/>
  <c r="Q360" i="15"/>
  <c r="N361" i="15"/>
  <c r="O361" i="15"/>
  <c r="P361" i="15"/>
  <c r="Q361" i="15"/>
  <c r="N362" i="15"/>
  <c r="O362" i="15"/>
  <c r="P362" i="15"/>
  <c r="Q362" i="15"/>
  <c r="N363" i="15"/>
  <c r="O363" i="15"/>
  <c r="P363" i="15"/>
  <c r="Q363" i="15"/>
  <c r="N364" i="15"/>
  <c r="O364" i="15"/>
  <c r="P364" i="15"/>
  <c r="Q364" i="15"/>
  <c r="N365" i="15"/>
  <c r="O365" i="15"/>
  <c r="P365" i="15"/>
  <c r="Q365" i="15"/>
  <c r="N366" i="15"/>
  <c r="O366" i="15"/>
  <c r="P366" i="15"/>
  <c r="Q366" i="15"/>
  <c r="N367" i="15"/>
  <c r="O367" i="15"/>
  <c r="P367" i="15"/>
  <c r="Q367" i="15"/>
  <c r="N368" i="15"/>
  <c r="O368" i="15"/>
  <c r="P368" i="15"/>
  <c r="Q368" i="15"/>
  <c r="N369" i="15"/>
  <c r="O369" i="15"/>
  <c r="P369" i="15"/>
  <c r="Q369" i="15"/>
  <c r="N370" i="15"/>
  <c r="O370" i="15"/>
  <c r="P370" i="15"/>
  <c r="Q370" i="15"/>
  <c r="N371" i="15"/>
  <c r="O371" i="15"/>
  <c r="P371" i="15"/>
  <c r="Q371" i="15"/>
  <c r="N372" i="15"/>
  <c r="O372" i="15"/>
  <c r="P372" i="15"/>
  <c r="Q372" i="15"/>
  <c r="N373" i="15"/>
  <c r="O373" i="15"/>
  <c r="P373" i="15"/>
  <c r="Q373" i="15"/>
  <c r="N374" i="15"/>
  <c r="O374" i="15"/>
  <c r="P374" i="15"/>
  <c r="Q374" i="15"/>
  <c r="N375" i="15"/>
  <c r="O375" i="15"/>
  <c r="P375" i="15"/>
  <c r="Q375" i="15"/>
  <c r="N376" i="15"/>
  <c r="O376" i="15"/>
  <c r="P376" i="15"/>
  <c r="Q376" i="15"/>
  <c r="N377" i="15"/>
  <c r="O377" i="15"/>
  <c r="P377" i="15"/>
  <c r="Q377" i="15"/>
  <c r="N378" i="15"/>
  <c r="O378" i="15"/>
  <c r="P378" i="15"/>
  <c r="Q378" i="15"/>
  <c r="N379" i="15"/>
  <c r="O379" i="15"/>
  <c r="P379" i="15"/>
  <c r="Q379" i="15"/>
  <c r="N380" i="15"/>
  <c r="O380" i="15"/>
  <c r="P380" i="15"/>
  <c r="Q380" i="15"/>
  <c r="N381" i="15"/>
  <c r="O381" i="15"/>
  <c r="P381" i="15"/>
  <c r="Q381" i="15"/>
  <c r="N382" i="15"/>
  <c r="O382" i="15"/>
  <c r="P382" i="15"/>
  <c r="Q382" i="15"/>
  <c r="N383" i="15"/>
  <c r="O383" i="15"/>
  <c r="P383" i="15"/>
  <c r="Q383" i="15"/>
  <c r="N384" i="15"/>
  <c r="O384" i="15"/>
  <c r="P384" i="15"/>
  <c r="Q384" i="15"/>
  <c r="N385" i="15"/>
  <c r="O385" i="15"/>
  <c r="P385" i="15"/>
  <c r="Q385" i="15"/>
  <c r="N386" i="15"/>
  <c r="O386" i="15"/>
  <c r="P386" i="15"/>
  <c r="Q386" i="15"/>
  <c r="N387" i="15"/>
  <c r="O387" i="15"/>
  <c r="P387" i="15"/>
  <c r="Q387" i="15"/>
  <c r="N388" i="15"/>
  <c r="O388" i="15"/>
  <c r="P388" i="15"/>
  <c r="Q388" i="15"/>
  <c r="N389" i="15"/>
  <c r="O389" i="15"/>
  <c r="P389" i="15"/>
  <c r="Q389" i="15"/>
  <c r="N390" i="15"/>
  <c r="O390" i="15"/>
  <c r="P390" i="15"/>
  <c r="Q390" i="15"/>
  <c r="N391" i="15"/>
  <c r="O391" i="15"/>
  <c r="P391" i="15"/>
  <c r="Q391" i="15"/>
  <c r="N392" i="15"/>
  <c r="O392" i="15"/>
  <c r="P392" i="15"/>
  <c r="Q392" i="15"/>
  <c r="N393" i="15"/>
  <c r="O393" i="15"/>
  <c r="P393" i="15"/>
  <c r="Q393" i="15"/>
  <c r="N394" i="15"/>
  <c r="O394" i="15"/>
  <c r="P394" i="15"/>
  <c r="Q394" i="15"/>
  <c r="N395" i="15"/>
  <c r="O395" i="15"/>
  <c r="P395" i="15"/>
  <c r="Q395" i="15"/>
  <c r="N396" i="15"/>
  <c r="O396" i="15"/>
  <c r="P396" i="15"/>
  <c r="Q396" i="15"/>
  <c r="N397" i="15"/>
  <c r="O397" i="15"/>
  <c r="P397" i="15"/>
  <c r="Q397" i="15"/>
  <c r="N398" i="15"/>
  <c r="O398" i="15"/>
  <c r="P398" i="15"/>
  <c r="Q398" i="15"/>
  <c r="N399" i="15"/>
  <c r="O399" i="15"/>
  <c r="P399" i="15"/>
  <c r="Q399" i="15"/>
  <c r="N400" i="15"/>
  <c r="O400" i="15"/>
  <c r="P400" i="15"/>
  <c r="Q400" i="15"/>
  <c r="N401" i="15"/>
  <c r="O401" i="15"/>
  <c r="P401" i="15"/>
  <c r="Q401" i="15"/>
  <c r="N402" i="15"/>
  <c r="O402" i="15"/>
  <c r="P402" i="15"/>
  <c r="Q402" i="15"/>
  <c r="N403" i="15"/>
  <c r="O403" i="15"/>
  <c r="P403" i="15"/>
  <c r="Q403" i="15"/>
  <c r="N404" i="15"/>
  <c r="O404" i="15"/>
  <c r="P404" i="15"/>
  <c r="Q404" i="15"/>
  <c r="N405" i="15"/>
  <c r="O405" i="15"/>
  <c r="P405" i="15"/>
  <c r="Q405" i="15"/>
  <c r="N406" i="15"/>
  <c r="O406" i="15"/>
  <c r="P406" i="15"/>
  <c r="Q406" i="15"/>
  <c r="N407" i="15"/>
  <c r="O407" i="15"/>
  <c r="P407" i="15"/>
  <c r="Q407" i="15"/>
  <c r="N408" i="15"/>
  <c r="O408" i="15"/>
  <c r="P408" i="15"/>
  <c r="Q408" i="15"/>
  <c r="N409" i="15"/>
  <c r="O409" i="15"/>
  <c r="P409" i="15"/>
  <c r="Q409" i="15"/>
  <c r="N410" i="15"/>
  <c r="O410" i="15"/>
  <c r="P410" i="15"/>
  <c r="Q410" i="15"/>
  <c r="N411" i="15"/>
  <c r="O411" i="15"/>
  <c r="P411" i="15"/>
  <c r="Q411" i="15"/>
  <c r="N412" i="15"/>
  <c r="O412" i="15"/>
  <c r="P412" i="15"/>
  <c r="Q412" i="15"/>
  <c r="N413" i="15"/>
  <c r="O413" i="15"/>
  <c r="P413" i="15"/>
  <c r="Q413" i="15"/>
  <c r="N414" i="15"/>
  <c r="O414" i="15"/>
  <c r="P414" i="15"/>
  <c r="Q414" i="15"/>
  <c r="N415" i="15"/>
  <c r="O415" i="15"/>
  <c r="P415" i="15"/>
  <c r="Q415" i="15"/>
  <c r="N416" i="15"/>
  <c r="O416" i="15"/>
  <c r="P416" i="15"/>
  <c r="Q416" i="15"/>
  <c r="N417" i="15"/>
  <c r="O417" i="15"/>
  <c r="P417" i="15"/>
  <c r="Q417" i="15"/>
  <c r="N418" i="15"/>
  <c r="O418" i="15"/>
  <c r="P418" i="15"/>
  <c r="Q418" i="15"/>
  <c r="N419" i="15"/>
  <c r="O419" i="15"/>
  <c r="P419" i="15"/>
  <c r="Q419" i="15"/>
  <c r="N420" i="15"/>
  <c r="O420" i="15"/>
  <c r="P420" i="15"/>
  <c r="Q420" i="15"/>
  <c r="N421" i="15"/>
  <c r="O421" i="15"/>
  <c r="P421" i="15"/>
  <c r="Q421" i="15"/>
  <c r="N422" i="15"/>
  <c r="O422" i="15"/>
  <c r="P422" i="15"/>
  <c r="Q422" i="15"/>
  <c r="N423" i="15"/>
  <c r="O423" i="15"/>
  <c r="P423" i="15"/>
  <c r="Q423" i="15"/>
  <c r="N424" i="15"/>
  <c r="O424" i="15"/>
  <c r="P424" i="15"/>
  <c r="Q424" i="15"/>
  <c r="N425" i="15"/>
  <c r="O425" i="15"/>
  <c r="P425" i="15"/>
  <c r="Q425" i="15"/>
  <c r="N426" i="15"/>
  <c r="O426" i="15"/>
  <c r="P426" i="15"/>
  <c r="Q426" i="15"/>
  <c r="N427" i="15"/>
  <c r="O427" i="15"/>
  <c r="P427" i="15"/>
  <c r="Q427" i="15"/>
  <c r="N428" i="15"/>
  <c r="O428" i="15"/>
  <c r="P428" i="15"/>
  <c r="Q428" i="15"/>
  <c r="N429" i="15"/>
  <c r="O429" i="15"/>
  <c r="P429" i="15"/>
  <c r="Q429" i="15"/>
  <c r="N430" i="15"/>
  <c r="O430" i="15"/>
  <c r="P430" i="15"/>
  <c r="Q430" i="15"/>
  <c r="N431" i="15"/>
  <c r="O431" i="15"/>
  <c r="P431" i="15"/>
  <c r="Q431" i="15"/>
  <c r="N432" i="15"/>
  <c r="O432" i="15"/>
  <c r="P432" i="15"/>
  <c r="Q432" i="15"/>
  <c r="N433" i="15"/>
  <c r="O433" i="15"/>
  <c r="P433" i="15"/>
  <c r="Q433" i="15"/>
  <c r="N434" i="15"/>
  <c r="O434" i="15"/>
  <c r="P434" i="15"/>
  <c r="Q434" i="15"/>
  <c r="N435" i="15"/>
  <c r="O435" i="15"/>
  <c r="P435" i="15"/>
  <c r="Q435" i="15"/>
  <c r="N436" i="15"/>
  <c r="O436" i="15"/>
  <c r="P436" i="15"/>
  <c r="Q436" i="15"/>
  <c r="N437" i="15"/>
  <c r="O437" i="15"/>
  <c r="P437" i="15"/>
  <c r="Q437" i="15"/>
  <c r="N438" i="15"/>
  <c r="O438" i="15"/>
  <c r="P438" i="15"/>
  <c r="Q438" i="15"/>
  <c r="N439" i="15"/>
  <c r="O439" i="15"/>
  <c r="P439" i="15"/>
  <c r="Q439" i="15"/>
  <c r="N440" i="15"/>
  <c r="O440" i="15"/>
  <c r="P440" i="15"/>
  <c r="Q440" i="15"/>
  <c r="N441" i="15"/>
  <c r="O441" i="15"/>
  <c r="P441" i="15"/>
  <c r="Q441" i="15"/>
  <c r="N442" i="15"/>
  <c r="O442" i="15"/>
  <c r="P442" i="15"/>
  <c r="Q442" i="15"/>
  <c r="N443" i="15"/>
  <c r="O443" i="15"/>
  <c r="P443" i="15"/>
  <c r="Q443" i="15"/>
  <c r="N444" i="15"/>
  <c r="O444" i="15"/>
  <c r="P444" i="15"/>
  <c r="Q444" i="15"/>
  <c r="N445" i="15"/>
  <c r="O445" i="15"/>
  <c r="P445" i="15"/>
  <c r="Q445" i="15"/>
  <c r="N446" i="15"/>
  <c r="O446" i="15"/>
  <c r="P446" i="15"/>
  <c r="Q446" i="15"/>
  <c r="N447" i="15"/>
  <c r="O447" i="15"/>
  <c r="P447" i="15"/>
  <c r="Q447" i="15"/>
  <c r="N448" i="15"/>
  <c r="O448" i="15"/>
  <c r="P448" i="15"/>
  <c r="Q448" i="15"/>
  <c r="N449" i="15"/>
  <c r="O449" i="15"/>
  <c r="P449" i="15"/>
  <c r="Q449" i="15"/>
  <c r="N450" i="15"/>
  <c r="O450" i="15"/>
  <c r="P450" i="15"/>
  <c r="Q450" i="15"/>
  <c r="N451" i="15"/>
  <c r="O451" i="15"/>
  <c r="P451" i="15"/>
  <c r="Q451" i="15"/>
  <c r="N452" i="15"/>
  <c r="O452" i="15"/>
  <c r="P452" i="15"/>
  <c r="Q452" i="15"/>
  <c r="N453" i="15"/>
  <c r="O453" i="15"/>
  <c r="P453" i="15"/>
  <c r="Q453" i="15"/>
  <c r="N454" i="15"/>
  <c r="O454" i="15"/>
  <c r="P454" i="15"/>
  <c r="Q454" i="15"/>
  <c r="N455" i="15"/>
  <c r="O455" i="15"/>
  <c r="P455" i="15"/>
  <c r="Q455" i="15"/>
  <c r="N456" i="15"/>
  <c r="O456" i="15"/>
  <c r="P456" i="15"/>
  <c r="Q456" i="15"/>
  <c r="N457" i="15"/>
  <c r="O457" i="15"/>
  <c r="P457" i="15"/>
  <c r="Q457" i="15"/>
  <c r="N458" i="15"/>
  <c r="O458" i="15"/>
  <c r="P458" i="15"/>
  <c r="Q458" i="15"/>
  <c r="N459" i="15"/>
  <c r="O459" i="15"/>
  <c r="P459" i="15"/>
  <c r="Q459" i="15"/>
  <c r="N460" i="15"/>
  <c r="O460" i="15"/>
  <c r="P460" i="15"/>
  <c r="Q460" i="15"/>
  <c r="N461" i="15"/>
  <c r="O461" i="15"/>
  <c r="P461" i="15"/>
  <c r="Q461" i="15"/>
  <c r="N462" i="15"/>
  <c r="O462" i="15"/>
  <c r="P462" i="15"/>
  <c r="Q462" i="15"/>
  <c r="N463" i="15"/>
  <c r="O463" i="15"/>
  <c r="P463" i="15"/>
  <c r="Q463" i="15"/>
  <c r="N464" i="15"/>
  <c r="O464" i="15"/>
  <c r="P464" i="15"/>
  <c r="Q464" i="15"/>
  <c r="N465" i="15"/>
  <c r="O465" i="15"/>
  <c r="P465" i="15"/>
  <c r="Q465" i="15"/>
  <c r="N466" i="15"/>
  <c r="O466" i="15"/>
  <c r="P466" i="15"/>
  <c r="Q466" i="15"/>
  <c r="N467" i="15"/>
  <c r="O467" i="15"/>
  <c r="P467" i="15"/>
  <c r="Q467" i="15"/>
  <c r="N468" i="15"/>
  <c r="O468" i="15"/>
  <c r="P468" i="15"/>
  <c r="Q468" i="15"/>
  <c r="N469" i="15"/>
  <c r="O469" i="15"/>
  <c r="P469" i="15"/>
  <c r="Q469" i="15"/>
  <c r="N470" i="15"/>
  <c r="O470" i="15"/>
  <c r="P470" i="15"/>
  <c r="Q470" i="15"/>
  <c r="N471" i="15"/>
  <c r="O471" i="15"/>
  <c r="P471" i="15"/>
  <c r="Q471" i="15"/>
  <c r="N472" i="15"/>
  <c r="O472" i="15"/>
  <c r="P472" i="15"/>
  <c r="Q472" i="15"/>
  <c r="N473" i="15"/>
  <c r="O473" i="15"/>
  <c r="P473" i="15"/>
  <c r="Q473" i="15"/>
  <c r="N474" i="15"/>
  <c r="O474" i="15"/>
  <c r="P474" i="15"/>
  <c r="Q474" i="15"/>
  <c r="N475" i="15"/>
  <c r="O475" i="15"/>
  <c r="P475" i="15"/>
  <c r="Q475" i="15"/>
  <c r="N476" i="15"/>
  <c r="O476" i="15"/>
  <c r="P476" i="15"/>
  <c r="Q476" i="15"/>
  <c r="N477" i="15"/>
  <c r="O477" i="15"/>
  <c r="P477" i="15"/>
  <c r="Q477" i="15"/>
  <c r="N478" i="15"/>
  <c r="O478" i="15"/>
  <c r="P478" i="15"/>
  <c r="Q478" i="15"/>
  <c r="N479" i="15"/>
  <c r="O479" i="15"/>
  <c r="P479" i="15"/>
  <c r="Q479" i="15"/>
  <c r="N480" i="15"/>
  <c r="O480" i="15"/>
  <c r="P480" i="15"/>
  <c r="Q480" i="15"/>
  <c r="N481" i="15"/>
  <c r="O481" i="15"/>
  <c r="P481" i="15"/>
  <c r="Q481" i="15"/>
  <c r="N482" i="15"/>
  <c r="O482" i="15"/>
  <c r="P482" i="15"/>
  <c r="Q482" i="15"/>
  <c r="N483" i="15"/>
  <c r="O483" i="15"/>
  <c r="P483" i="15"/>
  <c r="Q483" i="15"/>
  <c r="N484" i="15"/>
  <c r="O484" i="15"/>
  <c r="P484" i="15"/>
  <c r="Q484" i="15"/>
  <c r="N485" i="15"/>
  <c r="O485" i="15"/>
  <c r="P485" i="15"/>
  <c r="Q485" i="15"/>
  <c r="N486" i="15"/>
  <c r="O486" i="15"/>
  <c r="P486" i="15"/>
  <c r="Q486" i="15"/>
  <c r="Q20" i="15"/>
  <c r="Q21" i="15"/>
  <c r="Q22" i="15"/>
  <c r="Q23" i="15"/>
  <c r="Q24" i="15"/>
  <c r="Q25" i="15"/>
  <c r="P20" i="15"/>
  <c r="P21" i="15"/>
  <c r="P22" i="15"/>
  <c r="P23" i="15"/>
  <c r="P24" i="15"/>
  <c r="P25" i="15"/>
  <c r="O17" i="15"/>
  <c r="O18" i="15"/>
  <c r="O19" i="15"/>
  <c r="O20" i="15"/>
  <c r="O21" i="15"/>
  <c r="O22" i="15"/>
  <c r="O23" i="15"/>
  <c r="O24" i="15"/>
  <c r="O25" i="15"/>
  <c r="O26" i="14"/>
  <c r="Q26" i="14" s="1"/>
  <c r="N20" i="15"/>
  <c r="N21" i="15"/>
  <c r="N22" i="15"/>
  <c r="N23" i="15"/>
  <c r="N24" i="15"/>
  <c r="N25" i="15"/>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67" i="14"/>
  <c r="P168" i="14"/>
  <c r="P169" i="14"/>
  <c r="P170" i="14"/>
  <c r="P171" i="14"/>
  <c r="P172" i="14"/>
  <c r="P173" i="14"/>
  <c r="P174" i="14"/>
  <c r="P175" i="14"/>
  <c r="P176" i="14"/>
  <c r="P177" i="14"/>
  <c r="P178" i="14"/>
  <c r="P179" i="14"/>
  <c r="P180" i="14"/>
  <c r="P181" i="14"/>
  <c r="P182" i="14"/>
  <c r="P183" i="14"/>
  <c r="P184" i="14"/>
  <c r="P185" i="14"/>
  <c r="P186" i="14"/>
  <c r="P187" i="14"/>
  <c r="P188" i="14"/>
  <c r="P189" i="14"/>
  <c r="P190" i="14"/>
  <c r="P191" i="14"/>
  <c r="P192" i="14"/>
  <c r="P193" i="14"/>
  <c r="P194" i="14"/>
  <c r="P195" i="14"/>
  <c r="P196" i="14"/>
  <c r="P197" i="14"/>
  <c r="P198" i="14"/>
  <c r="P199" i="14"/>
  <c r="P200" i="14"/>
  <c r="P201" i="14"/>
  <c r="P202" i="14"/>
  <c r="P203" i="14"/>
  <c r="P204" i="14"/>
  <c r="P205" i="14"/>
  <c r="P206" i="14"/>
  <c r="P207" i="14"/>
  <c r="P208" i="14"/>
  <c r="P209" i="14"/>
  <c r="P210" i="14"/>
  <c r="P211" i="14"/>
  <c r="P212" i="14"/>
  <c r="P213" i="14"/>
  <c r="P214" i="14"/>
  <c r="P215" i="14"/>
  <c r="P216" i="14"/>
  <c r="P217" i="14"/>
  <c r="P218" i="14"/>
  <c r="P219" i="14"/>
  <c r="P220" i="14"/>
  <c r="P221" i="14"/>
  <c r="P222" i="14"/>
  <c r="P223" i="14"/>
  <c r="P224" i="14"/>
  <c r="P225" i="14"/>
  <c r="P226" i="14"/>
  <c r="P227" i="14"/>
  <c r="P228" i="14"/>
  <c r="P229" i="14"/>
  <c r="P230" i="14"/>
  <c r="P231" i="14"/>
  <c r="P232" i="14"/>
  <c r="P233" i="14"/>
  <c r="P234" i="14"/>
  <c r="P235" i="14"/>
  <c r="P236" i="14"/>
  <c r="P237" i="14"/>
  <c r="P238" i="14"/>
  <c r="P239" i="14"/>
  <c r="P240" i="14"/>
  <c r="P241" i="14"/>
  <c r="P242" i="14"/>
  <c r="P243" i="14"/>
  <c r="P244" i="14"/>
  <c r="P245" i="14"/>
  <c r="P246" i="14"/>
  <c r="P247" i="14"/>
  <c r="P248" i="14"/>
  <c r="P249" i="14"/>
  <c r="P250" i="14"/>
  <c r="P251" i="14"/>
  <c r="P252" i="14"/>
  <c r="P253" i="14"/>
  <c r="P254" i="14"/>
  <c r="P255" i="14"/>
  <c r="P256" i="14"/>
  <c r="P257" i="14"/>
  <c r="P258" i="14"/>
  <c r="P259" i="14"/>
  <c r="P260" i="14"/>
  <c r="P261" i="14"/>
  <c r="P262" i="14"/>
  <c r="P263" i="14"/>
  <c r="P264" i="14"/>
  <c r="P265" i="14"/>
  <c r="P266" i="14"/>
  <c r="P267" i="14"/>
  <c r="P268" i="14"/>
  <c r="P269" i="14"/>
  <c r="P270" i="14"/>
  <c r="P271" i="14"/>
  <c r="P272" i="14"/>
  <c r="P273" i="14"/>
  <c r="P274" i="14"/>
  <c r="P275" i="14"/>
  <c r="P276" i="14"/>
  <c r="P277" i="14"/>
  <c r="P278" i="14"/>
  <c r="P279" i="14"/>
  <c r="P280" i="14"/>
  <c r="P281" i="14"/>
  <c r="P282" i="14"/>
  <c r="P283" i="14"/>
  <c r="P284" i="14"/>
  <c r="P285" i="14"/>
  <c r="P286" i="14"/>
  <c r="P287" i="14"/>
  <c r="P288" i="14"/>
  <c r="P289" i="14"/>
  <c r="P290" i="14"/>
  <c r="P291" i="14"/>
  <c r="P292" i="14"/>
  <c r="P293" i="14"/>
  <c r="P294" i="14"/>
  <c r="P295" i="14"/>
  <c r="P296" i="14"/>
  <c r="P297" i="14"/>
  <c r="P298" i="14"/>
  <c r="P299" i="14"/>
  <c r="P300" i="14"/>
  <c r="P301" i="14"/>
  <c r="P302" i="14"/>
  <c r="P303" i="14"/>
  <c r="P304" i="14"/>
  <c r="P305" i="14"/>
  <c r="P306" i="14"/>
  <c r="P307" i="14"/>
  <c r="P308" i="14"/>
  <c r="P309" i="14"/>
  <c r="P310" i="14"/>
  <c r="P311" i="14"/>
  <c r="P312" i="14"/>
  <c r="P313" i="14"/>
  <c r="P314" i="14"/>
  <c r="P315" i="14"/>
  <c r="P316" i="14"/>
  <c r="P317" i="14"/>
  <c r="P318" i="14"/>
  <c r="P319" i="14"/>
  <c r="P320" i="14"/>
  <c r="P321" i="14"/>
  <c r="P322" i="14"/>
  <c r="P323" i="14"/>
  <c r="P324" i="14"/>
  <c r="P325" i="14"/>
  <c r="P326" i="14"/>
  <c r="P327" i="14"/>
  <c r="P328" i="14"/>
  <c r="P329" i="14"/>
  <c r="P330" i="14"/>
  <c r="P331" i="14"/>
  <c r="P332" i="14"/>
  <c r="P333" i="14"/>
  <c r="P334" i="14"/>
  <c r="P335" i="14"/>
  <c r="P336" i="14"/>
  <c r="P337" i="14"/>
  <c r="P338" i="14"/>
  <c r="P339" i="14"/>
  <c r="P340" i="14"/>
  <c r="P341" i="14"/>
  <c r="P342" i="14"/>
  <c r="P343" i="14"/>
  <c r="P344" i="14"/>
  <c r="P345" i="14"/>
  <c r="P346" i="14"/>
  <c r="P347" i="14"/>
  <c r="P348" i="14"/>
  <c r="P349" i="14"/>
  <c r="P350" i="14"/>
  <c r="P351" i="14"/>
  <c r="P352" i="14"/>
  <c r="P353" i="14"/>
  <c r="P354" i="14"/>
  <c r="P355" i="14"/>
  <c r="P356" i="14"/>
  <c r="P357" i="14"/>
  <c r="P358" i="14"/>
  <c r="P359" i="14"/>
  <c r="P360" i="14"/>
  <c r="P361" i="14"/>
  <c r="P362" i="14"/>
  <c r="P363" i="14"/>
  <c r="P364" i="14"/>
  <c r="P365" i="14"/>
  <c r="P366" i="14"/>
  <c r="P367" i="14"/>
  <c r="P368" i="14"/>
  <c r="P369" i="14"/>
  <c r="P370" i="14"/>
  <c r="P371" i="14"/>
  <c r="P372" i="14"/>
  <c r="P373" i="14"/>
  <c r="P374" i="14"/>
  <c r="P375" i="14"/>
  <c r="P376" i="14"/>
  <c r="P377" i="14"/>
  <c r="P378" i="14"/>
  <c r="P379" i="14"/>
  <c r="P380" i="14"/>
  <c r="P381" i="14"/>
  <c r="P382" i="14"/>
  <c r="P383" i="14"/>
  <c r="P384" i="14"/>
  <c r="P385" i="14"/>
  <c r="P386" i="14"/>
  <c r="P387" i="14"/>
  <c r="P388" i="14"/>
  <c r="P389" i="14"/>
  <c r="P390" i="14"/>
  <c r="P391" i="14"/>
  <c r="P392" i="14"/>
  <c r="P393" i="14"/>
  <c r="P394" i="14"/>
  <c r="P395" i="14"/>
  <c r="P396" i="14"/>
  <c r="P397" i="14"/>
  <c r="P398" i="14"/>
  <c r="P399" i="14"/>
  <c r="P400" i="14"/>
  <c r="P401" i="14"/>
  <c r="P402" i="14"/>
  <c r="P403" i="14"/>
  <c r="P404" i="14"/>
  <c r="P405" i="14"/>
  <c r="P406" i="14"/>
  <c r="P407" i="14"/>
  <c r="P408" i="14"/>
  <c r="P409" i="14"/>
  <c r="P410" i="14"/>
  <c r="P411" i="14"/>
  <c r="P412" i="14"/>
  <c r="P413" i="14"/>
  <c r="P414" i="14"/>
  <c r="P415" i="14"/>
  <c r="P416" i="14"/>
  <c r="P417" i="14"/>
  <c r="P418" i="14"/>
  <c r="P419" i="14"/>
  <c r="P420" i="14"/>
  <c r="P421" i="14"/>
  <c r="P422" i="14"/>
  <c r="P423" i="14"/>
  <c r="P424" i="14"/>
  <c r="P425" i="14"/>
  <c r="P426" i="14"/>
  <c r="P427" i="14"/>
  <c r="P428" i="14"/>
  <c r="P429" i="14"/>
  <c r="P430" i="14"/>
  <c r="P431" i="14"/>
  <c r="P432" i="14"/>
  <c r="P433" i="14"/>
  <c r="P434" i="14"/>
  <c r="P435" i="14"/>
  <c r="P436" i="14"/>
  <c r="P437" i="14"/>
  <c r="P438" i="14"/>
  <c r="P439" i="14"/>
  <c r="P440" i="14"/>
  <c r="P441" i="14"/>
  <c r="P442" i="14"/>
  <c r="P443" i="14"/>
  <c r="P444" i="14"/>
  <c r="P445" i="14"/>
  <c r="P446" i="14"/>
  <c r="P447" i="14"/>
  <c r="P448" i="14"/>
  <c r="P449" i="14"/>
  <c r="P450" i="14"/>
  <c r="P451" i="14"/>
  <c r="P452" i="14"/>
  <c r="P453" i="14"/>
  <c r="P454" i="14"/>
  <c r="P455" i="14"/>
  <c r="P456" i="14"/>
  <c r="P457" i="14"/>
  <c r="P458" i="14"/>
  <c r="P459" i="14"/>
  <c r="P460" i="14"/>
  <c r="P461" i="14"/>
  <c r="P462" i="14"/>
  <c r="P463" i="14"/>
  <c r="P464" i="14"/>
  <c r="P465" i="14"/>
  <c r="P466" i="14"/>
  <c r="P467" i="14"/>
  <c r="P468" i="14"/>
  <c r="P469" i="14"/>
  <c r="P470" i="14"/>
  <c r="P471" i="14"/>
  <c r="P472" i="14"/>
  <c r="P473" i="14"/>
  <c r="P474" i="14"/>
  <c r="P475" i="14"/>
  <c r="P476" i="14"/>
  <c r="P477" i="14"/>
  <c r="P478" i="14"/>
  <c r="P479" i="14"/>
  <c r="P480" i="14"/>
  <c r="P481" i="14"/>
  <c r="P482" i="14"/>
  <c r="P483" i="14"/>
  <c r="P484" i="14"/>
  <c r="P485" i="14"/>
  <c r="P486" i="14"/>
  <c r="P487" i="14"/>
  <c r="N27" i="14"/>
  <c r="P27" i="14" s="1"/>
  <c r="O27" i="14"/>
  <c r="N28" i="14"/>
  <c r="O28" i="14"/>
  <c r="N29" i="14"/>
  <c r="O29" i="14"/>
  <c r="N30" i="14"/>
  <c r="O30" i="14"/>
  <c r="N31" i="14"/>
  <c r="O31" i="14"/>
  <c r="N32" i="14"/>
  <c r="O32" i="14"/>
  <c r="N33" i="14"/>
  <c r="O33" i="14"/>
  <c r="N34" i="14"/>
  <c r="O34" i="14"/>
  <c r="N35" i="14"/>
  <c r="O35" i="14"/>
  <c r="N36" i="14"/>
  <c r="O36" i="14"/>
  <c r="N37" i="14"/>
  <c r="O37" i="14"/>
  <c r="N38" i="14"/>
  <c r="O38" i="14"/>
  <c r="N39" i="14"/>
  <c r="O39" i="14"/>
  <c r="N40" i="14"/>
  <c r="O40" i="14"/>
  <c r="N41" i="14"/>
  <c r="O41" i="14"/>
  <c r="N42" i="14"/>
  <c r="O42" i="14"/>
  <c r="N43" i="14"/>
  <c r="O43" i="14"/>
  <c r="N44" i="14"/>
  <c r="O44" i="14"/>
  <c r="N45" i="14"/>
  <c r="O45" i="14"/>
  <c r="N46" i="14"/>
  <c r="O46" i="14"/>
  <c r="N47" i="14"/>
  <c r="O47" i="14"/>
  <c r="N48" i="14"/>
  <c r="O48" i="14"/>
  <c r="N49" i="14"/>
  <c r="O49" i="14"/>
  <c r="N50" i="14"/>
  <c r="O50" i="14"/>
  <c r="N51" i="14"/>
  <c r="O51" i="14"/>
  <c r="N52" i="14"/>
  <c r="O52" i="14"/>
  <c r="N53" i="14"/>
  <c r="O53" i="14"/>
  <c r="N54" i="14"/>
  <c r="O54" i="14"/>
  <c r="N55" i="14"/>
  <c r="O55" i="14"/>
  <c r="N56" i="14"/>
  <c r="O56" i="14"/>
  <c r="N57" i="14"/>
  <c r="O57" i="14"/>
  <c r="N58" i="14"/>
  <c r="O58" i="14"/>
  <c r="N59" i="14"/>
  <c r="O59" i="14"/>
  <c r="N60" i="14"/>
  <c r="O60" i="14"/>
  <c r="N61" i="14"/>
  <c r="O61" i="14"/>
  <c r="N62" i="14"/>
  <c r="O62" i="14"/>
  <c r="N63" i="14"/>
  <c r="O63" i="14"/>
  <c r="N64" i="14"/>
  <c r="O64" i="14"/>
  <c r="N65" i="14"/>
  <c r="O65" i="14"/>
  <c r="N66" i="14"/>
  <c r="O66" i="14"/>
  <c r="N67" i="14"/>
  <c r="O67" i="14"/>
  <c r="N68" i="14"/>
  <c r="O68" i="14"/>
  <c r="N69" i="14"/>
  <c r="O69" i="14"/>
  <c r="N70" i="14"/>
  <c r="O70" i="14"/>
  <c r="N71" i="14"/>
  <c r="O71" i="14"/>
  <c r="N72" i="14"/>
  <c r="O72" i="14"/>
  <c r="N73" i="14"/>
  <c r="O73" i="14"/>
  <c r="N74" i="14"/>
  <c r="O74" i="14"/>
  <c r="N75" i="14"/>
  <c r="O75" i="14"/>
  <c r="N76" i="14"/>
  <c r="O76" i="14"/>
  <c r="N77" i="14"/>
  <c r="O77" i="14"/>
  <c r="N78" i="14"/>
  <c r="O78" i="14"/>
  <c r="N79" i="14"/>
  <c r="O79" i="14"/>
  <c r="N80" i="14"/>
  <c r="O80" i="14"/>
  <c r="N81" i="14"/>
  <c r="O81" i="14"/>
  <c r="N82" i="14"/>
  <c r="O82" i="14"/>
  <c r="N83" i="14"/>
  <c r="O83" i="14"/>
  <c r="N84" i="14"/>
  <c r="O84" i="14"/>
  <c r="N85" i="14"/>
  <c r="O85" i="14"/>
  <c r="N86" i="14"/>
  <c r="O86" i="14"/>
  <c r="N87" i="14"/>
  <c r="O87" i="14"/>
  <c r="N88" i="14"/>
  <c r="O88" i="14"/>
  <c r="N89" i="14"/>
  <c r="O89" i="14"/>
  <c r="N90" i="14"/>
  <c r="O90" i="14"/>
  <c r="N91" i="14"/>
  <c r="O91" i="14"/>
  <c r="N92" i="14"/>
  <c r="O92" i="14"/>
  <c r="N93" i="14"/>
  <c r="O93" i="14"/>
  <c r="N94" i="14"/>
  <c r="O94" i="14"/>
  <c r="N95" i="14"/>
  <c r="O95" i="14"/>
  <c r="N96" i="14"/>
  <c r="O96" i="14"/>
  <c r="N97" i="14"/>
  <c r="O97" i="14"/>
  <c r="N98" i="14"/>
  <c r="O98" i="14"/>
  <c r="N99" i="14"/>
  <c r="O99" i="14"/>
  <c r="N100" i="14"/>
  <c r="O100" i="14"/>
  <c r="N101" i="14"/>
  <c r="O101" i="14"/>
  <c r="N102" i="14"/>
  <c r="O102" i="14"/>
  <c r="N103" i="14"/>
  <c r="O103" i="14"/>
  <c r="N104" i="14"/>
  <c r="O104" i="14"/>
  <c r="N105" i="14"/>
  <c r="O105" i="14"/>
  <c r="N106" i="14"/>
  <c r="O106" i="14"/>
  <c r="N107" i="14"/>
  <c r="O107" i="14"/>
  <c r="N108" i="14"/>
  <c r="O108" i="14"/>
  <c r="N109" i="14"/>
  <c r="O109" i="14"/>
  <c r="N110" i="14"/>
  <c r="O110" i="14"/>
  <c r="N111" i="14"/>
  <c r="O111" i="14"/>
  <c r="N112" i="14"/>
  <c r="O112" i="14"/>
  <c r="N113" i="14"/>
  <c r="O113" i="14"/>
  <c r="N114" i="14"/>
  <c r="O114" i="14"/>
  <c r="N115" i="14"/>
  <c r="O115" i="14"/>
  <c r="N116" i="14"/>
  <c r="O116" i="14"/>
  <c r="N117" i="14"/>
  <c r="O117" i="14"/>
  <c r="N118" i="14"/>
  <c r="O118" i="14"/>
  <c r="N119" i="14"/>
  <c r="O119" i="14"/>
  <c r="N120" i="14"/>
  <c r="O120" i="14"/>
  <c r="N121" i="14"/>
  <c r="O121" i="14"/>
  <c r="N122" i="14"/>
  <c r="O122" i="14"/>
  <c r="N123" i="14"/>
  <c r="O123" i="14"/>
  <c r="N124" i="14"/>
  <c r="O124" i="14"/>
  <c r="N125" i="14"/>
  <c r="O125" i="14"/>
  <c r="N126" i="14"/>
  <c r="O126" i="14"/>
  <c r="N127" i="14"/>
  <c r="O127" i="14"/>
  <c r="N128" i="14"/>
  <c r="O128" i="14"/>
  <c r="N129" i="14"/>
  <c r="O129" i="14"/>
  <c r="N130" i="14"/>
  <c r="O130" i="14"/>
  <c r="N131" i="14"/>
  <c r="O131" i="14"/>
  <c r="N132" i="14"/>
  <c r="O132" i="14"/>
  <c r="N133" i="14"/>
  <c r="O133" i="14"/>
  <c r="N134" i="14"/>
  <c r="O134" i="14"/>
  <c r="N135" i="14"/>
  <c r="O135" i="14"/>
  <c r="N136" i="14"/>
  <c r="O136" i="14"/>
  <c r="N137" i="14"/>
  <c r="O137" i="14"/>
  <c r="N138" i="14"/>
  <c r="O138" i="14"/>
  <c r="N139" i="14"/>
  <c r="O139" i="14"/>
  <c r="N140" i="14"/>
  <c r="O140" i="14"/>
  <c r="N141" i="14"/>
  <c r="O141" i="14"/>
  <c r="N142" i="14"/>
  <c r="O142" i="14"/>
  <c r="N143" i="14"/>
  <c r="O143" i="14"/>
  <c r="N144" i="14"/>
  <c r="O144" i="14"/>
  <c r="N145" i="14"/>
  <c r="O145" i="14"/>
  <c r="N146" i="14"/>
  <c r="O146" i="14"/>
  <c r="N147" i="14"/>
  <c r="O147" i="14"/>
  <c r="N148" i="14"/>
  <c r="O148" i="14"/>
  <c r="N149" i="14"/>
  <c r="O149" i="14"/>
  <c r="N150" i="14"/>
  <c r="O150" i="14"/>
  <c r="N151" i="14"/>
  <c r="O151" i="14"/>
  <c r="N152" i="14"/>
  <c r="O152" i="14"/>
  <c r="N153" i="14"/>
  <c r="O153" i="14"/>
  <c r="N154" i="14"/>
  <c r="O154" i="14"/>
  <c r="N155" i="14"/>
  <c r="O155" i="14"/>
  <c r="N156" i="14"/>
  <c r="O156" i="14"/>
  <c r="N157" i="14"/>
  <c r="O157" i="14"/>
  <c r="N158" i="14"/>
  <c r="O158" i="14"/>
  <c r="N159" i="14"/>
  <c r="O159" i="14"/>
  <c r="N160" i="14"/>
  <c r="O160" i="14"/>
  <c r="N161" i="14"/>
  <c r="O161" i="14"/>
  <c r="N162" i="14"/>
  <c r="O162" i="14"/>
  <c r="N163" i="14"/>
  <c r="O163" i="14"/>
  <c r="N164" i="14"/>
  <c r="O164" i="14"/>
  <c r="N165" i="14"/>
  <c r="O165" i="14"/>
  <c r="N166" i="14"/>
  <c r="O166" i="14"/>
  <c r="N167" i="14"/>
  <c r="O167" i="14"/>
  <c r="N168" i="14"/>
  <c r="O168" i="14"/>
  <c r="N169" i="14"/>
  <c r="O169" i="14"/>
  <c r="N170" i="14"/>
  <c r="O170" i="14"/>
  <c r="N171" i="14"/>
  <c r="O171" i="14"/>
  <c r="N172" i="14"/>
  <c r="O172" i="14"/>
  <c r="N173" i="14"/>
  <c r="O173" i="14"/>
  <c r="N174" i="14"/>
  <c r="O174" i="14"/>
  <c r="N175" i="14"/>
  <c r="O175" i="14"/>
  <c r="N176" i="14"/>
  <c r="O176" i="14"/>
  <c r="N177" i="14"/>
  <c r="O177" i="14"/>
  <c r="N178" i="14"/>
  <c r="O178" i="14"/>
  <c r="N179" i="14"/>
  <c r="O179" i="14"/>
  <c r="N180" i="14"/>
  <c r="O180" i="14"/>
  <c r="N181" i="14"/>
  <c r="O181" i="14"/>
  <c r="N182" i="14"/>
  <c r="O182" i="14"/>
  <c r="N183" i="14"/>
  <c r="O183" i="14"/>
  <c r="N184" i="14"/>
  <c r="O184" i="14"/>
  <c r="N185" i="14"/>
  <c r="O185" i="14"/>
  <c r="N186" i="14"/>
  <c r="O186" i="14"/>
  <c r="N187" i="14"/>
  <c r="O187" i="14"/>
  <c r="N188" i="14"/>
  <c r="O188" i="14"/>
  <c r="N189" i="14"/>
  <c r="O189" i="14"/>
  <c r="N190" i="14"/>
  <c r="O190" i="14"/>
  <c r="N191" i="14"/>
  <c r="O191" i="14"/>
  <c r="N192" i="14"/>
  <c r="O192" i="14"/>
  <c r="N193" i="14"/>
  <c r="O193" i="14"/>
  <c r="N194" i="14"/>
  <c r="O194" i="14"/>
  <c r="N195" i="14"/>
  <c r="O195" i="14"/>
  <c r="N196" i="14"/>
  <c r="O196" i="14"/>
  <c r="N197" i="14"/>
  <c r="O197" i="14"/>
  <c r="N198" i="14"/>
  <c r="O198" i="14"/>
  <c r="N199" i="14"/>
  <c r="O199" i="14"/>
  <c r="N200" i="14"/>
  <c r="O200" i="14"/>
  <c r="N201" i="14"/>
  <c r="O201" i="14"/>
  <c r="N202" i="14"/>
  <c r="O202" i="14"/>
  <c r="N203" i="14"/>
  <c r="O203" i="14"/>
  <c r="N204" i="14"/>
  <c r="O204" i="14"/>
  <c r="N205" i="14"/>
  <c r="O205" i="14"/>
  <c r="N206" i="14"/>
  <c r="O206" i="14"/>
  <c r="N207" i="14"/>
  <c r="O207" i="14"/>
  <c r="N208" i="14"/>
  <c r="O208" i="14"/>
  <c r="N209" i="14"/>
  <c r="O209" i="14"/>
  <c r="N210" i="14"/>
  <c r="O210" i="14"/>
  <c r="N211" i="14"/>
  <c r="O211" i="14"/>
  <c r="N212" i="14"/>
  <c r="O212" i="14"/>
  <c r="N213" i="14"/>
  <c r="O213" i="14"/>
  <c r="N214" i="14"/>
  <c r="O214" i="14"/>
  <c r="N215" i="14"/>
  <c r="O215" i="14"/>
  <c r="N216" i="14"/>
  <c r="O216" i="14"/>
  <c r="N217" i="14"/>
  <c r="O217" i="14"/>
  <c r="N218" i="14"/>
  <c r="O218" i="14"/>
  <c r="N219" i="14"/>
  <c r="O219" i="14"/>
  <c r="N220" i="14"/>
  <c r="O220" i="14"/>
  <c r="N221" i="14"/>
  <c r="O221" i="14"/>
  <c r="N222" i="14"/>
  <c r="O222" i="14"/>
  <c r="N223" i="14"/>
  <c r="O223" i="14"/>
  <c r="N224" i="14"/>
  <c r="O224" i="14"/>
  <c r="N225" i="14"/>
  <c r="O225" i="14"/>
  <c r="N226" i="14"/>
  <c r="O226" i="14"/>
  <c r="N227" i="14"/>
  <c r="O227" i="14"/>
  <c r="N228" i="14"/>
  <c r="O228" i="14"/>
  <c r="N229" i="14"/>
  <c r="O229" i="14"/>
  <c r="N230" i="14"/>
  <c r="O230" i="14"/>
  <c r="N231" i="14"/>
  <c r="O231" i="14"/>
  <c r="N232" i="14"/>
  <c r="O232" i="14"/>
  <c r="N233" i="14"/>
  <c r="O233" i="14"/>
  <c r="N234" i="14"/>
  <c r="O234" i="14"/>
  <c r="N235" i="14"/>
  <c r="O235" i="14"/>
  <c r="N236" i="14"/>
  <c r="O236" i="14"/>
  <c r="N237" i="14"/>
  <c r="O237" i="14"/>
  <c r="N238" i="14"/>
  <c r="O238" i="14"/>
  <c r="N239" i="14"/>
  <c r="O239" i="14"/>
  <c r="N240" i="14"/>
  <c r="O240" i="14"/>
  <c r="N241" i="14"/>
  <c r="O241" i="14"/>
  <c r="N242" i="14"/>
  <c r="O242" i="14"/>
  <c r="N243" i="14"/>
  <c r="O243" i="14"/>
  <c r="N244" i="14"/>
  <c r="O244" i="14"/>
  <c r="N245" i="14"/>
  <c r="O245" i="14"/>
  <c r="N246" i="14"/>
  <c r="O246" i="14"/>
  <c r="N247" i="14"/>
  <c r="O247" i="14"/>
  <c r="N248" i="14"/>
  <c r="O248" i="14"/>
  <c r="N249" i="14"/>
  <c r="O249" i="14"/>
  <c r="N250" i="14"/>
  <c r="O250" i="14"/>
  <c r="N251" i="14"/>
  <c r="O251" i="14"/>
  <c r="N252" i="14"/>
  <c r="O252" i="14"/>
  <c r="N253" i="14"/>
  <c r="O253" i="14"/>
  <c r="N254" i="14"/>
  <c r="O254" i="14"/>
  <c r="N255" i="14"/>
  <c r="O255" i="14"/>
  <c r="N256" i="14"/>
  <c r="O256" i="14"/>
  <c r="N257" i="14"/>
  <c r="O257" i="14"/>
  <c r="N258" i="14"/>
  <c r="O258" i="14"/>
  <c r="N259" i="14"/>
  <c r="O259" i="14"/>
  <c r="N260" i="14"/>
  <c r="O260" i="14"/>
  <c r="N261" i="14"/>
  <c r="O261" i="14"/>
  <c r="N262" i="14"/>
  <c r="O262" i="14"/>
  <c r="N263" i="14"/>
  <c r="O263" i="14"/>
  <c r="N264" i="14"/>
  <c r="O264" i="14"/>
  <c r="N265" i="14"/>
  <c r="O265" i="14"/>
  <c r="N266" i="14"/>
  <c r="O266" i="14"/>
  <c r="N267" i="14"/>
  <c r="O267" i="14"/>
  <c r="N268" i="14"/>
  <c r="O268" i="14"/>
  <c r="N269" i="14"/>
  <c r="O269" i="14"/>
  <c r="N270" i="14"/>
  <c r="O270" i="14"/>
  <c r="N271" i="14"/>
  <c r="O271" i="14"/>
  <c r="N272" i="14"/>
  <c r="O272" i="14"/>
  <c r="N273" i="14"/>
  <c r="O273" i="14"/>
  <c r="N274" i="14"/>
  <c r="O274" i="14"/>
  <c r="N275" i="14"/>
  <c r="O275" i="14"/>
  <c r="N276" i="14"/>
  <c r="O276" i="14"/>
  <c r="N277" i="14"/>
  <c r="O277" i="14"/>
  <c r="N278" i="14"/>
  <c r="O278" i="14"/>
  <c r="N279" i="14"/>
  <c r="O279" i="14"/>
  <c r="N280" i="14"/>
  <c r="O280" i="14"/>
  <c r="N281" i="14"/>
  <c r="O281" i="14"/>
  <c r="N282" i="14"/>
  <c r="O282" i="14"/>
  <c r="N283" i="14"/>
  <c r="O283" i="14"/>
  <c r="N284" i="14"/>
  <c r="O284" i="14"/>
  <c r="N285" i="14"/>
  <c r="O285" i="14"/>
  <c r="N286" i="14"/>
  <c r="O286" i="14"/>
  <c r="N287" i="14"/>
  <c r="O287" i="14"/>
  <c r="N288" i="14"/>
  <c r="O288" i="14"/>
  <c r="N289" i="14"/>
  <c r="O289" i="14"/>
  <c r="N290" i="14"/>
  <c r="O290" i="14"/>
  <c r="N291" i="14"/>
  <c r="O291" i="14"/>
  <c r="N292" i="14"/>
  <c r="O292" i="14"/>
  <c r="N293" i="14"/>
  <c r="O293" i="14"/>
  <c r="N294" i="14"/>
  <c r="O294" i="14"/>
  <c r="N295" i="14"/>
  <c r="O295" i="14"/>
  <c r="N296" i="14"/>
  <c r="O296" i="14"/>
  <c r="N297" i="14"/>
  <c r="O297" i="14"/>
  <c r="N298" i="14"/>
  <c r="O298" i="14"/>
  <c r="N299" i="14"/>
  <c r="O299" i="14"/>
  <c r="N300" i="14"/>
  <c r="O300" i="14"/>
  <c r="N301" i="14"/>
  <c r="O301" i="14"/>
  <c r="N302" i="14"/>
  <c r="O302" i="14"/>
  <c r="N303" i="14"/>
  <c r="O303" i="14"/>
  <c r="N304" i="14"/>
  <c r="O304" i="14"/>
  <c r="N305" i="14"/>
  <c r="O305" i="14"/>
  <c r="N306" i="14"/>
  <c r="O306" i="14"/>
  <c r="N307" i="14"/>
  <c r="O307" i="14"/>
  <c r="N308" i="14"/>
  <c r="O308" i="14"/>
  <c r="N309" i="14"/>
  <c r="O309" i="14"/>
  <c r="N310" i="14"/>
  <c r="O310" i="14"/>
  <c r="N311" i="14"/>
  <c r="O311" i="14"/>
  <c r="N312" i="14"/>
  <c r="O312" i="14"/>
  <c r="N313" i="14"/>
  <c r="O313" i="14"/>
  <c r="N314" i="14"/>
  <c r="O314" i="14"/>
  <c r="N315" i="14"/>
  <c r="O315" i="14"/>
  <c r="N316" i="14"/>
  <c r="O316" i="14"/>
  <c r="N317" i="14"/>
  <c r="O317" i="14"/>
  <c r="N318" i="14"/>
  <c r="O318" i="14"/>
  <c r="N319" i="14"/>
  <c r="O319" i="14"/>
  <c r="N320" i="14"/>
  <c r="O320" i="14"/>
  <c r="N321" i="14"/>
  <c r="O321" i="14"/>
  <c r="N322" i="14"/>
  <c r="O322" i="14"/>
  <c r="N323" i="14"/>
  <c r="O323" i="14"/>
  <c r="N324" i="14"/>
  <c r="O324" i="14"/>
  <c r="N325" i="14"/>
  <c r="O325" i="14"/>
  <c r="N326" i="14"/>
  <c r="O326" i="14"/>
  <c r="N327" i="14"/>
  <c r="O327" i="14"/>
  <c r="N328" i="14"/>
  <c r="O328" i="14"/>
  <c r="N329" i="14"/>
  <c r="O329" i="14"/>
  <c r="N330" i="14"/>
  <c r="O330" i="14"/>
  <c r="N331" i="14"/>
  <c r="O331" i="14"/>
  <c r="N332" i="14"/>
  <c r="O332" i="14"/>
  <c r="N333" i="14"/>
  <c r="O333" i="14"/>
  <c r="N334" i="14"/>
  <c r="O334" i="14"/>
  <c r="N335" i="14"/>
  <c r="O335" i="14"/>
  <c r="N336" i="14"/>
  <c r="O336" i="14"/>
  <c r="N337" i="14"/>
  <c r="O337" i="14"/>
  <c r="N338" i="14"/>
  <c r="O338" i="14"/>
  <c r="N339" i="14"/>
  <c r="O339" i="14"/>
  <c r="N340" i="14"/>
  <c r="O340" i="14"/>
  <c r="N341" i="14"/>
  <c r="O341" i="14"/>
  <c r="N342" i="14"/>
  <c r="O342" i="14"/>
  <c r="N343" i="14"/>
  <c r="O343" i="14"/>
  <c r="N344" i="14"/>
  <c r="O344" i="14"/>
  <c r="N345" i="14"/>
  <c r="O345" i="14"/>
  <c r="N346" i="14"/>
  <c r="O346" i="14"/>
  <c r="N347" i="14"/>
  <c r="O347" i="14"/>
  <c r="N348" i="14"/>
  <c r="O348" i="14"/>
  <c r="N349" i="14"/>
  <c r="O349" i="14"/>
  <c r="N350" i="14"/>
  <c r="O350" i="14"/>
  <c r="N351" i="14"/>
  <c r="O351" i="14"/>
  <c r="N352" i="14"/>
  <c r="O352" i="14"/>
  <c r="N353" i="14"/>
  <c r="O353" i="14"/>
  <c r="N354" i="14"/>
  <c r="O354" i="14"/>
  <c r="N355" i="14"/>
  <c r="O355" i="14"/>
  <c r="N356" i="14"/>
  <c r="O356" i="14"/>
  <c r="N357" i="14"/>
  <c r="O357" i="14"/>
  <c r="N358" i="14"/>
  <c r="O358" i="14"/>
  <c r="N359" i="14"/>
  <c r="O359" i="14"/>
  <c r="N360" i="14"/>
  <c r="O360" i="14"/>
  <c r="N361" i="14"/>
  <c r="O361" i="14"/>
  <c r="N362" i="14"/>
  <c r="O362" i="14"/>
  <c r="N363" i="14"/>
  <c r="O363" i="14"/>
  <c r="N364" i="14"/>
  <c r="O364" i="14"/>
  <c r="N365" i="14"/>
  <c r="O365" i="14"/>
  <c r="N366" i="14"/>
  <c r="O366" i="14"/>
  <c r="N367" i="14"/>
  <c r="O367" i="14"/>
  <c r="N368" i="14"/>
  <c r="O368" i="14"/>
  <c r="N369" i="14"/>
  <c r="O369" i="14"/>
  <c r="N370" i="14"/>
  <c r="O370" i="14"/>
  <c r="N371" i="14"/>
  <c r="O371" i="14"/>
  <c r="N372" i="14"/>
  <c r="O372" i="14"/>
  <c r="N373" i="14"/>
  <c r="O373" i="14"/>
  <c r="N374" i="14"/>
  <c r="O374" i="14"/>
  <c r="N375" i="14"/>
  <c r="O375" i="14"/>
  <c r="N376" i="14"/>
  <c r="O376" i="14"/>
  <c r="N377" i="14"/>
  <c r="O377" i="14"/>
  <c r="N378" i="14"/>
  <c r="O378" i="14"/>
  <c r="N379" i="14"/>
  <c r="O379" i="14"/>
  <c r="N380" i="14"/>
  <c r="O380" i="14"/>
  <c r="N381" i="14"/>
  <c r="O381" i="14"/>
  <c r="N382" i="14"/>
  <c r="O382" i="14"/>
  <c r="N383" i="14"/>
  <c r="O383" i="14"/>
  <c r="N384" i="14"/>
  <c r="O384" i="14"/>
  <c r="N385" i="14"/>
  <c r="O385" i="14"/>
  <c r="N386" i="14"/>
  <c r="O386" i="14"/>
  <c r="N387" i="14"/>
  <c r="O387" i="14"/>
  <c r="N388" i="14"/>
  <c r="O388" i="14"/>
  <c r="N389" i="14"/>
  <c r="O389" i="14"/>
  <c r="N390" i="14"/>
  <c r="O390" i="14"/>
  <c r="N391" i="14"/>
  <c r="O391" i="14"/>
  <c r="N392" i="14"/>
  <c r="O392" i="14"/>
  <c r="N393" i="14"/>
  <c r="O393" i="14"/>
  <c r="N394" i="14"/>
  <c r="O394" i="14"/>
  <c r="N395" i="14"/>
  <c r="O395" i="14"/>
  <c r="N396" i="14"/>
  <c r="O396" i="14"/>
  <c r="N397" i="14"/>
  <c r="O397" i="14"/>
  <c r="N398" i="14"/>
  <c r="O398" i="14"/>
  <c r="N399" i="14"/>
  <c r="O399" i="14"/>
  <c r="N400" i="14"/>
  <c r="O400" i="14"/>
  <c r="N401" i="14"/>
  <c r="O401" i="14"/>
  <c r="N402" i="14"/>
  <c r="O402" i="14"/>
  <c r="N403" i="14"/>
  <c r="O403" i="14"/>
  <c r="N404" i="14"/>
  <c r="O404" i="14"/>
  <c r="N405" i="14"/>
  <c r="O405" i="14"/>
  <c r="N406" i="14"/>
  <c r="O406" i="14"/>
  <c r="N407" i="14"/>
  <c r="O407" i="14"/>
  <c r="N408" i="14"/>
  <c r="O408" i="14"/>
  <c r="N409" i="14"/>
  <c r="O409" i="14"/>
  <c r="N410" i="14"/>
  <c r="O410" i="14"/>
  <c r="N411" i="14"/>
  <c r="O411" i="14"/>
  <c r="N412" i="14"/>
  <c r="O412" i="14"/>
  <c r="N413" i="14"/>
  <c r="O413" i="14"/>
  <c r="N414" i="14"/>
  <c r="O414" i="14"/>
  <c r="N415" i="14"/>
  <c r="O415" i="14"/>
  <c r="N416" i="14"/>
  <c r="O416" i="14"/>
  <c r="N417" i="14"/>
  <c r="O417" i="14"/>
  <c r="N418" i="14"/>
  <c r="O418" i="14"/>
  <c r="N419" i="14"/>
  <c r="O419" i="14"/>
  <c r="N420" i="14"/>
  <c r="O420" i="14"/>
  <c r="N421" i="14"/>
  <c r="O421" i="14"/>
  <c r="N422" i="14"/>
  <c r="O422" i="14"/>
  <c r="N423" i="14"/>
  <c r="O423" i="14"/>
  <c r="N424" i="14"/>
  <c r="O424" i="14"/>
  <c r="N425" i="14"/>
  <c r="O425" i="14"/>
  <c r="N426" i="14"/>
  <c r="O426" i="14"/>
  <c r="N427" i="14"/>
  <c r="O427" i="14"/>
  <c r="N428" i="14"/>
  <c r="O428" i="14"/>
  <c r="N429" i="14"/>
  <c r="O429" i="14"/>
  <c r="N430" i="14"/>
  <c r="O430" i="14"/>
  <c r="N431" i="14"/>
  <c r="O431" i="14"/>
  <c r="N432" i="14"/>
  <c r="O432" i="14"/>
  <c r="N433" i="14"/>
  <c r="O433" i="14"/>
  <c r="N434" i="14"/>
  <c r="O434" i="14"/>
  <c r="N435" i="14"/>
  <c r="O435" i="14"/>
  <c r="N436" i="14"/>
  <c r="O436" i="14"/>
  <c r="N437" i="14"/>
  <c r="O437" i="14"/>
  <c r="N438" i="14"/>
  <c r="O438" i="14"/>
  <c r="N439" i="14"/>
  <c r="O439" i="14"/>
  <c r="N440" i="14"/>
  <c r="O440" i="14"/>
  <c r="N441" i="14"/>
  <c r="O441" i="14"/>
  <c r="N442" i="14"/>
  <c r="O442" i="14"/>
  <c r="N443" i="14"/>
  <c r="O443" i="14"/>
  <c r="N444" i="14"/>
  <c r="O444" i="14"/>
  <c r="N445" i="14"/>
  <c r="O445" i="14"/>
  <c r="N446" i="14"/>
  <c r="O446" i="14"/>
  <c r="N447" i="14"/>
  <c r="O447" i="14"/>
  <c r="N448" i="14"/>
  <c r="O448" i="14"/>
  <c r="N449" i="14"/>
  <c r="O449" i="14"/>
  <c r="N450" i="14"/>
  <c r="O450" i="14"/>
  <c r="N451" i="14"/>
  <c r="O451" i="14"/>
  <c r="N452" i="14"/>
  <c r="O452" i="14"/>
  <c r="N453" i="14"/>
  <c r="O453" i="14"/>
  <c r="N454" i="14"/>
  <c r="O454" i="14"/>
  <c r="N455" i="14"/>
  <c r="O455" i="14"/>
  <c r="N456" i="14"/>
  <c r="O456" i="14"/>
  <c r="N457" i="14"/>
  <c r="O457" i="14"/>
  <c r="N458" i="14"/>
  <c r="O458" i="14"/>
  <c r="N459" i="14"/>
  <c r="O459" i="14"/>
  <c r="N460" i="14"/>
  <c r="O460" i="14"/>
  <c r="N461" i="14"/>
  <c r="O461" i="14"/>
  <c r="N462" i="14"/>
  <c r="O462" i="14"/>
  <c r="N463" i="14"/>
  <c r="O463" i="14"/>
  <c r="N464" i="14"/>
  <c r="O464" i="14"/>
  <c r="N465" i="14"/>
  <c r="O465" i="14"/>
  <c r="N466" i="14"/>
  <c r="O466" i="14"/>
  <c r="N467" i="14"/>
  <c r="O467" i="14"/>
  <c r="N468" i="14"/>
  <c r="O468" i="14"/>
  <c r="N469" i="14"/>
  <c r="O469" i="14"/>
  <c r="N470" i="14"/>
  <c r="O470" i="14"/>
  <c r="N471" i="14"/>
  <c r="O471" i="14"/>
  <c r="N472" i="14"/>
  <c r="O472" i="14"/>
  <c r="N473" i="14"/>
  <c r="O473" i="14"/>
  <c r="N474" i="14"/>
  <c r="O474" i="14"/>
  <c r="N475" i="14"/>
  <c r="O475" i="14"/>
  <c r="N476" i="14"/>
  <c r="O476" i="14"/>
  <c r="N477" i="14"/>
  <c r="O477" i="14"/>
  <c r="N478" i="14"/>
  <c r="O478" i="14"/>
  <c r="N479" i="14"/>
  <c r="O479" i="14"/>
  <c r="N480" i="14"/>
  <c r="O480" i="14"/>
  <c r="N481" i="14"/>
  <c r="O481" i="14"/>
  <c r="N482" i="14"/>
  <c r="O482" i="14"/>
  <c r="N483" i="14"/>
  <c r="O483" i="14"/>
  <c r="N484" i="14"/>
  <c r="O484" i="14"/>
  <c r="N485" i="14"/>
  <c r="O485" i="14"/>
  <c r="N486" i="14"/>
  <c r="O486" i="14"/>
  <c r="N487" i="14"/>
  <c r="O487" i="14"/>
  <c r="O18" i="14"/>
  <c r="Q18" i="14" s="1"/>
  <c r="O19" i="14"/>
  <c r="Q19" i="14" s="1"/>
  <c r="O20" i="14"/>
  <c r="Q20" i="14" s="1"/>
  <c r="O21" i="14"/>
  <c r="Q21" i="14" s="1"/>
  <c r="O22" i="14"/>
  <c r="Q22" i="14" s="1"/>
  <c r="O23" i="14"/>
  <c r="Q23" i="14" s="1"/>
  <c r="O24" i="14"/>
  <c r="O25" i="14"/>
  <c r="G25" i="9" l="1"/>
  <c r="G29" i="19"/>
  <c r="D39" i="7" l="1"/>
  <c r="D48" i="16"/>
  <c r="G60" i="16"/>
  <c r="G55" i="16"/>
  <c r="G54" i="16"/>
  <c r="G44" i="7"/>
  <c r="G49" i="7"/>
  <c r="G61" i="16"/>
  <c r="G42" i="16" l="1"/>
  <c r="G57" i="16"/>
  <c r="G37" i="16"/>
  <c r="G31" i="16"/>
  <c r="G63" i="16"/>
  <c r="G33" i="7"/>
  <c r="G44" i="16" l="1"/>
  <c r="D32" i="19" l="1"/>
  <c r="D49" i="16"/>
  <c r="D28" i="9"/>
  <c r="G12" i="14" l="1"/>
  <c r="Q25" i="14" l="1"/>
  <c r="Q24" i="14"/>
  <c r="F28" i="9"/>
  <c r="G11" i="14"/>
  <c r="F39" i="7" l="1"/>
  <c r="N18" i="14" l="1"/>
  <c r="F32" i="19"/>
  <c r="P18" i="14" l="1"/>
  <c r="Q17" i="15"/>
  <c r="Q18" i="15"/>
  <c r="Q19" i="15"/>
  <c r="F48" i="16"/>
  <c r="H12" i="14"/>
  <c r="E28" i="9" l="1"/>
  <c r="J12" i="14"/>
  <c r="G28" i="9"/>
  <c r="H11" i="15"/>
  <c r="G32" i="9" l="1"/>
  <c r="G44" i="9" s="1"/>
  <c r="J11" i="15"/>
  <c r="G10" i="15" l="1"/>
  <c r="F49" i="16" s="1"/>
  <c r="N17" i="15" l="1"/>
  <c r="P17" i="15" s="1"/>
  <c r="N18" i="15"/>
  <c r="P18" i="15" s="1"/>
  <c r="N19" i="15"/>
  <c r="P19" i="15" s="1"/>
  <c r="N19" i="14" l="1"/>
  <c r="P19" i="14" s="1"/>
  <c r="N20" i="14"/>
  <c r="P20" i="14" s="1"/>
  <c r="N21" i="14"/>
  <c r="P21" i="14" s="1"/>
  <c r="N22" i="14"/>
  <c r="P22" i="14" s="1"/>
  <c r="N23" i="14"/>
  <c r="P23" i="14" s="1"/>
  <c r="N24" i="14"/>
  <c r="P24" i="14" s="1"/>
  <c r="N25" i="14"/>
  <c r="P25" i="14" s="1"/>
  <c r="N26" i="14"/>
  <c r="P26" i="14" s="1"/>
  <c r="H10" i="15"/>
  <c r="E32" i="19" l="1"/>
  <c r="E49" i="16"/>
  <c r="G49" i="16"/>
  <c r="N11" i="14"/>
  <c r="H11" i="14"/>
  <c r="G32" i="19"/>
  <c r="J10" i="15"/>
  <c r="E48" i="16" l="1"/>
  <c r="E39" i="7"/>
  <c r="G48" i="16"/>
  <c r="J11" i="14"/>
  <c r="P11" i="14"/>
  <c r="G39" i="7"/>
  <c r="G41" i="7" l="1"/>
  <c r="G51" i="16"/>
  <c r="G65" i="16" s="1"/>
  <c r="G34" i="19"/>
  <c r="G46" i="19" s="1"/>
  <c r="G51" i="7"/>
  <c r="G46" i="7"/>
  <c r="G29" i="7"/>
  <c r="G35" i="7" s="1"/>
  <c r="G5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A10" authorId="0" shapeId="0" xr:uid="{00000000-0006-0000-0000-000001000000}">
      <text>
        <r>
          <rPr>
            <b/>
            <sz val="9"/>
            <color indexed="81"/>
            <rFont val="Tahoma"/>
            <family val="2"/>
          </rPr>
          <t xml:space="preserve">EPA:
Any cell that is dark orange requires manufacturer input:
</t>
        </r>
        <r>
          <rPr>
            <sz val="9"/>
            <color indexed="81"/>
            <rFont val="Tahoma"/>
            <family val="2"/>
          </rPr>
          <t xml:space="preserve">
1. Input Manufacturer name and the date of submission at the top of this sheet then select model year in cell C12.
            </t>
        </r>
        <r>
          <rPr>
            <b/>
            <sz val="9"/>
            <color indexed="81"/>
            <rFont val="Tahoma"/>
            <family val="2"/>
          </rPr>
          <t>Note:</t>
        </r>
        <r>
          <rPr>
            <sz val="9"/>
            <color indexed="81"/>
            <rFont val="Tahoma"/>
            <family val="2"/>
          </rPr>
          <t xml:space="preserve"> Select Small Volume Manufacturer in cell C14 if applicable.
2.  Each row is specific to the test group input in column A. 
3. Columns B, D, E, F, G, H, I and L must be completed for every test group. Column J must be completed if column I  is "Yes."
4. If a test group is certified to the CARB Stand-alone SFTP provisions, input N/A in columns D and F (so that these test groups are not included in the fleet average SFTP calculation). 
5. Enter Comments as needed in column Q.
</t>
        </r>
        <r>
          <rPr>
            <b/>
            <sz val="9"/>
            <color indexed="81"/>
            <rFont val="Tahoma"/>
            <family val="2"/>
          </rPr>
          <t xml:space="preserve">SFTP Calculations: </t>
        </r>
        <r>
          <rPr>
            <sz val="9"/>
            <color indexed="81"/>
            <rFont val="Tahoma"/>
            <family val="2"/>
          </rPr>
          <t xml:space="preserve">Note that the 150K SFTP (NMOG + NOx) fleet average emission levels and credits are shown on the "LDT2,HLDT,MDPV" tab.  The SFTP 150K fleet average calculation is required to include data from all  light-duty vehicles and light-duty trucks (including all LDVs, LDTs and MDPVs); ref. §86.1811-17(b)(8)(ii)(A). Thus, the SFTP fleet average calculations are performed on the  "LDT2,HLDT,MDPV" tab, using input data from both the "LDV/LDT1" tab and the "LDT2,HLDT,MDPV" tab. 
</t>
        </r>
        <r>
          <rPr>
            <b/>
            <sz val="9"/>
            <color indexed="81"/>
            <rFont val="Tahoma"/>
            <family val="2"/>
          </rPr>
          <t>Applicable Regulations:</t>
        </r>
        <r>
          <rPr>
            <sz val="9"/>
            <color indexed="81"/>
            <rFont val="Tahoma"/>
            <family val="2"/>
          </rPr>
          <t xml:space="preserve"> Applicable regulations and references to the preamble of the Tier 3 final rule are in the "mouse over" comment fields for some cells.
</t>
        </r>
        <r>
          <rPr>
            <b/>
            <sz val="9"/>
            <color indexed="81"/>
            <rFont val="Tahoma"/>
            <family val="2"/>
          </rPr>
          <t xml:space="preserve">Revisions:  </t>
        </r>
        <r>
          <rPr>
            <sz val="9"/>
            <color indexed="81"/>
            <rFont val="Tahoma"/>
            <family val="2"/>
          </rPr>
          <t xml:space="preserve">
1. May 1, 2018 - Revised the 150K SFTP (NMOG + NOx) calculations as described above.
2. May 1, 2018 - Revised the "SFTP 150K NMOG+NOx Summary" spreadsheet (tab) accordingly (to show one SFTP fleet average &amp; credit calculation for all  light-duty vehicles and light-duty trucks (including all LDVs, LDTs and MDPVs); ref. §86.1811-17(b)(8)(ii)(A).
3. June 1, 2018 - Added clarifying "Note" to cells F8 to J8 that EPA doesn't expect the 120K averaging set to be used by many manufacturers (if at all).
4. June 1, 2018 - Revised  Test Group "H" FTP (NMOG+NOx) standard from Bin 125 to Bin 30---which resulted in the fleet average compliance level changing from 0.133 to 0.099 for the120K Averaging Set.
5.  July 17, 2018 - Grouped all gold columns together. Password protected cells with calculations. 
</t>
        </r>
        <r>
          <rPr>
            <b/>
            <sz val="9"/>
            <color indexed="81"/>
            <rFont val="Tahoma"/>
            <family val="2"/>
          </rPr>
          <t>To Print These Instructions:</t>
        </r>
        <r>
          <rPr>
            <sz val="9"/>
            <color indexed="81"/>
            <rFont val="Tahoma"/>
            <family val="2"/>
          </rPr>
          <t xml:space="preserve"> R cllick on the Instructions (cell A10) and click on "Show/Hide Comments. Then in Excel, go to Page Layout, Page Setup, Sheet and set Comments to "As displayed on sheet" and click OK. Then Print the Selection.</t>
        </r>
      </text>
    </comment>
    <comment ref="H11" authorId="1" shapeId="0" xr:uid="{00000000-0006-0000-0000-000002000000}">
      <text>
        <r>
          <rPr>
            <b/>
            <sz val="9"/>
            <color indexed="81"/>
            <rFont val="Tahoma"/>
            <family val="2"/>
          </rPr>
          <t>EPA:</t>
        </r>
        <r>
          <rPr>
            <sz val="9"/>
            <color indexed="81"/>
            <rFont val="Tahoma"/>
            <family val="2"/>
          </rPr>
          <t xml:space="preserve">
§86.1811-17(b)(4) and (b)(8)(i);
§86.1861-17(b)(1)(iii); 
 Note that the provisions of §86.1861-17(b)(1)(iii) require separate averaging sets for LDV and LDT1 vehicles certified to 120K FTP and SFTP standards.</t>
        </r>
      </text>
    </comment>
    <comment ref="I11" authorId="1" shapeId="0" xr:uid="{00000000-0006-0000-0000-000003000000}">
      <text>
        <r>
          <rPr>
            <b/>
            <sz val="9"/>
            <color indexed="81"/>
            <rFont val="Tahoma"/>
            <family val="2"/>
          </rPr>
          <t xml:space="preserve">EPA:
</t>
        </r>
        <r>
          <rPr>
            <sz val="9"/>
            <color indexed="81"/>
            <rFont val="Tahoma"/>
            <family val="2"/>
          </rPr>
          <t>§86.1811-17(b)(8)(i)
§86.1861-17(b)(1)(iii); 
 Note that the provisions of §86.1861-17(b)(1)(iii) require separate averaging sets for LDV and LDT1 vehicles certified to 120K FTP and SFTP standards (and meeting NMOG + NOx fleet average  standards which are 85 percent of the respective 150K fleet average  NMOG + NOx standards).</t>
        </r>
      </text>
    </comment>
    <comment ref="N11" authorId="1" shapeId="0" xr:uid="{00000000-0006-0000-0000-000004000000}">
      <text>
        <r>
          <rPr>
            <b/>
            <sz val="9"/>
            <color indexed="81"/>
            <rFont val="Tahoma"/>
            <family val="2"/>
          </rPr>
          <t>EPA:</t>
        </r>
        <r>
          <rPr>
            <sz val="9"/>
            <color indexed="81"/>
            <rFont val="Tahoma"/>
            <family val="2"/>
          </rPr>
          <t xml:space="preserve">
§86.1811-17(b)(4) and (b)(8)(i);
§86.1861-17(b)(1)(ii); </t>
        </r>
      </text>
    </comment>
    <comment ref="O11" authorId="1" shapeId="0" xr:uid="{00000000-0006-0000-0000-000005000000}">
      <text>
        <r>
          <rPr>
            <b/>
            <sz val="9"/>
            <color indexed="81"/>
            <rFont val="Tahoma"/>
            <family val="2"/>
          </rPr>
          <t>EPA:</t>
        </r>
        <r>
          <rPr>
            <sz val="9"/>
            <color indexed="81"/>
            <rFont val="Tahoma"/>
            <family val="2"/>
          </rPr>
          <t xml:space="preserve">
§86.1811-17(b)(8)(i)
§86.1861-17(b)(1)(ii); </t>
        </r>
      </text>
    </comment>
    <comment ref="H12" authorId="1" shapeId="0" xr:uid="{00000000-0006-0000-0000-000006000000}">
      <text>
        <r>
          <rPr>
            <b/>
            <sz val="9"/>
            <color indexed="81"/>
            <rFont val="Tahoma"/>
            <family val="2"/>
          </rPr>
          <t>EPA:</t>
        </r>
        <r>
          <rPr>
            <sz val="9"/>
            <color indexed="81"/>
            <rFont val="Tahoma"/>
            <family val="2"/>
          </rPr>
          <t xml:space="preserve">
§86.1811-17(b)(5) and (b)(8)(ii);
§86.1861-17(b)(1)(iii); 
 Note that the provisions of §86.1861-17(b)(1)(iii) require separate averaging sets for LDV and LDT1 vehicles certified to 120K FTP and SFTP standards.</t>
        </r>
      </text>
    </comment>
    <comment ref="I12" authorId="1" shapeId="0" xr:uid="{00000000-0006-0000-0000-000007000000}">
      <text>
        <r>
          <rPr>
            <b/>
            <sz val="9"/>
            <color indexed="81"/>
            <rFont val="Tahoma"/>
            <family val="2"/>
          </rPr>
          <t xml:space="preserve">EPA:
</t>
        </r>
        <r>
          <rPr>
            <sz val="9"/>
            <color indexed="81"/>
            <rFont val="Tahoma"/>
            <family val="2"/>
          </rPr>
          <t>§86.1811-17(b)(8)(ii)(B);
§86.1861-17(b)(1)(iii); 
 Note that the provisions of §86.1861-17(b)(1)(iii) require separate averaging sets for LDV and LDT1 vehicles certified to 120K FTP and SFTP standards.</t>
        </r>
      </text>
    </comment>
    <comment ref="M12" authorId="1" shapeId="0" xr:uid="{00000000-0006-0000-0000-000008000000}">
      <text>
        <r>
          <rPr>
            <b/>
            <sz val="9"/>
            <color indexed="81"/>
            <rFont val="Tahoma"/>
            <family val="2"/>
          </rPr>
          <t>EPA:</t>
        </r>
        <r>
          <rPr>
            <sz val="9"/>
            <color indexed="81"/>
            <rFont val="Tahoma"/>
            <family val="2"/>
          </rPr>
          <t xml:space="preserve">
§86.1811-17(b)(5) and (b)(8)(ii);
§86.1861-17(b)(1)(ii); 
 Note that the provisions of §86.1811-17(b)(8)(ii)(A) require the SFTP fleet average emission level to be calculated together for all LDVs, LDTs and MDPVs, except that  vehicles meeting California's stand-alone SFTP standards are not included in the fleet average SFTP calculations.</t>
        </r>
      </text>
    </comment>
    <comment ref="C14" authorId="2" shapeId="0" xr:uid="{00000000-0006-0000-0000-000009000000}">
      <text>
        <r>
          <rPr>
            <b/>
            <sz val="9"/>
            <color indexed="81"/>
            <rFont val="Tahoma"/>
            <family val="2"/>
          </rPr>
          <t>EPA:</t>
        </r>
        <r>
          <rPr>
            <sz val="9"/>
            <color indexed="81"/>
            <rFont val="Tahoma"/>
            <family val="2"/>
          </rPr>
          <t xml:space="preserve">
Small volume manufacturers cannot earn, bank or trade FTP credits until MY 2022; ref. 86.1811-17(h)(1)(iii).</t>
        </r>
      </text>
    </comment>
    <comment ref="B16" authorId="2" shapeId="0" xr:uid="{00000000-0006-0000-0000-00000A000000}">
      <text>
        <r>
          <rPr>
            <b/>
            <sz val="9"/>
            <color indexed="81"/>
            <rFont val="Tahoma"/>
            <family val="2"/>
          </rPr>
          <t xml:space="preserve">EPA: 
</t>
        </r>
        <r>
          <rPr>
            <sz val="9"/>
            <color indexed="81"/>
            <rFont val="Tahoma"/>
            <family val="2"/>
          </rPr>
          <t>§86.1811-17(b)(4)(i)</t>
        </r>
      </text>
    </comment>
    <comment ref="C16" authorId="2" shapeId="0" xr:uid="{00000000-0006-0000-0000-00000B000000}">
      <text>
        <r>
          <rPr>
            <b/>
            <sz val="9"/>
            <color indexed="81"/>
            <rFont val="Tahoma"/>
            <family val="2"/>
          </rPr>
          <t xml:space="preserve">EPA: 
</t>
        </r>
        <r>
          <rPr>
            <sz val="9"/>
            <color indexed="81"/>
            <rFont val="Tahoma"/>
            <family val="2"/>
          </rPr>
          <t>§86.1811-17(b)(5)</t>
        </r>
      </text>
    </comment>
    <comment ref="G16" authorId="2" shapeId="0" xr:uid="{00000000-0006-0000-0000-00000C000000}">
      <text>
        <r>
          <rPr>
            <b/>
            <sz val="9"/>
            <color indexed="81"/>
            <rFont val="Tahoma"/>
            <family val="2"/>
          </rPr>
          <t>EPA:</t>
        </r>
        <r>
          <rPr>
            <sz val="9"/>
            <color indexed="81"/>
            <rFont val="Tahoma"/>
            <family val="2"/>
          </rPr>
          <t xml:space="preserve">
§86.1811-17(b)(4)(ii)</t>
        </r>
      </text>
    </comment>
    <comment ref="H16" authorId="2" shapeId="0" xr:uid="{00000000-0006-0000-0000-00000D000000}">
      <text>
        <r>
          <rPr>
            <b/>
            <sz val="9"/>
            <color indexed="81"/>
            <rFont val="Tahoma"/>
            <family val="2"/>
          </rPr>
          <t>EPA:</t>
        </r>
        <r>
          <rPr>
            <sz val="9"/>
            <color indexed="81"/>
            <rFont val="Tahoma"/>
            <family val="2"/>
          </rPr>
          <t xml:space="preserve">
§86.1811-17(b)(4)(iii)</t>
        </r>
      </text>
    </comment>
    <comment ref="N16" authorId="2" shapeId="0" xr:uid="{00000000-0006-0000-0000-00000E000000}">
      <text>
        <r>
          <rPr>
            <b/>
            <sz val="9"/>
            <color indexed="81"/>
            <rFont val="Tahoma"/>
            <family val="2"/>
          </rPr>
          <t xml:space="preserve">EPA:
</t>
        </r>
        <r>
          <rPr>
            <sz val="9"/>
            <color indexed="81"/>
            <rFont val="Tahoma"/>
            <family val="2"/>
          </rPr>
          <t>Intermediate steps from 
§86.1860-17(b) equation</t>
        </r>
      </text>
    </comment>
    <comment ref="O16" authorId="2" shapeId="0" xr:uid="{00000000-0006-0000-0000-00000F000000}">
      <text>
        <r>
          <rPr>
            <b/>
            <sz val="9"/>
            <color indexed="81"/>
            <rFont val="Tahoma"/>
            <family val="2"/>
          </rPr>
          <t xml:space="preserve">EPA:
</t>
        </r>
        <r>
          <rPr>
            <sz val="9"/>
            <color indexed="81"/>
            <rFont val="Tahoma"/>
            <family val="2"/>
          </rPr>
          <t>Intermediate steps from 
§86.1860-17(b) equation</t>
        </r>
      </text>
    </comment>
    <comment ref="P16" authorId="2" shapeId="0" xr:uid="{00000000-0006-0000-0000-000010000000}">
      <text>
        <r>
          <rPr>
            <b/>
            <sz val="9"/>
            <color indexed="81"/>
            <rFont val="Tahoma"/>
            <family val="2"/>
          </rPr>
          <t xml:space="preserve">EPA:
</t>
        </r>
        <r>
          <rPr>
            <sz val="9"/>
            <color indexed="81"/>
            <rFont val="Tahoma"/>
            <family val="2"/>
          </rPr>
          <t>Intermediate steps from 
§86.1860-17(b) equation</t>
        </r>
      </text>
    </comment>
    <comment ref="Q16" authorId="2" shapeId="0" xr:uid="{00000000-0006-0000-0000-000011000000}">
      <text>
        <r>
          <rPr>
            <b/>
            <sz val="9"/>
            <color indexed="81"/>
            <rFont val="Tahoma"/>
            <family val="2"/>
          </rPr>
          <t xml:space="preserve">EPA:
</t>
        </r>
        <r>
          <rPr>
            <sz val="9"/>
            <color indexed="81"/>
            <rFont val="Tahoma"/>
            <family val="2"/>
          </rPr>
          <t>Intermediate steps from 
§86.1860-17(b) equation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A9" authorId="0" shapeId="0" xr:uid="{00000000-0006-0000-0100-000001000000}">
      <text>
        <r>
          <rPr>
            <b/>
            <sz val="9"/>
            <color indexed="81"/>
            <rFont val="Tahoma"/>
            <family val="2"/>
          </rPr>
          <t xml:space="preserve">EPA:
Any cell that is dark orange requires manufacturer input:
</t>
        </r>
        <r>
          <rPr>
            <sz val="9"/>
            <color indexed="81"/>
            <rFont val="Tahoma"/>
            <family val="2"/>
          </rPr>
          <t xml:space="preserve">
1. Input Manufacturer name and the date of submission at the top of this sheet then select model year in cell C11.
. 
</t>
        </r>
        <r>
          <rPr>
            <b/>
            <sz val="9"/>
            <color indexed="81"/>
            <rFont val="Tahoma"/>
            <family val="2"/>
          </rPr>
          <t>Note:</t>
        </r>
        <r>
          <rPr>
            <sz val="9"/>
            <color indexed="81"/>
            <rFont val="Tahoma"/>
            <family val="2"/>
          </rPr>
          <t xml:space="preserve"> Select Small Volume Manufacturer in cell C13 if applicable.
2.  Each row is specific to the test group input in column A. 
3.Columns B, D, E, F, G, H, I and L must be completed for every test group. Column J must be completed if column I  is "Yes."
4. If a test group is certified to the CARB Stand-alone SFTP provisions, input N/A in columns D and F (so that these test groups are not included in the fleet average SFTP calculation). 
5. Enter Comments as needed in column Q.
</t>
        </r>
        <r>
          <rPr>
            <b/>
            <sz val="9"/>
            <color indexed="81"/>
            <rFont val="Tahoma"/>
            <family val="2"/>
          </rPr>
          <t>SFTP Calculations:</t>
        </r>
        <r>
          <rPr>
            <sz val="9"/>
            <color indexed="81"/>
            <rFont val="Tahoma"/>
            <family val="2"/>
          </rPr>
          <t xml:space="preserve"> Note that the 150K SFTP (NMOG + NOx) fleet average emission levels and credits shown on this "LDT2,HLDT,MDPV" tab are calculated from input data from both the "LDV/LDT1" and the "LDT2,HLDT,MDPV" tabs.  The SFTP 150K fleet average calculation is required to include all  light-duty vehicles and light-duty trucks (including all LDVs, LDTs and MDPVs); ref. §86.1811-17(b)(8)(ii)(A). 
</t>
        </r>
        <r>
          <rPr>
            <b/>
            <sz val="9"/>
            <color indexed="81"/>
            <rFont val="Tahoma"/>
            <family val="2"/>
          </rPr>
          <t>Applicable Regulations:</t>
        </r>
        <r>
          <rPr>
            <sz val="9"/>
            <color indexed="81"/>
            <rFont val="Tahoma"/>
            <family val="2"/>
          </rPr>
          <t xml:space="preserve"> Applicable regulations and references to the preamble of the Tier 3 final rule are in the "mouse over" comment fields for some cells.
</t>
        </r>
        <r>
          <rPr>
            <b/>
            <sz val="9"/>
            <color indexed="81"/>
            <rFont val="Tahoma"/>
            <family val="2"/>
          </rPr>
          <t xml:space="preserve">Revisions:  </t>
        </r>
        <r>
          <rPr>
            <sz val="9"/>
            <color indexed="81"/>
            <rFont val="Tahoma"/>
            <family val="2"/>
          </rPr>
          <t xml:space="preserve">
1. May 1, 2018 - Revised the 150K SFTP (NMOG + NOx) calculations as described above.
2. May 1, 2018 - Revised the "SFTP 150K NMOG+NOx Summary" spreadsheet (tab) accordingly (to show one SFTP fleet average &amp; credit calculation for all  light-duty vehicles and light-duty trucks (including all LDVs, LDTs and MDPVs); ref. §86.1811-17(b)(8)(ii)(A).
3.  July 17, 2018 - Grouped all gold columns together. Password protected cells with calculations. 
</t>
        </r>
        <r>
          <rPr>
            <b/>
            <sz val="9"/>
            <color indexed="81"/>
            <rFont val="Tahoma"/>
            <family val="2"/>
          </rPr>
          <t xml:space="preserve">To Print These Instructions: </t>
        </r>
        <r>
          <rPr>
            <sz val="9"/>
            <color indexed="81"/>
            <rFont val="Tahoma"/>
            <family val="2"/>
          </rPr>
          <t>R cllick on the Instructions (cell A9) and click on "Show/Hide Comments. Then in Excel, go to Page Layout, Page Setup, Sheet and set Comments to "As displayed on sheet" and click OK. Then Print the Selection.</t>
        </r>
      </text>
    </comment>
    <comment ref="H10" authorId="1" shapeId="0" xr:uid="{00000000-0006-0000-0100-000002000000}">
      <text>
        <r>
          <rPr>
            <b/>
            <sz val="11"/>
            <color indexed="81"/>
            <rFont val="Tahoma"/>
            <family val="2"/>
          </rPr>
          <t>EPA:</t>
        </r>
        <r>
          <rPr>
            <sz val="11"/>
            <color indexed="81"/>
            <rFont val="Tahoma"/>
            <family val="2"/>
          </rPr>
          <t xml:space="preserve">
§86.1811-17(b)(4) and (b)(8)(i);
§86.1861-17(b)(1)(ii); </t>
        </r>
      </text>
    </comment>
    <comment ref="I10" authorId="2" shapeId="0" xr:uid="{00000000-0006-0000-0100-000003000000}">
      <text>
        <r>
          <rPr>
            <b/>
            <sz val="11"/>
            <color indexed="81"/>
            <rFont val="Tahoma"/>
            <family val="2"/>
          </rPr>
          <t xml:space="preserve">EPA:
</t>
        </r>
        <r>
          <rPr>
            <sz val="11"/>
            <color indexed="81"/>
            <rFont val="Tahoma"/>
            <family val="2"/>
          </rPr>
          <t>§86.1811-17(b)(8)(i) and (b)(11)</t>
        </r>
      </text>
    </comment>
    <comment ref="H11" authorId="1" shapeId="0" xr:uid="{00000000-0006-0000-0100-000004000000}">
      <text>
        <r>
          <rPr>
            <b/>
            <sz val="11"/>
            <color indexed="81"/>
            <rFont val="Tahoma"/>
            <family val="2"/>
          </rPr>
          <t>EPA:</t>
        </r>
        <r>
          <rPr>
            <sz val="11"/>
            <color indexed="81"/>
            <rFont val="Tahoma"/>
            <family val="2"/>
          </rPr>
          <t xml:space="preserve">
§86.1811-17(b)(5) and (b)(8)(ii);
§86.1861-17(b)(1)(ii); 
 Note that the provisions of §86.1811-17(b)(8)(ii)(A) require the SFTP fleet average emission level to be calculated together for all LDVs, LDTs and MDPVs, except that  vehicles meeting California's stand-alone SFTP standards are not included in the fleet average SFTP calculations.</t>
        </r>
      </text>
    </comment>
    <comment ref="I11" authorId="2" shapeId="0" xr:uid="{00000000-0006-0000-0100-000005000000}">
      <text>
        <r>
          <rPr>
            <b/>
            <sz val="11"/>
            <color indexed="81"/>
            <rFont val="Tahoma"/>
            <family val="2"/>
          </rPr>
          <t xml:space="preserve">EPA:
</t>
        </r>
        <r>
          <rPr>
            <sz val="11"/>
            <color indexed="81"/>
            <rFont val="Tahoma"/>
            <family val="2"/>
          </rPr>
          <t>§86.1811-17(b)(8)(ii)(B)  and (b)(11)</t>
        </r>
      </text>
    </comment>
    <comment ref="C13" authorId="2" shapeId="0" xr:uid="{00000000-0006-0000-0100-000006000000}">
      <text>
        <r>
          <rPr>
            <b/>
            <sz val="11"/>
            <color indexed="81"/>
            <rFont val="Tahoma"/>
            <family val="2"/>
          </rPr>
          <t xml:space="preserve">EPA:
</t>
        </r>
        <r>
          <rPr>
            <sz val="11"/>
            <color indexed="81"/>
            <rFont val="Tahoma"/>
            <family val="2"/>
          </rPr>
          <t>Small volume manufacturers cannot earn, bank or trade FTP credits until MY 2022; ref. 86.1811-17(h)(1)(iii).</t>
        </r>
      </text>
    </comment>
    <comment ref="B15" authorId="2" shapeId="0" xr:uid="{00000000-0006-0000-0100-000007000000}">
      <text>
        <r>
          <rPr>
            <b/>
            <sz val="11"/>
            <color indexed="81"/>
            <rFont val="Tahoma"/>
            <family val="2"/>
          </rPr>
          <t xml:space="preserve">EPA: 
</t>
        </r>
        <r>
          <rPr>
            <sz val="11"/>
            <color indexed="81"/>
            <rFont val="Tahoma"/>
            <family val="2"/>
          </rPr>
          <t>§86.1811-17(b)(4)(i)</t>
        </r>
      </text>
    </comment>
    <comment ref="C15" authorId="2" shapeId="0" xr:uid="{00000000-0006-0000-0100-000008000000}">
      <text>
        <r>
          <rPr>
            <b/>
            <sz val="11"/>
            <color indexed="81"/>
            <rFont val="Tahoma"/>
            <family val="2"/>
          </rPr>
          <t>EPA:</t>
        </r>
        <r>
          <rPr>
            <sz val="11"/>
            <color indexed="81"/>
            <rFont val="Tahoma"/>
            <family val="2"/>
          </rPr>
          <t xml:space="preserve"> 
§86.1811-17(b)(5)</t>
        </r>
      </text>
    </comment>
    <comment ref="G15" authorId="2" shapeId="0" xr:uid="{00000000-0006-0000-0100-000009000000}">
      <text>
        <r>
          <rPr>
            <b/>
            <sz val="11"/>
            <color indexed="81"/>
            <rFont val="Tahoma"/>
            <family val="2"/>
          </rPr>
          <t>EPA:</t>
        </r>
        <r>
          <rPr>
            <sz val="11"/>
            <color indexed="81"/>
            <rFont val="Tahoma"/>
            <family val="2"/>
          </rPr>
          <t xml:space="preserve">
§86.1811-17(b)(4)(ii)</t>
        </r>
      </text>
    </comment>
    <comment ref="H15" authorId="2" shapeId="0" xr:uid="{00000000-0006-0000-0100-00000A000000}">
      <text>
        <r>
          <rPr>
            <b/>
            <sz val="11"/>
            <color indexed="81"/>
            <rFont val="Tahoma"/>
            <family val="2"/>
          </rPr>
          <t>EPA:</t>
        </r>
        <r>
          <rPr>
            <sz val="11"/>
            <color indexed="81"/>
            <rFont val="Tahoma"/>
            <family val="2"/>
          </rPr>
          <t xml:space="preserve">
§86.1811-17(b)(4)(iii)</t>
        </r>
      </text>
    </comment>
    <comment ref="N15" authorId="2" shapeId="0" xr:uid="{00000000-0006-0000-0100-00000B000000}">
      <text>
        <r>
          <rPr>
            <b/>
            <sz val="11"/>
            <color indexed="81"/>
            <rFont val="Tahoma"/>
            <family val="2"/>
          </rPr>
          <t xml:space="preserve">EPA:
</t>
        </r>
        <r>
          <rPr>
            <sz val="11"/>
            <color indexed="81"/>
            <rFont val="Tahoma"/>
            <family val="2"/>
          </rPr>
          <t>Intermediate steps from 
§86.1860-17(b) equation</t>
        </r>
      </text>
    </comment>
    <comment ref="O15" authorId="2" shapeId="0" xr:uid="{00000000-0006-0000-0100-00000C000000}">
      <text>
        <r>
          <rPr>
            <b/>
            <sz val="11"/>
            <color indexed="81"/>
            <rFont val="Tahoma"/>
            <family val="2"/>
          </rPr>
          <t xml:space="preserve">EPA:
</t>
        </r>
        <r>
          <rPr>
            <sz val="11"/>
            <color indexed="81"/>
            <rFont val="Tahoma"/>
            <family val="2"/>
          </rPr>
          <t>Intermediate steps from 
§86.1860-17(b) equation</t>
        </r>
      </text>
    </comment>
    <comment ref="P15" authorId="2" shapeId="0" xr:uid="{00000000-0006-0000-0100-00000D000000}">
      <text>
        <r>
          <rPr>
            <b/>
            <sz val="11"/>
            <color indexed="81"/>
            <rFont val="Tahoma"/>
            <family val="2"/>
          </rPr>
          <t xml:space="preserve">EPA:
</t>
        </r>
        <r>
          <rPr>
            <sz val="11"/>
            <color indexed="81"/>
            <rFont val="Tahoma"/>
            <family val="2"/>
          </rPr>
          <t>Intermediate steps from 
§86.1860-17(b) equation</t>
        </r>
      </text>
    </comment>
    <comment ref="Q15" authorId="2" shapeId="0" xr:uid="{00000000-0006-0000-0100-00000E000000}">
      <text>
        <r>
          <rPr>
            <b/>
            <sz val="11"/>
            <color indexed="81"/>
            <rFont val="Tahoma"/>
            <family val="2"/>
          </rPr>
          <t xml:space="preserve">EPA:
</t>
        </r>
        <r>
          <rPr>
            <sz val="11"/>
            <color indexed="81"/>
            <rFont val="Tahoma"/>
            <family val="2"/>
          </rPr>
          <t>Intermediate steps from 
§86.1860-17(b) equation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B7" authorId="0" shapeId="0" xr:uid="{00000000-0006-0000-0200-000001000000}">
      <text>
        <r>
          <rPr>
            <b/>
            <sz val="12"/>
            <color indexed="81"/>
            <rFont val="Tahoma"/>
            <family val="2"/>
          </rPr>
          <t xml:space="preserve">EPA:
Any cell that is blue or orange requires manufacturer input:
</t>
        </r>
        <r>
          <rPr>
            <sz val="12"/>
            <color indexed="81"/>
            <rFont val="Tahoma"/>
            <family val="2"/>
          </rPr>
          <t xml:space="preserve">1. Update and resubmit this form every year for the FTP 120k NMOG+NOx Credits.
2. Fill in the Manufacturer name and the date of submission at the top of this sheet then select Model Year in cell D8.
3. </t>
        </r>
        <r>
          <rPr>
            <b/>
            <sz val="12"/>
            <color indexed="81"/>
            <rFont val="Tahoma"/>
            <family val="2"/>
          </rPr>
          <t>Early Credits -</t>
        </r>
        <r>
          <rPr>
            <sz val="12"/>
            <color indexed="81"/>
            <rFont val="Tahoma"/>
            <family val="2"/>
          </rPr>
          <t xml:space="preserve">   Check the method used to calculate early credits in cells J10 or J11.  </t>
        </r>
        <r>
          <rPr>
            <u/>
            <sz val="12"/>
            <color indexed="81"/>
            <rFont val="Tahoma"/>
            <family val="2"/>
          </rPr>
          <t>Note that you can't use both methods.</t>
        </r>
        <r>
          <rPr>
            <sz val="12"/>
            <color indexed="81"/>
            <rFont val="Tahoma"/>
            <family val="2"/>
          </rPr>
          <t xml:space="preserve">  [Leave cells J10 and J11 blank if no early credits were earned.]
          3.1   If you used the early credit method provided in §86.1811-17(b)(10) and (b)(11)(ix); put an "X" in cell J10 and fill in the "FinalResults" of the your Early Tier 3 Credit Calculator in cells H19, I19 and J20.  The EPA Early Tier 3 Credits Calculator is available at https://www.epa.gov/regulations-emissions-vehicles-and-engines/final-rule-control-air-pollution-motor-vehicles-tier-3#additional-resources.  Please supply EPA with a copy of your Early Tier 3 Credit calculator (and all supporting spreadsheets used to derive the input values for the Early Tier 3 Credit calculator) with your 2017 model year final AB&amp;T report.  [You may use these EPA templates to derive some of the 2015-2017 input values used in the Early Tier 3 Credit Calculator.]
       3.2  If you used the early credit method provided in §86.1811-17(b)(11)(ix) and §86.1861 (comparing early Tier 3 NMOG +NOx certification bins to the early fleet average standards provided in paragraph §86.1811-17(b)(11)], put an "X" in cell J11 and fill in the values in rows 28, 32 and 39  (as shown in this example spreadsheet) based on the results determined from the LDV/LDT1 spreadsheet in this workbook.
       3.3  You may delete any unused rows, enter appropriated data, and overwrite any formulas in the cells in these rows as needed. Note that some of the formulas in column G are password protected .  
</t>
        </r>
        <r>
          <rPr>
            <b/>
            <sz val="12"/>
            <color indexed="81"/>
            <rFont val="Tahoma"/>
            <family val="2"/>
          </rPr>
          <t xml:space="preserve">
</t>
        </r>
        <r>
          <rPr>
            <sz val="12"/>
            <color indexed="81"/>
            <rFont val="Tahoma"/>
            <family val="2"/>
          </rPr>
          <t xml:space="preserve">4. </t>
        </r>
        <r>
          <rPr>
            <b/>
            <sz val="12"/>
            <color indexed="81"/>
            <rFont val="Tahoma"/>
            <family val="2"/>
          </rPr>
          <t xml:space="preserve">2017 and Later Model Year (normal) Tier 3 Credits - </t>
        </r>
        <r>
          <rPr>
            <sz val="12"/>
            <color indexed="81"/>
            <rFont val="Tahoma"/>
            <family val="2"/>
          </rPr>
          <t xml:space="preserve"> Fill in the  data in rows 39 and below as needed, e.g. based on the values from the  LDV/LDT1  spreadsheet in this workbook. Note that the EPA Early Tier 3 Credit Calculator calculates Actual Tier 3 credits for the 2017 model year (if you used that early credit method).  You may use referenced data from cells in other tabs of this workbook if you like, (as per cells D39 through F39 of this spreadsheet).
5. </t>
        </r>
        <r>
          <rPr>
            <b/>
            <sz val="12"/>
            <color indexed="81"/>
            <rFont val="Tahoma"/>
            <family val="2"/>
          </rPr>
          <t xml:space="preserve">Comments - </t>
        </r>
        <r>
          <rPr>
            <sz val="12"/>
            <color indexed="81"/>
            <rFont val="Tahoma"/>
            <family val="2"/>
          </rPr>
          <t xml:space="preserve"> Please delete EPA comments (in this example) and add your own comments.  Be descriptive.  Include comments for all transfers.
</t>
        </r>
        <r>
          <rPr>
            <b/>
            <sz val="12"/>
            <color indexed="81"/>
            <rFont val="Tahoma"/>
            <family val="2"/>
          </rPr>
          <t xml:space="preserve">Revisions:  </t>
        </r>
        <r>
          <rPr>
            <sz val="12"/>
            <color indexed="81"/>
            <rFont val="Tahoma"/>
            <family val="2"/>
          </rPr>
          <t xml:space="preserve">
1. June 1, 2018 - Added the information in cells G8 through J11 so that manufacturers can indicate the method they used to calculate 2015-2017 Early Credits.  Manufacturers can use 1) the method provided in §86.1811-17(b)(10) and (b)(11)(ix)---e.g. using the EPA Early Credits AB&amp;T worksheet available on the web; or 2) the method provided in §86.1811-17(b)(11)(ix) and §86.1861 [comparing early Tier 3 NMOG +NOx certification bins to the early fleet average standards provided in paragraph §86.1811-17(b)(11)], </t>
        </r>
        <r>
          <rPr>
            <u/>
            <sz val="12"/>
            <color indexed="81"/>
            <rFont val="Tahoma"/>
            <family val="2"/>
          </rPr>
          <t>but cannot use both methods.</t>
        </r>
        <r>
          <rPr>
            <sz val="12"/>
            <color indexed="81"/>
            <rFont val="Tahoma"/>
            <family val="2"/>
          </rPr>
          <t xml:space="preserve">    Revised 2015-2017 early credits accordingly.
2.  June 21, 2018 - Added the Early Credit information in rows 14-20 and 47.  Revised the formulas in cells G27, G31, G38-G39 to pick up appropriate early credit values in rows 19 and 20, etc.   Revised 2015-2017 early credits.  Deleted some rows which transferred early 2015-2016 credits to cover 2017 deficits (since there are no 2017 deficits in the current spreadsheet).  Revised Instructions accordingly.
</t>
        </r>
        <r>
          <rPr>
            <b/>
            <sz val="12"/>
            <color indexed="81"/>
            <rFont val="Tahoma"/>
            <family val="2"/>
          </rPr>
          <t>To Print These Instructions:</t>
        </r>
        <r>
          <rPr>
            <sz val="12"/>
            <color indexed="81"/>
            <rFont val="Tahoma"/>
            <family val="2"/>
          </rPr>
          <t xml:space="preserve"> R cllick on the Instructions (cell C7) and click on "Show/Hide Comments. Then in Excel, go to Page Layout, Page Setup, Sheet and set Comments to "As displayed on sheet" and click OK. Then Print the Selection. </t>
        </r>
      </text>
    </comment>
    <comment ref="D10" authorId="1" shapeId="0" xr:uid="{00000000-0006-0000-0200-000002000000}">
      <text>
        <r>
          <rPr>
            <b/>
            <sz val="11"/>
            <color indexed="81"/>
            <rFont val="Tahoma"/>
            <family val="2"/>
          </rPr>
          <t>EPA:</t>
        </r>
        <r>
          <rPr>
            <sz val="11"/>
            <color indexed="81"/>
            <rFont val="Tahoma"/>
            <family val="2"/>
          </rPr>
          <t xml:space="preserve">
§86.1811-17(b)(8)(i) and §86.1805-17(d)  The 120,000 mile useful life option is also discussed in the preamble to the Tier 3 final rule, page 79 FR 23475-76, April 28, 2014. Manufacturers may choose 120K useful life on a test group basis as outlined on page 79 FR 23475.</t>
        </r>
      </text>
    </comment>
    <comment ref="J22" authorId="1" shapeId="0" xr:uid="{00000000-0006-0000-0200-000003000000}">
      <text>
        <r>
          <rPr>
            <b/>
            <sz val="12"/>
            <color indexed="81"/>
            <rFont val="Calibri"/>
            <family val="2"/>
            <scheme val="minor"/>
          </rPr>
          <t>EPA:</t>
        </r>
        <r>
          <rPr>
            <sz val="12"/>
            <color indexed="81"/>
            <rFont val="Calibri"/>
            <family val="2"/>
            <scheme val="minor"/>
          </rPr>
          <t xml:space="preserve">
40 CFR 86.1861-17(b)(4).</t>
        </r>
      </text>
    </comment>
    <comment ref="D23" authorId="2" shapeId="0" xr:uid="{00000000-0006-0000-0200-000004000000}">
      <text>
        <r>
          <rPr>
            <b/>
            <sz val="11"/>
            <color indexed="81"/>
            <rFont val="Tahoma"/>
            <family val="2"/>
          </rPr>
          <t>EPA:</t>
        </r>
        <r>
          <rPr>
            <sz val="11"/>
            <color indexed="81"/>
            <rFont val="Tahoma"/>
            <family val="2"/>
          </rPr>
          <t xml:space="preserve">
§86.1811-17(b)(8)i)</t>
        </r>
      </text>
    </comment>
    <comment ref="E23" authorId="2" shapeId="0" xr:uid="{00000000-0006-0000-0200-000005000000}">
      <text>
        <r>
          <rPr>
            <b/>
            <sz val="11"/>
            <color indexed="81"/>
            <rFont val="Tahoma"/>
            <family val="2"/>
          </rPr>
          <t xml:space="preserve">EPA:
</t>
        </r>
        <r>
          <rPr>
            <sz val="11"/>
            <color indexed="81"/>
            <rFont val="Tahoma"/>
            <family val="2"/>
          </rPr>
          <t>§86.1860-17(b)</t>
        </r>
      </text>
    </comment>
    <comment ref="F23" authorId="1" shapeId="0" xr:uid="{00000000-0006-0000-0200-000006000000}">
      <text>
        <r>
          <rPr>
            <b/>
            <sz val="11"/>
            <color indexed="81"/>
            <rFont val="Tahoma"/>
            <family val="2"/>
          </rPr>
          <t xml:space="preserve">EPA:
</t>
        </r>
        <r>
          <rPr>
            <sz val="11"/>
            <color indexed="81"/>
            <rFont val="Tahoma"/>
            <family val="2"/>
          </rPr>
          <t>§86.1860-17(b)</t>
        </r>
      </text>
    </comment>
    <comment ref="C27" authorId="1" shapeId="0" xr:uid="{00000000-0006-0000-0200-000007000000}">
      <text>
        <r>
          <rPr>
            <b/>
            <sz val="11"/>
            <color indexed="81"/>
            <rFont val="Arial"/>
            <family val="2"/>
          </rPr>
          <t xml:space="preserve">EPA:
</t>
        </r>
        <r>
          <rPr>
            <sz val="11"/>
            <color indexed="81"/>
            <rFont val="Arial"/>
            <family val="2"/>
          </rPr>
          <t xml:space="preserve">Note:  Although some of these early credits were generated by vehicles in HLDT and MDPV classes (for which the useful life is 15 years/150,000 miles) the provisions of §86.1811-17(b)(10) allow early credits to be used interchangeably in the 120K or 150K averaging sets. For example, the provisions of §86.1811-17(b)(10) read in part:
"You may use these early credits interchangeably for vehicles certified based on a useful life of either 120,000 or 150,000 miles." </t>
        </r>
        <r>
          <rPr>
            <sz val="9"/>
            <color indexed="81"/>
            <rFont val="Tahoma"/>
            <family val="2"/>
          </rPr>
          <t xml:space="preserve">
</t>
        </r>
      </text>
    </comment>
    <comment ref="C31" authorId="1" shapeId="0" xr:uid="{00000000-0006-0000-0200-000008000000}">
      <text>
        <r>
          <rPr>
            <b/>
            <sz val="11"/>
            <color indexed="81"/>
            <rFont val="Tahoma"/>
            <family val="2"/>
          </rPr>
          <t>EPA:</t>
        </r>
        <r>
          <rPr>
            <sz val="11"/>
            <color indexed="81"/>
            <rFont val="Tahoma"/>
            <family val="2"/>
          </rPr>
          <t xml:space="preserve">
Note:  Although some of these early credits were generated by vehicles in HLDT and MDPV classes (for which the useful life is 15 years/150,000 miles) the provisions of §86.1811-17(b)(10) allow early credits to be used interchangeably in the 120K or 150K averaging sets. For example, the provisions of §86.1811-17(b)(10) read in part:
"You may use these early credits interchangeably for vehicles certified based on a useful life of either 120,000 or 150,000 miles." </t>
        </r>
      </text>
    </comment>
    <comment ref="C38" authorId="1" shapeId="0" xr:uid="{00000000-0006-0000-0200-000009000000}">
      <text>
        <r>
          <rPr>
            <b/>
            <sz val="11"/>
            <color indexed="81"/>
            <rFont val="Tahoma"/>
            <family val="2"/>
          </rPr>
          <t>EPA:</t>
        </r>
        <r>
          <rPr>
            <sz val="11"/>
            <color indexed="81"/>
            <rFont val="Tahoma"/>
            <family val="2"/>
          </rPr>
          <t xml:space="preserve">
Note:  Although some of these early credits were generated by vehicles in HLDT and MDPV classes (for which the useful life is 15 years/150,000 miles) the provisions of §86.1811-17(b)(10) allow early credits to be used interchangeably in the 120K or 150K averaging sets. For example, the provisions of §86.1811-17(b)(10) read in part:
"You may use these early credits interchangeably for vehicles certified based on a useful life of either 120,000 or 150,000 miles."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B7" authorId="0" shapeId="0" xr:uid="{00000000-0006-0000-0300-000001000000}">
      <text>
        <r>
          <rPr>
            <b/>
            <sz val="12"/>
            <color indexed="81"/>
            <rFont val="Tahoma"/>
            <family val="2"/>
          </rPr>
          <t xml:space="preserve">EPA:
Any cell that is blue or orange requires manufacturer input:
</t>
        </r>
        <r>
          <rPr>
            <sz val="12"/>
            <color indexed="81"/>
            <rFont val="Tahoma"/>
            <family val="2"/>
          </rPr>
          <t xml:space="preserve">1. Update and resubmit this form every year for the FTP 150k NMOG+NOx Credits.
2. Input Manufacturer name and the date of submission at the top of this sheet; then select Model yYear in cell D8.
3. </t>
        </r>
        <r>
          <rPr>
            <b/>
            <sz val="12"/>
            <color indexed="81"/>
            <rFont val="Tahoma"/>
            <family val="2"/>
          </rPr>
          <t>Early Credits -</t>
        </r>
        <r>
          <rPr>
            <sz val="12"/>
            <color indexed="81"/>
            <rFont val="Tahoma"/>
            <family val="2"/>
          </rPr>
          <t xml:space="preserve">   Check the method used to calculate early credits in cells J10 or J11.  </t>
        </r>
        <r>
          <rPr>
            <u/>
            <sz val="12"/>
            <color indexed="81"/>
            <rFont val="Tahoma"/>
            <family val="2"/>
          </rPr>
          <t>Note that you can't use both methods.</t>
        </r>
        <r>
          <rPr>
            <sz val="12"/>
            <color indexed="81"/>
            <rFont val="Tahoma"/>
            <family val="2"/>
          </rPr>
          <t xml:space="preserve">  [Leave cells J10 and J11 blank if no early credits were earned.]
          3.1  If you used the early credit method provided in §86.1811-17(b)(10) and (b)(11)(ix); put an "X" in cell J10 and fill in the "FinalResults" of the your Early Tier 3 Credit Calculator in cells H19, I19, J19 and J20.  The EPA Early Tier 3 Credits Calculator is available at https://www.epa.gov/regulations-emissions-vehicles-and-engines/final-rule-control-air-pollution-motor-vehicles-tier-3#additional-resources.  Please supply EPA with a copy of your Early Tier 3 Credit calculator (and all supporting spreadsheets used to derive the input values for the Early Tier 3 Credit calculator) with your 2017 model year final AB&amp;T report.  [You may use these EPA templates to derive some of the 2015-2017 input values used in the Early Tier 3 Credit Calculator.]
       3.2  If you used the early credit method provided in §86.1811-17(b)(11)(ix) and §86.1861 (comparing early Tier 3 NMOG +NOx certification bins to the early fleet average standards provided in paragraph §86.1811-17(b)(11)], put an "X" in cell J11 and fill in the values in rows  28-29, 34-35, 40, 48-49  (as shown in this example spreadsheet) based on the results determined from the LDV/LDT1 and the LDT2,HLDT,MDPV spreadsheets in this workbook.
       3.3  You may delete any unused rows, enter appropriated data, and overwrite any formulas in the cells in these rows as needed.  Note that the formulas in column G are password protected) . 
</t>
        </r>
        <r>
          <rPr>
            <b/>
            <sz val="12"/>
            <color indexed="81"/>
            <rFont val="Tahoma"/>
            <family val="2"/>
          </rPr>
          <t xml:space="preserve">
</t>
        </r>
        <r>
          <rPr>
            <sz val="12"/>
            <color indexed="81"/>
            <rFont val="Tahoma"/>
            <family val="2"/>
          </rPr>
          <t xml:space="preserve">4. </t>
        </r>
        <r>
          <rPr>
            <b/>
            <sz val="12"/>
            <color indexed="81"/>
            <rFont val="Tahoma"/>
            <family val="2"/>
          </rPr>
          <t xml:space="preserve">2017 and Later Model Year (normal) Tier 3 Credits - </t>
        </r>
        <r>
          <rPr>
            <sz val="12"/>
            <color indexed="81"/>
            <rFont val="Tahoma"/>
            <family val="2"/>
          </rPr>
          <t xml:space="preserve"> Input data based on the correct model year as needed in rows 38 and below based on the LDV/LDT1 and the LDT2,HLDT,MDPV sheets in this workbook. Note that the EPA Early Tier 3 Credit Calculator calculates Actual Tier 3 credits for the 2017 model year (if you used that early credit method). You may use referenced data from cells in other tabs of this workbook if you like, (as per cells D38 through F39 of this spreadsheet).
5. </t>
        </r>
        <r>
          <rPr>
            <b/>
            <sz val="12"/>
            <color indexed="81"/>
            <rFont val="Tahoma"/>
            <family val="2"/>
          </rPr>
          <t xml:space="preserve">Comments - </t>
        </r>
        <r>
          <rPr>
            <sz val="12"/>
            <color indexed="81"/>
            <rFont val="Tahoma"/>
            <family val="2"/>
          </rPr>
          <t xml:space="preserve">Please delete EPA comments (in this example) and add your own comments.  Be descriptive.  Include comments for all transfers.
</t>
        </r>
        <r>
          <rPr>
            <b/>
            <sz val="12"/>
            <color indexed="81"/>
            <rFont val="Tahoma"/>
            <family val="2"/>
          </rPr>
          <t xml:space="preserve">Revisions:  </t>
        </r>
        <r>
          <rPr>
            <sz val="12"/>
            <color indexed="81"/>
            <rFont val="Tahoma"/>
            <family val="2"/>
          </rPr>
          <t xml:space="preserve">
1. June 1, 2018 - Added the information in cells G8 through J11 so that manufacturers can indicate the method they used to calculate 2015-2017 Early Credits.  Manufacturers can use 1) the method provided in §86.1811-17(b)(10) and (b)(11)(ix)---e.g. using the EPA Early Credits AB&amp;T worksheet available on the web; or 2) the method provided in §86.1811-17(b)(11)(ix) and §86.1861 [comparing early Tier 3 NMOG +NOx certification bins to the early fleet average standards provided in paragraph §86.1811-17(b)(11)], </t>
        </r>
        <r>
          <rPr>
            <u/>
            <sz val="12"/>
            <color indexed="81"/>
            <rFont val="Tahoma"/>
            <family val="2"/>
          </rPr>
          <t>but cannot use both methods.</t>
        </r>
        <r>
          <rPr>
            <sz val="12"/>
            <color indexed="81"/>
            <rFont val="Tahoma"/>
            <family val="2"/>
          </rPr>
          <t xml:space="preserve">  Revised 2015-2017 early credits accordingly.
2.  June 21, 2018 - Added the Early Credit information in rows 14-20 and 47.  Revised the formulas in cells G27, G33, G39, G47-G49, G51 to pick up appropriate early credit values in rows 19 and 20, etc.  Revised 2015-2017 early credits.  Revised the number of credits sold in row 50 (from 5000 to 50 credits sold).  Revised Instructions accordingly.
</t>
        </r>
        <r>
          <rPr>
            <b/>
            <sz val="12"/>
            <color indexed="81"/>
            <rFont val="Tahoma"/>
            <family val="2"/>
          </rPr>
          <t>To Print These Instructions:</t>
        </r>
        <r>
          <rPr>
            <sz val="12"/>
            <color indexed="81"/>
            <rFont val="Tahoma"/>
            <family val="2"/>
          </rPr>
          <t xml:space="preserve"> R cllick on the Instructions (cell C7) and click on "Show/Hide Comments. Then in Excel, go to Page Layout, Page Setup, Sheet and set Comments to "As displayed on sheet" and click OK. Then Print the Selection. </t>
        </r>
      </text>
    </comment>
    <comment ref="D10" authorId="1" shapeId="0" xr:uid="{00000000-0006-0000-0300-000002000000}">
      <text>
        <r>
          <rPr>
            <b/>
            <sz val="9"/>
            <color indexed="81"/>
            <rFont val="Tahoma"/>
            <family val="2"/>
          </rPr>
          <t xml:space="preserve">EPA:
</t>
        </r>
        <r>
          <rPr>
            <sz val="9"/>
            <color indexed="81"/>
            <rFont val="Tahoma"/>
            <family val="2"/>
          </rPr>
          <t xml:space="preserve">§86.1805-17(d)  </t>
        </r>
      </text>
    </comment>
    <comment ref="I22" authorId="1" shapeId="0" xr:uid="{00000000-0006-0000-0300-000003000000}">
      <text>
        <r>
          <rPr>
            <b/>
            <sz val="12"/>
            <color indexed="81"/>
            <rFont val="Calibri"/>
            <family val="2"/>
            <scheme val="minor"/>
          </rPr>
          <t>EPA:</t>
        </r>
        <r>
          <rPr>
            <sz val="12"/>
            <color indexed="81"/>
            <rFont val="Calibri"/>
            <family val="2"/>
            <scheme val="minor"/>
          </rPr>
          <t xml:space="preserve">
§86.1861-17(b)(3) and (b)(4).</t>
        </r>
      </text>
    </comment>
    <comment ref="J22" authorId="1" shapeId="0" xr:uid="{00000000-0006-0000-0300-000004000000}">
      <text>
        <r>
          <rPr>
            <b/>
            <sz val="12"/>
            <color indexed="81"/>
            <rFont val="Calibri"/>
            <family val="2"/>
            <scheme val="minor"/>
          </rPr>
          <t>EPA:</t>
        </r>
        <r>
          <rPr>
            <sz val="12"/>
            <color indexed="81"/>
            <rFont val="Calibri"/>
            <family val="2"/>
            <scheme val="minor"/>
          </rPr>
          <t xml:space="preserve">
§86.1861-17(b)(4).</t>
        </r>
      </text>
    </comment>
    <comment ref="D23" authorId="2" shapeId="0" xr:uid="{00000000-0006-0000-0300-000005000000}">
      <text>
        <r>
          <rPr>
            <b/>
            <sz val="11"/>
            <color indexed="81"/>
            <rFont val="Tahoma"/>
            <family val="2"/>
          </rPr>
          <t>EPA:</t>
        </r>
        <r>
          <rPr>
            <sz val="11"/>
            <color indexed="81"/>
            <rFont val="Tahoma"/>
            <family val="2"/>
          </rPr>
          <t xml:space="preserve">
§86.1811-17(b)(8)(i)</t>
        </r>
      </text>
    </comment>
    <comment ref="E23" authorId="2" shapeId="0" xr:uid="{00000000-0006-0000-0300-000006000000}">
      <text>
        <r>
          <rPr>
            <b/>
            <sz val="11"/>
            <color indexed="81"/>
            <rFont val="Tahoma"/>
            <family val="2"/>
          </rPr>
          <t xml:space="preserve">EPA:
</t>
        </r>
        <r>
          <rPr>
            <sz val="11"/>
            <color indexed="81"/>
            <rFont val="Tahoma"/>
            <family val="2"/>
          </rPr>
          <t>§86.1860-17(b)</t>
        </r>
      </text>
    </comment>
    <comment ref="F23" authorId="1" shapeId="0" xr:uid="{00000000-0006-0000-0300-000007000000}">
      <text>
        <r>
          <rPr>
            <b/>
            <sz val="11"/>
            <color indexed="81"/>
            <rFont val="Tahoma"/>
            <family val="2"/>
          </rPr>
          <t xml:space="preserve">EPA:
</t>
        </r>
        <r>
          <rPr>
            <sz val="11"/>
            <color indexed="81"/>
            <rFont val="Tahoma"/>
            <family val="2"/>
          </rPr>
          <t>§86.1860-17(b)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Good, David</author>
    <author>Londo, Zachary</author>
  </authors>
  <commentList>
    <comment ref="D9" authorId="0" shapeId="0" xr:uid="{00000000-0006-0000-0400-000001000000}">
      <text>
        <r>
          <rPr>
            <b/>
            <sz val="11"/>
            <color indexed="81"/>
            <rFont val="Tahoma"/>
            <family val="2"/>
          </rPr>
          <t>EPA:</t>
        </r>
        <r>
          <rPr>
            <sz val="11"/>
            <color indexed="81"/>
            <rFont val="Tahoma"/>
            <family val="2"/>
          </rPr>
          <t xml:space="preserve">
§86.1805-17(d)  The 120,000 mile useful life option is also discussed in the preamble to the Tier 3 final rule, page 79 FR 23475-76, April 28, 2014. Manufacturers may choose 120K useful life on a test group basis as outlined on page 79 FR 23475.</t>
        </r>
      </text>
    </comment>
    <comment ref="I12" authorId="0" shapeId="0" xr:uid="{00000000-0006-0000-0400-000002000000}">
      <text>
        <r>
          <rPr>
            <b/>
            <sz val="12"/>
            <color indexed="81"/>
            <rFont val="Calibri"/>
            <family val="2"/>
            <scheme val="minor"/>
          </rPr>
          <t>EPA:</t>
        </r>
        <r>
          <rPr>
            <sz val="12"/>
            <color indexed="81"/>
            <rFont val="Calibri"/>
            <family val="2"/>
            <scheme val="minor"/>
          </rPr>
          <t xml:space="preserve">
40 CFR 86.1861-17(b)(3) and (b)(4).</t>
        </r>
      </text>
    </comment>
    <comment ref="J12" authorId="0" shapeId="0" xr:uid="{00000000-0006-0000-0400-000003000000}">
      <text>
        <r>
          <rPr>
            <b/>
            <sz val="12"/>
            <color indexed="81"/>
            <rFont val="Calibri"/>
            <family val="2"/>
            <scheme val="minor"/>
          </rPr>
          <t>EPA:</t>
        </r>
        <r>
          <rPr>
            <sz val="12"/>
            <color indexed="81"/>
            <rFont val="Calibri"/>
            <family val="2"/>
            <scheme val="minor"/>
          </rPr>
          <t xml:space="preserve">
40 CFR 86.1861-17(b)(4).</t>
        </r>
      </text>
    </comment>
    <comment ref="D13" authorId="1" shapeId="0" xr:uid="{00000000-0006-0000-0400-000004000000}">
      <text>
        <r>
          <rPr>
            <b/>
            <sz val="11"/>
            <color indexed="81"/>
            <rFont val="Tahoma"/>
            <family val="2"/>
          </rPr>
          <t>EPA:</t>
        </r>
        <r>
          <rPr>
            <sz val="11"/>
            <color indexed="81"/>
            <rFont val="Tahoma"/>
            <family val="2"/>
          </rPr>
          <t xml:space="preserve">
§86.1811-17(b)(8)(ii)</t>
        </r>
      </text>
    </comment>
    <comment ref="E13" authorId="1" shapeId="0" xr:uid="{00000000-0006-0000-0400-000005000000}">
      <text>
        <r>
          <rPr>
            <b/>
            <sz val="11"/>
            <color indexed="81"/>
            <rFont val="Tahoma"/>
            <family val="2"/>
          </rPr>
          <t xml:space="preserve">EPA:
</t>
        </r>
        <r>
          <rPr>
            <sz val="11"/>
            <color indexed="81"/>
            <rFont val="Tahoma"/>
            <family val="2"/>
          </rPr>
          <t>§86.1860-17(b)</t>
        </r>
      </text>
    </comment>
    <comment ref="F13" authorId="0" shapeId="0" xr:uid="{00000000-0006-0000-0400-000006000000}">
      <text>
        <r>
          <rPr>
            <b/>
            <sz val="11"/>
            <color indexed="81"/>
            <rFont val="Tahoma"/>
            <family val="2"/>
          </rPr>
          <t xml:space="preserve">EPA:
</t>
        </r>
        <r>
          <rPr>
            <sz val="11"/>
            <color indexed="81"/>
            <rFont val="Tahoma"/>
            <family val="2"/>
          </rPr>
          <t>§86.1860-17(b)</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Good, David</author>
    <author>Londo, Zachary</author>
  </authors>
  <commentList>
    <comment ref="D9" authorId="0" shapeId="0" xr:uid="{00000000-0006-0000-0500-000001000000}">
      <text>
        <r>
          <rPr>
            <b/>
            <sz val="11"/>
            <color indexed="81"/>
            <rFont val="Tahoma"/>
            <family val="2"/>
          </rPr>
          <t>EPA:</t>
        </r>
        <r>
          <rPr>
            <sz val="11"/>
            <color indexed="81"/>
            <rFont val="Tahoma"/>
            <family val="2"/>
          </rPr>
          <t xml:space="preserve">
§86.1805-17(d)  </t>
        </r>
      </text>
    </comment>
    <comment ref="I12" authorId="0" shapeId="0" xr:uid="{00000000-0006-0000-0500-000002000000}">
      <text>
        <r>
          <rPr>
            <b/>
            <sz val="12"/>
            <color indexed="81"/>
            <rFont val="Calibri"/>
            <family val="2"/>
            <scheme val="minor"/>
          </rPr>
          <t>EPA:</t>
        </r>
        <r>
          <rPr>
            <sz val="12"/>
            <color indexed="81"/>
            <rFont val="Calibri"/>
            <family val="2"/>
            <scheme val="minor"/>
          </rPr>
          <t xml:space="preserve">
40 CFR 86.1861-17(b)(3) and (b)(4).</t>
        </r>
      </text>
    </comment>
    <comment ref="J12" authorId="0" shapeId="0" xr:uid="{00000000-0006-0000-0500-000003000000}">
      <text>
        <r>
          <rPr>
            <b/>
            <sz val="12"/>
            <color indexed="81"/>
            <rFont val="Calibri"/>
            <family val="2"/>
            <scheme val="minor"/>
          </rPr>
          <t>EPA:</t>
        </r>
        <r>
          <rPr>
            <sz val="12"/>
            <color indexed="81"/>
            <rFont val="Calibri"/>
            <family val="2"/>
            <scheme val="minor"/>
          </rPr>
          <t xml:space="preserve">
40 CFR 86.1861-17(b)(4).</t>
        </r>
      </text>
    </comment>
    <comment ref="D13" authorId="1" shapeId="0" xr:uid="{00000000-0006-0000-0500-000004000000}">
      <text>
        <r>
          <rPr>
            <b/>
            <sz val="11"/>
            <color indexed="81"/>
            <rFont val="Tahoma"/>
            <family val="2"/>
          </rPr>
          <t>EPA:</t>
        </r>
        <r>
          <rPr>
            <sz val="11"/>
            <color indexed="81"/>
            <rFont val="Tahoma"/>
            <family val="2"/>
          </rPr>
          <t xml:space="preserve">
§86.1811-17(b)(8)(ii)</t>
        </r>
      </text>
    </comment>
    <comment ref="E13" authorId="1" shapeId="0" xr:uid="{00000000-0006-0000-0500-000005000000}">
      <text>
        <r>
          <rPr>
            <b/>
            <sz val="11"/>
            <color indexed="81"/>
            <rFont val="Tahoma"/>
            <family val="2"/>
          </rPr>
          <t xml:space="preserve">EPA:
</t>
        </r>
        <r>
          <rPr>
            <sz val="11"/>
            <color indexed="81"/>
            <rFont val="Tahoma"/>
            <family val="2"/>
          </rPr>
          <t>§86.1860-17(b)</t>
        </r>
      </text>
    </comment>
    <comment ref="F13" authorId="0" shapeId="0" xr:uid="{00000000-0006-0000-0500-000006000000}">
      <text>
        <r>
          <rPr>
            <b/>
            <sz val="11"/>
            <color indexed="81"/>
            <rFont val="Tahoma"/>
            <family val="2"/>
          </rPr>
          <t xml:space="preserve">EPA:
</t>
        </r>
        <r>
          <rPr>
            <sz val="11"/>
            <color indexed="81"/>
            <rFont val="Tahoma"/>
            <family val="2"/>
          </rPr>
          <t>§86.1860-17(b)</t>
        </r>
        <r>
          <rPr>
            <sz val="9"/>
            <color indexed="81"/>
            <rFont val="Tahoma"/>
            <family val="2"/>
          </rPr>
          <t xml:space="preserve">
</t>
        </r>
      </text>
    </comment>
  </commentList>
</comments>
</file>

<file path=xl/sharedStrings.xml><?xml version="1.0" encoding="utf-8"?>
<sst xmlns="http://schemas.openxmlformats.org/spreadsheetml/2006/main" count="591" uniqueCount="172">
  <si>
    <t>A</t>
  </si>
  <si>
    <t>C</t>
  </si>
  <si>
    <t>B</t>
  </si>
  <si>
    <t>H</t>
  </si>
  <si>
    <t>Comments</t>
  </si>
  <si>
    <t>Fleet Average Compliance Level</t>
  </si>
  <si>
    <t>B.  Model Year</t>
  </si>
  <si>
    <t>C. Category</t>
  </si>
  <si>
    <t>units</t>
  </si>
  <si>
    <t>Transfer</t>
  </si>
  <si>
    <t>-</t>
  </si>
  <si>
    <t>Instructions</t>
  </si>
  <si>
    <t xml:space="preserve">Select Model Year: </t>
  </si>
  <si>
    <t xml:space="preserve">Select Program: </t>
  </si>
  <si>
    <t xml:space="preserve">Select Type of Report: </t>
  </si>
  <si>
    <t>Final Model Year Report</t>
  </si>
  <si>
    <r>
      <t>F. Production Volume</t>
    </r>
    <r>
      <rPr>
        <b/>
        <sz val="12"/>
        <rFont val="Arial"/>
        <family val="2"/>
      </rPr>
      <t xml:space="preserve"> </t>
    </r>
  </si>
  <si>
    <r>
      <t>Manufacturer: _________</t>
    </r>
    <r>
      <rPr>
        <b/>
        <sz val="24"/>
        <rFont val="Arial"/>
        <family val="2"/>
      </rPr>
      <t>__________________</t>
    </r>
  </si>
  <si>
    <t>LDV/LDT1</t>
  </si>
  <si>
    <t>LDT2/HLDT/MDPV</t>
  </si>
  <si>
    <t>2015 Early Credits:</t>
  </si>
  <si>
    <t>2016 Early Credits:</t>
  </si>
  <si>
    <t>2017 Early Credits:</t>
  </si>
  <si>
    <t>2017 Credits:</t>
  </si>
  <si>
    <t xml:space="preserve">2018 Credits: </t>
  </si>
  <si>
    <t xml:space="preserve">2019 Credits: </t>
  </si>
  <si>
    <t># of Units</t>
  </si>
  <si>
    <t>g/mi</t>
  </si>
  <si>
    <t>Fleet average compliance</t>
  </si>
  <si>
    <t>Fleet average standard</t>
  </si>
  <si>
    <t>Credits or Debits</t>
  </si>
  <si>
    <t>Test Group</t>
  </si>
  <si>
    <t>Select Model Year:</t>
  </si>
  <si>
    <t>Total Production</t>
  </si>
  <si>
    <t>(x 1000 Miles)</t>
  </si>
  <si>
    <t>150K Averaging Set</t>
  </si>
  <si>
    <t>Date: _____________</t>
  </si>
  <si>
    <t>FTP
Useful Life of Averaging Set</t>
  </si>
  <si>
    <t>Emission Standard</t>
  </si>
  <si>
    <t>FTP (NMOG+NOx)</t>
  </si>
  <si>
    <t>SFTP  (NMOG+NOx)</t>
  </si>
  <si>
    <t>D</t>
  </si>
  <si>
    <t>Bin
(NMOG + NOx)</t>
  </si>
  <si>
    <t>x1000 Miles</t>
  </si>
  <si>
    <t>A.  Date of Transaction</t>
  </si>
  <si>
    <t>Date:_____________________</t>
  </si>
  <si>
    <t>gram/mi</t>
  </si>
  <si>
    <t>SFTP
Useful Life of Averaging Set</t>
  </si>
  <si>
    <t>No</t>
  </si>
  <si>
    <t>Yes</t>
  </si>
  <si>
    <t>120k Useful Life</t>
  </si>
  <si>
    <t>150k Useful Life</t>
  </si>
  <si>
    <t>FTP Intermediate calulation</t>
  </si>
  <si>
    <t>SFTP Intermediate calulation</t>
  </si>
  <si>
    <t>Date:_______________</t>
  </si>
  <si>
    <t>E</t>
  </si>
  <si>
    <t>Test Group Useful Life Miles</t>
  </si>
  <si>
    <t>F</t>
  </si>
  <si>
    <t>N/A</t>
  </si>
  <si>
    <t>Meets CARB Stand alone SFTP standards ref. 86.1811-17(b)(8)(ii)(C)</t>
  </si>
  <si>
    <t>Production
(50-State)</t>
  </si>
  <si>
    <t>x1000 Mi</t>
  </si>
  <si>
    <t>FED SULEV30</t>
  </si>
  <si>
    <t>Not Applicable</t>
  </si>
  <si>
    <t>Small Volume under 86.1811-17(h)(1)?</t>
  </si>
  <si>
    <t>LDV/LDT/MDPV</t>
  </si>
  <si>
    <r>
      <t xml:space="preserve">G.  Credit (Debit) 
</t>
    </r>
    <r>
      <rPr>
        <b/>
        <sz val="12"/>
        <color rgb="FF0000FF"/>
        <rFont val="Arial"/>
        <family val="2"/>
      </rPr>
      <t>[Calc from D,E,F]</t>
    </r>
  </si>
  <si>
    <t>Transferred to 2017 model year</t>
  </si>
  <si>
    <t xml:space="preserve">2016 Early Credits from attached EPA Early Credits AB&amp;T work sheet; ref. https://www.epa.gov/regulations-emissions-vehicles-and-engines/final-rule-control-air-pollution-motor-vehicles-tier-3#additional-resources </t>
  </si>
  <si>
    <t xml:space="preserve">2017 Early Tier 3 Credits earned per 40 CFR 86.1811-17(b)(11); see LDT2/HLDT/MDPV spreadsheet. </t>
  </si>
  <si>
    <t>G</t>
  </si>
  <si>
    <t>SFTP
NMOG + NOx 
FEL standard</t>
  </si>
  <si>
    <t>Total 2015-2017 Early Credits Remaining:</t>
  </si>
  <si>
    <t>Total 2017 Credits Remaining:</t>
  </si>
  <si>
    <t>Total 2018 Credits Remaining:</t>
  </si>
  <si>
    <t>Total 2019 Credits Remaining:</t>
  </si>
  <si>
    <t>Grand Total 2015-2019 Credits Remaining:</t>
  </si>
  <si>
    <t>Total 2015 Early Credits Remaining:</t>
  </si>
  <si>
    <t>Total 2016 Early Credits Remaining:</t>
  </si>
  <si>
    <t>Total 2015-2016 Early Credits Remaining:</t>
  </si>
  <si>
    <t>Transferred from 2015 model year</t>
  </si>
  <si>
    <t>Transferred from 2016 model year</t>
  </si>
  <si>
    <t>Manufacturer: _______________</t>
  </si>
  <si>
    <r>
      <t>Manufacturer: _________</t>
    </r>
    <r>
      <rPr>
        <b/>
        <sz val="24"/>
        <rFont val="Arial"/>
        <family val="2"/>
      </rPr>
      <t>______________</t>
    </r>
  </si>
  <si>
    <t>I</t>
  </si>
  <si>
    <t>Last Date When Credits can be Traded</t>
  </si>
  <si>
    <t>Total 2017 Early Credits Remaining:</t>
  </si>
  <si>
    <t>LDT2 only</t>
  </si>
  <si>
    <t>50-State Direct Ozone Reduction (DOR) 
(LEV III regs)</t>
  </si>
  <si>
    <t>FTP Intermediate calculation</t>
  </si>
  <si>
    <t>SFTP Intermediate calculation</t>
  </si>
  <si>
    <t>If yes to DOR, CARB Approved Level</t>
  </si>
  <si>
    <t xml:space="preserve">A.  Date of Transaction </t>
  </si>
  <si>
    <t>150K Warranty per §86.1811-17(b)(4)(ii)</t>
  </si>
  <si>
    <t>D. Applicable FTP Standards</t>
  </si>
  <si>
    <t>E.   
Mfr  FTP Compliance Level</t>
  </si>
  <si>
    <t>Date Credits/ Debits were earned</t>
  </si>
  <si>
    <t>Date Credits will expire</t>
  </si>
  <si>
    <t>D. Applicable SFTP Standards</t>
  </si>
  <si>
    <t>E.   
Mfr  SFTP Compliance Level</t>
  </si>
  <si>
    <t>D. 
Applicable SFTP Standards</t>
  </si>
  <si>
    <t xml:space="preserve">2015 Early FTP Credits from attached EPA Early Credits AB&amp;T work sheet; ref. https://www.epa.gov/regulations-emissions-vehicles-and-engines/final-rule-control-air-pollution-motor-vehicles-tier-3#additional-resources </t>
  </si>
  <si>
    <t xml:space="preserve">2016 Early FTP Credits from attached EPA Early Credits AB&amp;T work sheet; ref. https://www.epa.gov/regulations-emissions-vehicles-and-engines/final-rule-control-air-pollution-motor-vehicles-tier-3#additional-resources </t>
  </si>
  <si>
    <t xml:space="preserve">2017 Early FTP Credits from attached EPA Early Credits AB&amp;T work sheet; ref. https://www.epa.gov/regulations-emissions-vehicles-and-engines/final-rule-control-air-pollution-motor-vehicles-tier-3#additional-resources </t>
  </si>
  <si>
    <t>SFTP
NMOG + NOx standard</t>
  </si>
  <si>
    <t xml:space="preserve">A.  Date of Trans-action </t>
  </si>
  <si>
    <t>A.  Date of Trans-action</t>
  </si>
  <si>
    <t xml:space="preserve">Purchased 10,000  2017 120K FTP credits from Manufacture B.  (Credits were earned on 12/31/2017.) </t>
  </si>
  <si>
    <t>Purchased 10,000  2017 120K SFTP credits from Manufacture B. (Credits were earned on 12/31/2017.)</t>
  </si>
  <si>
    <t>Sold 5,000 2017 150K SFTP Credits  to Manufacturer C (earned on 12/31/2017).</t>
  </si>
  <si>
    <t>Small Volume?</t>
  </si>
  <si>
    <t>Y or N</t>
  </si>
  <si>
    <t>50-State Direct Ozone Reduction (DOR) 
(LEV 3 regs)</t>
  </si>
  <si>
    <t>Example Template - Banking &amp; Trading 120K Summary Table- FTP NMOG+NOX</t>
  </si>
  <si>
    <t>Example Template - Banking &amp; Trading 150K Summary Table- FTP NMOG+NOX</t>
  </si>
  <si>
    <t>Example Template - Banking &amp; Trading 150K Summary Table- SFTP NMOG+NOX</t>
  </si>
  <si>
    <t>Example Template - Federal Tier 3 Banking &amp; Trading LDV/LDT1 Vehicle Table for One Model Year</t>
  </si>
  <si>
    <t>Example Template - Federal Tier 3 Banking &amp; Trading LDT2/HLDT/MDPV Vehicle Table  for One Model Year</t>
  </si>
  <si>
    <t>120K Averaging Set</t>
  </si>
  <si>
    <t xml:space="preserve">2015 Early Tier 3 Credits earned per 40 CFR 86.1811-17(b)(11); see LDV/LDT1 and LDT2/HLDT/MDPV spreadsheets. </t>
  </si>
  <si>
    <t xml:space="preserve">2016 Early Tier 3 Credits earned per 40 CFR 86.1811-17(b)(11); see LDV/LDT1 and LDT2/HLDT/MDPV spreadsheets. </t>
  </si>
  <si>
    <t xml:space="preserve">LDV, LDT1 and LDT2 only.   See 2017 LDV/LDT1 and LDT2/HLDT/MDPV spreadsheets. </t>
  </si>
  <si>
    <t xml:space="preserve">2015 Early Tier 3 FTP Credits earned per 40 CFR 86.1811-17(b)(11); see 2015 LDV/LDT1 spreadsheet. </t>
  </si>
  <si>
    <t xml:space="preserve">2015 Early Tier 3 FTP Credits earned per 40 CFR 86.1811-17(b)(11); see 2015 LDT2/HLDT/MDPV spreadsheet. </t>
  </si>
  <si>
    <t xml:space="preserve">2016 Early Tier 3 FTP Credits earned per 40 CFR 86.1811-17(b)(11); see 2016 LDV/LDT1 spreadsheet. </t>
  </si>
  <si>
    <t xml:space="preserve">2016 Early Tier 3 FTP Credits earned per 40 CFR 86.1811-17(b)(11); see 2016 LDT2/HLDT/MDPV spreadsheet. </t>
  </si>
  <si>
    <r>
      <t xml:space="preserve">2015 Early Tier 3 FTP Credits earned per 40 CFR 86.1811-17(b)(11); see 2015 LDV/LDT1 spreadsheet.  Note that test groups certified to Bin 70 or lower were certified to a </t>
    </r>
    <r>
      <rPr>
        <sz val="12"/>
        <color rgb="FFFF0000"/>
        <rFont val="Arial"/>
        <family val="2"/>
      </rPr>
      <t>150,000 mile useful life; ref. 86.1811-17-(b)(11)(vii).</t>
    </r>
  </si>
  <si>
    <r>
      <t xml:space="preserve">2016 Early Tier 3 FTP Credits earned per 40 CFR 86.1811-17(b)(11); see 2015 LDV/LDT1 spreadsheet. Note that test groups certified to Bin 70 or lower were certified to a </t>
    </r>
    <r>
      <rPr>
        <sz val="12"/>
        <color rgb="FFFF0000"/>
        <rFont val="Arial"/>
        <family val="2"/>
      </rPr>
      <t>150,000 mile useful life; ref. 86.1811-17-(b)(11)(vii).</t>
    </r>
  </si>
  <si>
    <t>HLDT/MDPV</t>
  </si>
  <si>
    <t xml:space="preserve">Purpose and Scope of this Guidance Document          </t>
  </si>
  <si>
    <r>
      <t xml:space="preserve"> </t>
    </r>
    <r>
      <rPr>
        <b/>
        <sz val="10"/>
        <rFont val="Arial"/>
        <family val="2"/>
      </rPr>
      <t xml:space="preserve">NOTE:  </t>
    </r>
    <r>
      <rPr>
        <sz val="10"/>
        <rFont val="Arial"/>
        <family val="2"/>
      </rPr>
      <t>This 120K averaging set is not expected to be used by many manufacturers (if any).  See 40 CFR 86.1805-17(d) and the preamble discussion of the Tier 3 final rule at 79 FR 23450-51, 23475, April 28, 2014; or obtain prior EPA approval before using the 120K averaging set in this spreadsheet.</t>
    </r>
  </si>
  <si>
    <t>Enter "X" to indicate method used to calculate 2015-2017 Early Credits:</t>
  </si>
  <si>
    <t>Method 
(Check only one)</t>
  </si>
  <si>
    <t>X</t>
  </si>
  <si>
    <t>§86.1811-17(b)(10) &amp; (b)(11)(ix)
(e.g. EPA Early Credit Calculator on web)</t>
  </si>
  <si>
    <t>§86.1811-17(b)(11)(ix) &amp; §86.1861;
(Compare Bin to §86.1811-17(b)(11) Stds)</t>
  </si>
  <si>
    <r>
      <t xml:space="preserve">G.  Credit (Debit) 
</t>
    </r>
    <r>
      <rPr>
        <b/>
        <sz val="12"/>
        <color rgb="FF0000FF"/>
        <rFont val="Arial"/>
        <family val="2"/>
      </rPr>
      <t>[Calc from J10, J11, D,E,F]</t>
    </r>
  </si>
  <si>
    <t>J. Check one, 
if applicable:</t>
  </si>
  <si>
    <t>2015 Early Tier 3 SFTP Credits earned per 40 CFR 86.1811-17(b)(11); see 2015 LDV/LDT1 spreadsheet. Note that test groups certified to Bin 70 or lower were certified to a 150,000 mile useful life; ref. 86.1811-17-(b)(11)(vii).</t>
  </si>
  <si>
    <t>2016 Early Tier 3 SFTP Credits earned per 40 CFR 86.1811-17(b)(11); see 2016 LDV/LDT1 spreadsheet.  Note that test groups certified to Bin 70 or lower were certified to a 150,000 mile useful life; ref. 86.1811-17-(b)(11)(vii).</t>
  </si>
  <si>
    <t>J. Check one, if applicable:</t>
  </si>
  <si>
    <t xml:space="preserve">2017 Early Tier 3 FTP Credits earned per 40 CFR 86.1811-17(b)(11); see separate 2017 HLDT/MDPV spreadsheet. </t>
  </si>
  <si>
    <t>If using the §86.1811-17(b)(10) &amp; (b)(11)(ix) method, enter the results from the EPA Early Credit Calculator on web here:</t>
  </si>
  <si>
    <t>End of Model Year 2017 credit banks (Early Tier 3 and true Tier 3 credits)</t>
  </si>
  <si>
    <t>Fleet Credit or (Debits)</t>
  </si>
  <si>
    <t>Model Year</t>
  </si>
  <si>
    <t>MY15e</t>
  </si>
  <si>
    <t>MY16e</t>
  </si>
  <si>
    <t>MY17e and MY17</t>
  </si>
  <si>
    <t>Capped / Settled Early Tier 3 bank</t>
  </si>
  <si>
    <t>Tier 3 bank</t>
  </si>
  <si>
    <t xml:space="preserve">2017 Tier 3 FTP Credits from attached EPA Early Credits AB&amp;T work sheet; ref. https://www.epa.gov/regulations-emissions-vehicles-and-engines/final-rule-control-air-pollution-motor-vehicles-tier-3#additional-resources </t>
  </si>
  <si>
    <t>Sold 50 2017 150K FTP Credits  to Manufacturer C (earned on 12/31/2017).</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</si>
  <si>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</si>
  <si>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</si>
  <si>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</si>
  <si>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r>
      <t xml:space="preserve">FTP
NMOG + NOx standard
</t>
    </r>
    <r>
      <rPr>
        <b/>
        <sz val="11"/>
        <color rgb="FF0000FF"/>
        <rFont val="Arial"/>
        <family val="2"/>
      </rPr>
      <t>[Column B Bin x 0.001]</t>
    </r>
  </si>
  <si>
    <r>
      <t xml:space="preserve">FTP
NMOG + NOx standard
</t>
    </r>
    <r>
      <rPr>
        <b/>
        <sz val="11"/>
        <color rgb="FF0000FF"/>
        <rFont val="Arial"/>
        <family val="2"/>
      </rPr>
      <t>[Column B 
Bin x 0.001]</t>
    </r>
  </si>
  <si>
    <r>
      <t xml:space="preserve">FTP
Production
x Bin
</t>
    </r>
    <r>
      <rPr>
        <b/>
        <sz val="11"/>
        <color rgb="FF0000FF"/>
        <rFont val="Arial"/>
        <family val="2"/>
      </rPr>
      <t>[Columns 
J x M]</t>
    </r>
  </si>
  <si>
    <r>
      <t xml:space="preserve">SFTP
Production
x Bin
</t>
    </r>
    <r>
      <rPr>
        <b/>
        <sz val="11"/>
        <color rgb="FF0000FF"/>
        <rFont val="Arial"/>
        <family val="2"/>
      </rPr>
      <t>[Columns 
J x C]</t>
    </r>
  </si>
  <si>
    <r>
      <t xml:space="preserve">Actual FTP NMOG + NOx Standard Level
</t>
    </r>
    <r>
      <rPr>
        <b/>
        <sz val="11"/>
        <color rgb="FF0000FF"/>
        <rFont val="Arial"/>
        <family val="2"/>
      </rPr>
      <t>[Derived from columns G, H, I, L]</t>
    </r>
  </si>
  <si>
    <r>
      <t xml:space="preserve">Actual FTP NMOG + NOx Standard Level
</t>
    </r>
    <r>
      <rPr>
        <b/>
        <sz val="11"/>
        <color rgb="FF0000FF"/>
        <rFont val="Arial"/>
        <family val="2"/>
      </rPr>
      <t>[Derived from columns 
G, H, I, L]</t>
    </r>
  </si>
  <si>
    <t>OMB Control Number 2060-0104</t>
  </si>
  <si>
    <t>Bin 160 120K Useful Life (included in 150K FTP &amp; SFTP Averaging sets); [Formatted comments field cells to "wrap text" as shown in example comments for this cell.]</t>
  </si>
  <si>
    <t>LDT2 only; [Formatted comments field cells to "wrap text" as shown in the example comments for this cell.]</t>
  </si>
  <si>
    <t>Example Template - Banking &amp; Trading 120K Summary Table- SFTP NMOG+NOX</t>
  </si>
  <si>
    <t>SFTP 150K Fleet Average Credits or Debits are calculated
for all LDVs, LDTs, MDPVs on the "LDT2,HLDT,MDPV" Tab.</t>
  </si>
  <si>
    <t>Expires XX/XX/XXXX</t>
  </si>
  <si>
    <t>EPA ICR Number 0783.65</t>
  </si>
  <si>
    <t>EPA Form Number 5900-471</t>
  </si>
  <si>
    <t>Pape Work Rediction Act Notice</t>
  </si>
  <si>
    <t>The public reporting and recordkeeping burden for this collection is estimated to average 18,244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Washington, DC, 20460 and to the Office of Management and Budget (OMB), Paperwork Reduction Project (1910-1800), Washington, D.C. 20503.  Include the OMB control number(s)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</si>
</sst>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d/yy;@"/>
    <numFmt numFmtId="166" formatCode="m/d/yyyy;@"/>
    <numFmt numFmtId="167" formatCode="0.000"/>
    <numFmt numFmtId="168" formatCode="_(* #,##0_);_(* \(#,##0\);_(* &quot;-&quot;??_);_(@_)"/>
    <numFmt numFmtId="169" formatCode="0_);[Red]\(0\)"/>
  </numFmts>
  <fonts count="46">
    <font>
      <sz val="11"/>
      <name val="ＭＳ Ｐゴシック"/>
      <family val="3"/>
      <charset val="128"/>
    </font>
    <font>
      <b/>
      <sz val="12"/>
      <name val="Arial"/>
      <family val="2"/>
    </font>
    <font>
      <sz val="12"/>
      <name val="Arial"/>
      <family val="2"/>
    </font>
    <font>
      <sz val="11"/>
      <name val="Arial"/>
      <family val="2"/>
    </font>
    <font>
      <b/>
      <sz val="24"/>
      <name val="Arial"/>
      <family val="2"/>
    </font>
    <font>
      <sz val="24"/>
      <name val="Arial"/>
      <family val="2"/>
    </font>
    <font>
      <b/>
      <sz val="11"/>
      <name val="Arial"/>
      <family val="2"/>
    </font>
    <font>
      <b/>
      <u/>
      <sz val="11"/>
      <name val="Arial"/>
      <family val="2"/>
    </font>
    <font>
      <b/>
      <sz val="28"/>
      <name val="Arial"/>
      <family val="2"/>
    </font>
    <font>
      <sz val="8"/>
      <name val="ＭＳ Ｐゴシック"/>
      <family val="3"/>
      <charset val="128"/>
    </font>
    <font>
      <b/>
      <sz val="14"/>
      <name val="Arial"/>
      <family val="2"/>
    </font>
    <font>
      <sz val="14"/>
      <name val="Arial"/>
      <family val="2"/>
    </font>
    <font>
      <sz val="14"/>
      <name val="ＭＳ Ｐゴシック"/>
      <family val="3"/>
      <charset val="128"/>
    </font>
    <font>
      <b/>
      <sz val="12"/>
      <color indexed="81"/>
      <name val="Tahoma"/>
      <family val="2"/>
    </font>
    <font>
      <sz val="9"/>
      <color indexed="81"/>
      <name val="Tahoma"/>
      <family val="2"/>
    </font>
    <font>
      <b/>
      <sz val="9"/>
      <color indexed="81"/>
      <name val="Tahoma"/>
      <family val="2"/>
    </font>
    <font>
      <b/>
      <sz val="16"/>
      <name val="Arial"/>
      <family val="2"/>
    </font>
    <font>
      <b/>
      <sz val="11"/>
      <color rgb="FFFF0000"/>
      <name val="Arial"/>
      <family val="2"/>
    </font>
    <font>
      <sz val="11"/>
      <name val="ＭＳ Ｐゴシック"/>
      <family val="3"/>
      <charset val="128"/>
    </font>
    <font>
      <b/>
      <sz val="12"/>
      <color rgb="FF0000FF"/>
      <name val="Arial"/>
      <family val="2"/>
    </font>
    <font>
      <b/>
      <sz val="11"/>
      <color indexed="81"/>
      <name val="Tahoma"/>
      <family val="2"/>
    </font>
    <font>
      <sz val="11"/>
      <color indexed="81"/>
      <name val="Tahoma"/>
      <family val="2"/>
    </font>
    <font>
      <b/>
      <sz val="12"/>
      <color indexed="81"/>
      <name val="Calibri"/>
      <family val="2"/>
      <scheme val="minor"/>
    </font>
    <font>
      <sz val="12"/>
      <color indexed="81"/>
      <name val="Calibri"/>
      <family val="2"/>
      <scheme val="minor"/>
    </font>
    <font>
      <sz val="16"/>
      <name val="Arial"/>
      <family val="2"/>
    </font>
    <font>
      <sz val="12"/>
      <color indexed="81"/>
      <name val="Tahoma"/>
      <family val="2"/>
    </font>
    <font>
      <b/>
      <sz val="14"/>
      <name val="Arial Black"/>
      <family val="2"/>
    </font>
    <font>
      <sz val="12"/>
      <color rgb="FFFF0000"/>
      <name val="Arial"/>
      <family val="2"/>
    </font>
    <font>
      <b/>
      <sz val="18"/>
      <name val="Arial"/>
      <family val="2"/>
    </font>
    <font>
      <sz val="13"/>
      <name val="Arial"/>
      <family val="2"/>
    </font>
    <font>
      <b/>
      <sz val="10"/>
      <name val="Arial"/>
      <family val="2"/>
    </font>
    <font>
      <sz val="10"/>
      <name val="Arial"/>
      <family val="2"/>
    </font>
    <font>
      <u/>
      <sz val="12"/>
      <color indexed="81"/>
      <name val="Tahoma"/>
      <family val="2"/>
    </font>
    <font>
      <sz val="14"/>
      <color rgb="FFFF0000"/>
      <name val="Arial"/>
      <family val="2"/>
    </font>
    <font>
      <b/>
      <u/>
      <sz val="16"/>
      <name val="Arial"/>
      <family val="2"/>
    </font>
    <font>
      <sz val="11"/>
      <color theme="1"/>
      <name val="Calibri"/>
      <family val="2"/>
    </font>
    <font>
      <b/>
      <u/>
      <sz val="16"/>
      <color theme="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theme="1"/>
      <name val="Arial"/>
      <family val="2"/>
    </font>
    <font>
      <b/>
      <sz val="11"/>
      <color indexed="81"/>
      <name val="Arial"/>
      <family val="2"/>
    </font>
    <font>
      <sz val="11"/>
      <color indexed="81"/>
      <name val="Arial"/>
      <family val="2"/>
    </font>
    <font>
      <b/>
      <sz val="11"/>
      <color rgb="FF0000FF"/>
      <name val="Arial"/>
      <family val="2"/>
    </font>
    <font>
      <b/>
      <sz val="11"/>
      <name val="ＭＳ Ｐゴシック"/>
    </font>
    <font>
      <sz val="10"/>
      <name val="Arial"/>
      <family val="2"/>
    </font>
  </fonts>
  <fills count="1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44"/>
        <bgColor indexed="64"/>
      </patternFill>
    </fill>
    <fill>
      <patternFill patternType="solid">
        <fgColor indexed="51"/>
        <bgColor indexed="64"/>
      </patternFill>
    </fill>
    <fill>
      <patternFill patternType="solid">
        <fgColor rgb="FFFFFF00"/>
        <bgColor indexed="64"/>
      </patternFill>
    </fill>
    <fill>
      <patternFill patternType="solid">
        <fgColor rgb="FFFFC000"/>
        <bgColor indexed="64"/>
      </patternFill>
    </fill>
    <fill>
      <patternFill patternType="solid">
        <fgColor rgb="FFDAD000"/>
        <bgColor indexed="64"/>
      </patternFill>
    </fill>
    <fill>
      <patternFill patternType="solid">
        <fgColor rgb="FFFFE07D"/>
        <bgColor indexed="64"/>
      </patternFill>
    </fill>
    <fill>
      <patternFill patternType="solid">
        <fgColor theme="0" tint="-0.34998626667073579"/>
        <bgColor indexed="64"/>
      </patternFill>
    </fill>
    <fill>
      <patternFill patternType="solid">
        <fgColor rgb="FFCCFFCC"/>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DCE6F1"/>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5">
    <xf numFmtId="0" fontId="0" fillId="0" borderId="0">
      <alignment vertical="center"/>
    </xf>
    <xf numFmtId="43" fontId="18" fillId="0" borderId="0" applyFont="0" applyFill="0" applyBorder="0" applyAlignment="0" applyProtection="0"/>
    <xf numFmtId="0" fontId="35" fillId="0" borderId="0"/>
    <xf numFmtId="0" fontId="45" fillId="0" borderId="0"/>
    <xf numFmtId="0" fontId="31" fillId="0" borderId="0"/>
  </cellStyleXfs>
  <cellXfs count="639">
    <xf numFmtId="0" fontId="0" fillId="0" borderId="0" xfId="0">
      <alignment vertical="center"/>
    </xf>
    <xf numFmtId="0" fontId="3" fillId="0" borderId="0" xfId="0" applyFont="1">
      <alignment vertical="center"/>
    </xf>
    <xf numFmtId="0" fontId="1" fillId="0" borderId="1" xfId="0" applyFont="1" applyFill="1" applyBorder="1" applyAlignment="1">
      <alignment horizontal="center" vertical="center" wrapText="1"/>
    </xf>
    <xf numFmtId="0" fontId="2" fillId="0" borderId="0" xfId="0" applyFont="1" applyBorder="1">
      <alignment vertical="center"/>
    </xf>
    <xf numFmtId="3" fontId="2" fillId="0" borderId="0" xfId="0" applyNumberFormat="1" applyFont="1" applyFill="1" applyBorder="1" applyAlignment="1">
      <alignment horizontal="center" vertical="center"/>
    </xf>
    <xf numFmtId="0" fontId="8" fillId="0" borderId="0" xfId="0" applyFont="1" applyAlignment="1">
      <alignment horizontal="center" vertical="center"/>
    </xf>
    <xf numFmtId="0" fontId="3" fillId="0" borderId="0" xfId="0" applyFont="1" applyBorder="1">
      <alignment vertical="center"/>
    </xf>
    <xf numFmtId="0" fontId="1" fillId="0" borderId="0" xfId="0" applyFont="1" applyBorder="1" applyAlignment="1">
      <alignment horizontal="center"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65" fontId="1" fillId="0" borderId="0" xfId="0" applyNumberFormat="1" applyFont="1" applyFill="1" applyBorder="1" applyAlignment="1">
      <alignment horizontal="left" vertical="center"/>
    </xf>
    <xf numFmtId="0" fontId="2" fillId="0" borderId="0" xfId="0" applyFont="1" applyFill="1" applyBorder="1" applyAlignment="1">
      <alignment horizontal="center" vertical="center"/>
    </xf>
    <xf numFmtId="38"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left" vertical="center"/>
    </xf>
    <xf numFmtId="0" fontId="3" fillId="0" borderId="0" xfId="0" applyFont="1" applyFill="1">
      <alignment vertical="center"/>
    </xf>
    <xf numFmtId="0" fontId="2" fillId="0" borderId="10" xfId="0" applyFont="1" applyFill="1" applyBorder="1" applyAlignment="1">
      <alignment horizontal="center" vertical="center"/>
    </xf>
    <xf numFmtId="3" fontId="2" fillId="0" borderId="11" xfId="0" applyNumberFormat="1" applyFont="1" applyFill="1" applyBorder="1" applyAlignment="1">
      <alignment horizontal="center" vertical="center"/>
    </xf>
    <xf numFmtId="166" fontId="2" fillId="0" borderId="0" xfId="0" applyNumberFormat="1" applyFont="1" applyFill="1" applyBorder="1" applyAlignment="1">
      <alignment horizontal="left" vertical="center"/>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3" borderId="14"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vertical="center"/>
    </xf>
    <xf numFmtId="38" fontId="1" fillId="4" borderId="1" xfId="0" applyNumberFormat="1" applyFont="1" applyFill="1" applyBorder="1" applyAlignment="1">
      <alignment horizontal="center" vertical="center"/>
    </xf>
    <xf numFmtId="165" fontId="1" fillId="0" borderId="16" xfId="0" applyNumberFormat="1" applyFont="1" applyFill="1" applyBorder="1" applyAlignment="1">
      <alignment horizontal="left" vertical="center"/>
    </xf>
    <xf numFmtId="0" fontId="2" fillId="0" borderId="16" xfId="0" applyFont="1" applyFill="1" applyBorder="1" applyAlignment="1">
      <alignment horizontal="center" vertical="center"/>
    </xf>
    <xf numFmtId="38" fontId="2" fillId="0" borderId="16" xfId="0" applyNumberFormat="1" applyFont="1" applyFill="1" applyBorder="1" applyAlignment="1">
      <alignment horizontal="center" vertical="center"/>
    </xf>
    <xf numFmtId="3" fontId="2" fillId="0" borderId="16" xfId="0" applyNumberFormat="1" applyFont="1" applyFill="1" applyBorder="1" applyAlignment="1">
      <alignment horizontal="left" vertical="center"/>
    </xf>
    <xf numFmtId="3" fontId="3" fillId="0" borderId="0" xfId="0" applyNumberFormat="1" applyFont="1" applyFill="1">
      <alignment vertical="center"/>
    </xf>
    <xf numFmtId="3" fontId="2" fillId="0" borderId="0" xfId="0" applyNumberFormat="1" applyFont="1" applyBorder="1" applyAlignment="1">
      <alignment horizontal="center" vertical="center"/>
    </xf>
    <xf numFmtId="0" fontId="0" fillId="0" borderId="0" xfId="0" applyBorder="1">
      <alignment vertical="center"/>
    </xf>
    <xf numFmtId="0" fontId="2" fillId="5" borderId="18" xfId="0" applyFont="1" applyFill="1" applyBorder="1" applyAlignment="1">
      <alignment horizontal="center" vertical="center"/>
    </xf>
    <xf numFmtId="0" fontId="2" fillId="5" borderId="20" xfId="0" applyFont="1" applyFill="1" applyBorder="1" applyAlignment="1">
      <alignment horizontal="center" vertical="center"/>
    </xf>
    <xf numFmtId="166" fontId="2" fillId="5" borderId="15" xfId="0" applyNumberFormat="1" applyFont="1" applyFill="1" applyBorder="1" applyAlignment="1">
      <alignment horizontal="left" vertical="center"/>
    </xf>
    <xf numFmtId="0" fontId="2" fillId="6" borderId="18"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1" xfId="0" applyFont="1" applyFill="1" applyBorder="1" applyAlignment="1">
      <alignment horizontal="center" vertical="center"/>
    </xf>
    <xf numFmtId="3" fontId="2" fillId="6" borderId="25" xfId="0" applyNumberFormat="1" applyFont="1" applyFill="1" applyBorder="1" applyAlignment="1">
      <alignment horizontal="left" vertical="center"/>
    </xf>
    <xf numFmtId="3" fontId="2" fillId="6" borderId="32" xfId="0" applyNumberFormat="1" applyFont="1" applyFill="1" applyBorder="1" applyAlignment="1">
      <alignment horizontal="left" vertical="center"/>
    </xf>
    <xf numFmtId="3" fontId="2" fillId="6" borderId="24" xfId="0" applyNumberFormat="1" applyFont="1" applyFill="1" applyBorder="1" applyAlignment="1">
      <alignment horizontal="left" vertical="center"/>
    </xf>
    <xf numFmtId="14" fontId="2" fillId="5" borderId="15" xfId="0" applyNumberFormat="1" applyFont="1" applyFill="1" applyBorder="1" applyAlignment="1">
      <alignment horizontal="left" vertical="center"/>
    </xf>
    <xf numFmtId="38" fontId="2" fillId="2" borderId="25" xfId="0" applyNumberFormat="1"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Border="1" applyAlignment="1">
      <alignment vertical="center"/>
    </xf>
    <xf numFmtId="0" fontId="10" fillId="0" borderId="0" xfId="0" applyFont="1" applyFill="1" applyBorder="1" applyAlignment="1">
      <alignment horizontal="center" vertical="center"/>
    </xf>
    <xf numFmtId="0" fontId="2" fillId="6" borderId="41"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pplyBorder="1" applyAlignment="1">
      <alignment vertical="center"/>
    </xf>
    <xf numFmtId="166" fontId="7" fillId="0" borderId="0" xfId="0" applyNumberFormat="1" applyFont="1" applyFill="1" applyBorder="1" applyAlignment="1">
      <alignment horizontal="left" vertical="top" wrapText="1"/>
    </xf>
    <xf numFmtId="0" fontId="0" fillId="0" borderId="0" xfId="0" applyAlignment="1">
      <alignment vertical="center"/>
    </xf>
    <xf numFmtId="0" fontId="11" fillId="0" borderId="0" xfId="0" applyFont="1" applyBorder="1">
      <alignment vertical="center"/>
    </xf>
    <xf numFmtId="0" fontId="3" fillId="0" borderId="0" xfId="0" applyFont="1" applyBorder="1" applyAlignment="1">
      <alignment horizontal="right" vertical="center"/>
    </xf>
    <xf numFmtId="164" fontId="3" fillId="0" borderId="0" xfId="0" applyNumberFormat="1" applyFont="1" applyBorder="1" applyAlignment="1">
      <alignment horizontal="center" vertical="center"/>
    </xf>
    <xf numFmtId="0" fontId="5" fillId="0" borderId="0" xfId="0" applyFont="1" applyFill="1" applyBorder="1" applyAlignment="1">
      <alignment horizontal="center" vertical="center"/>
    </xf>
    <xf numFmtId="0" fontId="0" fillId="0" borderId="0" xfId="0" applyAlignment="1">
      <alignment horizontal="center" vertical="center"/>
    </xf>
    <xf numFmtId="38" fontId="1" fillId="0" borderId="0" xfId="0" applyNumberFormat="1"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39" xfId="0" applyFont="1" applyFill="1" applyBorder="1">
      <alignment vertical="center"/>
    </xf>
    <xf numFmtId="0" fontId="3" fillId="7" borderId="20" xfId="0" applyFont="1" applyFill="1" applyBorder="1">
      <alignment vertical="center"/>
    </xf>
    <xf numFmtId="0" fontId="0" fillId="0" borderId="0" xfId="0" applyFill="1">
      <alignment vertical="center"/>
    </xf>
    <xf numFmtId="0" fontId="1" fillId="0"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vertical="center"/>
    </xf>
    <xf numFmtId="0" fontId="3" fillId="7" borderId="23" xfId="0" applyFont="1" applyFill="1" applyBorder="1">
      <alignment vertical="center"/>
    </xf>
    <xf numFmtId="0" fontId="4" fillId="0" borderId="0" xfId="0" applyFont="1" applyFill="1" applyAlignment="1">
      <alignment vertical="center"/>
    </xf>
    <xf numFmtId="0" fontId="1" fillId="0" borderId="0" xfId="0" applyFont="1" applyFill="1" applyBorder="1" applyAlignment="1">
      <alignment horizontal="center" vertical="top"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Fill="1" applyBorder="1" applyAlignment="1">
      <alignment vertical="center" wrapText="1"/>
    </xf>
    <xf numFmtId="0" fontId="3" fillId="10" borderId="1" xfId="0" applyFont="1" applyFill="1" applyBorder="1" applyAlignment="1">
      <alignment horizontal="center" vertical="center" wrapText="1"/>
    </xf>
    <xf numFmtId="0" fontId="2" fillId="5" borderId="28" xfId="0" applyFont="1" applyFill="1" applyBorder="1" applyAlignment="1">
      <alignment horizontal="center" vertical="center"/>
    </xf>
    <xf numFmtId="0" fontId="2" fillId="5" borderId="11" xfId="0" applyFont="1" applyFill="1" applyBorder="1" applyAlignment="1">
      <alignment horizontal="center" vertical="center"/>
    </xf>
    <xf numFmtId="168" fontId="3" fillId="7" borderId="1" xfId="1" applyNumberFormat="1" applyFont="1" applyFill="1" applyBorder="1" applyAlignment="1">
      <alignment horizontal="center" vertical="center"/>
    </xf>
    <xf numFmtId="0" fontId="2" fillId="6" borderId="47" xfId="0" applyFont="1" applyFill="1" applyBorder="1" applyAlignment="1">
      <alignment horizontal="center" vertical="center"/>
    </xf>
    <xf numFmtId="3" fontId="1" fillId="3" borderId="1" xfId="0" applyNumberFormat="1" applyFont="1" applyFill="1" applyBorder="1" applyAlignment="1">
      <alignment horizontal="center" vertical="center"/>
    </xf>
    <xf numFmtId="3" fontId="17" fillId="0" borderId="0" xfId="0" applyNumberFormat="1" applyFont="1">
      <alignment vertical="center"/>
    </xf>
    <xf numFmtId="0" fontId="6" fillId="0" borderId="0" xfId="0" applyFont="1" applyFill="1" applyBorder="1" applyAlignment="1">
      <alignment horizontal="center" vertical="center"/>
    </xf>
    <xf numFmtId="38" fontId="19" fillId="4" borderId="1" xfId="0" applyNumberFormat="1" applyFont="1" applyFill="1" applyBorder="1" applyAlignment="1">
      <alignment horizontal="center" vertical="center"/>
    </xf>
    <xf numFmtId="38" fontId="3" fillId="7" borderId="1"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4" fillId="5" borderId="0" xfId="0" applyFont="1" applyFill="1" applyAlignment="1">
      <alignment horizontal="center" vertical="center"/>
    </xf>
    <xf numFmtId="0" fontId="3"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xf>
    <xf numFmtId="14" fontId="2" fillId="6" borderId="32" xfId="0" applyNumberFormat="1" applyFont="1" applyFill="1" applyBorder="1" applyAlignment="1">
      <alignment horizontal="center" vertical="center"/>
    </xf>
    <xf numFmtId="14" fontId="2" fillId="0" borderId="16" xfId="0" applyNumberFormat="1" applyFont="1" applyFill="1" applyBorder="1" applyAlignment="1">
      <alignment horizontal="center" vertical="center"/>
    </xf>
    <xf numFmtId="14" fontId="2" fillId="6" borderId="30" xfId="0" applyNumberFormat="1" applyFont="1" applyFill="1" applyBorder="1" applyAlignment="1">
      <alignment horizontal="center" vertical="center"/>
    </xf>
    <xf numFmtId="14" fontId="2" fillId="6" borderId="10" xfId="0" applyNumberFormat="1" applyFont="1" applyFill="1" applyBorder="1" applyAlignment="1">
      <alignment horizontal="center" vertical="center"/>
    </xf>
    <xf numFmtId="14" fontId="2" fillId="0" borderId="0" xfId="0" applyNumberFormat="1" applyFont="1" applyBorder="1" applyAlignment="1">
      <alignment horizontal="center" vertical="center"/>
    </xf>
    <xf numFmtId="14" fontId="2" fillId="0" borderId="0" xfId="0" applyNumberFormat="1" applyFont="1" applyFill="1" applyBorder="1" applyAlignment="1">
      <alignment horizontal="left" vertical="center"/>
    </xf>
    <xf numFmtId="14" fontId="2" fillId="6" borderId="25" xfId="0" applyNumberFormat="1" applyFont="1" applyFill="1" applyBorder="1" applyAlignment="1">
      <alignment horizontal="center" vertical="center"/>
    </xf>
    <xf numFmtId="3" fontId="2" fillId="0" borderId="17" xfId="0" applyNumberFormat="1" applyFont="1" applyFill="1" applyBorder="1" applyAlignment="1">
      <alignment horizontal="left" vertical="center"/>
    </xf>
    <xf numFmtId="3" fontId="19" fillId="3" borderId="1" xfId="0" applyNumberFormat="1" applyFont="1" applyFill="1" applyBorder="1" applyAlignment="1">
      <alignment horizontal="center" vertical="center"/>
    </xf>
    <xf numFmtId="14" fontId="2" fillId="6" borderId="24" xfId="0" applyNumberFormat="1" applyFont="1" applyFill="1" applyBorder="1" applyAlignment="1">
      <alignment horizontal="left" vertical="center"/>
    </xf>
    <xf numFmtId="14" fontId="2" fillId="6" borderId="53" xfId="0" applyNumberFormat="1" applyFont="1" applyFill="1" applyBorder="1" applyAlignment="1">
      <alignment horizontal="center" vertical="center"/>
    </xf>
    <xf numFmtId="3" fontId="2" fillId="6" borderId="54" xfId="0" applyNumberFormat="1" applyFont="1" applyFill="1" applyBorder="1" applyAlignment="1">
      <alignment horizontal="left" vertical="center"/>
    </xf>
    <xf numFmtId="38" fontId="19" fillId="3" borderId="1" xfId="0" applyNumberFormat="1" applyFont="1" applyFill="1" applyBorder="1" applyAlignment="1">
      <alignment horizontal="center" vertical="center"/>
    </xf>
    <xf numFmtId="0" fontId="2" fillId="0" borderId="32"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1" xfId="0" applyFont="1" applyFill="1" applyBorder="1" applyAlignment="1">
      <alignment horizontal="center" vertical="center"/>
    </xf>
    <xf numFmtId="3" fontId="2" fillId="0" borderId="32"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3" fontId="2" fillId="6" borderId="22" xfId="0" applyNumberFormat="1" applyFont="1" applyFill="1" applyBorder="1" applyAlignment="1">
      <alignment horizontal="center" vertical="center"/>
    </xf>
    <xf numFmtId="0" fontId="2" fillId="5" borderId="29" xfId="0" applyFont="1" applyFill="1" applyBorder="1" applyAlignment="1">
      <alignment horizontal="center" vertical="center"/>
    </xf>
    <xf numFmtId="0" fontId="2" fillId="6" borderId="29" xfId="0" applyFont="1" applyFill="1" applyBorder="1" applyAlignment="1">
      <alignment horizontal="center" vertical="center"/>
    </xf>
    <xf numFmtId="3" fontId="2" fillId="0" borderId="56" xfId="0" applyNumberFormat="1" applyFont="1" applyFill="1" applyBorder="1" applyAlignment="1">
      <alignment horizontal="center" vertical="center"/>
    </xf>
    <xf numFmtId="0" fontId="2" fillId="0" borderId="44" xfId="0" applyFont="1" applyFill="1" applyBorder="1" applyAlignment="1">
      <alignment horizontal="center" vertical="center"/>
    </xf>
    <xf numFmtId="0" fontId="2" fillId="0" borderId="29" xfId="0" applyFont="1" applyFill="1" applyBorder="1" applyAlignment="1">
      <alignment horizontal="center" vertical="center"/>
    </xf>
    <xf numFmtId="0" fontId="2" fillId="8" borderId="3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Alignment="1">
      <alignment horizontal="center" vertical="top"/>
    </xf>
    <xf numFmtId="0" fontId="0" fillId="0" borderId="0" xfId="0" applyFill="1" applyAlignment="1">
      <alignment horizontal="center" vertical="top"/>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3" fontId="6" fillId="0" borderId="1" xfId="0" applyNumberFormat="1" applyFont="1" applyFill="1" applyBorder="1" applyAlignment="1">
      <alignment horizontal="center" vertical="center" wrapText="1"/>
    </xf>
    <xf numFmtId="166" fontId="2" fillId="5" borderId="19" xfId="0" quotePrefix="1" applyNumberFormat="1" applyFont="1" applyFill="1" applyBorder="1" applyAlignment="1">
      <alignment horizontal="center" vertical="center"/>
    </xf>
    <xf numFmtId="166" fontId="2" fillId="5" borderId="27"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166" fontId="2" fillId="5" borderId="27" xfId="0" quotePrefix="1" applyNumberFormat="1" applyFont="1" applyFill="1" applyBorder="1" applyAlignment="1">
      <alignment horizontal="center" vertical="center"/>
    </xf>
    <xf numFmtId="166" fontId="2" fillId="5" borderId="15" xfId="0" quotePrefix="1" applyNumberFormat="1" applyFont="1" applyFill="1" applyBorder="1" applyAlignment="1">
      <alignment horizontal="center" vertical="center"/>
    </xf>
    <xf numFmtId="166" fontId="7" fillId="0" borderId="0" xfId="0" applyNumberFormat="1" applyFont="1" applyFill="1" applyBorder="1" applyAlignment="1">
      <alignment horizontal="center" vertical="top" wrapText="1"/>
    </xf>
    <xf numFmtId="0" fontId="2" fillId="0" borderId="53" xfId="0" applyFont="1" applyFill="1" applyBorder="1" applyAlignment="1">
      <alignment horizontal="center" vertical="center"/>
    </xf>
    <xf numFmtId="14" fontId="2" fillId="6" borderId="31" xfId="0" applyNumberFormat="1" applyFont="1" applyFill="1" applyBorder="1" applyAlignment="1">
      <alignment horizontal="center" vertical="center"/>
    </xf>
    <xf numFmtId="166" fontId="2" fillId="5" borderId="15" xfId="0" applyNumberFormat="1" applyFont="1" applyFill="1" applyBorder="1" applyAlignment="1">
      <alignment horizontal="center" vertical="center"/>
    </xf>
    <xf numFmtId="3" fontId="2" fillId="6" borderId="25" xfId="0" applyNumberFormat="1" applyFont="1" applyFill="1" applyBorder="1" applyAlignment="1">
      <alignment horizontal="left" vertical="center" wrapText="1"/>
    </xf>
    <xf numFmtId="14" fontId="3" fillId="0" borderId="0" xfId="0" applyNumberFormat="1" applyFont="1" applyFill="1">
      <alignment vertical="center"/>
    </xf>
    <xf numFmtId="14" fontId="2" fillId="6" borderId="57" xfId="0" applyNumberFormat="1" applyFont="1" applyFill="1" applyBorder="1" applyAlignment="1">
      <alignment horizontal="center" vertical="center"/>
    </xf>
    <xf numFmtId="167" fontId="3" fillId="7" borderId="1" xfId="0" applyNumberFormat="1" applyFont="1" applyFill="1" applyBorder="1" applyAlignment="1">
      <alignment horizontal="center" vertical="center"/>
    </xf>
    <xf numFmtId="167" fontId="3" fillId="9" borderId="1" xfId="0" applyNumberFormat="1" applyFont="1" applyFill="1" applyBorder="1" applyAlignment="1">
      <alignment horizontal="center" vertical="center"/>
    </xf>
    <xf numFmtId="0" fontId="10" fillId="5" borderId="0" xfId="0" applyFont="1" applyFill="1" applyBorder="1" applyAlignment="1">
      <alignment horizontal="right" vertical="center"/>
    </xf>
    <xf numFmtId="0" fontId="3" fillId="7" borderId="1" xfId="0" applyFont="1" applyFill="1" applyBorder="1">
      <alignment vertical="center"/>
    </xf>
    <xf numFmtId="0" fontId="26" fillId="5" borderId="0" xfId="0" applyFont="1" applyFill="1" applyBorder="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38" fontId="3" fillId="7" borderId="1" xfId="0" applyNumberFormat="1" applyFont="1" applyFill="1" applyBorder="1" applyAlignment="1">
      <alignment horizontal="left" vertical="center"/>
    </xf>
    <xf numFmtId="166" fontId="2" fillId="5" borderId="45" xfId="0" quotePrefix="1" applyNumberFormat="1" applyFont="1" applyFill="1" applyBorder="1" applyAlignment="1">
      <alignment horizontal="center" vertical="center"/>
    </xf>
    <xf numFmtId="167" fontId="2" fillId="6" borderId="8" xfId="0" applyNumberFormat="1" applyFont="1" applyFill="1" applyBorder="1" applyAlignment="1">
      <alignment horizontal="center" vertical="center"/>
    </xf>
    <xf numFmtId="167" fontId="2" fillId="6" borderId="28" xfId="0" applyNumberFormat="1" applyFont="1" applyFill="1" applyBorder="1" applyAlignment="1">
      <alignment horizontal="center" vertical="center"/>
    </xf>
    <xf numFmtId="3" fontId="2" fillId="6" borderId="28" xfId="0" applyNumberFormat="1" applyFont="1" applyFill="1" applyBorder="1" applyAlignment="1">
      <alignment horizontal="center" vertical="center"/>
    </xf>
    <xf numFmtId="14" fontId="2" fillId="6" borderId="3" xfId="0" applyNumberFormat="1" applyFont="1" applyFill="1" applyBorder="1" applyAlignment="1">
      <alignment horizontal="left" vertical="center"/>
    </xf>
    <xf numFmtId="14" fontId="2" fillId="6" borderId="2" xfId="0" applyNumberFormat="1" applyFont="1" applyFill="1" applyBorder="1" applyAlignment="1">
      <alignment horizontal="left" vertical="center"/>
    </xf>
    <xf numFmtId="3" fontId="2" fillId="6" borderId="2" xfId="0" applyNumberFormat="1" applyFont="1" applyFill="1" applyBorder="1" applyAlignment="1">
      <alignment horizontal="left" vertical="center"/>
    </xf>
    <xf numFmtId="0" fontId="4" fillId="0" borderId="0" xfId="0" applyFont="1" applyFill="1" applyAlignment="1">
      <alignment horizontal="center" vertical="center" wrapText="1"/>
    </xf>
    <xf numFmtId="0" fontId="36" fillId="0" borderId="0" xfId="2" applyFont="1" applyBorder="1" applyAlignment="1" applyProtection="1">
      <alignment horizontal="left"/>
    </xf>
    <xf numFmtId="38" fontId="37" fillId="0" borderId="17" xfId="2" applyNumberFormat="1" applyFont="1" applyBorder="1" applyAlignment="1" applyProtection="1">
      <alignment horizontal="center"/>
    </xf>
    <xf numFmtId="38" fontId="37" fillId="0" borderId="48" xfId="2" applyNumberFormat="1" applyFont="1" applyBorder="1" applyAlignment="1" applyProtection="1">
      <alignment horizontal="center"/>
    </xf>
    <xf numFmtId="0" fontId="37" fillId="0" borderId="17" xfId="0" applyFont="1" applyBorder="1" applyAlignment="1" applyProtection="1"/>
    <xf numFmtId="38" fontId="39" fillId="0" borderId="50" xfId="2" applyNumberFormat="1" applyFont="1" applyBorder="1" applyAlignment="1" applyProtection="1">
      <alignment horizontal="left"/>
    </xf>
    <xf numFmtId="0" fontId="37" fillId="0" borderId="0" xfId="0" applyFont="1" applyBorder="1" applyAlignment="1" applyProtection="1"/>
    <xf numFmtId="38" fontId="38" fillId="0" borderId="20" xfId="2" applyNumberFormat="1" applyFont="1" applyBorder="1" applyAlignment="1" applyProtection="1">
      <alignment horizontal="right"/>
    </xf>
    <xf numFmtId="38" fontId="39" fillId="0" borderId="29" xfId="2" applyNumberFormat="1" applyFont="1" applyBorder="1" applyAlignment="1" applyProtection="1">
      <alignment horizontal="center"/>
    </xf>
    <xf numFmtId="38" fontId="39" fillId="0" borderId="56" xfId="2" applyNumberFormat="1" applyFont="1" applyBorder="1" applyAlignment="1" applyProtection="1">
      <alignment horizontal="center" wrapText="1"/>
    </xf>
    <xf numFmtId="0" fontId="37" fillId="0" borderId="33" xfId="0" applyFont="1" applyBorder="1" applyAlignment="1" applyProtection="1"/>
    <xf numFmtId="38" fontId="40" fillId="0" borderId="39" xfId="2" applyNumberFormat="1" applyFont="1" applyBorder="1" applyAlignment="1" applyProtection="1">
      <alignment horizontal="right"/>
    </xf>
    <xf numFmtId="0" fontId="37" fillId="0" borderId="34" xfId="2" applyFont="1" applyBorder="1" applyAlignment="1" applyProtection="1">
      <alignment horizontal="center"/>
    </xf>
    <xf numFmtId="38" fontId="40" fillId="0" borderId="58" xfId="2" applyNumberFormat="1" applyFont="1" applyBorder="1" applyAlignment="1" applyProtection="1">
      <alignment horizontal="right"/>
    </xf>
    <xf numFmtId="38" fontId="40" fillId="14" borderId="59" xfId="2" applyNumberFormat="1" applyFont="1" applyFill="1" applyBorder="1" applyAlignment="1" applyProtection="1">
      <alignment horizontal="center"/>
    </xf>
    <xf numFmtId="38" fontId="40" fillId="0" borderId="61" xfId="2" applyNumberFormat="1" applyFont="1" applyBorder="1" applyAlignment="1" applyProtection="1">
      <alignment horizontal="right"/>
    </xf>
    <xf numFmtId="38" fontId="39" fillId="0" borderId="20" xfId="2" applyNumberFormat="1" applyFont="1" applyBorder="1" applyAlignment="1" applyProtection="1">
      <alignment horizontal="center"/>
    </xf>
    <xf numFmtId="38" fontId="39" fillId="0" borderId="23" xfId="2" applyNumberFormat="1" applyFont="1" applyBorder="1" applyAlignment="1" applyProtection="1">
      <alignment horizontal="center" wrapText="1"/>
    </xf>
    <xf numFmtId="38" fontId="40" fillId="14" borderId="11" xfId="2" applyNumberFormat="1" applyFont="1" applyFill="1" applyBorder="1" applyAlignment="1" applyProtection="1">
      <alignment horizontal="center"/>
    </xf>
    <xf numFmtId="38" fontId="40" fillId="15" borderId="23" xfId="2" applyNumberFormat="1" applyFont="1" applyFill="1" applyBorder="1" applyAlignment="1" applyProtection="1">
      <alignment horizontal="center"/>
    </xf>
    <xf numFmtId="0" fontId="6" fillId="0" borderId="2" xfId="0" applyFont="1" applyFill="1" applyBorder="1" applyAlignment="1">
      <alignment horizontal="center" vertical="center" wrapText="1"/>
    </xf>
    <xf numFmtId="0" fontId="4" fillId="5" borderId="0" xfId="0" applyFont="1" applyFill="1" applyAlignment="1">
      <alignment horizontal="center" vertical="center"/>
    </xf>
    <xf numFmtId="167" fontId="3" fillId="7" borderId="30" xfId="0" applyNumberFormat="1" applyFont="1" applyFill="1" applyBorder="1">
      <alignment vertical="center"/>
    </xf>
    <xf numFmtId="167" fontId="3" fillId="7" borderId="31" xfId="0" applyNumberFormat="1" applyFont="1" applyFill="1" applyBorder="1">
      <alignment vertical="center"/>
    </xf>
    <xf numFmtId="0" fontId="3" fillId="7" borderId="61" xfId="0" applyFont="1" applyFill="1" applyBorder="1">
      <alignment vertical="center"/>
    </xf>
    <xf numFmtId="167" fontId="3" fillId="7" borderId="18" xfId="0" applyNumberFormat="1" applyFont="1" applyFill="1" applyBorder="1">
      <alignment vertical="center"/>
    </xf>
    <xf numFmtId="167" fontId="3" fillId="7" borderId="20" xfId="0" applyNumberFormat="1" applyFont="1" applyFill="1" applyBorder="1">
      <alignment vertical="center"/>
    </xf>
    <xf numFmtId="167" fontId="3" fillId="7" borderId="10" xfId="0" applyNumberFormat="1" applyFont="1" applyFill="1" applyBorder="1">
      <alignment vertical="center"/>
    </xf>
    <xf numFmtId="167" fontId="3" fillId="7" borderId="11" xfId="0" applyNumberFormat="1" applyFont="1" applyFill="1" applyBorder="1">
      <alignment vertical="center"/>
    </xf>
    <xf numFmtId="0" fontId="3" fillId="7" borderId="58" xfId="0" applyFont="1" applyFill="1" applyBorder="1">
      <alignment vertical="center"/>
    </xf>
    <xf numFmtId="0" fontId="3" fillId="7" borderId="11" xfId="0" applyFont="1" applyFill="1" applyBorder="1">
      <alignment vertical="center"/>
    </xf>
    <xf numFmtId="0" fontId="3" fillId="7" borderId="9" xfId="0" applyFont="1" applyFill="1" applyBorder="1">
      <alignment vertical="center"/>
    </xf>
    <xf numFmtId="0" fontId="6" fillId="8" borderId="1" xfId="0" applyFont="1" applyFill="1" applyBorder="1" applyAlignment="1" applyProtection="1">
      <alignment horizontal="center" vertical="center"/>
      <protection locked="0"/>
    </xf>
    <xf numFmtId="0" fontId="3" fillId="8" borderId="27" xfId="0" applyFont="1" applyFill="1" applyBorder="1" applyAlignment="1" applyProtection="1">
      <alignment horizontal="left" vertical="center"/>
      <protection locked="0"/>
    </xf>
    <xf numFmtId="0" fontId="3" fillId="8" borderId="28" xfId="0" applyFont="1" applyFill="1" applyBorder="1" applyProtection="1">
      <alignment vertical="center"/>
      <protection locked="0"/>
    </xf>
    <xf numFmtId="167" fontId="3" fillId="8" borderId="50" xfId="0" applyNumberFormat="1" applyFont="1" applyFill="1" applyBorder="1" applyAlignment="1" applyProtection="1">
      <alignment horizontal="center" vertical="center"/>
      <protection locked="0"/>
    </xf>
    <xf numFmtId="0" fontId="3" fillId="8" borderId="18" xfId="0" applyFont="1" applyFill="1" applyBorder="1" applyAlignment="1" applyProtection="1">
      <alignment horizontal="center" vertical="center"/>
      <protection locked="0"/>
    </xf>
    <xf numFmtId="0" fontId="3" fillId="8" borderId="41" xfId="0" applyFont="1" applyFill="1" applyBorder="1" applyAlignment="1" applyProtection="1">
      <alignment horizontal="center" vertical="center"/>
      <protection locked="0"/>
    </xf>
    <xf numFmtId="0" fontId="3" fillId="8" borderId="21" xfId="0" applyFont="1" applyFill="1" applyBorder="1" applyAlignment="1" applyProtection="1">
      <alignment horizontal="center" vertical="center"/>
      <protection locked="0"/>
    </xf>
    <xf numFmtId="0" fontId="3" fillId="8" borderId="41" xfId="0" applyFont="1" applyFill="1" applyBorder="1" applyProtection="1">
      <alignment vertical="center"/>
      <protection locked="0"/>
    </xf>
    <xf numFmtId="3" fontId="3" fillId="8" borderId="18" xfId="0" applyNumberFormat="1" applyFont="1" applyFill="1" applyBorder="1" applyProtection="1">
      <alignment vertical="center"/>
      <protection locked="0"/>
    </xf>
    <xf numFmtId="0" fontId="3" fillId="8" borderId="31" xfId="0" applyFont="1" applyFill="1" applyBorder="1" applyAlignment="1" applyProtection="1">
      <alignment horizontal="left" vertical="center"/>
      <protection locked="0"/>
    </xf>
    <xf numFmtId="0" fontId="3" fillId="8" borderId="20" xfId="0" applyFont="1" applyFill="1" applyBorder="1" applyProtection="1">
      <alignment vertical="center"/>
      <protection locked="0"/>
    </xf>
    <xf numFmtId="167" fontId="3" fillId="8" borderId="39" xfId="0" applyNumberFormat="1" applyFont="1" applyFill="1" applyBorder="1" applyAlignment="1" applyProtection="1">
      <alignment horizontal="center" vertical="center"/>
      <protection locked="0"/>
    </xf>
    <xf numFmtId="0" fontId="3" fillId="8" borderId="20" xfId="0" applyFont="1" applyFill="1" applyBorder="1" applyAlignment="1" applyProtection="1">
      <alignment horizontal="center" vertical="center"/>
      <protection locked="0"/>
    </xf>
    <xf numFmtId="0" fontId="3" fillId="8" borderId="21" xfId="0" applyFont="1" applyFill="1" applyBorder="1" applyProtection="1">
      <alignment vertical="center"/>
      <protection locked="0"/>
    </xf>
    <xf numFmtId="3" fontId="3" fillId="8" borderId="20" xfId="0" applyNumberFormat="1" applyFont="1" applyFill="1" applyBorder="1" applyProtection="1">
      <alignment vertical="center"/>
      <protection locked="0"/>
    </xf>
    <xf numFmtId="0" fontId="3" fillId="8" borderId="31" xfId="0" applyFont="1" applyFill="1" applyBorder="1" applyProtection="1">
      <alignment vertical="center"/>
      <protection locked="0"/>
    </xf>
    <xf numFmtId="0" fontId="3" fillId="8" borderId="10" xfId="0" applyFont="1" applyFill="1" applyBorder="1" applyProtection="1">
      <alignment vertical="center"/>
      <protection locked="0"/>
    </xf>
    <xf numFmtId="0" fontId="3" fillId="8" borderId="11" xfId="0" applyFont="1" applyFill="1" applyBorder="1" applyProtection="1">
      <alignment vertical="center"/>
      <protection locked="0"/>
    </xf>
    <xf numFmtId="167" fontId="3" fillId="8" borderId="58" xfId="0" applyNumberFormat="1" applyFont="1" applyFill="1" applyBorder="1" applyAlignment="1" applyProtection="1">
      <alignment horizontal="center" vertical="center"/>
      <protection locked="0"/>
    </xf>
    <xf numFmtId="0" fontId="3" fillId="8" borderId="11" xfId="0" applyFont="1" applyFill="1" applyBorder="1" applyAlignment="1" applyProtection="1">
      <alignment horizontal="center" vertical="center"/>
      <protection locked="0"/>
    </xf>
    <xf numFmtId="0" fontId="3" fillId="8" borderId="47" xfId="0" applyFont="1" applyFill="1" applyBorder="1" applyAlignment="1" applyProtection="1">
      <alignment horizontal="center" vertical="center"/>
      <protection locked="0"/>
    </xf>
    <xf numFmtId="3" fontId="3" fillId="8" borderId="11" xfId="0" applyNumberFormat="1" applyFont="1" applyFill="1" applyBorder="1" applyProtection="1">
      <alignment vertical="center"/>
      <protection locked="0"/>
    </xf>
    <xf numFmtId="0" fontId="3" fillId="8" borderId="27" xfId="0" applyFont="1" applyFill="1" applyBorder="1" applyProtection="1">
      <alignment vertical="center"/>
      <protection locked="0"/>
    </xf>
    <xf numFmtId="167" fontId="3" fillId="8" borderId="42" xfId="0" applyNumberFormat="1" applyFont="1" applyFill="1" applyBorder="1" applyAlignment="1" applyProtection="1">
      <alignment horizontal="center" vertical="center"/>
      <protection locked="0"/>
    </xf>
    <xf numFmtId="1" fontId="3" fillId="8" borderId="50" xfId="0" applyNumberFormat="1" applyFont="1" applyFill="1" applyBorder="1" applyAlignment="1" applyProtection="1">
      <alignment horizontal="center" vertical="center"/>
      <protection locked="0"/>
    </xf>
    <xf numFmtId="0" fontId="3" fillId="8" borderId="28" xfId="0" applyFont="1" applyFill="1" applyBorder="1" applyAlignment="1" applyProtection="1">
      <alignment horizontal="center" vertical="center"/>
      <protection locked="0"/>
    </xf>
    <xf numFmtId="168" fontId="3" fillId="8" borderId="18" xfId="1" applyNumberFormat="1" applyFont="1" applyFill="1" applyBorder="1" applyAlignment="1" applyProtection="1">
      <alignment vertical="center"/>
      <protection locked="0"/>
    </xf>
    <xf numFmtId="0" fontId="3" fillId="8" borderId="19" xfId="0" applyFont="1" applyFill="1" applyBorder="1" applyProtection="1">
      <alignment vertical="center"/>
      <protection locked="0"/>
    </xf>
    <xf numFmtId="1" fontId="3" fillId="8" borderId="39" xfId="0" applyNumberFormat="1" applyFont="1" applyFill="1" applyBorder="1" applyAlignment="1" applyProtection="1">
      <alignment horizontal="center" vertical="center"/>
      <protection locked="0"/>
    </xf>
    <xf numFmtId="168" fontId="3" fillId="8" borderId="20" xfId="1" applyNumberFormat="1" applyFont="1" applyFill="1" applyBorder="1" applyAlignment="1" applyProtection="1">
      <alignment vertical="center"/>
      <protection locked="0"/>
    </xf>
    <xf numFmtId="0" fontId="3" fillId="8" borderId="15" xfId="0" applyFont="1" applyFill="1" applyBorder="1" applyProtection="1">
      <alignment vertical="center"/>
      <protection locked="0"/>
    </xf>
    <xf numFmtId="1" fontId="3" fillId="8" borderId="58" xfId="0" applyNumberFormat="1" applyFont="1" applyFill="1" applyBorder="1" applyAlignment="1" applyProtection="1">
      <alignment horizontal="center" vertical="center"/>
      <protection locked="0"/>
    </xf>
    <xf numFmtId="0" fontId="3" fillId="8" borderId="47" xfId="0" applyFont="1" applyFill="1" applyBorder="1" applyProtection="1">
      <alignment vertical="center"/>
      <protection locked="0"/>
    </xf>
    <xf numFmtId="168" fontId="3" fillId="8" borderId="11" xfId="1" applyNumberFormat="1" applyFont="1" applyFill="1" applyBorder="1" applyAlignment="1" applyProtection="1">
      <alignment vertical="center"/>
      <protection locked="0"/>
    </xf>
    <xf numFmtId="0" fontId="8" fillId="0" borderId="0" xfId="0" applyFont="1" applyAlignment="1" applyProtection="1">
      <alignment horizontal="center" vertical="center"/>
      <protection locked="0"/>
    </xf>
    <xf numFmtId="0" fontId="3" fillId="0" borderId="0" xfId="0" applyFont="1" applyProtection="1">
      <alignment vertical="center"/>
      <protection locked="0"/>
    </xf>
    <xf numFmtId="0" fontId="0" fillId="0" borderId="0" xfId="0"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10" fillId="8" borderId="1" xfId="0" applyFont="1" applyFill="1" applyBorder="1" applyAlignment="1" applyProtection="1">
      <alignment horizontal="center" vertical="center"/>
      <protection locked="0"/>
    </xf>
    <xf numFmtId="0" fontId="2" fillId="0" borderId="0" xfId="0" applyFont="1" applyBorder="1" applyProtection="1">
      <alignment vertical="center"/>
      <protection locked="0"/>
    </xf>
    <xf numFmtId="0" fontId="11" fillId="0" borderId="0" xfId="0" applyFont="1" applyBorder="1" applyProtection="1">
      <alignment vertical="center"/>
      <protection locked="0"/>
    </xf>
    <xf numFmtId="0" fontId="0" fillId="0" borderId="0" xfId="0" applyFill="1" applyBorder="1" applyAlignment="1" applyProtection="1">
      <alignment vertical="center"/>
      <protection locked="0"/>
    </xf>
    <xf numFmtId="0" fontId="6" fillId="8" borderId="23"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6" fillId="8" borderId="9"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38" fontId="40" fillId="8" borderId="20" xfId="2" applyNumberFormat="1" applyFont="1" applyFill="1" applyBorder="1" applyAlignment="1" applyProtection="1">
      <alignment horizontal="center"/>
      <protection locked="0"/>
    </xf>
    <xf numFmtId="0" fontId="2" fillId="0" borderId="10" xfId="0" applyFont="1" applyFill="1" applyBorder="1" applyAlignment="1" applyProtection="1">
      <alignment horizontal="center" vertical="center"/>
      <protection locked="0"/>
    </xf>
    <xf numFmtId="38" fontId="40" fillId="8" borderId="60" xfId="2" applyNumberFormat="1" applyFont="1" applyFill="1" applyBorder="1" applyAlignment="1" applyProtection="1">
      <alignment horizontal="center"/>
      <protection locked="0"/>
    </xf>
    <xf numFmtId="0" fontId="1" fillId="0" borderId="0" xfId="0" applyFont="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1" fillId="0" borderId="0" xfId="0" applyFont="1" applyFill="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1" fillId="0" borderId="0"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0"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65" fontId="1" fillId="0" borderId="0" xfId="0" applyNumberFormat="1"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3" fontId="2" fillId="0" borderId="0" xfId="0" applyNumberFormat="1" applyFont="1" applyFill="1" applyBorder="1" applyAlignment="1" applyProtection="1">
      <alignment horizontal="center" vertical="center"/>
      <protection locked="0"/>
    </xf>
    <xf numFmtId="38" fontId="2" fillId="0" borderId="0" xfId="0" applyNumberFormat="1" applyFont="1" applyFill="1" applyBorder="1" applyAlignment="1" applyProtection="1">
      <alignment horizontal="center" vertical="center"/>
      <protection locked="0"/>
    </xf>
    <xf numFmtId="3" fontId="2" fillId="0" borderId="0" xfId="0" applyNumberFormat="1" applyFont="1" applyFill="1" applyBorder="1" applyAlignment="1" applyProtection="1">
      <alignment horizontal="left" vertical="center"/>
      <protection locked="0"/>
    </xf>
    <xf numFmtId="166" fontId="2" fillId="5" borderId="27" xfId="0" quotePrefix="1" applyNumberFormat="1"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14" fontId="2" fillId="6" borderId="25" xfId="0" applyNumberFormat="1" applyFont="1" applyFill="1" applyBorder="1" applyAlignment="1" applyProtection="1">
      <alignment horizontal="center" vertical="center"/>
      <protection locked="0"/>
    </xf>
    <xf numFmtId="166" fontId="2" fillId="5" borderId="19" xfId="0" quotePrefix="1" applyNumberFormat="1"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167" fontId="2" fillId="6" borderId="20" xfId="0" applyNumberFormat="1" applyFont="1" applyFill="1" applyBorder="1" applyAlignment="1" applyProtection="1">
      <alignment horizontal="center" vertical="center"/>
      <protection locked="0"/>
    </xf>
    <xf numFmtId="3" fontId="2" fillId="6" borderId="23" xfId="0" applyNumberFormat="1" applyFont="1" applyFill="1" applyBorder="1" applyAlignment="1" applyProtection="1">
      <alignment horizontal="center" vertical="center"/>
      <protection locked="0"/>
    </xf>
    <xf numFmtId="14" fontId="2" fillId="6" borderId="24" xfId="0" applyNumberFormat="1" applyFont="1" applyFill="1" applyBorder="1" applyAlignment="1" applyProtection="1">
      <alignment horizontal="center" vertical="center"/>
      <protection locked="0"/>
    </xf>
    <xf numFmtId="14" fontId="2" fillId="6" borderId="35" xfId="0" applyNumberFormat="1" applyFont="1" applyFill="1" applyBorder="1" applyAlignment="1" applyProtection="1">
      <alignment horizontal="center" vertical="center"/>
      <protection locked="0"/>
    </xf>
    <xf numFmtId="166" fontId="2" fillId="0" borderId="0" xfId="0" applyNumberFormat="1"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center" vertical="center"/>
      <protection locked="0"/>
    </xf>
    <xf numFmtId="14" fontId="2" fillId="0" borderId="0" xfId="0" applyNumberFormat="1" applyFont="1" applyFill="1" applyBorder="1" applyAlignment="1" applyProtection="1">
      <alignment horizontal="center" vertical="center"/>
      <protection locked="0"/>
    </xf>
    <xf numFmtId="3" fontId="1" fillId="0" borderId="0" xfId="0" applyNumberFormat="1" applyFont="1" applyFill="1" applyBorder="1" applyAlignment="1" applyProtection="1">
      <alignment horizontal="center" vertical="center"/>
      <protection locked="0"/>
    </xf>
    <xf numFmtId="38" fontId="19" fillId="4" borderId="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38" fontId="1" fillId="0" borderId="0" xfId="0" applyNumberFormat="1" applyFont="1" applyFill="1" applyBorder="1" applyAlignment="1" applyProtection="1">
      <alignment horizontal="center" vertical="center"/>
      <protection locked="0"/>
    </xf>
    <xf numFmtId="165" fontId="1" fillId="0" borderId="16" xfId="0" applyNumberFormat="1" applyFont="1" applyFill="1" applyBorder="1" applyAlignment="1" applyProtection="1">
      <alignment horizontal="left" vertical="center"/>
      <protection locked="0"/>
    </xf>
    <xf numFmtId="0" fontId="2" fillId="0" borderId="16" xfId="0" applyFont="1" applyFill="1" applyBorder="1" applyAlignment="1" applyProtection="1">
      <alignment horizontal="center" vertical="center"/>
      <protection locked="0"/>
    </xf>
    <xf numFmtId="38" fontId="2" fillId="0" borderId="16" xfId="0" applyNumberFormat="1" applyFont="1" applyFill="1" applyBorder="1" applyAlignment="1" applyProtection="1">
      <alignment horizontal="center" vertical="center"/>
      <protection locked="0"/>
    </xf>
    <xf numFmtId="14" fontId="2" fillId="0" borderId="16" xfId="0" applyNumberFormat="1" applyFont="1" applyFill="1" applyBorder="1" applyAlignment="1" applyProtection="1">
      <alignment horizontal="center" vertical="center"/>
      <protection locked="0"/>
    </xf>
    <xf numFmtId="3" fontId="2" fillId="0" borderId="16" xfId="0" applyNumberFormat="1" applyFont="1" applyFill="1" applyBorder="1" applyAlignment="1" applyProtection="1">
      <alignment horizontal="left" vertical="center"/>
      <protection locked="0"/>
    </xf>
    <xf numFmtId="0" fontId="2" fillId="5" borderId="18" xfId="0" applyFont="1" applyFill="1" applyBorder="1" applyAlignment="1" applyProtection="1">
      <alignment horizontal="center" vertical="center"/>
      <protection locked="0"/>
    </xf>
    <xf numFmtId="0" fontId="2" fillId="6" borderId="41" xfId="0" applyFont="1" applyFill="1" applyBorder="1" applyAlignment="1" applyProtection="1">
      <alignment horizontal="center" vertical="center"/>
      <protection locked="0"/>
    </xf>
    <xf numFmtId="14" fontId="2" fillId="8" borderId="25" xfId="0" applyNumberFormat="1" applyFont="1" applyFill="1" applyBorder="1" applyAlignment="1" applyProtection="1">
      <alignment horizontal="center" vertical="center"/>
      <protection locked="0"/>
    </xf>
    <xf numFmtId="166" fontId="2" fillId="5" borderId="26" xfId="0" applyNumberFormat="1"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2" fillId="6" borderId="38" xfId="0" applyFont="1" applyFill="1" applyBorder="1" applyAlignment="1" applyProtection="1">
      <alignment horizontal="center" vertical="center"/>
      <protection locked="0"/>
    </xf>
    <xf numFmtId="14" fontId="2" fillId="6" borderId="57" xfId="0" applyNumberFormat="1" applyFont="1" applyFill="1" applyBorder="1" applyAlignment="1" applyProtection="1">
      <alignment horizontal="center" vertical="center"/>
      <protection locked="0"/>
    </xf>
    <xf numFmtId="3" fontId="3" fillId="0" borderId="0" xfId="0" applyNumberFormat="1" applyFont="1" applyFill="1" applyProtection="1">
      <alignment vertical="center"/>
      <protection locked="0"/>
    </xf>
    <xf numFmtId="0" fontId="2" fillId="5" borderId="11"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3" fontId="2" fillId="0" borderId="9" xfId="0" applyNumberFormat="1" applyFont="1" applyFill="1" applyBorder="1" applyAlignment="1" applyProtection="1">
      <alignment horizontal="center" vertical="center"/>
      <protection locked="0"/>
    </xf>
    <xf numFmtId="14" fontId="2" fillId="6" borderId="10" xfId="0" applyNumberFormat="1" applyFont="1" applyFill="1" applyBorder="1" applyAlignment="1" applyProtection="1">
      <alignment horizontal="center" vertical="center"/>
      <protection locked="0"/>
    </xf>
    <xf numFmtId="166" fontId="2" fillId="0" borderId="0" xfId="0" applyNumberFormat="1" applyFont="1" applyFill="1" applyBorder="1" applyAlignment="1" applyProtection="1">
      <alignment horizontal="center" vertical="center"/>
      <protection locked="0"/>
    </xf>
    <xf numFmtId="38" fontId="19" fillId="3" borderId="1" xfId="0" applyNumberFormat="1" applyFont="1" applyFill="1" applyBorder="1" applyAlignment="1" applyProtection="1">
      <alignment horizontal="center" vertical="center"/>
      <protection locked="0"/>
    </xf>
    <xf numFmtId="165" fontId="1" fillId="0" borderId="0" xfId="0" applyNumberFormat="1" applyFont="1" applyFill="1" applyBorder="1" applyAlignment="1" applyProtection="1">
      <alignment horizontal="center" vertical="center"/>
      <protection locked="0"/>
    </xf>
    <xf numFmtId="3" fontId="2" fillId="6" borderId="22" xfId="0" applyNumberFormat="1" applyFont="1" applyFill="1" applyBorder="1" applyAlignment="1" applyProtection="1">
      <alignment horizontal="center" vertical="center"/>
      <protection locked="0"/>
    </xf>
    <xf numFmtId="14" fontId="2" fillId="6" borderId="30" xfId="0" applyNumberFormat="1" applyFont="1" applyFill="1" applyBorder="1" applyAlignment="1" applyProtection="1">
      <alignment horizontal="center" vertical="center"/>
      <protection locked="0"/>
    </xf>
    <xf numFmtId="166" fontId="2" fillId="5" borderId="15" xfId="0" quotePrefix="1" applyNumberFormat="1" applyFont="1" applyFill="1" applyBorder="1" applyAlignment="1" applyProtection="1">
      <alignment horizontal="center" vertical="center"/>
      <protection locked="0"/>
    </xf>
    <xf numFmtId="166" fontId="7" fillId="0" borderId="0" xfId="0" applyNumberFormat="1" applyFont="1" applyFill="1" applyBorder="1" applyAlignment="1" applyProtection="1">
      <alignment horizontal="center" vertical="top" wrapText="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164" fontId="3" fillId="0" borderId="0" xfId="0" applyNumberFormat="1" applyFont="1" applyBorder="1" applyAlignment="1" applyProtection="1">
      <alignment horizontal="center" vertical="center"/>
      <protection locked="0"/>
    </xf>
    <xf numFmtId="0" fontId="3" fillId="0" borderId="0" xfId="0" applyFont="1" applyBorder="1" applyProtection="1">
      <alignment vertical="center"/>
      <protection locked="0"/>
    </xf>
    <xf numFmtId="14" fontId="2" fillId="0" borderId="0" xfId="0" applyNumberFormat="1"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protection locked="0"/>
    </xf>
    <xf numFmtId="166" fontId="7" fillId="0" borderId="0" xfId="0" applyNumberFormat="1" applyFont="1" applyFill="1" applyBorder="1" applyAlignment="1" applyProtection="1">
      <alignment horizontal="left" vertical="top" wrapText="1"/>
      <protection locked="0"/>
    </xf>
    <xf numFmtId="0" fontId="0" fillId="0" borderId="0" xfId="0" applyProtection="1">
      <alignment vertical="center"/>
      <protection locked="0"/>
    </xf>
    <xf numFmtId="0" fontId="0" fillId="0" borderId="0" xfId="0" applyBorder="1" applyProtection="1">
      <alignment vertical="center"/>
      <protection locked="0"/>
    </xf>
    <xf numFmtId="0" fontId="4" fillId="0" borderId="0" xfId="0" applyFont="1" applyFill="1" applyAlignment="1" applyProtection="1">
      <alignment horizontal="center" vertical="center"/>
    </xf>
    <xf numFmtId="0" fontId="29" fillId="0" borderId="0" xfId="0" applyFont="1" applyFill="1" applyBorder="1" applyAlignment="1" applyProtection="1">
      <alignment horizontal="left" vertical="top" wrapText="1"/>
    </xf>
    <xf numFmtId="0" fontId="5" fillId="0" borderId="0" xfId="0" applyFont="1" applyFill="1" applyAlignment="1" applyProtection="1">
      <alignment horizontal="center" vertical="center"/>
    </xf>
    <xf numFmtId="0" fontId="12" fillId="0" borderId="0" xfId="0" applyFont="1" applyFill="1" applyBorder="1" applyAlignment="1" applyProtection="1">
      <alignment vertical="center"/>
    </xf>
    <xf numFmtId="0" fontId="2" fillId="0" borderId="0" xfId="0" applyFont="1" applyBorder="1" applyProtection="1">
      <alignment vertical="center"/>
    </xf>
    <xf numFmtId="0" fontId="0" fillId="0" borderId="0" xfId="0" applyFill="1" applyBorder="1" applyAlignment="1" applyProtection="1">
      <alignment vertical="center"/>
    </xf>
    <xf numFmtId="0" fontId="6" fillId="13" borderId="22" xfId="0" applyFont="1" applyFill="1" applyBorder="1" applyAlignment="1" applyProtection="1">
      <alignment vertical="center" wrapText="1"/>
    </xf>
    <xf numFmtId="0" fontId="0" fillId="0" borderId="0" xfId="0"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6" fillId="5" borderId="13" xfId="0" applyFont="1" applyFill="1" applyBorder="1" applyAlignment="1" applyProtection="1">
      <alignment horizontal="right" vertical="center"/>
    </xf>
    <xf numFmtId="0" fontId="10" fillId="0" borderId="0" xfId="0" applyFont="1" applyFill="1" applyBorder="1" applyAlignment="1" applyProtection="1">
      <alignment horizontal="center" vertical="top"/>
    </xf>
    <xf numFmtId="0" fontId="33" fillId="0" borderId="0" xfId="0" applyFont="1" applyFill="1" applyBorder="1" applyAlignment="1" applyProtection="1">
      <alignment horizontal="left" vertical="center"/>
    </xf>
    <xf numFmtId="0" fontId="26" fillId="0" borderId="0" xfId="0" applyFont="1" applyFill="1" applyBorder="1" applyAlignment="1" applyProtection="1">
      <alignment horizontal="right" vertical="center"/>
    </xf>
    <xf numFmtId="0" fontId="26"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3" fillId="0" borderId="0" xfId="0" applyFont="1" applyFill="1" applyProtection="1">
      <alignment vertical="center"/>
    </xf>
    <xf numFmtId="0" fontId="34"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24" fillId="0" borderId="0" xfId="0" applyFont="1" applyFill="1" applyAlignment="1" applyProtection="1">
      <alignment horizontal="center" vertical="center"/>
    </xf>
    <xf numFmtId="0" fontId="24" fillId="0" borderId="0"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1" fillId="0" borderId="0"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4" fillId="0" borderId="0" xfId="0" applyFont="1" applyFill="1" applyAlignment="1" applyProtection="1">
      <alignment vertical="center"/>
      <protection locked="0"/>
    </xf>
    <xf numFmtId="0" fontId="4" fillId="5" borderId="0" xfId="0" applyFont="1" applyFill="1" applyAlignment="1" applyProtection="1">
      <alignment horizontal="center" vertical="center"/>
      <protection locked="0"/>
    </xf>
    <xf numFmtId="0" fontId="0" fillId="0" borderId="0" xfId="0" applyFill="1" applyProtection="1">
      <alignment vertical="center"/>
      <protection locked="0"/>
    </xf>
    <xf numFmtId="0" fontId="10" fillId="8" borderId="7" xfId="0" applyFont="1" applyFill="1" applyBorder="1" applyAlignment="1" applyProtection="1">
      <alignment horizontal="center" vertical="center"/>
      <protection locked="0"/>
    </xf>
    <xf numFmtId="38" fontId="40" fillId="8" borderId="23" xfId="2" applyNumberFormat="1" applyFont="1" applyFill="1" applyBorder="1" applyAlignment="1" applyProtection="1">
      <alignment horizontal="center"/>
      <protection locked="0"/>
    </xf>
    <xf numFmtId="38" fontId="40" fillId="8" borderId="9" xfId="2" applyNumberFormat="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14" fontId="3" fillId="0" borderId="0" xfId="0" applyNumberFormat="1" applyFont="1" applyFill="1" applyProtection="1">
      <alignment vertical="center"/>
      <protection locked="0"/>
    </xf>
    <xf numFmtId="166" fontId="2" fillId="5" borderId="15" xfId="0" applyNumberFormat="1" applyFont="1" applyFill="1" applyBorder="1" applyAlignment="1" applyProtection="1">
      <alignment horizontal="left" vertical="center"/>
      <protection locked="0"/>
    </xf>
    <xf numFmtId="0" fontId="2" fillId="6" borderId="47"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3" fontId="2" fillId="0" borderId="32" xfId="0" applyNumberFormat="1" applyFont="1" applyFill="1" applyBorder="1" applyAlignment="1" applyProtection="1">
      <alignment horizontal="center" vertical="center"/>
      <protection locked="0"/>
    </xf>
    <xf numFmtId="169" fontId="1" fillId="3" borderId="1" xfId="0" applyNumberFormat="1" applyFont="1" applyFill="1" applyBorder="1" applyAlignment="1" applyProtection="1">
      <alignment horizontal="center" vertical="center"/>
      <protection locked="0"/>
    </xf>
    <xf numFmtId="3" fontId="2" fillId="0" borderId="17" xfId="0" applyNumberFormat="1" applyFont="1" applyFill="1" applyBorder="1" applyAlignment="1" applyProtection="1">
      <alignment horizontal="left" vertical="center"/>
      <protection locked="0"/>
    </xf>
    <xf numFmtId="14" fontId="2" fillId="6" borderId="2" xfId="0" applyNumberFormat="1" applyFont="1" applyFill="1" applyBorder="1" applyAlignment="1" applyProtection="1">
      <alignment horizontal="center" vertical="center"/>
      <protection locked="0"/>
    </xf>
    <xf numFmtId="0" fontId="2" fillId="8" borderId="32" xfId="0" applyFont="1" applyFill="1" applyBorder="1" applyAlignment="1" applyProtection="1">
      <alignment horizontal="center" vertical="center"/>
      <protection locked="0"/>
    </xf>
    <xf numFmtId="169" fontId="19" fillId="4" borderId="1" xfId="0" applyNumberFormat="1" applyFont="1" applyFill="1" applyBorder="1" applyAlignment="1" applyProtection="1">
      <alignment horizontal="center" vertical="center"/>
      <protection locked="0"/>
    </xf>
    <xf numFmtId="0" fontId="2" fillId="6" borderId="20" xfId="0" applyFont="1" applyFill="1" applyBorder="1" applyAlignment="1" applyProtection="1">
      <alignment horizontal="center" vertical="center"/>
      <protection locked="0"/>
    </xf>
    <xf numFmtId="14" fontId="2" fillId="8" borderId="24" xfId="0" applyNumberFormat="1" applyFont="1" applyFill="1" applyBorder="1" applyAlignment="1" applyProtection="1">
      <alignment horizontal="center" vertical="center"/>
      <protection locked="0"/>
    </xf>
    <xf numFmtId="14" fontId="2" fillId="6" borderId="31" xfId="0" applyNumberFormat="1" applyFont="1" applyFill="1" applyBorder="1" applyAlignment="1" applyProtection="1">
      <alignment horizontal="center" vertical="center"/>
      <protection locked="0"/>
    </xf>
    <xf numFmtId="14" fontId="2" fillId="8" borderId="57" xfId="0" applyNumberFormat="1" applyFont="1" applyFill="1" applyBorder="1" applyAlignment="1" applyProtection="1">
      <alignment horizontal="center" vertical="center"/>
      <protection locked="0"/>
    </xf>
    <xf numFmtId="166" fontId="2" fillId="5" borderId="15" xfId="0" applyNumberFormat="1" applyFont="1" applyFill="1" applyBorder="1" applyAlignment="1" applyProtection="1">
      <alignment horizontal="center" vertical="center"/>
      <protection locked="0"/>
    </xf>
    <xf numFmtId="3" fontId="2" fillId="0" borderId="11" xfId="0" applyNumberFormat="1" applyFont="1" applyFill="1" applyBorder="1" applyAlignment="1" applyProtection="1">
      <alignment horizontal="center" vertical="center"/>
      <protection locked="0"/>
    </xf>
    <xf numFmtId="14" fontId="2" fillId="6" borderId="32" xfId="0" applyNumberFormat="1" applyFont="1" applyFill="1" applyBorder="1" applyAlignment="1" applyProtection="1">
      <alignment horizontal="center" vertical="center"/>
      <protection locked="0"/>
    </xf>
    <xf numFmtId="38" fontId="1" fillId="3" borderId="1" xfId="0" applyNumberFormat="1" applyFont="1" applyFill="1" applyBorder="1" applyAlignment="1" applyProtection="1">
      <alignment horizontal="center" vertical="center"/>
      <protection locked="0"/>
    </xf>
    <xf numFmtId="14" fontId="2" fillId="0" borderId="0" xfId="0" applyNumberFormat="1" applyFont="1" applyFill="1" applyBorder="1" applyAlignment="1" applyProtection="1">
      <alignment horizontal="left" vertical="center"/>
      <protection locked="0"/>
    </xf>
    <xf numFmtId="167" fontId="2" fillId="6" borderId="41" xfId="0" applyNumberFormat="1" applyFont="1" applyFill="1" applyBorder="1" applyAlignment="1" applyProtection="1">
      <alignment horizontal="center" vertical="center"/>
      <protection locked="0"/>
    </xf>
    <xf numFmtId="167" fontId="2" fillId="6" borderId="18" xfId="0" applyNumberFormat="1" applyFont="1" applyFill="1" applyBorder="1" applyAlignment="1" applyProtection="1">
      <alignment horizontal="center" vertical="center"/>
      <protection locked="0"/>
    </xf>
    <xf numFmtId="3" fontId="2" fillId="6" borderId="18" xfId="0" applyNumberFormat="1" applyFont="1" applyFill="1" applyBorder="1" applyAlignment="1" applyProtection="1">
      <alignment horizontal="center" vertical="center"/>
      <protection locked="0"/>
    </xf>
    <xf numFmtId="14" fontId="2" fillId="6" borderId="30" xfId="0" applyNumberFormat="1" applyFont="1" applyFill="1" applyBorder="1" applyAlignment="1" applyProtection="1">
      <alignment horizontal="left" vertical="center"/>
      <protection locked="0"/>
    </xf>
    <xf numFmtId="14" fontId="2" fillId="6" borderId="25" xfId="0" applyNumberFormat="1" applyFont="1" applyFill="1" applyBorder="1" applyAlignment="1" applyProtection="1">
      <alignment horizontal="left" vertical="center"/>
      <protection locked="0"/>
    </xf>
    <xf numFmtId="166" fontId="2" fillId="5" borderId="36" xfId="0" quotePrefix="1" applyNumberFormat="1" applyFont="1" applyFill="1" applyBorder="1" applyAlignment="1" applyProtection="1">
      <alignment horizontal="center" vertical="center"/>
      <protection locked="0"/>
    </xf>
    <xf numFmtId="167" fontId="2" fillId="6" borderId="55" xfId="0" applyNumberFormat="1" applyFont="1" applyFill="1" applyBorder="1" applyAlignment="1" applyProtection="1">
      <alignment horizontal="center" vertical="center"/>
      <protection locked="0"/>
    </xf>
    <xf numFmtId="167" fontId="2" fillId="6" borderId="37" xfId="0" applyNumberFormat="1" applyFont="1" applyFill="1" applyBorder="1" applyAlignment="1" applyProtection="1">
      <alignment horizontal="center" vertical="center"/>
      <protection locked="0"/>
    </xf>
    <xf numFmtId="3" fontId="2" fillId="6" borderId="37" xfId="0" applyNumberFormat="1" applyFont="1" applyFill="1" applyBorder="1" applyAlignment="1" applyProtection="1">
      <alignment horizontal="center" vertical="center"/>
      <protection locked="0"/>
    </xf>
    <xf numFmtId="14" fontId="2" fillId="6" borderId="4" xfId="0" applyNumberFormat="1" applyFont="1" applyFill="1" applyBorder="1" applyAlignment="1" applyProtection="1">
      <alignment horizontal="left" vertical="center"/>
      <protection locked="0"/>
    </xf>
    <xf numFmtId="14" fontId="2" fillId="6" borderId="5" xfId="0" applyNumberFormat="1" applyFont="1" applyFill="1" applyBorder="1" applyAlignment="1" applyProtection="1">
      <alignment horizontal="left" vertical="center"/>
      <protection locked="0"/>
    </xf>
    <xf numFmtId="14" fontId="2" fillId="5" borderId="15" xfId="0" applyNumberFormat="1" applyFont="1" applyFill="1" applyBorder="1" applyAlignment="1" applyProtection="1">
      <alignment horizontal="left" vertical="center"/>
      <protection locked="0"/>
    </xf>
    <xf numFmtId="169" fontId="19" fillId="3" borderId="1" xfId="0" applyNumberFormat="1" applyFont="1" applyFill="1" applyBorder="1" applyAlignment="1" applyProtection="1">
      <alignment horizontal="center" vertical="center"/>
      <protection locked="0"/>
    </xf>
    <xf numFmtId="14" fontId="2" fillId="8" borderId="30" xfId="0" applyNumberFormat="1" applyFont="1" applyFill="1" applyBorder="1" applyAlignment="1" applyProtection="1">
      <alignment horizontal="center" vertical="center"/>
      <protection locked="0"/>
    </xf>
    <xf numFmtId="14" fontId="2" fillId="8" borderId="4" xfId="0" applyNumberFormat="1" applyFont="1" applyFill="1" applyBorder="1" applyAlignment="1" applyProtection="1">
      <alignment horizontal="center" vertical="center"/>
      <protection locked="0"/>
    </xf>
    <xf numFmtId="0" fontId="4" fillId="5" borderId="0" xfId="0" applyFont="1" applyFill="1" applyAlignment="1" applyProtection="1">
      <alignment horizontal="center" vertical="center"/>
    </xf>
    <xf numFmtId="0" fontId="0" fillId="0" borderId="0" xfId="0" applyProtection="1">
      <alignment vertical="center"/>
    </xf>
    <xf numFmtId="0" fontId="10" fillId="0" borderId="0"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38" fontId="2" fillId="2" borderId="24" xfId="0" applyNumberFormat="1" applyFont="1" applyFill="1" applyBorder="1" applyAlignment="1" applyProtection="1">
      <alignment horizontal="center" vertical="center"/>
    </xf>
    <xf numFmtId="38" fontId="2" fillId="2" borderId="25" xfId="0" applyNumberFormat="1" applyFont="1" applyFill="1" applyBorder="1" applyAlignment="1" applyProtection="1">
      <alignment horizontal="center" vertical="center"/>
    </xf>
    <xf numFmtId="38" fontId="2" fillId="12" borderId="24" xfId="0" applyNumberFormat="1" applyFont="1" applyFill="1" applyBorder="1" applyAlignment="1" applyProtection="1">
      <alignment horizontal="center" vertical="center"/>
    </xf>
    <xf numFmtId="38" fontId="2" fillId="2" borderId="35" xfId="0" applyNumberFormat="1" applyFont="1" applyFill="1" applyBorder="1" applyAlignment="1" applyProtection="1">
      <alignment horizontal="center" vertical="center"/>
    </xf>
    <xf numFmtId="0" fontId="2" fillId="6" borderId="4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6" borderId="18" xfId="0" applyFont="1" applyFill="1" applyBorder="1" applyAlignment="1" applyProtection="1">
      <alignment horizontal="center" vertical="center"/>
    </xf>
    <xf numFmtId="0" fontId="3" fillId="7" borderId="2"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4" fillId="5" borderId="0" xfId="0" applyFont="1" applyFill="1" applyAlignment="1" applyProtection="1">
      <alignment horizontal="center" vertical="center"/>
    </xf>
    <xf numFmtId="0" fontId="4" fillId="0" borderId="0" xfId="0" applyFont="1" applyFill="1" applyAlignment="1" applyProtection="1">
      <alignment vertical="center"/>
    </xf>
    <xf numFmtId="0" fontId="0" fillId="0" borderId="0" xfId="0" applyFill="1" applyProtection="1">
      <alignment vertical="center"/>
    </xf>
    <xf numFmtId="0" fontId="16" fillId="0" borderId="0" xfId="0" applyFont="1" applyFill="1" applyBorder="1" applyAlignment="1" applyProtection="1">
      <alignment horizontal="center" vertical="center"/>
    </xf>
    <xf numFmtId="0" fontId="3" fillId="0" borderId="0" xfId="0" applyFont="1" applyProtection="1">
      <alignment vertical="center"/>
    </xf>
    <xf numFmtId="0" fontId="3" fillId="7" borderId="1" xfId="0" applyFont="1" applyFill="1" applyBorder="1" applyAlignment="1" applyProtection="1">
      <alignment horizontal="center" vertical="center" wrapText="1"/>
    </xf>
    <xf numFmtId="0" fontId="3" fillId="7" borderId="1" xfId="0" applyFont="1" applyFill="1" applyBorder="1" applyProtection="1">
      <alignment vertical="center"/>
    </xf>
    <xf numFmtId="0" fontId="3" fillId="10" borderId="1" xfId="0" applyFont="1" applyFill="1" applyBorder="1" applyAlignment="1" applyProtection="1">
      <alignment horizontal="center" vertical="center" wrapText="1"/>
    </xf>
    <xf numFmtId="3" fontId="3" fillId="7" borderId="1" xfId="0" applyNumberFormat="1" applyFont="1" applyFill="1" applyBorder="1" applyAlignment="1" applyProtection="1">
      <alignment horizontal="center" vertical="center"/>
    </xf>
    <xf numFmtId="167" fontId="3" fillId="7" borderId="1" xfId="0" applyNumberFormat="1" applyFont="1" applyFill="1" applyBorder="1" applyAlignment="1" applyProtection="1">
      <alignment horizontal="center" vertical="center"/>
    </xf>
    <xf numFmtId="167" fontId="3" fillId="9" borderId="1" xfId="0" applyNumberFormat="1" applyFont="1" applyFill="1" applyBorder="1" applyAlignment="1" applyProtection="1">
      <alignment horizontal="center" vertical="center"/>
    </xf>
    <xf numFmtId="38" fontId="3" fillId="7" borderId="1" xfId="0" applyNumberFormat="1" applyFont="1" applyFill="1" applyBorder="1" applyAlignment="1" applyProtection="1">
      <alignment horizontal="center" vertical="center"/>
    </xf>
    <xf numFmtId="0" fontId="3" fillId="0" borderId="0" xfId="0" applyFont="1" applyAlignment="1" applyProtection="1">
      <alignment vertical="center" wrapText="1"/>
    </xf>
    <xf numFmtId="3" fontId="3" fillId="0" borderId="0" xfId="0" applyNumberFormat="1" applyFont="1" applyProtection="1">
      <alignment vertical="center"/>
    </xf>
    <xf numFmtId="0" fontId="0" fillId="0" borderId="0" xfId="0" applyFill="1" applyBorder="1" applyProtection="1">
      <alignment vertical="center"/>
    </xf>
    <xf numFmtId="0" fontId="3" fillId="0" borderId="0" xfId="0" applyFont="1" applyAlignment="1" applyProtection="1">
      <alignment vertical="center"/>
    </xf>
    <xf numFmtId="3" fontId="17" fillId="0" borderId="0" xfId="0" applyNumberFormat="1" applyFont="1" applyAlignment="1" applyProtection="1">
      <alignment vertical="center"/>
    </xf>
    <xf numFmtId="0" fontId="6" fillId="0" borderId="1" xfId="0" applyFont="1" applyFill="1" applyBorder="1" applyAlignment="1" applyProtection="1">
      <alignment horizontal="center" vertical="center" wrapText="1"/>
    </xf>
    <xf numFmtId="3"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0" fillId="0" borderId="0" xfId="0" applyFill="1" applyAlignment="1" applyProtection="1">
      <alignment horizontal="center" vertical="top"/>
    </xf>
    <xf numFmtId="0" fontId="6" fillId="0" borderId="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0" xfId="0" applyFill="1" applyAlignment="1" applyProtection="1">
      <alignment horizontal="center" vertical="center"/>
    </xf>
    <xf numFmtId="167" fontId="3" fillId="7" borderId="30" xfId="0" applyNumberFormat="1" applyFont="1" applyFill="1" applyBorder="1" applyProtection="1">
      <alignment vertical="center"/>
    </xf>
    <xf numFmtId="167" fontId="3" fillId="7" borderId="18" xfId="0" applyNumberFormat="1" applyFont="1" applyFill="1" applyBorder="1" applyProtection="1">
      <alignment vertical="center"/>
    </xf>
    <xf numFmtId="0" fontId="3" fillId="7" borderId="61" xfId="0" applyFont="1" applyFill="1" applyBorder="1" applyProtection="1">
      <alignment vertical="center"/>
    </xf>
    <xf numFmtId="0" fontId="3" fillId="7" borderId="38" xfId="0" applyFont="1" applyFill="1" applyBorder="1" applyProtection="1">
      <alignment vertical="center"/>
    </xf>
    <xf numFmtId="0" fontId="3" fillId="7" borderId="20" xfId="0" applyFont="1" applyFill="1" applyBorder="1" applyProtection="1">
      <alignment vertical="center"/>
    </xf>
    <xf numFmtId="0" fontId="3" fillId="7" borderId="23" xfId="0" applyFont="1" applyFill="1" applyBorder="1" applyProtection="1">
      <alignment vertical="center"/>
    </xf>
    <xf numFmtId="167" fontId="3" fillId="7" borderId="31" xfId="0" applyNumberFormat="1" applyFont="1" applyFill="1" applyBorder="1" applyProtection="1">
      <alignment vertical="center"/>
    </xf>
    <xf numFmtId="167" fontId="3" fillId="7" borderId="20" xfId="0" applyNumberFormat="1" applyFont="1" applyFill="1" applyBorder="1" applyProtection="1">
      <alignment vertical="center"/>
    </xf>
    <xf numFmtId="0" fontId="3" fillId="7" borderId="39" xfId="0" applyFont="1" applyFill="1" applyBorder="1" applyProtection="1">
      <alignment vertical="center"/>
    </xf>
    <xf numFmtId="3" fontId="0" fillId="0" borderId="0" xfId="0" applyNumberFormat="1" applyProtection="1">
      <alignment vertical="center"/>
    </xf>
    <xf numFmtId="167" fontId="3" fillId="7" borderId="10" xfId="0" applyNumberFormat="1" applyFont="1" applyFill="1" applyBorder="1" applyProtection="1">
      <alignment vertical="center"/>
    </xf>
    <xf numFmtId="167" fontId="3" fillId="7" borderId="11" xfId="0" applyNumberFormat="1" applyFont="1" applyFill="1" applyBorder="1" applyProtection="1">
      <alignment vertical="center"/>
    </xf>
    <xf numFmtId="0" fontId="3" fillId="7" borderId="58" xfId="0" applyFont="1" applyFill="1" applyBorder="1" applyProtection="1">
      <alignment vertical="center"/>
    </xf>
    <xf numFmtId="0" fontId="3" fillId="7" borderId="11" xfId="0" applyFont="1" applyFill="1" applyBorder="1" applyProtection="1">
      <alignment vertical="center"/>
    </xf>
    <xf numFmtId="0" fontId="3" fillId="7" borderId="9" xfId="0" applyFont="1" applyFill="1" applyBorder="1" applyProtection="1">
      <alignment vertical="center"/>
    </xf>
    <xf numFmtId="38" fontId="2" fillId="8" borderId="32" xfId="0" applyNumberFormat="1" applyFont="1" applyFill="1" applyBorder="1" applyAlignment="1">
      <alignment horizontal="center" vertical="center"/>
    </xf>
    <xf numFmtId="167" fontId="2" fillId="6" borderId="18" xfId="0" applyNumberFormat="1" applyFont="1" applyFill="1" applyBorder="1" applyAlignment="1">
      <alignment horizontal="center" vertical="center"/>
    </xf>
    <xf numFmtId="0" fontId="2" fillId="6" borderId="21" xfId="0" applyFont="1" applyFill="1" applyBorder="1" applyAlignment="1">
      <alignment horizontal="center" vertical="center"/>
    </xf>
    <xf numFmtId="167" fontId="2" fillId="6" borderId="20" xfId="0" applyNumberFormat="1" applyFont="1" applyFill="1" applyBorder="1" applyAlignment="1">
      <alignment horizontal="center" vertical="center"/>
    </xf>
    <xf numFmtId="3" fontId="2" fillId="6" borderId="20" xfId="0" applyNumberFormat="1" applyFont="1" applyFill="1" applyBorder="1" applyAlignment="1">
      <alignment horizontal="center" vertical="center"/>
    </xf>
    <xf numFmtId="38" fontId="2" fillId="2" borderId="35" xfId="0" applyNumberFormat="1" applyFont="1" applyFill="1" applyBorder="1" applyAlignment="1">
      <alignment horizontal="center" vertical="center"/>
    </xf>
    <xf numFmtId="167" fontId="2" fillId="6" borderId="41" xfId="0" applyNumberFormat="1" applyFont="1" applyFill="1" applyBorder="1" applyAlignment="1">
      <alignment horizontal="center" vertical="center"/>
    </xf>
    <xf numFmtId="38" fontId="2" fillId="8" borderId="54" xfId="0" applyNumberFormat="1" applyFont="1" applyFill="1" applyBorder="1" applyAlignment="1">
      <alignment horizontal="center" vertical="center"/>
    </xf>
    <xf numFmtId="0" fontId="1" fillId="0" borderId="0" xfId="0" applyFont="1" applyFill="1" applyAlignment="1" applyProtection="1">
      <alignment horizontal="right" vertical="center"/>
    </xf>
    <xf numFmtId="0" fontId="1" fillId="0" borderId="0" xfId="0" applyFont="1" applyBorder="1" applyAlignment="1" applyProtection="1">
      <alignment horizontal="right" vertical="top"/>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38" fontId="2" fillId="12" borderId="48" xfId="0" applyNumberFormat="1" applyFont="1" applyFill="1" applyBorder="1" applyAlignment="1" applyProtection="1">
      <alignment horizontal="center" vertical="center"/>
    </xf>
    <xf numFmtId="38" fontId="2" fillId="12" borderId="43" xfId="0" applyNumberFormat="1" applyFont="1" applyFill="1" applyBorder="1" applyAlignment="1" applyProtection="1">
      <alignment horizontal="center" vertical="center"/>
    </xf>
    <xf numFmtId="3" fontId="2" fillId="6" borderId="20" xfId="0" applyNumberFormat="1" applyFont="1" applyFill="1" applyBorder="1" applyAlignment="1" applyProtection="1">
      <alignment horizontal="center" vertical="center"/>
      <protection locked="0"/>
    </xf>
    <xf numFmtId="167" fontId="2" fillId="6" borderId="62" xfId="0" applyNumberFormat="1" applyFont="1" applyFill="1" applyBorder="1" applyAlignment="1" applyProtection="1">
      <alignment horizontal="center" vertical="center"/>
      <protection locked="0"/>
    </xf>
    <xf numFmtId="167" fontId="2" fillId="6" borderId="38" xfId="0" applyNumberFormat="1" applyFont="1" applyFill="1" applyBorder="1" applyAlignment="1" applyProtection="1">
      <alignment horizontal="center" vertical="center"/>
      <protection locked="0"/>
    </xf>
    <xf numFmtId="3" fontId="2" fillId="6" borderId="63" xfId="0" applyNumberFormat="1" applyFont="1" applyFill="1" applyBorder="1" applyAlignment="1" applyProtection="1">
      <alignment horizontal="center" vertical="center"/>
      <protection locked="0"/>
    </xf>
    <xf numFmtId="38" fontId="2" fillId="12" borderId="25" xfId="0" applyNumberFormat="1" applyFont="1" applyFill="1" applyBorder="1" applyAlignment="1" applyProtection="1">
      <alignment horizontal="center" vertical="center"/>
    </xf>
    <xf numFmtId="0" fontId="10" fillId="5" borderId="13" xfId="0" applyFont="1" applyFill="1" applyBorder="1" applyAlignment="1" applyProtection="1">
      <alignment horizontal="right" vertical="center"/>
    </xf>
    <xf numFmtId="38" fontId="2" fillId="8" borderId="32" xfId="0" applyNumberFormat="1" applyFont="1" applyFill="1" applyBorder="1" applyAlignment="1" applyProtection="1">
      <alignment horizontal="center" vertical="center"/>
      <protection locked="0"/>
    </xf>
    <xf numFmtId="0" fontId="3" fillId="8" borderId="43" xfId="0" applyFont="1" applyFill="1" applyBorder="1" applyAlignment="1" applyProtection="1">
      <alignment vertical="top" wrapText="1"/>
      <protection locked="0"/>
    </xf>
    <xf numFmtId="0" fontId="3" fillId="8" borderId="52" xfId="0" applyFont="1" applyFill="1" applyBorder="1" applyAlignment="1" applyProtection="1">
      <alignment vertical="top" wrapText="1"/>
      <protection locked="0"/>
    </xf>
    <xf numFmtId="0" fontId="3" fillId="8" borderId="52" xfId="0" quotePrefix="1" applyFont="1" applyFill="1" applyBorder="1" applyAlignment="1" applyProtection="1">
      <alignment vertical="top" wrapText="1"/>
      <protection locked="0"/>
    </xf>
    <xf numFmtId="0" fontId="3" fillId="8" borderId="12" xfId="0" applyFont="1" applyFill="1" applyBorder="1" applyAlignment="1" applyProtection="1">
      <alignment vertical="top" wrapText="1"/>
      <protection locked="0"/>
    </xf>
    <xf numFmtId="0" fontId="3" fillId="8" borderId="48" xfId="0" applyFont="1" applyFill="1" applyBorder="1" applyAlignment="1" applyProtection="1">
      <alignment vertical="top" wrapText="1"/>
      <protection locked="0"/>
    </xf>
    <xf numFmtId="0" fontId="3" fillId="8" borderId="64" xfId="0" applyFont="1" applyFill="1" applyBorder="1" applyAlignment="1" applyProtection="1">
      <alignment vertical="top" wrapText="1"/>
      <protection locked="0"/>
    </xf>
    <xf numFmtId="3" fontId="2" fillId="6" borderId="25" xfId="0" applyNumberFormat="1" applyFont="1" applyFill="1" applyBorder="1" applyAlignment="1" applyProtection="1">
      <alignment horizontal="left" vertical="top" wrapText="1"/>
      <protection locked="0"/>
    </xf>
    <xf numFmtId="3" fontId="2" fillId="6" borderId="35" xfId="0" applyNumberFormat="1" applyFont="1" applyFill="1" applyBorder="1" applyAlignment="1" applyProtection="1">
      <alignment horizontal="left" vertical="top" wrapText="1"/>
      <protection locked="0"/>
    </xf>
    <xf numFmtId="3" fontId="2" fillId="6" borderId="43" xfId="0" applyNumberFormat="1" applyFont="1" applyFill="1" applyBorder="1" applyAlignment="1" applyProtection="1">
      <alignment horizontal="left" vertical="top" wrapText="1"/>
      <protection locked="0"/>
    </xf>
    <xf numFmtId="3" fontId="2" fillId="6" borderId="32" xfId="0" applyNumberFormat="1" applyFont="1" applyFill="1" applyBorder="1" applyAlignment="1" applyProtection="1">
      <alignment horizontal="left" vertical="top" wrapText="1"/>
      <protection locked="0"/>
    </xf>
    <xf numFmtId="3" fontId="2" fillId="6" borderId="52" xfId="0" applyNumberFormat="1" applyFont="1" applyFill="1" applyBorder="1" applyAlignment="1" applyProtection="1">
      <alignment horizontal="left" vertical="top" wrapText="1"/>
      <protection locked="0"/>
    </xf>
    <xf numFmtId="3" fontId="2" fillId="6" borderId="24" xfId="0" applyNumberFormat="1" applyFont="1" applyFill="1" applyBorder="1" applyAlignment="1" applyProtection="1">
      <alignment horizontal="left" vertical="top" wrapText="1"/>
      <protection locked="0"/>
    </xf>
    <xf numFmtId="3" fontId="2" fillId="6" borderId="5" xfId="0" applyNumberFormat="1" applyFont="1" applyFill="1" applyBorder="1" applyAlignment="1" applyProtection="1">
      <alignment horizontal="left" vertical="top" wrapText="1"/>
      <protection locked="0"/>
    </xf>
    <xf numFmtId="0" fontId="10" fillId="0" borderId="0" xfId="0" applyFont="1" applyFill="1" applyAlignment="1" applyProtection="1">
      <alignment vertical="center"/>
    </xf>
    <xf numFmtId="0" fontId="11" fillId="0" borderId="0" xfId="3" applyFont="1"/>
    <xf numFmtId="0" fontId="6" fillId="0" borderId="2"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10" borderId="6" xfId="0" applyFont="1" applyFill="1" applyBorder="1" applyAlignment="1" applyProtection="1">
      <alignment horizontal="center" vertical="center" wrapText="1"/>
    </xf>
    <xf numFmtId="0" fontId="6" fillId="10" borderId="4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67" fontId="3" fillId="7" borderId="6" xfId="0" applyNumberFormat="1" applyFont="1" applyFill="1" applyBorder="1" applyAlignment="1" applyProtection="1">
      <alignment horizontal="center" vertical="center" wrapText="1"/>
    </xf>
    <xf numFmtId="167" fontId="3" fillId="7" borderId="46" xfId="0" applyNumberFormat="1" applyFont="1" applyFill="1" applyBorder="1" applyAlignment="1" applyProtection="1">
      <alignment horizontal="center" vertical="center"/>
    </xf>
    <xf numFmtId="167" fontId="3" fillId="7" borderId="7" xfId="0" applyNumberFormat="1" applyFont="1" applyFill="1" applyBorder="1" applyAlignment="1" applyProtection="1">
      <alignment horizontal="center" vertical="center"/>
    </xf>
    <xf numFmtId="0" fontId="16" fillId="10" borderId="6" xfId="0" applyFont="1" applyFill="1" applyBorder="1" applyAlignment="1" applyProtection="1">
      <alignment horizontal="center" vertical="center"/>
    </xf>
    <xf numFmtId="0" fontId="16" fillId="10" borderId="46" xfId="0" applyFont="1" applyFill="1" applyBorder="1" applyAlignment="1" applyProtection="1">
      <alignment horizontal="center" vertical="center"/>
    </xf>
    <xf numFmtId="0" fontId="16" fillId="10" borderId="7" xfId="0" applyFont="1" applyFill="1" applyBorder="1" applyAlignment="1" applyProtection="1">
      <alignment horizontal="center" vertical="center"/>
    </xf>
    <xf numFmtId="0" fontId="4" fillId="5" borderId="0" xfId="0" applyFont="1" applyFill="1" applyAlignment="1" applyProtection="1">
      <alignment horizontal="center" vertical="center"/>
    </xf>
    <xf numFmtId="0" fontId="6" fillId="10" borderId="3" xfId="0" applyFont="1" applyFill="1" applyBorder="1" applyAlignment="1" applyProtection="1">
      <alignment horizontal="center" vertical="center"/>
    </xf>
    <xf numFmtId="0" fontId="6" fillId="10" borderId="17" xfId="0" applyFont="1" applyFill="1" applyBorder="1" applyAlignment="1" applyProtection="1">
      <alignment horizontal="center" vertical="center"/>
    </xf>
    <xf numFmtId="0" fontId="6" fillId="10" borderId="13" xfId="0" applyFont="1" applyFill="1" applyBorder="1" applyAlignment="1" applyProtection="1">
      <alignment horizontal="center" vertical="center"/>
    </xf>
    <xf numFmtId="0" fontId="6" fillId="10" borderId="16" xfId="0" applyFont="1" applyFill="1" applyBorder="1" applyAlignment="1" applyProtection="1">
      <alignment horizontal="center" vertical="center"/>
    </xf>
    <xf numFmtId="1" fontId="6" fillId="8" borderId="2" xfId="0" applyNumberFormat="1" applyFont="1" applyFill="1" applyBorder="1" applyAlignment="1" applyProtection="1">
      <alignment horizontal="center" vertical="center"/>
      <protection locked="0"/>
    </xf>
    <xf numFmtId="1" fontId="6" fillId="8" borderId="14" xfId="0" applyNumberFormat="1"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3" fillId="7" borderId="2"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29" fillId="0" borderId="13" xfId="0" applyFont="1" applyFill="1" applyBorder="1" applyAlignment="1" applyProtection="1">
      <alignment horizontal="left" vertical="top" wrapText="1"/>
    </xf>
    <xf numFmtId="0" fontId="29" fillId="0" borderId="16" xfId="0" applyFont="1" applyFill="1" applyBorder="1" applyAlignment="1" applyProtection="1">
      <alignment horizontal="left" vertical="top" wrapText="1"/>
    </xf>
    <xf numFmtId="0" fontId="29" fillId="0" borderId="49" xfId="0" applyFont="1" applyFill="1" applyBorder="1" applyAlignment="1" applyProtection="1">
      <alignment horizontal="left" vertical="top" wrapText="1"/>
    </xf>
    <xf numFmtId="0" fontId="28" fillId="0" borderId="3"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31" fillId="10" borderId="6" xfId="0" applyFont="1" applyFill="1" applyBorder="1" applyAlignment="1" applyProtection="1">
      <alignment horizontal="left" vertical="center" wrapText="1"/>
    </xf>
    <xf numFmtId="0" fontId="31" fillId="10" borderId="4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4" fillId="0" borderId="6" xfId="0" applyFont="1" applyFill="1" applyBorder="1" applyAlignment="1">
      <alignment horizontal="left" vertical="center" wrapText="1"/>
    </xf>
    <xf numFmtId="0" fontId="44" fillId="0" borderId="46" xfId="0" applyFont="1" applyFill="1" applyBorder="1" applyAlignment="1">
      <alignment horizontal="left" vertical="center"/>
    </xf>
    <xf numFmtId="0" fontId="44" fillId="0" borderId="7" xfId="0" applyFont="1" applyFill="1" applyBorder="1" applyAlignment="1">
      <alignment horizontal="left" vertical="center"/>
    </xf>
    <xf numFmtId="0" fontId="16" fillId="10" borderId="6" xfId="0" applyFont="1" applyFill="1" applyBorder="1" applyAlignment="1">
      <alignment horizontal="center" vertical="center"/>
    </xf>
    <xf numFmtId="0" fontId="16" fillId="10" borderId="46" xfId="0" applyFont="1" applyFill="1" applyBorder="1" applyAlignment="1">
      <alignment horizontal="center" vertical="center"/>
    </xf>
    <xf numFmtId="0" fontId="16" fillId="10" borderId="7" xfId="0" applyFont="1" applyFill="1" applyBorder="1" applyAlignment="1">
      <alignment horizontal="center" vertical="center"/>
    </xf>
    <xf numFmtId="0" fontId="4" fillId="5"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10" borderId="3"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3" xfId="0" applyFont="1" applyFill="1" applyBorder="1" applyAlignment="1">
      <alignment horizontal="center" vertical="center"/>
    </xf>
    <xf numFmtId="0" fontId="3" fillId="10" borderId="16" xfId="0" applyFont="1" applyFill="1" applyBorder="1" applyAlignment="1">
      <alignment horizontal="center" vertical="center"/>
    </xf>
    <xf numFmtId="0" fontId="6" fillId="10" borderId="6" xfId="0" applyFont="1" applyFill="1" applyBorder="1" applyAlignment="1">
      <alignment horizontal="center" vertical="center" wrapText="1"/>
    </xf>
    <xf numFmtId="0" fontId="6" fillId="10" borderId="46" xfId="0" applyFont="1" applyFill="1" applyBorder="1" applyAlignment="1">
      <alignment horizontal="center" vertical="center" wrapText="1"/>
    </xf>
    <xf numFmtId="0" fontId="28" fillId="0" borderId="3" xfId="0" applyFont="1" applyFill="1" applyBorder="1" applyAlignment="1">
      <alignment horizontal="center" vertical="center"/>
    </xf>
    <xf numFmtId="0" fontId="28" fillId="0" borderId="17" xfId="0" applyFont="1" applyFill="1" applyBorder="1" applyAlignment="1">
      <alignment horizontal="center" vertical="center"/>
    </xf>
    <xf numFmtId="0" fontId="29" fillId="0" borderId="6" xfId="0" applyFont="1" applyFill="1" applyBorder="1" applyAlignment="1">
      <alignment horizontal="left" vertical="top" wrapText="1"/>
    </xf>
    <xf numFmtId="0" fontId="29" fillId="0" borderId="46" xfId="0" applyFont="1" applyFill="1" applyBorder="1" applyAlignment="1">
      <alignment horizontal="left" vertical="top" wrapText="1"/>
    </xf>
    <xf numFmtId="0" fontId="29" fillId="0" borderId="7" xfId="0" applyFont="1" applyFill="1" applyBorder="1" applyAlignment="1">
      <alignment horizontal="left" vertical="top" wrapText="1"/>
    </xf>
    <xf numFmtId="0" fontId="44" fillId="0" borderId="6" xfId="0" applyFont="1" applyFill="1" applyBorder="1" applyAlignment="1">
      <alignment horizontal="right" vertical="center" wrapText="1"/>
    </xf>
    <xf numFmtId="0" fontId="44" fillId="0" borderId="46" xfId="0" applyFont="1" applyFill="1" applyBorder="1" applyAlignment="1">
      <alignment horizontal="right" vertical="center"/>
    </xf>
    <xf numFmtId="0" fontId="44" fillId="0" borderId="7" xfId="0" applyFont="1" applyFill="1" applyBorder="1" applyAlignment="1">
      <alignment horizontal="right" vertical="center"/>
    </xf>
    <xf numFmtId="0" fontId="10" fillId="5" borderId="6" xfId="0" applyFont="1" applyFill="1" applyBorder="1" applyAlignment="1" applyProtection="1">
      <alignment horizontal="center" vertical="top"/>
    </xf>
    <xf numFmtId="0" fontId="10" fillId="5" borderId="7" xfId="0" applyFont="1" applyFill="1" applyBorder="1" applyAlignment="1" applyProtection="1">
      <alignment horizontal="center" vertical="top"/>
    </xf>
    <xf numFmtId="0" fontId="10" fillId="8" borderId="6" xfId="0" applyFont="1" applyFill="1" applyBorder="1" applyAlignment="1" applyProtection="1">
      <alignment horizontal="center" vertical="center"/>
      <protection locked="0"/>
    </xf>
    <xf numFmtId="0" fontId="10" fillId="8" borderId="7" xfId="0" applyFont="1" applyFill="1" applyBorder="1" applyAlignment="1" applyProtection="1">
      <alignment horizontal="center" vertical="center"/>
      <protection locked="0"/>
    </xf>
    <xf numFmtId="0" fontId="6" fillId="13" borderId="6"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0" fontId="6" fillId="13" borderId="7" xfId="0" applyFont="1" applyFill="1" applyBorder="1" applyAlignment="1" applyProtection="1">
      <alignment horizontal="left" vertical="center" wrapText="1"/>
    </xf>
    <xf numFmtId="0" fontId="1" fillId="13" borderId="27" xfId="0" applyFont="1" applyFill="1" applyBorder="1" applyAlignment="1" applyProtection="1">
      <alignment horizontal="center" vertical="center" wrapText="1"/>
    </xf>
    <xf numFmtId="0" fontId="1" fillId="13" borderId="18" xfId="0" applyFont="1" applyFill="1" applyBorder="1" applyAlignment="1" applyProtection="1">
      <alignment horizontal="center" vertical="center" wrapText="1"/>
    </xf>
    <xf numFmtId="0" fontId="30" fillId="15" borderId="31" xfId="0" applyFont="1" applyFill="1" applyBorder="1" applyAlignment="1" applyProtection="1">
      <alignment horizontal="center" vertical="center" wrapText="1"/>
    </xf>
    <xf numFmtId="0" fontId="30" fillId="15" borderId="33" xfId="0" applyFont="1" applyFill="1" applyBorder="1" applyAlignment="1" applyProtection="1">
      <alignment horizontal="center" vertical="center"/>
    </xf>
    <xf numFmtId="0" fontId="30" fillId="15" borderId="39" xfId="0" applyFont="1" applyFill="1" applyBorder="1" applyAlignment="1" applyProtection="1">
      <alignment horizontal="center" vertical="center"/>
    </xf>
    <xf numFmtId="0" fontId="6" fillId="13" borderId="15"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xf>
    <xf numFmtId="38" fontId="1" fillId="4" borderId="6" xfId="0" applyNumberFormat="1" applyFont="1" applyFill="1" applyBorder="1" applyAlignment="1" applyProtection="1">
      <alignment horizontal="center" vertical="center"/>
      <protection locked="0"/>
    </xf>
    <xf numFmtId="0" fontId="3" fillId="4" borderId="4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2" fillId="11" borderId="3" xfId="0" applyFont="1" applyFill="1" applyBorder="1" applyAlignment="1" applyProtection="1">
      <alignment horizontal="center" vertical="center"/>
    </xf>
    <xf numFmtId="0" fontId="2" fillId="11" borderId="17" xfId="0" applyFont="1" applyFill="1" applyBorder="1" applyAlignment="1" applyProtection="1">
      <alignment horizontal="center" vertical="center"/>
    </xf>
    <xf numFmtId="0" fontId="2" fillId="11" borderId="48" xfId="0" applyFont="1" applyFill="1" applyBorder="1" applyAlignment="1" applyProtection="1">
      <alignment horizontal="center" vertical="center"/>
    </xf>
    <xf numFmtId="0" fontId="1" fillId="0" borderId="6" xfId="0" applyFont="1" applyBorder="1" applyAlignment="1" applyProtection="1">
      <alignment horizontal="center" vertical="center" wrapText="1"/>
    </xf>
    <xf numFmtId="0" fontId="1" fillId="0" borderId="4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38" fontId="1" fillId="3" borderId="13" xfId="0" applyNumberFormat="1"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38" fontId="1" fillId="3" borderId="6" xfId="0" applyNumberFormat="1"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2" fillId="11" borderId="18" xfId="0" applyFont="1" applyFill="1" applyBorder="1" applyAlignment="1" applyProtection="1">
      <alignment horizontal="center" vertical="center"/>
    </xf>
    <xf numFmtId="0" fontId="2" fillId="11" borderId="41" xfId="0" applyFont="1" applyFill="1" applyBorder="1" applyAlignment="1" applyProtection="1">
      <alignment horizontal="center" vertical="center"/>
    </xf>
    <xf numFmtId="0" fontId="1" fillId="0" borderId="25"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10" fillId="5" borderId="3" xfId="0" applyFont="1" applyFill="1" applyBorder="1" applyAlignment="1" applyProtection="1">
      <alignment horizontal="right" vertical="center"/>
    </xf>
    <xf numFmtId="0" fontId="11" fillId="5" borderId="17" xfId="0" applyFont="1" applyFill="1" applyBorder="1" applyAlignment="1" applyProtection="1">
      <alignment horizontal="right" vertical="center"/>
    </xf>
    <xf numFmtId="0" fontId="11" fillId="5" borderId="17" xfId="0" applyFont="1" applyFill="1" applyBorder="1" applyAlignment="1" applyProtection="1">
      <alignment vertical="center"/>
    </xf>
    <xf numFmtId="0" fontId="10" fillId="5" borderId="4" xfId="0" applyFont="1" applyFill="1" applyBorder="1" applyAlignment="1" applyProtection="1">
      <alignment horizontal="right" vertical="center"/>
    </xf>
    <xf numFmtId="0" fontId="11" fillId="5" borderId="0" xfId="0" applyFont="1" applyFill="1" applyBorder="1" applyAlignment="1" applyProtection="1">
      <alignment horizontal="right" vertical="center"/>
    </xf>
    <xf numFmtId="0" fontId="11" fillId="5" borderId="0" xfId="0" applyFont="1" applyFill="1" applyBorder="1" applyAlignment="1" applyProtection="1">
      <alignment vertical="center"/>
    </xf>
    <xf numFmtId="0" fontId="1" fillId="0" borderId="17"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10" fillId="5" borderId="16" xfId="0" applyFont="1" applyFill="1" applyBorder="1" applyAlignment="1" applyProtection="1">
      <alignment horizontal="center" vertical="center"/>
    </xf>
    <xf numFmtId="0" fontId="24" fillId="7" borderId="6" xfId="0" applyFont="1" applyFill="1" applyBorder="1" applyAlignment="1" applyProtection="1">
      <alignment horizontal="center" vertical="center"/>
    </xf>
    <xf numFmtId="0" fontId="24" fillId="7" borderId="7" xfId="0" applyFont="1" applyFill="1" applyBorder="1" applyAlignment="1" applyProtection="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0" fillId="5" borderId="46" xfId="0" applyFont="1" applyFill="1" applyBorder="1" applyAlignment="1" applyProtection="1">
      <alignment horizontal="center" vertical="center"/>
    </xf>
    <xf numFmtId="0" fontId="10" fillId="5" borderId="7" xfId="0" applyFont="1" applyFill="1" applyBorder="1" applyAlignment="1" applyProtection="1">
      <alignment horizontal="center" vertical="center"/>
    </xf>
    <xf numFmtId="0" fontId="10" fillId="8" borderId="46" xfId="0" applyFont="1" applyFill="1" applyBorder="1" applyAlignment="1" applyProtection="1">
      <alignment horizontal="center" vertical="center"/>
      <protection locked="0"/>
    </xf>
    <xf numFmtId="0" fontId="30" fillId="13" borderId="31" xfId="0" applyFont="1" applyFill="1" applyBorder="1" applyAlignment="1" applyProtection="1">
      <alignment horizontal="center" vertical="center" wrapText="1"/>
    </xf>
    <xf numFmtId="0" fontId="30" fillId="13" borderId="33" xfId="0" applyFont="1" applyFill="1" applyBorder="1" applyAlignment="1" applyProtection="1">
      <alignment horizontal="center" vertical="center"/>
    </xf>
    <xf numFmtId="0" fontId="30" fillId="13" borderId="39" xfId="0" applyFont="1" applyFill="1" applyBorder="1" applyAlignment="1" applyProtection="1">
      <alignment horizontal="center" vertical="center"/>
    </xf>
    <xf numFmtId="38" fontId="1" fillId="4" borderId="46" xfId="0" applyNumberFormat="1" applyFont="1" applyFill="1" applyBorder="1" applyAlignment="1" applyProtection="1">
      <alignment horizontal="center" vertical="center"/>
      <protection locked="0"/>
    </xf>
    <xf numFmtId="38" fontId="1" fillId="4" borderId="7" xfId="0" applyNumberFormat="1" applyFont="1" applyFill="1" applyBorder="1" applyAlignment="1" applyProtection="1">
      <alignment horizontal="center" vertical="center"/>
      <protection locked="0"/>
    </xf>
    <xf numFmtId="38" fontId="1" fillId="3" borderId="46" xfId="0" applyNumberFormat="1" applyFont="1" applyFill="1" applyBorder="1" applyAlignment="1" applyProtection="1">
      <alignment horizontal="center" vertical="center"/>
      <protection locked="0"/>
    </xf>
    <xf numFmtId="38" fontId="1" fillId="3" borderId="7" xfId="0" applyNumberFormat="1" applyFont="1" applyFill="1" applyBorder="1" applyAlignment="1" applyProtection="1">
      <alignment horizontal="center" vertical="center"/>
      <protection locked="0"/>
    </xf>
    <xf numFmtId="0" fontId="2" fillId="11" borderId="51" xfId="0" applyFont="1" applyFill="1" applyBorder="1" applyAlignment="1" applyProtection="1">
      <alignment horizontal="center" vertical="center"/>
    </xf>
    <xf numFmtId="0" fontId="2" fillId="11" borderId="43" xfId="0" applyFont="1" applyFill="1" applyBorder="1" applyAlignment="1" applyProtection="1">
      <alignment horizontal="center" vertical="center"/>
    </xf>
    <xf numFmtId="0" fontId="12" fillId="5" borderId="40" xfId="0" applyFont="1" applyFill="1" applyBorder="1" applyAlignment="1" applyProtection="1">
      <alignment vertical="center"/>
    </xf>
    <xf numFmtId="0" fontId="12" fillId="5" borderId="48" xfId="0" applyFont="1" applyFill="1" applyBorder="1" applyAlignment="1" applyProtection="1">
      <alignment vertical="center"/>
    </xf>
    <xf numFmtId="0" fontId="26" fillId="5" borderId="16" xfId="0" applyFont="1" applyFill="1" applyBorder="1" applyAlignment="1" applyProtection="1">
      <alignment horizontal="center" vertical="center"/>
    </xf>
    <xf numFmtId="0" fontId="26" fillId="5" borderId="49" xfId="0" applyFont="1" applyFill="1" applyBorder="1" applyAlignment="1" applyProtection="1">
      <alignment horizontal="center" vertical="center"/>
    </xf>
    <xf numFmtId="0" fontId="1"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25" xfId="0" applyFont="1" applyBorder="1" applyAlignment="1">
      <alignment horizontal="center" vertical="center" wrapText="1"/>
    </xf>
    <xf numFmtId="0" fontId="2" fillId="0" borderId="32"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6" xfId="0" applyFont="1" applyBorder="1" applyAlignment="1">
      <alignment horizontal="center" vertical="center" wrapText="1"/>
    </xf>
    <xf numFmtId="38" fontId="1" fillId="4" borderId="6" xfId="0" applyNumberFormat="1" applyFont="1" applyFill="1" applyBorder="1" applyAlignment="1">
      <alignment horizontal="center" vertical="center"/>
    </xf>
    <xf numFmtId="0" fontId="3" fillId="4" borderId="46" xfId="0" applyFont="1" applyFill="1" applyBorder="1" applyAlignment="1">
      <alignment horizontal="center" vertical="center"/>
    </xf>
    <xf numFmtId="0" fontId="3" fillId="4" borderId="7" xfId="0" applyFont="1" applyFill="1" applyBorder="1" applyAlignment="1">
      <alignment horizontal="center" vertical="center"/>
    </xf>
    <xf numFmtId="38" fontId="1" fillId="3" borderId="13" xfId="0" applyNumberFormat="1" applyFont="1" applyFill="1" applyBorder="1" applyAlignment="1">
      <alignment horizontal="center" vertical="center"/>
    </xf>
    <xf numFmtId="0" fontId="6" fillId="3" borderId="16" xfId="0" applyFont="1" applyFill="1" applyBorder="1" applyAlignment="1">
      <alignment horizontal="center" vertical="center"/>
    </xf>
    <xf numFmtId="0" fontId="6" fillId="3" borderId="49"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7" xfId="0" applyFont="1" applyBorder="1" applyAlignment="1">
      <alignment horizontal="center" vertical="center" wrapText="1"/>
    </xf>
    <xf numFmtId="0" fontId="2" fillId="11" borderId="10"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2" xfId="0" applyFont="1" applyFill="1" applyBorder="1" applyAlignment="1">
      <alignment horizontal="center" vertical="center"/>
    </xf>
    <xf numFmtId="0" fontId="3" fillId="0" borderId="5" xfId="0" applyFont="1" applyBorder="1" applyAlignment="1">
      <alignment horizontal="center" vertical="center" wrapText="1"/>
    </xf>
    <xf numFmtId="0" fontId="10" fillId="5" borderId="0" xfId="0" applyFont="1" applyFill="1" applyBorder="1" applyAlignment="1">
      <alignment horizontal="right" vertical="center"/>
    </xf>
    <xf numFmtId="0" fontId="11" fillId="5" borderId="0" xfId="0" applyFont="1" applyFill="1" applyBorder="1" applyAlignment="1">
      <alignment horizontal="right" vertical="center"/>
    </xf>
    <xf numFmtId="0" fontId="12" fillId="5" borderId="0" xfId="0" applyFont="1" applyFill="1" applyBorder="1" applyAlignment="1">
      <alignment vertical="center"/>
    </xf>
    <xf numFmtId="0" fontId="10" fillId="5" borderId="6" xfId="0" applyFont="1" applyFill="1" applyBorder="1" applyAlignment="1">
      <alignment horizontal="center" vertical="top"/>
    </xf>
    <xf numFmtId="0" fontId="12" fillId="5" borderId="46" xfId="0" applyFont="1" applyFill="1" applyBorder="1" applyAlignment="1">
      <alignment vertical="center"/>
    </xf>
    <xf numFmtId="0" fontId="0" fillId="5" borderId="7" xfId="0" applyFill="1" applyBorder="1" applyAlignment="1">
      <alignment vertical="center"/>
    </xf>
    <xf numFmtId="0" fontId="4" fillId="5" borderId="0" xfId="0" applyFont="1" applyFill="1" applyAlignment="1">
      <alignment horizontal="center" vertical="center" wrapText="1"/>
    </xf>
    <xf numFmtId="0" fontId="10" fillId="5" borderId="46" xfId="0" applyFont="1" applyFill="1" applyBorder="1" applyAlignment="1">
      <alignment horizontal="center" vertical="top"/>
    </xf>
    <xf numFmtId="0" fontId="0" fillId="5" borderId="7" xfId="0" applyFill="1" applyBorder="1" applyAlignment="1">
      <alignment horizontal="center" vertical="center"/>
    </xf>
    <xf numFmtId="0" fontId="10" fillId="5" borderId="3" xfId="0" applyFont="1" applyFill="1" applyBorder="1" applyAlignment="1">
      <alignment horizontal="center" vertical="center"/>
    </xf>
    <xf numFmtId="0" fontId="12" fillId="5" borderId="48" xfId="0" applyFont="1" applyFill="1" applyBorder="1" applyAlignment="1">
      <alignment vertical="center"/>
    </xf>
    <xf numFmtId="0" fontId="10" fillId="5" borderId="0" xfId="0" applyFont="1" applyFill="1" applyBorder="1" applyAlignment="1">
      <alignment horizontal="center" vertical="center"/>
    </xf>
    <xf numFmtId="0" fontId="10" fillId="5" borderId="7" xfId="0" applyFont="1" applyFill="1" applyBorder="1" applyAlignment="1">
      <alignment horizontal="center" vertical="top"/>
    </xf>
    <xf numFmtId="0" fontId="29" fillId="0" borderId="13" xfId="0" applyFont="1" applyFill="1" applyBorder="1" applyAlignment="1">
      <alignment horizontal="left" vertical="top" wrapText="1"/>
    </xf>
    <xf numFmtId="0" fontId="29" fillId="0" borderId="16" xfId="0" applyFont="1" applyFill="1" applyBorder="1" applyAlignment="1">
      <alignment horizontal="left" vertical="top" wrapText="1"/>
    </xf>
    <xf numFmtId="0" fontId="29" fillId="0" borderId="49" xfId="0" applyFont="1" applyFill="1" applyBorder="1" applyAlignment="1">
      <alignment horizontal="left" vertical="top" wrapText="1"/>
    </xf>
    <xf numFmtId="0" fontId="28" fillId="0" borderId="48" xfId="0" applyFont="1" applyFill="1" applyBorder="1" applyAlignment="1">
      <alignment horizontal="center" vertical="center"/>
    </xf>
    <xf numFmtId="38" fontId="1" fillId="3" borderId="6" xfId="0" applyNumberFormat="1" applyFont="1" applyFill="1" applyBorder="1" applyAlignment="1">
      <alignment horizontal="center" vertical="center"/>
    </xf>
    <xf numFmtId="0" fontId="6" fillId="3" borderId="46" xfId="0" applyFont="1" applyFill="1" applyBorder="1" applyAlignment="1">
      <alignment horizontal="center" vertical="center"/>
    </xf>
    <xf numFmtId="0" fontId="6" fillId="3" borderId="7"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46" xfId="0" applyFont="1" applyFill="1" applyBorder="1" applyAlignment="1">
      <alignment horizontal="center" vertical="center"/>
    </xf>
    <xf numFmtId="0" fontId="10" fillId="5" borderId="7" xfId="0" applyFont="1" applyFill="1" applyBorder="1" applyAlignment="1">
      <alignment horizontal="center" vertical="center"/>
    </xf>
    <xf numFmtId="0" fontId="3" fillId="0" borderId="0" xfId="0" applyFont="1" applyAlignment="1">
      <alignment horizontal="center" vertical="center" wrapText="1"/>
    </xf>
    <xf numFmtId="0" fontId="11" fillId="0" borderId="0" xfId="0" applyFont="1" applyAlignment="1">
      <alignment vertical="top" wrapText="1"/>
    </xf>
    <xf numFmtId="0" fontId="11" fillId="0" borderId="0" xfId="0" applyFont="1" applyFill="1">
      <alignment vertical="center"/>
    </xf>
  </cellXfs>
  <cellStyles count="5">
    <cellStyle name="Comma" xfId="1" builtinId="3"/>
    <cellStyle name="Normal" xfId="0" builtinId="0"/>
    <cellStyle name="Normal 2" xfId="2" xr:uid="{00000000-0005-0000-0000-000002000000}"/>
    <cellStyle name="Normal 2 2" xfId="4" xr:uid="{351ECE5F-7D9B-4AC3-9D94-686C480452EA}"/>
    <cellStyle name="Normal 3" xfId="3" xr:uid="{CE4A5B6D-5C4E-4144-BD01-04CAC26FCB88}"/>
  </cellStyles>
  <dxfs count="0"/>
  <tableStyles count="0" defaultTableStyle="TableStyleMedium9" defaultPivotStyle="PivotStyleLight16"/>
  <colors>
    <mruColors>
      <color rgb="FF0000FF"/>
      <color rgb="FFDCE6F1"/>
      <color rgb="FFCCFFCC"/>
      <color rgb="FFFFE07D"/>
      <color rgb="FFDA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87"/>
  <sheetViews>
    <sheetView tabSelected="1" topLeftCell="O1" zoomScale="70" zoomScaleNormal="70" workbookViewId="0">
      <selection activeCell="V5" sqref="V5"/>
    </sheetView>
  </sheetViews>
  <sheetFormatPr defaultRowHeight="12.9"/>
  <cols>
    <col min="1" max="1" width="24.5" style="375" customWidth="1"/>
    <col min="2" max="2" width="9" style="375"/>
    <col min="3" max="3" width="10.25" style="375" customWidth="1"/>
    <col min="4" max="4" width="9" style="375"/>
    <col min="5" max="5" width="14.625" style="375" customWidth="1"/>
    <col min="6" max="6" width="14.75" style="375" customWidth="1"/>
    <col min="7" max="7" width="11.5" style="375" customWidth="1"/>
    <col min="8" max="8" width="13.375" style="375" customWidth="1"/>
    <col min="9" max="9" width="12.375" style="375" customWidth="1"/>
    <col min="10" max="10" width="14.875" style="375" customWidth="1"/>
    <col min="11" max="11" width="76" style="375" customWidth="1"/>
    <col min="12" max="12" width="14.875" style="375" customWidth="1"/>
    <col min="13" max="13" width="17.375" style="375" customWidth="1"/>
    <col min="14" max="14" width="12.75" style="375" customWidth="1"/>
    <col min="15" max="15" width="14.375" style="375" customWidth="1"/>
    <col min="16" max="16" width="13.125" style="375" customWidth="1"/>
    <col min="17" max="17" width="14.875" style="375" customWidth="1"/>
    <col min="18" max="18" width="10.875" style="375" bestFit="1" customWidth="1"/>
    <col min="19" max="20" width="9" style="375"/>
    <col min="21" max="21" width="45.875" style="375" customWidth="1"/>
    <col min="22" max="22" width="117" style="375" customWidth="1"/>
    <col min="23" max="16384" width="9" style="375"/>
  </cols>
  <sheetData>
    <row r="1" spans="1:23" ht="30.6">
      <c r="A1" s="476" t="s">
        <v>116</v>
      </c>
      <c r="B1" s="476"/>
      <c r="C1" s="476"/>
      <c r="D1" s="476"/>
      <c r="E1" s="476"/>
      <c r="F1" s="476"/>
      <c r="G1" s="476"/>
      <c r="H1" s="476"/>
      <c r="I1" s="476"/>
      <c r="J1" s="476"/>
      <c r="K1" s="476"/>
      <c r="L1" s="476"/>
      <c r="M1" s="476"/>
      <c r="N1" s="476"/>
      <c r="O1" s="476"/>
      <c r="P1" s="476"/>
      <c r="Q1" s="476"/>
      <c r="R1" s="390"/>
      <c r="S1" s="390"/>
      <c r="T1" s="390"/>
      <c r="U1" s="464" t="s">
        <v>169</v>
      </c>
      <c r="V1" s="390"/>
      <c r="W1" s="390"/>
    </row>
    <row r="2" spans="1:23" ht="30.6">
      <c r="A2" s="483" t="s">
        <v>17</v>
      </c>
      <c r="B2" s="483"/>
      <c r="C2" s="483"/>
      <c r="D2" s="483"/>
      <c r="E2" s="483"/>
      <c r="F2" s="483"/>
      <c r="G2" s="483"/>
      <c r="H2" s="483"/>
      <c r="I2" s="483"/>
      <c r="J2" s="483"/>
      <c r="K2" s="389"/>
      <c r="L2" s="483" t="s">
        <v>36</v>
      </c>
      <c r="M2" s="483"/>
      <c r="N2" s="483"/>
      <c r="O2" s="483"/>
      <c r="P2" s="389"/>
      <c r="Q2" s="389"/>
      <c r="R2" s="390"/>
      <c r="S2" s="390"/>
      <c r="T2" s="390"/>
      <c r="U2" s="464" t="s">
        <v>162</v>
      </c>
      <c r="V2" s="463"/>
      <c r="W2" s="390"/>
    </row>
    <row r="3" spans="1:23" s="391" customFormat="1" ht="31.25" thickBot="1">
      <c r="A3" s="301"/>
      <c r="B3" s="301"/>
      <c r="C3" s="301"/>
      <c r="D3" s="301"/>
      <c r="E3" s="301"/>
      <c r="F3" s="301"/>
      <c r="G3" s="301"/>
      <c r="H3" s="301"/>
      <c r="I3" s="301"/>
      <c r="J3" s="301"/>
      <c r="K3" s="301"/>
      <c r="L3" s="301"/>
      <c r="M3" s="301"/>
      <c r="N3" s="301"/>
      <c r="O3" s="301"/>
      <c r="P3" s="301"/>
      <c r="Q3" s="301"/>
      <c r="R3" s="390"/>
      <c r="S3" s="390"/>
      <c r="T3" s="390"/>
      <c r="U3" s="464" t="s">
        <v>167</v>
      </c>
      <c r="V3" s="463"/>
      <c r="W3" s="390"/>
    </row>
    <row r="4" spans="1:23" s="391" customFormat="1" ht="30.6">
      <c r="A4" s="491" t="s">
        <v>129</v>
      </c>
      <c r="B4" s="492"/>
      <c r="C4" s="492"/>
      <c r="D4" s="492"/>
      <c r="E4" s="492"/>
      <c r="F4" s="492"/>
      <c r="G4" s="492"/>
      <c r="H4" s="492"/>
      <c r="I4" s="492"/>
      <c r="J4" s="492"/>
      <c r="K4" s="492"/>
      <c r="L4" s="492"/>
      <c r="M4" s="492"/>
      <c r="N4" s="492"/>
      <c r="O4" s="492"/>
      <c r="P4" s="492"/>
      <c r="Q4" s="493"/>
      <c r="R4" s="390"/>
      <c r="S4" s="390"/>
      <c r="T4" s="390"/>
      <c r="U4" s="464" t="s">
        <v>168</v>
      </c>
      <c r="V4" s="638" t="s">
        <v>170</v>
      </c>
      <c r="W4" s="390"/>
    </row>
    <row r="5" spans="1:23" s="391" customFormat="1" ht="150.15" customHeight="1" thickBot="1">
      <c r="A5" s="488" t="s">
        <v>153</v>
      </c>
      <c r="B5" s="489"/>
      <c r="C5" s="489"/>
      <c r="D5" s="489"/>
      <c r="E5" s="489"/>
      <c r="F5" s="489"/>
      <c r="G5" s="489"/>
      <c r="H5" s="489"/>
      <c r="I5" s="489"/>
      <c r="J5" s="489"/>
      <c r="K5" s="489"/>
      <c r="L5" s="489"/>
      <c r="M5" s="489"/>
      <c r="N5" s="489"/>
      <c r="O5" s="489"/>
      <c r="P5" s="489"/>
      <c r="Q5" s="490"/>
      <c r="R5" s="390"/>
      <c r="S5" s="390"/>
      <c r="T5" s="390"/>
      <c r="V5" s="637" t="s">
        <v>171</v>
      </c>
      <c r="W5" s="390"/>
    </row>
    <row r="6" spans="1:23" s="391" customFormat="1" ht="45.55" customHeight="1" thickBot="1">
      <c r="A6" s="301"/>
      <c r="B6" s="301"/>
      <c r="C6" s="301"/>
      <c r="D6" s="301"/>
      <c r="E6" s="301"/>
      <c r="F6" s="301"/>
      <c r="G6" s="301"/>
      <c r="H6" s="301"/>
      <c r="I6" s="301"/>
      <c r="J6" s="301"/>
      <c r="K6" s="301"/>
      <c r="L6" s="301"/>
      <c r="M6" s="301"/>
      <c r="N6" s="301"/>
      <c r="O6" s="301"/>
      <c r="P6" s="301"/>
      <c r="Q6" s="301"/>
      <c r="R6" s="301"/>
      <c r="S6" s="301"/>
      <c r="T6" s="301"/>
      <c r="U6" s="637"/>
      <c r="V6" s="301"/>
      <c r="W6" s="301"/>
    </row>
    <row r="7" spans="1:23" s="391" customFormat="1" ht="50.95" customHeight="1" thickBot="1">
      <c r="A7" s="497"/>
      <c r="B7" s="498"/>
      <c r="C7" s="499"/>
      <c r="D7" s="375"/>
      <c r="E7" s="375"/>
      <c r="F7" s="473" t="s">
        <v>118</v>
      </c>
      <c r="G7" s="474"/>
      <c r="H7" s="474"/>
      <c r="I7" s="474"/>
      <c r="J7" s="475"/>
      <c r="L7" s="392"/>
      <c r="M7" s="392"/>
      <c r="N7" s="392"/>
      <c r="O7" s="392"/>
      <c r="P7" s="392"/>
    </row>
    <row r="8" spans="1:23" s="391" customFormat="1" ht="55.55" customHeight="1" thickBot="1">
      <c r="A8" s="301"/>
      <c r="B8" s="375"/>
      <c r="C8" s="375"/>
      <c r="D8" s="375"/>
      <c r="E8" s="375"/>
      <c r="F8" s="494" t="s">
        <v>130</v>
      </c>
      <c r="G8" s="495"/>
      <c r="H8" s="495"/>
      <c r="I8" s="495"/>
      <c r="J8" s="496"/>
      <c r="L8" s="473" t="s">
        <v>35</v>
      </c>
      <c r="M8" s="474"/>
      <c r="N8" s="474"/>
      <c r="O8" s="474"/>
      <c r="P8" s="475"/>
    </row>
    <row r="9" spans="1:23" ht="57.75" customHeight="1" thickBot="1">
      <c r="A9" s="393"/>
      <c r="B9" s="393"/>
      <c r="C9" s="393"/>
      <c r="D9" s="393"/>
      <c r="E9" s="393"/>
      <c r="F9" s="486" t="s">
        <v>38</v>
      </c>
      <c r="G9" s="484" t="s">
        <v>33</v>
      </c>
      <c r="H9" s="394" t="s">
        <v>28</v>
      </c>
      <c r="I9" s="394" t="s">
        <v>29</v>
      </c>
      <c r="J9" s="394" t="s">
        <v>30</v>
      </c>
      <c r="L9" s="486" t="s">
        <v>38</v>
      </c>
      <c r="M9" s="484" t="s">
        <v>33</v>
      </c>
      <c r="N9" s="394" t="s">
        <v>28</v>
      </c>
      <c r="O9" s="394" t="s">
        <v>29</v>
      </c>
      <c r="P9" s="394" t="s">
        <v>30</v>
      </c>
    </row>
    <row r="10" spans="1:23" ht="18.7" customHeight="1" thickBot="1">
      <c r="A10" s="395" t="s">
        <v>11</v>
      </c>
      <c r="B10" s="393"/>
      <c r="C10" s="393"/>
      <c r="D10" s="393"/>
      <c r="E10" s="393"/>
      <c r="F10" s="487"/>
      <c r="G10" s="485"/>
      <c r="H10" s="394" t="s">
        <v>27</v>
      </c>
      <c r="I10" s="394" t="s">
        <v>27</v>
      </c>
      <c r="J10" s="394" t="s">
        <v>27</v>
      </c>
      <c r="L10" s="487"/>
      <c r="M10" s="485"/>
      <c r="N10" s="394" t="s">
        <v>27</v>
      </c>
      <c r="O10" s="394" t="s">
        <v>27</v>
      </c>
      <c r="P10" s="394" t="s">
        <v>27</v>
      </c>
    </row>
    <row r="11" spans="1:23" ht="44.35" customHeight="1" thickBot="1">
      <c r="A11" s="393"/>
      <c r="B11" s="393"/>
      <c r="C11" s="393"/>
      <c r="D11" s="393"/>
      <c r="E11" s="393"/>
      <c r="F11" s="396" t="s">
        <v>39</v>
      </c>
      <c r="G11" s="397">
        <f>SUMIF(E18:E487,120,J18:J487)</f>
        <v>250000</v>
      </c>
      <c r="H11" s="398">
        <f>astm(SUMIF(E18:E487,120,P18:P487),3)</f>
        <v>9.9000000000000005E-2</v>
      </c>
      <c r="I11" s="399">
        <f>IF(C14="Yes",IF(C12&lt;2022,0.125,0.051),IF(C12=2015,0.1,IF(C12=2016,0.093,IF(C12=2017,0.073,IF(C12=2018,0.067,IF(C12=2019,0.061,IF(C12=2020,0.055,IF(C12=2021,0.049,IF(C12=2022,0.043,IF(C12=2023,0.037,IF(C12=2024,0.031,IF(C12&gt;=2025,0.026,"n/a"))))))))))))</f>
        <v>7.2999999999999995E-2</v>
      </c>
      <c r="J11" s="400">
        <f>astm(((I11-H11)*$G$11),0)</f>
        <v>-6500</v>
      </c>
      <c r="L11" s="396" t="s">
        <v>39</v>
      </c>
      <c r="M11" s="397">
        <f>SUMIF(E18:E487,"150",J18:J487)</f>
        <v>283840</v>
      </c>
      <c r="N11" s="398">
        <f>astm(SUMIF(E18:E487,150,P18:P487),3)</f>
        <v>5.1999999999999998E-2</v>
      </c>
      <c r="O11" s="399">
        <f>IF(C14="Yes",IF(C12&lt;2022,0.125,0.051),IF(C12=2015,0.1,IF(C12=2016,0.093,IF(C12=2017,0.086,IF(C12=2018,0.079,IF(C12=2019,0.072,IF(C12=2020,0.065,IF(C12=2021,0.058,IF(C12=2022,0.051,IF(C12=2023,0.044,IF(C12=2024,0.037,IF(C12&gt;=2025,0.03,"n/a"))))))))))))</f>
        <v>8.5999999999999993E-2</v>
      </c>
      <c r="P11" s="400">
        <f>astm(((O11-N11)*$M$11),0)</f>
        <v>9651</v>
      </c>
    </row>
    <row r="12" spans="1:23" ht="43.5" customHeight="1" thickBot="1">
      <c r="A12" s="477" t="s">
        <v>32</v>
      </c>
      <c r="B12" s="478"/>
      <c r="C12" s="481">
        <v>2017</v>
      </c>
      <c r="D12" s="401"/>
      <c r="E12" s="393"/>
      <c r="F12" s="396" t="s">
        <v>40</v>
      </c>
      <c r="G12" s="397">
        <f>SUMIF(F18:F487,120,J18:J487)</f>
        <v>210000</v>
      </c>
      <c r="H12" s="398" t="e">
        <f ca="1">astm(SUMIF(F18:F486,120,Q18:Q487),3)</f>
        <v>#NAME?</v>
      </c>
      <c r="I12" s="399">
        <f>IF(C12=2015,0.14,IF(C12=2016,0.11,IF(C12=2017,0.103,IF(C12=2018,0.097,IF(C12=2019,0.09,IF(C12=2020,0.083,IF(C12=2021,0.077,IF(C12=2022,0.07,IF(C12=2023,0.063,IF(C12=2024,0.057,IF(C12&gt;=2025,0.05,"n/a")))))))))))</f>
        <v>0.10299999999999999</v>
      </c>
      <c r="J12" s="400" t="e">
        <f ca="1">astm(((I12-H12)*$G$12),0)</f>
        <v>#NAME?</v>
      </c>
      <c r="L12" s="396" t="s">
        <v>40</v>
      </c>
      <c r="M12" s="470" t="s">
        <v>166</v>
      </c>
      <c r="N12" s="471"/>
      <c r="O12" s="471"/>
      <c r="P12" s="472"/>
    </row>
    <row r="13" spans="1:23" ht="14.3" thickBot="1">
      <c r="A13" s="479"/>
      <c r="B13" s="480"/>
      <c r="C13" s="482"/>
      <c r="D13" s="393"/>
      <c r="E13" s="393"/>
      <c r="F13" s="393"/>
      <c r="G13" s="402"/>
      <c r="H13" s="393"/>
      <c r="I13" s="393"/>
      <c r="J13" s="393"/>
      <c r="K13" s="393"/>
      <c r="L13" s="393"/>
      <c r="M13" s="393"/>
      <c r="N13" s="393"/>
      <c r="O13" s="393"/>
      <c r="P13" s="393"/>
      <c r="R13" s="403"/>
      <c r="S13" s="403"/>
    </row>
    <row r="14" spans="1:23" ht="42.8" customHeight="1" thickBot="1">
      <c r="A14" s="467" t="s">
        <v>64</v>
      </c>
      <c r="B14" s="468"/>
      <c r="C14" s="180" t="s">
        <v>48</v>
      </c>
      <c r="D14" s="404"/>
      <c r="E14" s="393"/>
      <c r="F14" s="393"/>
      <c r="G14" s="405"/>
      <c r="H14" s="405"/>
      <c r="I14" s="405"/>
      <c r="J14" s="405"/>
      <c r="K14" s="405"/>
      <c r="L14" s="405"/>
      <c r="M14" s="405"/>
      <c r="N14" s="405"/>
      <c r="O14" s="405"/>
      <c r="P14" s="393"/>
    </row>
    <row r="15" spans="1:23" ht="14.3" thickBot="1">
      <c r="A15" s="393"/>
      <c r="B15" s="393"/>
      <c r="C15" s="393"/>
      <c r="D15" s="393"/>
      <c r="E15" s="393"/>
      <c r="F15" s="402"/>
      <c r="G15" s="393"/>
      <c r="H15" s="393"/>
      <c r="I15" s="393"/>
      <c r="J15" s="393"/>
      <c r="K15" s="393"/>
      <c r="L15" s="393"/>
      <c r="M15" s="393"/>
      <c r="N15" s="393"/>
      <c r="O15" s="393"/>
      <c r="P15" s="393"/>
      <c r="Q15" s="393"/>
    </row>
    <row r="16" spans="1:23" s="410" customFormat="1" ht="95.95" customHeight="1" thickBot="1">
      <c r="A16" s="465" t="s">
        <v>31</v>
      </c>
      <c r="B16" s="465" t="s">
        <v>42</v>
      </c>
      <c r="C16" s="406" t="s">
        <v>71</v>
      </c>
      <c r="D16" s="406" t="s">
        <v>56</v>
      </c>
      <c r="E16" s="406" t="s">
        <v>37</v>
      </c>
      <c r="F16" s="407" t="s">
        <v>47</v>
      </c>
      <c r="G16" s="408" t="s">
        <v>93</v>
      </c>
      <c r="H16" s="408" t="s">
        <v>112</v>
      </c>
      <c r="I16" s="408" t="s">
        <v>91</v>
      </c>
      <c r="J16" s="409" t="s">
        <v>60</v>
      </c>
      <c r="K16" s="465" t="s">
        <v>4</v>
      </c>
      <c r="L16" s="406" t="s">
        <v>157</v>
      </c>
      <c r="M16" s="408" t="s">
        <v>160</v>
      </c>
      <c r="N16" s="406" t="s">
        <v>158</v>
      </c>
      <c r="O16" s="408" t="s">
        <v>159</v>
      </c>
      <c r="P16" s="465" t="s">
        <v>89</v>
      </c>
      <c r="Q16" s="465" t="s">
        <v>90</v>
      </c>
    </row>
    <row r="17" spans="1:21" s="413" customFormat="1" ht="14.95" thickBot="1">
      <c r="A17" s="469"/>
      <c r="B17" s="469"/>
      <c r="C17" s="411" t="s">
        <v>27</v>
      </c>
      <c r="D17" s="411" t="s">
        <v>61</v>
      </c>
      <c r="E17" s="411" t="s">
        <v>34</v>
      </c>
      <c r="F17" s="411" t="s">
        <v>34</v>
      </c>
      <c r="G17" s="406" t="s">
        <v>111</v>
      </c>
      <c r="H17" s="406" t="s">
        <v>111</v>
      </c>
      <c r="I17" s="408" t="s">
        <v>27</v>
      </c>
      <c r="J17" s="411" t="s">
        <v>26</v>
      </c>
      <c r="K17" s="466"/>
      <c r="L17" s="411" t="s">
        <v>27</v>
      </c>
      <c r="M17" s="406" t="s">
        <v>27</v>
      </c>
      <c r="N17" s="412" t="s">
        <v>27</v>
      </c>
      <c r="O17" s="412" t="s">
        <v>27</v>
      </c>
      <c r="P17" s="466"/>
      <c r="Q17" s="466"/>
    </row>
    <row r="18" spans="1:21" ht="40.75">
      <c r="A18" s="181" t="s">
        <v>0</v>
      </c>
      <c r="B18" s="182">
        <v>160</v>
      </c>
      <c r="C18" s="183">
        <v>0.16</v>
      </c>
      <c r="D18" s="184">
        <v>120</v>
      </c>
      <c r="E18" s="184">
        <v>150</v>
      </c>
      <c r="F18" s="185">
        <v>150</v>
      </c>
      <c r="G18" s="184" t="s">
        <v>49</v>
      </c>
      <c r="H18" s="186" t="s">
        <v>48</v>
      </c>
      <c r="I18" s="187"/>
      <c r="J18" s="188">
        <v>39458</v>
      </c>
      <c r="K18" s="450" t="s">
        <v>163</v>
      </c>
      <c r="L18" s="414">
        <f t="shared" ref="L18:L81" si="0">IF(A18="","",IF(B18=160,0.16,IF(B18=125,0.125,IF(B18=110,0.11,IF(B18=85,0.085,IF(B18="FED SULEV30",0.03,IF(B18=70,0.07,IF(B18=50,0.05,IF(B18=30,0.03,IF(B18=20,0.02,IF(B18=0,0,"n/a")))))))))))</f>
        <v>0.16</v>
      </c>
      <c r="M18" s="415">
        <f t="shared" ref="M18:M81" si="1">IF(L18="","",MAX(0,L18-IF(G18="Yes",0.005,0))-IF(H18="Yes",I18,0))</f>
        <v>0.155</v>
      </c>
      <c r="N18" s="416">
        <f t="shared" ref="N18:N81" si="2">IF(A18="","",IF(OR(B18="",C18=""),"FIX BIN",J18*M18))</f>
        <v>6115.99</v>
      </c>
      <c r="O18" s="417">
        <f t="shared" ref="O18:O81" si="3">IF(A18="","",IF(OR(B18="",C18=""),"FIX BIN",IFERROR(J18*C18,"")))</f>
        <v>6313.28</v>
      </c>
      <c r="P18" s="418">
        <f t="shared" ref="P18:P81" si="4">IF(A18="","",IF(OR(B18="",C18=""),ERROR.TYPE(3),IFERROR(N18/(IF(E18=120,$G$11,$M$11)),"")))</f>
        <v>2.1547315388951521E-2</v>
      </c>
      <c r="Q18" s="419">
        <f>IF(A18="","",IF(OR(B18="",C18=""),ERROR.TYPE(3),IFERROR(O18/(IF(F18=120,$G$12,'LDT2,HLDT,MDPV'!$G$11)),"")))</f>
        <v>2.3891947941856548E-2</v>
      </c>
    </row>
    <row r="19" spans="1:21" ht="13.6">
      <c r="A19" s="189" t="s">
        <v>2</v>
      </c>
      <c r="B19" s="190">
        <v>125</v>
      </c>
      <c r="C19" s="191">
        <v>0.13</v>
      </c>
      <c r="D19" s="192">
        <v>120</v>
      </c>
      <c r="E19" s="192">
        <v>150</v>
      </c>
      <c r="F19" s="186">
        <v>150</v>
      </c>
      <c r="G19" s="192" t="s">
        <v>48</v>
      </c>
      <c r="H19" s="186" t="s">
        <v>48</v>
      </c>
      <c r="I19" s="193"/>
      <c r="J19" s="194">
        <v>20382</v>
      </c>
      <c r="K19" s="451"/>
      <c r="L19" s="420">
        <f t="shared" si="0"/>
        <v>0.125</v>
      </c>
      <c r="M19" s="421">
        <f t="shared" si="1"/>
        <v>0.125</v>
      </c>
      <c r="N19" s="422">
        <f t="shared" si="2"/>
        <v>2547.75</v>
      </c>
      <c r="O19" s="418">
        <f t="shared" si="3"/>
        <v>2649.6600000000003</v>
      </c>
      <c r="P19" s="418">
        <f t="shared" si="4"/>
        <v>8.9760076099210818E-3</v>
      </c>
      <c r="Q19" s="419">
        <f>IF(A19="","",IF(OR(B19="",C19=""),ERROR.TYPE(3),IFERROR(O19/(IF(F19=120,$G$12,'LDT2,HLDT,MDPV'!$G$11)),"")))</f>
        <v>1.0027361178914864E-2</v>
      </c>
      <c r="S19" s="423"/>
    </row>
    <row r="20" spans="1:21" ht="13.6">
      <c r="A20" s="189" t="s">
        <v>1</v>
      </c>
      <c r="B20" s="190">
        <v>20</v>
      </c>
      <c r="C20" s="191">
        <v>0.02</v>
      </c>
      <c r="D20" s="192">
        <v>150</v>
      </c>
      <c r="E20" s="192">
        <v>150</v>
      </c>
      <c r="F20" s="186">
        <v>150</v>
      </c>
      <c r="G20" s="192" t="s">
        <v>49</v>
      </c>
      <c r="H20" s="186" t="s">
        <v>49</v>
      </c>
      <c r="I20" s="193">
        <v>5.0000000000000001E-3</v>
      </c>
      <c r="J20" s="194">
        <v>45000</v>
      </c>
      <c r="K20" s="451"/>
      <c r="L20" s="420">
        <f t="shared" si="0"/>
        <v>0.02</v>
      </c>
      <c r="M20" s="421">
        <f t="shared" si="1"/>
        <v>9.9999999999999985E-3</v>
      </c>
      <c r="N20" s="422">
        <f t="shared" si="2"/>
        <v>449.99999999999994</v>
      </c>
      <c r="O20" s="418">
        <f t="shared" si="3"/>
        <v>900</v>
      </c>
      <c r="P20" s="418">
        <f t="shared" si="4"/>
        <v>1.585400225479143E-3</v>
      </c>
      <c r="Q20" s="419">
        <f>IF(A20="","",IF(OR(B20="",C20=""),ERROR.TYPE(3),IFERROR(O20/(IF(F20=120,$G$12,'LDT2,HLDT,MDPV'!$G$11)),"")))</f>
        <v>3.405955881518148E-3</v>
      </c>
      <c r="S20" s="423"/>
    </row>
    <row r="21" spans="1:21" ht="13.6">
      <c r="A21" s="189" t="s">
        <v>41</v>
      </c>
      <c r="B21" s="190">
        <v>50</v>
      </c>
      <c r="C21" s="191">
        <v>0.05</v>
      </c>
      <c r="D21" s="192">
        <v>150</v>
      </c>
      <c r="E21" s="192">
        <v>150</v>
      </c>
      <c r="F21" s="186">
        <v>150</v>
      </c>
      <c r="G21" s="192" t="s">
        <v>48</v>
      </c>
      <c r="H21" s="186" t="s">
        <v>48</v>
      </c>
      <c r="I21" s="193"/>
      <c r="J21" s="194">
        <v>79000</v>
      </c>
      <c r="K21" s="451"/>
      <c r="L21" s="420">
        <f t="shared" si="0"/>
        <v>0.05</v>
      </c>
      <c r="M21" s="421">
        <f t="shared" si="1"/>
        <v>0.05</v>
      </c>
      <c r="N21" s="422">
        <f t="shared" si="2"/>
        <v>3950</v>
      </c>
      <c r="O21" s="418">
        <f t="shared" si="3"/>
        <v>3950</v>
      </c>
      <c r="P21" s="418">
        <f t="shared" si="4"/>
        <v>1.3916290868094702E-2</v>
      </c>
      <c r="Q21" s="419">
        <f>IF(A21="","",IF(OR(B21="",C21=""),ERROR.TYPE(3),IFERROR(O21/(IF(F21=120,$G$12,'LDT2,HLDT,MDPV'!$G$11)),"")))</f>
        <v>1.494836192444076E-2</v>
      </c>
      <c r="S21" s="423"/>
    </row>
    <row r="22" spans="1:21" ht="13.6">
      <c r="A22" s="195" t="s">
        <v>55</v>
      </c>
      <c r="B22" s="190">
        <v>0</v>
      </c>
      <c r="C22" s="191">
        <v>0</v>
      </c>
      <c r="D22" s="192">
        <v>150</v>
      </c>
      <c r="E22" s="192">
        <v>150</v>
      </c>
      <c r="F22" s="186">
        <v>150</v>
      </c>
      <c r="G22" s="192" t="s">
        <v>49</v>
      </c>
      <c r="H22" s="186" t="s">
        <v>48</v>
      </c>
      <c r="I22" s="193"/>
      <c r="J22" s="194">
        <v>10000</v>
      </c>
      <c r="K22" s="451"/>
      <c r="L22" s="420">
        <f t="shared" si="0"/>
        <v>0</v>
      </c>
      <c r="M22" s="421">
        <f t="shared" si="1"/>
        <v>0</v>
      </c>
      <c r="N22" s="422">
        <f t="shared" si="2"/>
        <v>0</v>
      </c>
      <c r="O22" s="418">
        <f t="shared" si="3"/>
        <v>0</v>
      </c>
      <c r="P22" s="418">
        <f t="shared" si="4"/>
        <v>0</v>
      </c>
      <c r="Q22" s="419">
        <f>IF(A22="","",IF(OR(B22="",C22=""),ERROR.TYPE(3),IFERROR(O22/(IF(F22=120,$G$12,'LDT2,HLDT,MDPV'!$G$11)),"")))</f>
        <v>0</v>
      </c>
    </row>
    <row r="23" spans="1:21" ht="13.6">
      <c r="A23" s="195" t="s">
        <v>57</v>
      </c>
      <c r="B23" s="190">
        <v>20</v>
      </c>
      <c r="C23" s="191" t="s">
        <v>58</v>
      </c>
      <c r="D23" s="192">
        <v>150</v>
      </c>
      <c r="E23" s="192">
        <v>150</v>
      </c>
      <c r="F23" s="186" t="s">
        <v>58</v>
      </c>
      <c r="G23" s="192" t="s">
        <v>48</v>
      </c>
      <c r="H23" s="186" t="s">
        <v>48</v>
      </c>
      <c r="I23" s="193"/>
      <c r="J23" s="194">
        <v>90000</v>
      </c>
      <c r="K23" s="452" t="s">
        <v>59</v>
      </c>
      <c r="L23" s="420">
        <f t="shared" si="0"/>
        <v>0.02</v>
      </c>
      <c r="M23" s="421">
        <f t="shared" si="1"/>
        <v>0.02</v>
      </c>
      <c r="N23" s="422">
        <f t="shared" si="2"/>
        <v>1800</v>
      </c>
      <c r="O23" s="418" t="str">
        <f t="shared" si="3"/>
        <v/>
      </c>
      <c r="P23" s="418">
        <f t="shared" si="4"/>
        <v>6.3416009019165729E-3</v>
      </c>
      <c r="Q23" s="419" t="str">
        <f>IF(A23="","",IF(OR(B23="",C23=""),ERROR.TYPE(3),IFERROR(O23/(IF(F23=120,$G$12,'LDT2,HLDT,MDPV'!$G$11)),"")))</f>
        <v/>
      </c>
    </row>
    <row r="24" spans="1:21" ht="13.6">
      <c r="A24" s="195" t="s">
        <v>70</v>
      </c>
      <c r="B24" s="190">
        <v>160</v>
      </c>
      <c r="C24" s="191">
        <v>0.14000000000000001</v>
      </c>
      <c r="D24" s="192">
        <v>120</v>
      </c>
      <c r="E24" s="192">
        <v>120</v>
      </c>
      <c r="F24" s="186">
        <v>120</v>
      </c>
      <c r="G24" s="192" t="s">
        <v>48</v>
      </c>
      <c r="H24" s="192" t="s">
        <v>48</v>
      </c>
      <c r="I24" s="193"/>
      <c r="J24" s="194">
        <v>120000</v>
      </c>
      <c r="K24" s="451"/>
      <c r="L24" s="420">
        <f t="shared" si="0"/>
        <v>0.16</v>
      </c>
      <c r="M24" s="421">
        <f t="shared" si="1"/>
        <v>0.16</v>
      </c>
      <c r="N24" s="422">
        <f t="shared" si="2"/>
        <v>19200</v>
      </c>
      <c r="O24" s="418">
        <f t="shared" si="3"/>
        <v>16800</v>
      </c>
      <c r="P24" s="418">
        <f t="shared" si="4"/>
        <v>7.6799999999999993E-2</v>
      </c>
      <c r="Q24" s="419">
        <f>IF(A24="","",IF(OR(B24="",C24=""),ERROR.TYPE(3),IFERROR(O24/(IF(F24=120,$G$12,'LDT2,HLDT,MDPV'!$G$11)),"")))</f>
        <v>0.08</v>
      </c>
      <c r="R24" s="403"/>
      <c r="S24" s="403"/>
      <c r="T24" s="403"/>
      <c r="U24" s="403"/>
    </row>
    <row r="25" spans="1:21" ht="13.6">
      <c r="A25" s="195" t="s">
        <v>3</v>
      </c>
      <c r="B25" s="190">
        <v>30</v>
      </c>
      <c r="C25" s="191">
        <v>0.14000000000000001</v>
      </c>
      <c r="D25" s="192">
        <v>120</v>
      </c>
      <c r="E25" s="192">
        <v>120</v>
      </c>
      <c r="F25" s="186">
        <v>120</v>
      </c>
      <c r="G25" s="192" t="s">
        <v>48</v>
      </c>
      <c r="H25" s="192" t="s">
        <v>48</v>
      </c>
      <c r="I25" s="193"/>
      <c r="J25" s="194">
        <v>90000</v>
      </c>
      <c r="K25" s="451"/>
      <c r="L25" s="420">
        <f t="shared" si="0"/>
        <v>0.03</v>
      </c>
      <c r="M25" s="421">
        <f t="shared" si="1"/>
        <v>0.03</v>
      </c>
      <c r="N25" s="422">
        <f t="shared" si="2"/>
        <v>2700</v>
      </c>
      <c r="O25" s="418">
        <f t="shared" si="3"/>
        <v>12600.000000000002</v>
      </c>
      <c r="P25" s="418">
        <f t="shared" si="4"/>
        <v>1.0800000000000001E-2</v>
      </c>
      <c r="Q25" s="419">
        <f>IF(A25="","",IF(OR(B25="",C25=""),ERROR.TYPE(3),IFERROR(O25/(IF(F25=120,$G$12,'LDT2,HLDT,MDPV'!$G$11)),"")))</f>
        <v>6.0000000000000012E-2</v>
      </c>
      <c r="R25" s="403"/>
      <c r="S25" s="403"/>
      <c r="T25" s="403"/>
      <c r="U25" s="403"/>
    </row>
    <row r="26" spans="1:21" ht="13.6">
      <c r="A26" s="195" t="s">
        <v>84</v>
      </c>
      <c r="B26" s="190">
        <v>70</v>
      </c>
      <c r="C26" s="191" t="s">
        <v>58</v>
      </c>
      <c r="D26" s="192">
        <v>120</v>
      </c>
      <c r="E26" s="192">
        <v>120</v>
      </c>
      <c r="F26" s="186" t="s">
        <v>58</v>
      </c>
      <c r="G26" s="192" t="s">
        <v>48</v>
      </c>
      <c r="H26" s="186" t="s">
        <v>48</v>
      </c>
      <c r="I26" s="186"/>
      <c r="J26" s="194">
        <v>40000</v>
      </c>
      <c r="K26" s="452" t="s">
        <v>59</v>
      </c>
      <c r="L26" s="420">
        <f t="shared" si="0"/>
        <v>7.0000000000000007E-2</v>
      </c>
      <c r="M26" s="421">
        <f t="shared" si="1"/>
        <v>7.0000000000000007E-2</v>
      </c>
      <c r="N26" s="422">
        <f t="shared" si="2"/>
        <v>2800.0000000000005</v>
      </c>
      <c r="O26" s="418" t="str">
        <f t="shared" si="3"/>
        <v/>
      </c>
      <c r="P26" s="418">
        <f t="shared" si="4"/>
        <v>1.1200000000000002E-2</v>
      </c>
      <c r="Q26" s="419" t="str">
        <f>IF(A26="","",IF(OR(B26="",C26=""),ERROR.TYPE(3),IFERROR(O26/(IF(F26=120,$G$12,'LDT2,HLDT,MDPV'!$G$11)),"")))</f>
        <v/>
      </c>
    </row>
    <row r="27" spans="1:21" ht="13.6">
      <c r="A27" s="195"/>
      <c r="B27" s="190"/>
      <c r="C27" s="191"/>
      <c r="D27" s="192"/>
      <c r="E27" s="192"/>
      <c r="F27" s="186"/>
      <c r="G27" s="192"/>
      <c r="H27" s="186"/>
      <c r="I27" s="186"/>
      <c r="J27" s="194"/>
      <c r="K27" s="451"/>
      <c r="L27" s="420" t="str">
        <f t="shared" si="0"/>
        <v/>
      </c>
      <c r="M27" s="421" t="str">
        <f t="shared" si="1"/>
        <v/>
      </c>
      <c r="N27" s="422" t="str">
        <f t="shared" si="2"/>
        <v/>
      </c>
      <c r="O27" s="418" t="str">
        <f t="shared" si="3"/>
        <v/>
      </c>
      <c r="P27" s="418" t="str">
        <f t="shared" si="4"/>
        <v/>
      </c>
      <c r="Q27" s="419" t="str">
        <f>IF(A27="","",IF(OR(B27="",C27=""),ERROR.TYPE(3),IFERROR(O27/(IF(F27=120,$G$12,'LDT2,HLDT,MDPV'!$G$11)),"")))</f>
        <v/>
      </c>
    </row>
    <row r="28" spans="1:21" ht="13.6">
      <c r="A28" s="195"/>
      <c r="B28" s="190"/>
      <c r="C28" s="191"/>
      <c r="D28" s="192"/>
      <c r="E28" s="192"/>
      <c r="F28" s="186"/>
      <c r="G28" s="192"/>
      <c r="H28" s="186"/>
      <c r="I28" s="186"/>
      <c r="J28" s="194"/>
      <c r="K28" s="451"/>
      <c r="L28" s="420" t="str">
        <f t="shared" si="0"/>
        <v/>
      </c>
      <c r="M28" s="421" t="str">
        <f t="shared" si="1"/>
        <v/>
      </c>
      <c r="N28" s="422" t="str">
        <f t="shared" si="2"/>
        <v/>
      </c>
      <c r="O28" s="418" t="str">
        <f t="shared" si="3"/>
        <v/>
      </c>
      <c r="P28" s="418" t="str">
        <f t="shared" si="4"/>
        <v/>
      </c>
      <c r="Q28" s="419" t="str">
        <f>IF(A28="","",IF(OR(B28="",C28=""),ERROR.TYPE(3),IFERROR(O28/(IF(F28=120,$G$12,'LDT2,HLDT,MDPV'!$G$11)),"")))</f>
        <v/>
      </c>
    </row>
    <row r="29" spans="1:21" ht="13.6">
      <c r="A29" s="195"/>
      <c r="B29" s="190"/>
      <c r="C29" s="191"/>
      <c r="D29" s="192"/>
      <c r="E29" s="192"/>
      <c r="F29" s="186"/>
      <c r="G29" s="192"/>
      <c r="H29" s="186"/>
      <c r="I29" s="186"/>
      <c r="J29" s="194"/>
      <c r="K29" s="451"/>
      <c r="L29" s="420" t="str">
        <f t="shared" si="0"/>
        <v/>
      </c>
      <c r="M29" s="421" t="str">
        <f t="shared" si="1"/>
        <v/>
      </c>
      <c r="N29" s="422" t="str">
        <f t="shared" si="2"/>
        <v/>
      </c>
      <c r="O29" s="418" t="str">
        <f t="shared" si="3"/>
        <v/>
      </c>
      <c r="P29" s="418" t="str">
        <f t="shared" si="4"/>
        <v/>
      </c>
      <c r="Q29" s="419" t="str">
        <f>IF(A29="","",IF(OR(B29="",C29=""),ERROR.TYPE(3),IFERROR(O29/(IF(F29=120,$G$12,'LDT2,HLDT,MDPV'!$G$11)),"")))</f>
        <v/>
      </c>
    </row>
    <row r="30" spans="1:21" ht="13.6">
      <c r="A30" s="195"/>
      <c r="B30" s="190"/>
      <c r="C30" s="191"/>
      <c r="D30" s="192"/>
      <c r="E30" s="192"/>
      <c r="F30" s="186"/>
      <c r="G30" s="192"/>
      <c r="H30" s="186"/>
      <c r="I30" s="186"/>
      <c r="J30" s="194"/>
      <c r="K30" s="451"/>
      <c r="L30" s="420" t="str">
        <f t="shared" si="0"/>
        <v/>
      </c>
      <c r="M30" s="421" t="str">
        <f t="shared" si="1"/>
        <v/>
      </c>
      <c r="N30" s="422" t="str">
        <f t="shared" si="2"/>
        <v/>
      </c>
      <c r="O30" s="418" t="str">
        <f t="shared" si="3"/>
        <v/>
      </c>
      <c r="P30" s="418" t="str">
        <f t="shared" si="4"/>
        <v/>
      </c>
      <c r="Q30" s="419" t="str">
        <f>IF(A30="","",IF(OR(B30="",C30=""),ERROR.TYPE(3),IFERROR(O30/(IF(F30=120,$G$12,'LDT2,HLDT,MDPV'!$G$11)),"")))</f>
        <v/>
      </c>
    </row>
    <row r="31" spans="1:21" ht="13.6">
      <c r="A31" s="195"/>
      <c r="B31" s="190"/>
      <c r="C31" s="191"/>
      <c r="D31" s="192"/>
      <c r="E31" s="192"/>
      <c r="F31" s="186"/>
      <c r="G31" s="192"/>
      <c r="H31" s="186"/>
      <c r="I31" s="186"/>
      <c r="J31" s="194"/>
      <c r="K31" s="451"/>
      <c r="L31" s="420" t="str">
        <f t="shared" si="0"/>
        <v/>
      </c>
      <c r="M31" s="421" t="str">
        <f t="shared" si="1"/>
        <v/>
      </c>
      <c r="N31" s="422" t="str">
        <f t="shared" si="2"/>
        <v/>
      </c>
      <c r="O31" s="418" t="str">
        <f t="shared" si="3"/>
        <v/>
      </c>
      <c r="P31" s="418" t="str">
        <f t="shared" si="4"/>
        <v/>
      </c>
      <c r="Q31" s="419" t="str">
        <f>IF(A31="","",IF(OR(B31="",C31=""),ERROR.TYPE(3),IFERROR(O31/(IF(F31=120,$G$12,'LDT2,HLDT,MDPV'!$G$11)),"")))</f>
        <v/>
      </c>
    </row>
    <row r="32" spans="1:21" ht="13.6">
      <c r="A32" s="195"/>
      <c r="B32" s="190"/>
      <c r="C32" s="191"/>
      <c r="D32" s="192"/>
      <c r="E32" s="192"/>
      <c r="F32" s="186"/>
      <c r="G32" s="192"/>
      <c r="H32" s="186"/>
      <c r="I32" s="186"/>
      <c r="J32" s="194"/>
      <c r="K32" s="451"/>
      <c r="L32" s="420" t="str">
        <f t="shared" si="0"/>
        <v/>
      </c>
      <c r="M32" s="421" t="str">
        <f t="shared" si="1"/>
        <v/>
      </c>
      <c r="N32" s="422" t="str">
        <f t="shared" si="2"/>
        <v/>
      </c>
      <c r="O32" s="418" t="str">
        <f t="shared" si="3"/>
        <v/>
      </c>
      <c r="P32" s="418" t="str">
        <f t="shared" si="4"/>
        <v/>
      </c>
      <c r="Q32" s="419" t="str">
        <f>IF(A32="","",IF(OR(B32="",C32=""),ERROR.TYPE(3),IFERROR(O32/(IF(F32=120,$G$12,'LDT2,HLDT,MDPV'!$G$11)),"")))</f>
        <v/>
      </c>
    </row>
    <row r="33" spans="1:17" ht="13.6">
      <c r="A33" s="195"/>
      <c r="B33" s="190"/>
      <c r="C33" s="191"/>
      <c r="D33" s="192"/>
      <c r="E33" s="192"/>
      <c r="F33" s="186"/>
      <c r="G33" s="192"/>
      <c r="H33" s="186"/>
      <c r="I33" s="186"/>
      <c r="J33" s="194"/>
      <c r="K33" s="451"/>
      <c r="L33" s="420" t="str">
        <f t="shared" si="0"/>
        <v/>
      </c>
      <c r="M33" s="421" t="str">
        <f t="shared" si="1"/>
        <v/>
      </c>
      <c r="N33" s="422" t="str">
        <f t="shared" si="2"/>
        <v/>
      </c>
      <c r="O33" s="418" t="str">
        <f t="shared" si="3"/>
        <v/>
      </c>
      <c r="P33" s="418" t="str">
        <f t="shared" si="4"/>
        <v/>
      </c>
      <c r="Q33" s="419" t="str">
        <f>IF(A33="","",IF(OR(B33="",C33=""),ERROR.TYPE(3),IFERROR(O33/(IF(F33=120,$G$12,'LDT2,HLDT,MDPV'!$G$11)),"")))</f>
        <v/>
      </c>
    </row>
    <row r="34" spans="1:17" ht="13.6">
      <c r="A34" s="195"/>
      <c r="B34" s="190"/>
      <c r="C34" s="191"/>
      <c r="D34" s="192"/>
      <c r="E34" s="192"/>
      <c r="F34" s="186"/>
      <c r="G34" s="192"/>
      <c r="H34" s="186"/>
      <c r="I34" s="186"/>
      <c r="J34" s="194"/>
      <c r="K34" s="451"/>
      <c r="L34" s="420" t="str">
        <f t="shared" si="0"/>
        <v/>
      </c>
      <c r="M34" s="421" t="str">
        <f t="shared" si="1"/>
        <v/>
      </c>
      <c r="N34" s="422" t="str">
        <f t="shared" si="2"/>
        <v/>
      </c>
      <c r="O34" s="418" t="str">
        <f t="shared" si="3"/>
        <v/>
      </c>
      <c r="P34" s="418" t="str">
        <f t="shared" si="4"/>
        <v/>
      </c>
      <c r="Q34" s="419" t="str">
        <f>IF(A34="","",IF(OR(B34="",C34=""),ERROR.TYPE(3),IFERROR(O34/(IF(F34=120,$G$12,'LDT2,HLDT,MDPV'!$G$11)),"")))</f>
        <v/>
      </c>
    </row>
    <row r="35" spans="1:17" ht="13.6">
      <c r="A35" s="195"/>
      <c r="B35" s="190"/>
      <c r="C35" s="191"/>
      <c r="D35" s="192"/>
      <c r="E35" s="192"/>
      <c r="F35" s="186"/>
      <c r="G35" s="192"/>
      <c r="H35" s="186"/>
      <c r="I35" s="186"/>
      <c r="J35" s="194"/>
      <c r="K35" s="451"/>
      <c r="L35" s="420" t="str">
        <f t="shared" si="0"/>
        <v/>
      </c>
      <c r="M35" s="421" t="str">
        <f t="shared" si="1"/>
        <v/>
      </c>
      <c r="N35" s="422" t="str">
        <f t="shared" si="2"/>
        <v/>
      </c>
      <c r="O35" s="418" t="str">
        <f t="shared" si="3"/>
        <v/>
      </c>
      <c r="P35" s="418" t="str">
        <f t="shared" si="4"/>
        <v/>
      </c>
      <c r="Q35" s="419" t="str">
        <f>IF(A35="","",IF(OR(B35="",C35=""),ERROR.TYPE(3),IFERROR(O35/(IF(F35=120,$G$12,'LDT2,HLDT,MDPV'!$G$11)),"")))</f>
        <v/>
      </c>
    </row>
    <row r="36" spans="1:17" ht="13.6">
      <c r="A36" s="195"/>
      <c r="B36" s="190"/>
      <c r="C36" s="191"/>
      <c r="D36" s="192"/>
      <c r="E36" s="192"/>
      <c r="F36" s="186"/>
      <c r="G36" s="192"/>
      <c r="H36" s="186"/>
      <c r="I36" s="186"/>
      <c r="J36" s="194"/>
      <c r="K36" s="451"/>
      <c r="L36" s="420" t="str">
        <f t="shared" si="0"/>
        <v/>
      </c>
      <c r="M36" s="421" t="str">
        <f t="shared" si="1"/>
        <v/>
      </c>
      <c r="N36" s="422" t="str">
        <f t="shared" si="2"/>
        <v/>
      </c>
      <c r="O36" s="418" t="str">
        <f t="shared" si="3"/>
        <v/>
      </c>
      <c r="P36" s="418" t="str">
        <f t="shared" si="4"/>
        <v/>
      </c>
      <c r="Q36" s="419" t="str">
        <f>IF(A36="","",IF(OR(B36="",C36=""),ERROR.TYPE(3),IFERROR(O36/(IF(F36=120,$G$12,'LDT2,HLDT,MDPV'!$G$11)),"")))</f>
        <v/>
      </c>
    </row>
    <row r="37" spans="1:17" ht="13.6">
      <c r="A37" s="195"/>
      <c r="B37" s="190"/>
      <c r="C37" s="191"/>
      <c r="D37" s="192"/>
      <c r="E37" s="192"/>
      <c r="F37" s="186"/>
      <c r="G37" s="192"/>
      <c r="H37" s="186"/>
      <c r="I37" s="186"/>
      <c r="J37" s="194"/>
      <c r="K37" s="451"/>
      <c r="L37" s="420" t="str">
        <f t="shared" si="0"/>
        <v/>
      </c>
      <c r="M37" s="421" t="str">
        <f t="shared" si="1"/>
        <v/>
      </c>
      <c r="N37" s="422" t="str">
        <f t="shared" si="2"/>
        <v/>
      </c>
      <c r="O37" s="418" t="str">
        <f t="shared" si="3"/>
        <v/>
      </c>
      <c r="P37" s="418" t="str">
        <f t="shared" si="4"/>
        <v/>
      </c>
      <c r="Q37" s="419" t="str">
        <f>IF(A37="","",IF(OR(B37="",C37=""),ERROR.TYPE(3),IFERROR(O37/(IF(F37=120,$G$12,'LDT2,HLDT,MDPV'!$G$11)),"")))</f>
        <v/>
      </c>
    </row>
    <row r="38" spans="1:17" ht="13.6">
      <c r="A38" s="195"/>
      <c r="B38" s="190"/>
      <c r="C38" s="191"/>
      <c r="D38" s="192"/>
      <c r="E38" s="192"/>
      <c r="F38" s="186"/>
      <c r="G38" s="192"/>
      <c r="H38" s="186"/>
      <c r="I38" s="186"/>
      <c r="J38" s="194"/>
      <c r="K38" s="451"/>
      <c r="L38" s="420" t="str">
        <f t="shared" si="0"/>
        <v/>
      </c>
      <c r="M38" s="421" t="str">
        <f t="shared" si="1"/>
        <v/>
      </c>
      <c r="N38" s="422" t="str">
        <f t="shared" si="2"/>
        <v/>
      </c>
      <c r="O38" s="418" t="str">
        <f t="shared" si="3"/>
        <v/>
      </c>
      <c r="P38" s="418" t="str">
        <f t="shared" si="4"/>
        <v/>
      </c>
      <c r="Q38" s="419" t="str">
        <f>IF(A38="","",IF(OR(B38="",C38=""),ERROR.TYPE(3),IFERROR(O38/(IF(F38=120,$G$12,'LDT2,HLDT,MDPV'!$G$11)),"")))</f>
        <v/>
      </c>
    </row>
    <row r="39" spans="1:17" ht="13.6">
      <c r="A39" s="195"/>
      <c r="B39" s="190"/>
      <c r="C39" s="191"/>
      <c r="D39" s="192"/>
      <c r="E39" s="192"/>
      <c r="F39" s="186"/>
      <c r="G39" s="192"/>
      <c r="H39" s="186"/>
      <c r="I39" s="186"/>
      <c r="J39" s="194"/>
      <c r="K39" s="451"/>
      <c r="L39" s="420" t="str">
        <f t="shared" si="0"/>
        <v/>
      </c>
      <c r="M39" s="421" t="str">
        <f t="shared" si="1"/>
        <v/>
      </c>
      <c r="N39" s="422" t="str">
        <f t="shared" si="2"/>
        <v/>
      </c>
      <c r="O39" s="418" t="str">
        <f t="shared" si="3"/>
        <v/>
      </c>
      <c r="P39" s="418" t="str">
        <f t="shared" si="4"/>
        <v/>
      </c>
      <c r="Q39" s="419" t="str">
        <f>IF(A39="","",IF(OR(B39="",C39=""),ERROR.TYPE(3),IFERROR(O39/(IF(F39=120,$G$12,'LDT2,HLDT,MDPV'!$G$11)),"")))</f>
        <v/>
      </c>
    </row>
    <row r="40" spans="1:17" ht="13.6">
      <c r="A40" s="195"/>
      <c r="B40" s="190"/>
      <c r="C40" s="191"/>
      <c r="D40" s="192"/>
      <c r="E40" s="192"/>
      <c r="F40" s="186"/>
      <c r="G40" s="192"/>
      <c r="H40" s="186"/>
      <c r="I40" s="186"/>
      <c r="J40" s="194"/>
      <c r="K40" s="451"/>
      <c r="L40" s="420" t="str">
        <f t="shared" si="0"/>
        <v/>
      </c>
      <c r="M40" s="421" t="str">
        <f t="shared" si="1"/>
        <v/>
      </c>
      <c r="N40" s="422" t="str">
        <f t="shared" si="2"/>
        <v/>
      </c>
      <c r="O40" s="418" t="str">
        <f t="shared" si="3"/>
        <v/>
      </c>
      <c r="P40" s="418" t="str">
        <f t="shared" si="4"/>
        <v/>
      </c>
      <c r="Q40" s="419" t="str">
        <f>IF(A40="","",IF(OR(B40="",C40=""),ERROR.TYPE(3),IFERROR(O40/(IF(F40=120,$G$12,'LDT2,HLDT,MDPV'!$G$11)),"")))</f>
        <v/>
      </c>
    </row>
    <row r="41" spans="1:17" ht="13.6">
      <c r="A41" s="195"/>
      <c r="B41" s="190"/>
      <c r="C41" s="191"/>
      <c r="D41" s="192"/>
      <c r="E41" s="192"/>
      <c r="F41" s="186"/>
      <c r="G41" s="192"/>
      <c r="H41" s="186"/>
      <c r="I41" s="186"/>
      <c r="J41" s="194"/>
      <c r="K41" s="451"/>
      <c r="L41" s="420" t="str">
        <f t="shared" si="0"/>
        <v/>
      </c>
      <c r="M41" s="421" t="str">
        <f t="shared" si="1"/>
        <v/>
      </c>
      <c r="N41" s="422" t="str">
        <f t="shared" si="2"/>
        <v/>
      </c>
      <c r="O41" s="418" t="str">
        <f t="shared" si="3"/>
        <v/>
      </c>
      <c r="P41" s="418" t="str">
        <f t="shared" si="4"/>
        <v/>
      </c>
      <c r="Q41" s="419" t="str">
        <f>IF(A41="","",IF(OR(B41="",C41=""),ERROR.TYPE(3),IFERROR(O41/(IF(F41=120,$G$12,'LDT2,HLDT,MDPV'!$G$11)),"")))</f>
        <v/>
      </c>
    </row>
    <row r="42" spans="1:17" ht="13.6">
      <c r="A42" s="195"/>
      <c r="B42" s="190"/>
      <c r="C42" s="191"/>
      <c r="D42" s="192"/>
      <c r="E42" s="192"/>
      <c r="F42" s="186"/>
      <c r="G42" s="192"/>
      <c r="H42" s="186"/>
      <c r="I42" s="186"/>
      <c r="J42" s="194"/>
      <c r="K42" s="451"/>
      <c r="L42" s="420" t="str">
        <f t="shared" si="0"/>
        <v/>
      </c>
      <c r="M42" s="421" t="str">
        <f t="shared" si="1"/>
        <v/>
      </c>
      <c r="N42" s="422" t="str">
        <f t="shared" si="2"/>
        <v/>
      </c>
      <c r="O42" s="418" t="str">
        <f t="shared" si="3"/>
        <v/>
      </c>
      <c r="P42" s="418" t="str">
        <f t="shared" si="4"/>
        <v/>
      </c>
      <c r="Q42" s="419" t="str">
        <f>IF(A42="","",IF(OR(B42="",C42=""),ERROR.TYPE(3),IFERROR(O42/(IF(F42=120,$G$12,'LDT2,HLDT,MDPV'!$G$11)),"")))</f>
        <v/>
      </c>
    </row>
    <row r="43" spans="1:17" ht="13.6">
      <c r="A43" s="195"/>
      <c r="B43" s="190"/>
      <c r="C43" s="191"/>
      <c r="D43" s="192"/>
      <c r="E43" s="192"/>
      <c r="F43" s="186"/>
      <c r="G43" s="192"/>
      <c r="H43" s="186"/>
      <c r="I43" s="186"/>
      <c r="J43" s="194"/>
      <c r="K43" s="451"/>
      <c r="L43" s="420" t="str">
        <f t="shared" si="0"/>
        <v/>
      </c>
      <c r="M43" s="421" t="str">
        <f t="shared" si="1"/>
        <v/>
      </c>
      <c r="N43" s="422" t="str">
        <f t="shared" si="2"/>
        <v/>
      </c>
      <c r="O43" s="418" t="str">
        <f t="shared" si="3"/>
        <v/>
      </c>
      <c r="P43" s="418" t="str">
        <f t="shared" si="4"/>
        <v/>
      </c>
      <c r="Q43" s="419" t="str">
        <f>IF(A43="","",IF(OR(B43="",C43=""),ERROR.TYPE(3),IFERROR(O43/(IF(F43=120,$G$12,'LDT2,HLDT,MDPV'!$G$11)),"")))</f>
        <v/>
      </c>
    </row>
    <row r="44" spans="1:17" ht="13.6">
      <c r="A44" s="195"/>
      <c r="B44" s="190"/>
      <c r="C44" s="191"/>
      <c r="D44" s="192"/>
      <c r="E44" s="192"/>
      <c r="F44" s="186"/>
      <c r="G44" s="192"/>
      <c r="H44" s="186"/>
      <c r="I44" s="186"/>
      <c r="J44" s="194"/>
      <c r="K44" s="451"/>
      <c r="L44" s="420" t="str">
        <f t="shared" si="0"/>
        <v/>
      </c>
      <c r="M44" s="421" t="str">
        <f t="shared" si="1"/>
        <v/>
      </c>
      <c r="N44" s="422" t="str">
        <f t="shared" si="2"/>
        <v/>
      </c>
      <c r="O44" s="418" t="str">
        <f t="shared" si="3"/>
        <v/>
      </c>
      <c r="P44" s="418" t="str">
        <f t="shared" si="4"/>
        <v/>
      </c>
      <c r="Q44" s="419" t="str">
        <f>IF(A44="","",IF(OR(B44="",C44=""),ERROR.TYPE(3),IFERROR(O44/(IF(F44=120,$G$12,'LDT2,HLDT,MDPV'!$G$11)),"")))</f>
        <v/>
      </c>
    </row>
    <row r="45" spans="1:17" ht="13.6">
      <c r="A45" s="195"/>
      <c r="B45" s="190"/>
      <c r="C45" s="191"/>
      <c r="D45" s="192"/>
      <c r="E45" s="192"/>
      <c r="F45" s="186"/>
      <c r="G45" s="192"/>
      <c r="H45" s="186"/>
      <c r="I45" s="186"/>
      <c r="J45" s="194"/>
      <c r="K45" s="451"/>
      <c r="L45" s="420" t="str">
        <f t="shared" si="0"/>
        <v/>
      </c>
      <c r="M45" s="421" t="str">
        <f t="shared" si="1"/>
        <v/>
      </c>
      <c r="N45" s="422" t="str">
        <f t="shared" si="2"/>
        <v/>
      </c>
      <c r="O45" s="418" t="str">
        <f t="shared" si="3"/>
        <v/>
      </c>
      <c r="P45" s="418" t="str">
        <f t="shared" si="4"/>
        <v/>
      </c>
      <c r="Q45" s="419" t="str">
        <f>IF(A45="","",IF(OR(B45="",C45=""),ERROR.TYPE(3),IFERROR(O45/(IF(F45=120,$G$12,'LDT2,HLDT,MDPV'!$G$11)),"")))</f>
        <v/>
      </c>
    </row>
    <row r="46" spans="1:17" ht="13.6">
      <c r="A46" s="195"/>
      <c r="B46" s="190"/>
      <c r="C46" s="191"/>
      <c r="D46" s="192"/>
      <c r="E46" s="192"/>
      <c r="F46" s="186"/>
      <c r="G46" s="192"/>
      <c r="H46" s="186"/>
      <c r="I46" s="186"/>
      <c r="J46" s="194"/>
      <c r="K46" s="451"/>
      <c r="L46" s="420" t="str">
        <f t="shared" si="0"/>
        <v/>
      </c>
      <c r="M46" s="421" t="str">
        <f t="shared" si="1"/>
        <v/>
      </c>
      <c r="N46" s="422" t="str">
        <f t="shared" si="2"/>
        <v/>
      </c>
      <c r="O46" s="418" t="str">
        <f t="shared" si="3"/>
        <v/>
      </c>
      <c r="P46" s="418" t="str">
        <f t="shared" si="4"/>
        <v/>
      </c>
      <c r="Q46" s="419" t="str">
        <f>IF(A46="","",IF(OR(B46="",C46=""),ERROR.TYPE(3),IFERROR(O46/(IF(F46=120,$G$12,'LDT2,HLDT,MDPV'!$G$11)),"")))</f>
        <v/>
      </c>
    </row>
    <row r="47" spans="1:17" ht="13.6">
      <c r="A47" s="195"/>
      <c r="B47" s="190"/>
      <c r="C47" s="191"/>
      <c r="D47" s="192"/>
      <c r="E47" s="192"/>
      <c r="F47" s="186"/>
      <c r="G47" s="192"/>
      <c r="H47" s="186"/>
      <c r="I47" s="186"/>
      <c r="J47" s="194"/>
      <c r="K47" s="451"/>
      <c r="L47" s="420" t="str">
        <f t="shared" si="0"/>
        <v/>
      </c>
      <c r="M47" s="421" t="str">
        <f t="shared" si="1"/>
        <v/>
      </c>
      <c r="N47" s="422" t="str">
        <f t="shared" si="2"/>
        <v/>
      </c>
      <c r="O47" s="418" t="str">
        <f t="shared" si="3"/>
        <v/>
      </c>
      <c r="P47" s="418" t="str">
        <f t="shared" si="4"/>
        <v/>
      </c>
      <c r="Q47" s="419" t="str">
        <f>IF(A47="","",IF(OR(B47="",C47=""),ERROR.TYPE(3),IFERROR(O47/(IF(F47=120,$G$12,'LDT2,HLDT,MDPV'!$G$11)),"")))</f>
        <v/>
      </c>
    </row>
    <row r="48" spans="1:17" ht="13.6">
      <c r="A48" s="195"/>
      <c r="B48" s="190"/>
      <c r="C48" s="191"/>
      <c r="D48" s="192"/>
      <c r="E48" s="192"/>
      <c r="F48" s="186"/>
      <c r="G48" s="192"/>
      <c r="H48" s="186"/>
      <c r="I48" s="186"/>
      <c r="J48" s="194"/>
      <c r="K48" s="451"/>
      <c r="L48" s="420" t="str">
        <f t="shared" si="0"/>
        <v/>
      </c>
      <c r="M48" s="421" t="str">
        <f t="shared" si="1"/>
        <v/>
      </c>
      <c r="N48" s="422" t="str">
        <f t="shared" si="2"/>
        <v/>
      </c>
      <c r="O48" s="418" t="str">
        <f t="shared" si="3"/>
        <v/>
      </c>
      <c r="P48" s="418" t="str">
        <f t="shared" si="4"/>
        <v/>
      </c>
      <c r="Q48" s="419" t="str">
        <f>IF(A48="","",IF(OR(B48="",C48=""),ERROR.TYPE(3),IFERROR(O48/(IF(F48=120,$G$12,'LDT2,HLDT,MDPV'!$G$11)),"")))</f>
        <v/>
      </c>
    </row>
    <row r="49" spans="1:17" ht="13.6">
      <c r="A49" s="195"/>
      <c r="B49" s="190"/>
      <c r="C49" s="191"/>
      <c r="D49" s="192"/>
      <c r="E49" s="192"/>
      <c r="F49" s="186"/>
      <c r="G49" s="192"/>
      <c r="H49" s="186"/>
      <c r="I49" s="186"/>
      <c r="J49" s="194"/>
      <c r="K49" s="451"/>
      <c r="L49" s="420" t="str">
        <f t="shared" si="0"/>
        <v/>
      </c>
      <c r="M49" s="421" t="str">
        <f t="shared" si="1"/>
        <v/>
      </c>
      <c r="N49" s="422" t="str">
        <f t="shared" si="2"/>
        <v/>
      </c>
      <c r="O49" s="418" t="str">
        <f t="shared" si="3"/>
        <v/>
      </c>
      <c r="P49" s="418" t="str">
        <f t="shared" si="4"/>
        <v/>
      </c>
      <c r="Q49" s="419" t="str">
        <f>IF(A49="","",IF(OR(B49="",C49=""),ERROR.TYPE(3),IFERROR(O49/(IF(F49=120,$G$12,'LDT2,HLDT,MDPV'!$G$11)),"")))</f>
        <v/>
      </c>
    </row>
    <row r="50" spans="1:17" ht="13.6">
      <c r="A50" s="195"/>
      <c r="B50" s="190"/>
      <c r="C50" s="191"/>
      <c r="D50" s="192"/>
      <c r="E50" s="192"/>
      <c r="F50" s="186"/>
      <c r="G50" s="192"/>
      <c r="H50" s="186"/>
      <c r="I50" s="186"/>
      <c r="J50" s="194"/>
      <c r="K50" s="451"/>
      <c r="L50" s="420" t="str">
        <f t="shared" si="0"/>
        <v/>
      </c>
      <c r="M50" s="421" t="str">
        <f t="shared" si="1"/>
        <v/>
      </c>
      <c r="N50" s="422" t="str">
        <f t="shared" si="2"/>
        <v/>
      </c>
      <c r="O50" s="418" t="str">
        <f t="shared" si="3"/>
        <v/>
      </c>
      <c r="P50" s="418" t="str">
        <f t="shared" si="4"/>
        <v/>
      </c>
      <c r="Q50" s="419" t="str">
        <f>IF(A50="","",IF(OR(B50="",C50=""),ERROR.TYPE(3),IFERROR(O50/(IF(F50=120,$G$12,'LDT2,HLDT,MDPV'!$G$11)),"")))</f>
        <v/>
      </c>
    </row>
    <row r="51" spans="1:17" ht="13.6">
      <c r="A51" s="195"/>
      <c r="B51" s="190"/>
      <c r="C51" s="191"/>
      <c r="D51" s="192"/>
      <c r="E51" s="192"/>
      <c r="F51" s="186"/>
      <c r="G51" s="192"/>
      <c r="H51" s="186"/>
      <c r="I51" s="186"/>
      <c r="J51" s="194"/>
      <c r="K51" s="451"/>
      <c r="L51" s="420" t="str">
        <f t="shared" si="0"/>
        <v/>
      </c>
      <c r="M51" s="421" t="str">
        <f t="shared" si="1"/>
        <v/>
      </c>
      <c r="N51" s="422" t="str">
        <f t="shared" si="2"/>
        <v/>
      </c>
      <c r="O51" s="418" t="str">
        <f t="shared" si="3"/>
        <v/>
      </c>
      <c r="P51" s="418" t="str">
        <f t="shared" si="4"/>
        <v/>
      </c>
      <c r="Q51" s="419" t="str">
        <f>IF(A51="","",IF(OR(B51="",C51=""),ERROR.TYPE(3),IFERROR(O51/(IF(F51=120,$G$12,'LDT2,HLDT,MDPV'!$G$11)),"")))</f>
        <v/>
      </c>
    </row>
    <row r="52" spans="1:17" ht="13.6">
      <c r="A52" s="195"/>
      <c r="B52" s="190"/>
      <c r="C52" s="191"/>
      <c r="D52" s="192"/>
      <c r="E52" s="192"/>
      <c r="F52" s="186"/>
      <c r="G52" s="192"/>
      <c r="H52" s="186"/>
      <c r="I52" s="186"/>
      <c r="J52" s="194"/>
      <c r="K52" s="451"/>
      <c r="L52" s="420" t="str">
        <f t="shared" si="0"/>
        <v/>
      </c>
      <c r="M52" s="421" t="str">
        <f t="shared" si="1"/>
        <v/>
      </c>
      <c r="N52" s="422" t="str">
        <f t="shared" si="2"/>
        <v/>
      </c>
      <c r="O52" s="418" t="str">
        <f t="shared" si="3"/>
        <v/>
      </c>
      <c r="P52" s="418" t="str">
        <f t="shared" si="4"/>
        <v/>
      </c>
      <c r="Q52" s="419" t="str">
        <f>IF(A52="","",IF(OR(B52="",C52=""),ERROR.TYPE(3),IFERROR(O52/(IF(F52=120,$G$12,'LDT2,HLDT,MDPV'!$G$11)),"")))</f>
        <v/>
      </c>
    </row>
    <row r="53" spans="1:17" ht="13.6">
      <c r="A53" s="195"/>
      <c r="B53" s="190"/>
      <c r="C53" s="191"/>
      <c r="D53" s="192"/>
      <c r="E53" s="192"/>
      <c r="F53" s="186"/>
      <c r="G53" s="192"/>
      <c r="H53" s="186"/>
      <c r="I53" s="186"/>
      <c r="J53" s="194"/>
      <c r="K53" s="451"/>
      <c r="L53" s="420" t="str">
        <f t="shared" si="0"/>
        <v/>
      </c>
      <c r="M53" s="421" t="str">
        <f t="shared" si="1"/>
        <v/>
      </c>
      <c r="N53" s="422" t="str">
        <f t="shared" si="2"/>
        <v/>
      </c>
      <c r="O53" s="418" t="str">
        <f t="shared" si="3"/>
        <v/>
      </c>
      <c r="P53" s="418" t="str">
        <f t="shared" si="4"/>
        <v/>
      </c>
      <c r="Q53" s="419" t="str">
        <f>IF(A53="","",IF(OR(B53="",C53=""),ERROR.TYPE(3),IFERROR(O53/(IF(F53=120,$G$12,'LDT2,HLDT,MDPV'!$G$11)),"")))</f>
        <v/>
      </c>
    </row>
    <row r="54" spans="1:17" ht="13.6">
      <c r="A54" s="195"/>
      <c r="B54" s="190"/>
      <c r="C54" s="191"/>
      <c r="D54" s="192"/>
      <c r="E54" s="192"/>
      <c r="F54" s="186"/>
      <c r="G54" s="192"/>
      <c r="H54" s="186"/>
      <c r="I54" s="186"/>
      <c r="J54" s="194"/>
      <c r="K54" s="451"/>
      <c r="L54" s="420" t="str">
        <f t="shared" si="0"/>
        <v/>
      </c>
      <c r="M54" s="421" t="str">
        <f t="shared" si="1"/>
        <v/>
      </c>
      <c r="N54" s="422" t="str">
        <f t="shared" si="2"/>
        <v/>
      </c>
      <c r="O54" s="418" t="str">
        <f t="shared" si="3"/>
        <v/>
      </c>
      <c r="P54" s="418" t="str">
        <f t="shared" si="4"/>
        <v/>
      </c>
      <c r="Q54" s="419" t="str">
        <f>IF(A54="","",IF(OR(B54="",C54=""),ERROR.TYPE(3),IFERROR(O54/(IF(F54=120,$G$12,'LDT2,HLDT,MDPV'!$G$11)),"")))</f>
        <v/>
      </c>
    </row>
    <row r="55" spans="1:17" ht="13.6">
      <c r="A55" s="195"/>
      <c r="B55" s="190"/>
      <c r="C55" s="191"/>
      <c r="D55" s="192"/>
      <c r="E55" s="192"/>
      <c r="F55" s="186"/>
      <c r="G55" s="192"/>
      <c r="H55" s="186"/>
      <c r="I55" s="186"/>
      <c r="J55" s="194"/>
      <c r="K55" s="451"/>
      <c r="L55" s="420" t="str">
        <f t="shared" si="0"/>
        <v/>
      </c>
      <c r="M55" s="421" t="str">
        <f t="shared" si="1"/>
        <v/>
      </c>
      <c r="N55" s="422" t="str">
        <f t="shared" si="2"/>
        <v/>
      </c>
      <c r="O55" s="418" t="str">
        <f t="shared" si="3"/>
        <v/>
      </c>
      <c r="P55" s="418" t="str">
        <f t="shared" si="4"/>
        <v/>
      </c>
      <c r="Q55" s="419" t="str">
        <f>IF(A55="","",IF(OR(B55="",C55=""),ERROR.TYPE(3),IFERROR(O55/(IF(F55=120,$G$12,'LDT2,HLDT,MDPV'!$G$11)),"")))</f>
        <v/>
      </c>
    </row>
    <row r="56" spans="1:17" ht="13.6">
      <c r="A56" s="195"/>
      <c r="B56" s="190"/>
      <c r="C56" s="191"/>
      <c r="D56" s="192"/>
      <c r="E56" s="192"/>
      <c r="F56" s="186"/>
      <c r="G56" s="192"/>
      <c r="H56" s="186"/>
      <c r="I56" s="186"/>
      <c r="J56" s="194"/>
      <c r="K56" s="451"/>
      <c r="L56" s="420" t="str">
        <f t="shared" si="0"/>
        <v/>
      </c>
      <c r="M56" s="421" t="str">
        <f t="shared" si="1"/>
        <v/>
      </c>
      <c r="N56" s="422" t="str">
        <f t="shared" si="2"/>
        <v/>
      </c>
      <c r="O56" s="418" t="str">
        <f t="shared" si="3"/>
        <v/>
      </c>
      <c r="P56" s="418" t="str">
        <f t="shared" si="4"/>
        <v/>
      </c>
      <c r="Q56" s="419" t="str">
        <f>IF(A56="","",IF(OR(B56="",C56=""),ERROR.TYPE(3),IFERROR(O56/(IF(F56=120,$G$12,'LDT2,HLDT,MDPV'!$G$11)),"")))</f>
        <v/>
      </c>
    </row>
    <row r="57" spans="1:17" ht="13.6">
      <c r="A57" s="195"/>
      <c r="B57" s="190"/>
      <c r="C57" s="191"/>
      <c r="D57" s="192"/>
      <c r="E57" s="192"/>
      <c r="F57" s="186"/>
      <c r="G57" s="192"/>
      <c r="H57" s="186"/>
      <c r="I57" s="186"/>
      <c r="J57" s="194"/>
      <c r="K57" s="451"/>
      <c r="L57" s="420" t="str">
        <f t="shared" si="0"/>
        <v/>
      </c>
      <c r="M57" s="421" t="str">
        <f t="shared" si="1"/>
        <v/>
      </c>
      <c r="N57" s="422" t="str">
        <f t="shared" si="2"/>
        <v/>
      </c>
      <c r="O57" s="418" t="str">
        <f t="shared" si="3"/>
        <v/>
      </c>
      <c r="P57" s="418" t="str">
        <f t="shared" si="4"/>
        <v/>
      </c>
      <c r="Q57" s="419" t="str">
        <f>IF(A57="","",IF(OR(B57="",C57=""),ERROR.TYPE(3),IFERROR(O57/(IF(F57=120,$G$12,'LDT2,HLDT,MDPV'!$G$11)),"")))</f>
        <v/>
      </c>
    </row>
    <row r="58" spans="1:17" ht="13.6">
      <c r="A58" s="195"/>
      <c r="B58" s="190"/>
      <c r="C58" s="191"/>
      <c r="D58" s="192"/>
      <c r="E58" s="192"/>
      <c r="F58" s="186"/>
      <c r="G58" s="192"/>
      <c r="H58" s="186"/>
      <c r="I58" s="186"/>
      <c r="J58" s="194"/>
      <c r="K58" s="451"/>
      <c r="L58" s="420" t="str">
        <f t="shared" si="0"/>
        <v/>
      </c>
      <c r="M58" s="421" t="str">
        <f t="shared" si="1"/>
        <v/>
      </c>
      <c r="N58" s="422" t="str">
        <f t="shared" si="2"/>
        <v/>
      </c>
      <c r="O58" s="418" t="str">
        <f t="shared" si="3"/>
        <v/>
      </c>
      <c r="P58" s="418" t="str">
        <f t="shared" si="4"/>
        <v/>
      </c>
      <c r="Q58" s="419" t="str">
        <f>IF(A58="","",IF(OR(B58="",C58=""),ERROR.TYPE(3),IFERROR(O58/(IF(F58=120,$G$12,'LDT2,HLDT,MDPV'!$G$11)),"")))</f>
        <v/>
      </c>
    </row>
    <row r="59" spans="1:17" ht="13.6">
      <c r="A59" s="195"/>
      <c r="B59" s="190"/>
      <c r="C59" s="191"/>
      <c r="D59" s="192"/>
      <c r="E59" s="192"/>
      <c r="F59" s="186"/>
      <c r="G59" s="192"/>
      <c r="H59" s="186"/>
      <c r="I59" s="186"/>
      <c r="J59" s="194"/>
      <c r="K59" s="451"/>
      <c r="L59" s="420" t="str">
        <f t="shared" si="0"/>
        <v/>
      </c>
      <c r="M59" s="421" t="str">
        <f t="shared" si="1"/>
        <v/>
      </c>
      <c r="N59" s="422" t="str">
        <f t="shared" si="2"/>
        <v/>
      </c>
      <c r="O59" s="418" t="str">
        <f t="shared" si="3"/>
        <v/>
      </c>
      <c r="P59" s="418" t="str">
        <f t="shared" si="4"/>
        <v/>
      </c>
      <c r="Q59" s="419" t="str">
        <f>IF(A59="","",IF(OR(B59="",C59=""),ERROR.TYPE(3),IFERROR(O59/(IF(F59=120,$G$12,'LDT2,HLDT,MDPV'!$G$11)),"")))</f>
        <v/>
      </c>
    </row>
    <row r="60" spans="1:17" ht="13.6">
      <c r="A60" s="195"/>
      <c r="B60" s="190"/>
      <c r="C60" s="191"/>
      <c r="D60" s="192"/>
      <c r="E60" s="192"/>
      <c r="F60" s="186"/>
      <c r="G60" s="192"/>
      <c r="H60" s="186"/>
      <c r="I60" s="186"/>
      <c r="J60" s="194"/>
      <c r="K60" s="451"/>
      <c r="L60" s="420" t="str">
        <f t="shared" si="0"/>
        <v/>
      </c>
      <c r="M60" s="421" t="str">
        <f t="shared" si="1"/>
        <v/>
      </c>
      <c r="N60" s="422" t="str">
        <f t="shared" si="2"/>
        <v/>
      </c>
      <c r="O60" s="418" t="str">
        <f t="shared" si="3"/>
        <v/>
      </c>
      <c r="P60" s="418" t="str">
        <f t="shared" si="4"/>
        <v/>
      </c>
      <c r="Q60" s="419" t="str">
        <f>IF(A60="","",IF(OR(B60="",C60=""),ERROR.TYPE(3),IFERROR(O60/(IF(F60=120,$G$12,'LDT2,HLDT,MDPV'!$G$11)),"")))</f>
        <v/>
      </c>
    </row>
    <row r="61" spans="1:17" ht="13.6">
      <c r="A61" s="195"/>
      <c r="B61" s="190"/>
      <c r="C61" s="191"/>
      <c r="D61" s="192"/>
      <c r="E61" s="192"/>
      <c r="F61" s="186"/>
      <c r="G61" s="192"/>
      <c r="H61" s="186"/>
      <c r="I61" s="186"/>
      <c r="J61" s="194"/>
      <c r="K61" s="451"/>
      <c r="L61" s="420" t="str">
        <f t="shared" si="0"/>
        <v/>
      </c>
      <c r="M61" s="421" t="str">
        <f t="shared" si="1"/>
        <v/>
      </c>
      <c r="N61" s="422" t="str">
        <f t="shared" si="2"/>
        <v/>
      </c>
      <c r="O61" s="418" t="str">
        <f t="shared" si="3"/>
        <v/>
      </c>
      <c r="P61" s="418" t="str">
        <f t="shared" si="4"/>
        <v/>
      </c>
      <c r="Q61" s="419" t="str">
        <f>IF(A61="","",IF(OR(B61="",C61=""),ERROR.TYPE(3),IFERROR(O61/(IF(F61=120,$G$12,'LDT2,HLDT,MDPV'!$G$11)),"")))</f>
        <v/>
      </c>
    </row>
    <row r="62" spans="1:17" ht="13.6">
      <c r="A62" s="195"/>
      <c r="B62" s="190"/>
      <c r="C62" s="191"/>
      <c r="D62" s="192"/>
      <c r="E62" s="192"/>
      <c r="F62" s="186"/>
      <c r="G62" s="192"/>
      <c r="H62" s="186"/>
      <c r="I62" s="186"/>
      <c r="J62" s="194"/>
      <c r="K62" s="451"/>
      <c r="L62" s="420" t="str">
        <f t="shared" si="0"/>
        <v/>
      </c>
      <c r="M62" s="421" t="str">
        <f t="shared" si="1"/>
        <v/>
      </c>
      <c r="N62" s="422" t="str">
        <f t="shared" si="2"/>
        <v/>
      </c>
      <c r="O62" s="418" t="str">
        <f t="shared" si="3"/>
        <v/>
      </c>
      <c r="P62" s="418" t="str">
        <f t="shared" si="4"/>
        <v/>
      </c>
      <c r="Q62" s="419" t="str">
        <f>IF(A62="","",IF(OR(B62="",C62=""),ERROR.TYPE(3),IFERROR(O62/(IF(F62=120,$G$12,'LDT2,HLDT,MDPV'!$G$11)),"")))</f>
        <v/>
      </c>
    </row>
    <row r="63" spans="1:17" ht="13.6">
      <c r="A63" s="195"/>
      <c r="B63" s="190"/>
      <c r="C63" s="191"/>
      <c r="D63" s="192"/>
      <c r="E63" s="192"/>
      <c r="F63" s="186"/>
      <c r="G63" s="192"/>
      <c r="H63" s="186"/>
      <c r="I63" s="186"/>
      <c r="J63" s="194"/>
      <c r="K63" s="451"/>
      <c r="L63" s="420" t="str">
        <f t="shared" si="0"/>
        <v/>
      </c>
      <c r="M63" s="421" t="str">
        <f t="shared" si="1"/>
        <v/>
      </c>
      <c r="N63" s="422" t="str">
        <f t="shared" si="2"/>
        <v/>
      </c>
      <c r="O63" s="418" t="str">
        <f t="shared" si="3"/>
        <v/>
      </c>
      <c r="P63" s="418" t="str">
        <f t="shared" si="4"/>
        <v/>
      </c>
      <c r="Q63" s="419" t="str">
        <f>IF(A63="","",IF(OR(B63="",C63=""),ERROR.TYPE(3),IFERROR(O63/(IF(F63=120,$G$12,'LDT2,HLDT,MDPV'!$G$11)),"")))</f>
        <v/>
      </c>
    </row>
    <row r="64" spans="1:17" ht="13.6">
      <c r="A64" s="195"/>
      <c r="B64" s="190"/>
      <c r="C64" s="191"/>
      <c r="D64" s="192"/>
      <c r="E64" s="192"/>
      <c r="F64" s="186"/>
      <c r="G64" s="192"/>
      <c r="H64" s="186"/>
      <c r="I64" s="186"/>
      <c r="J64" s="194"/>
      <c r="K64" s="451"/>
      <c r="L64" s="420" t="str">
        <f t="shared" si="0"/>
        <v/>
      </c>
      <c r="M64" s="421" t="str">
        <f t="shared" si="1"/>
        <v/>
      </c>
      <c r="N64" s="422" t="str">
        <f t="shared" si="2"/>
        <v/>
      </c>
      <c r="O64" s="418" t="str">
        <f t="shared" si="3"/>
        <v/>
      </c>
      <c r="P64" s="418" t="str">
        <f t="shared" si="4"/>
        <v/>
      </c>
      <c r="Q64" s="419" t="str">
        <f>IF(A64="","",IF(OR(B64="",C64=""),ERROR.TYPE(3),IFERROR(O64/(IF(F64=120,$G$12,'LDT2,HLDT,MDPV'!$G$11)),"")))</f>
        <v/>
      </c>
    </row>
    <row r="65" spans="1:17" ht="13.6">
      <c r="A65" s="195"/>
      <c r="B65" s="190"/>
      <c r="C65" s="191"/>
      <c r="D65" s="192"/>
      <c r="E65" s="192"/>
      <c r="F65" s="186"/>
      <c r="G65" s="192"/>
      <c r="H65" s="186"/>
      <c r="I65" s="186"/>
      <c r="J65" s="194"/>
      <c r="K65" s="451"/>
      <c r="L65" s="420" t="str">
        <f t="shared" si="0"/>
        <v/>
      </c>
      <c r="M65" s="421" t="str">
        <f t="shared" si="1"/>
        <v/>
      </c>
      <c r="N65" s="422" t="str">
        <f t="shared" si="2"/>
        <v/>
      </c>
      <c r="O65" s="418" t="str">
        <f t="shared" si="3"/>
        <v/>
      </c>
      <c r="P65" s="418" t="str">
        <f t="shared" si="4"/>
        <v/>
      </c>
      <c r="Q65" s="419" t="str">
        <f>IF(A65="","",IF(OR(B65="",C65=""),ERROR.TYPE(3),IFERROR(O65/(IF(F65=120,$G$12,'LDT2,HLDT,MDPV'!$G$11)),"")))</f>
        <v/>
      </c>
    </row>
    <row r="66" spans="1:17" ht="13.6">
      <c r="A66" s="195"/>
      <c r="B66" s="190"/>
      <c r="C66" s="191"/>
      <c r="D66" s="192"/>
      <c r="E66" s="192"/>
      <c r="F66" s="186"/>
      <c r="G66" s="192"/>
      <c r="H66" s="186"/>
      <c r="I66" s="186"/>
      <c r="J66" s="194"/>
      <c r="K66" s="451"/>
      <c r="L66" s="420" t="str">
        <f t="shared" si="0"/>
        <v/>
      </c>
      <c r="M66" s="421" t="str">
        <f t="shared" si="1"/>
        <v/>
      </c>
      <c r="N66" s="422" t="str">
        <f t="shared" si="2"/>
        <v/>
      </c>
      <c r="O66" s="418" t="str">
        <f t="shared" si="3"/>
        <v/>
      </c>
      <c r="P66" s="418" t="str">
        <f t="shared" si="4"/>
        <v/>
      </c>
      <c r="Q66" s="419" t="str">
        <f>IF(A66="","",IF(OR(B66="",C66=""),ERROR.TYPE(3),IFERROR(O66/(IF(F66=120,$G$12,'LDT2,HLDT,MDPV'!$G$11)),"")))</f>
        <v/>
      </c>
    </row>
    <row r="67" spans="1:17" ht="13.6">
      <c r="A67" s="195"/>
      <c r="B67" s="190"/>
      <c r="C67" s="191"/>
      <c r="D67" s="192"/>
      <c r="E67" s="192"/>
      <c r="F67" s="186"/>
      <c r="G67" s="192"/>
      <c r="H67" s="186"/>
      <c r="I67" s="186"/>
      <c r="J67" s="194"/>
      <c r="K67" s="451"/>
      <c r="L67" s="420" t="str">
        <f t="shared" si="0"/>
        <v/>
      </c>
      <c r="M67" s="421" t="str">
        <f t="shared" si="1"/>
        <v/>
      </c>
      <c r="N67" s="422" t="str">
        <f t="shared" si="2"/>
        <v/>
      </c>
      <c r="O67" s="418" t="str">
        <f t="shared" si="3"/>
        <v/>
      </c>
      <c r="P67" s="418" t="str">
        <f t="shared" si="4"/>
        <v/>
      </c>
      <c r="Q67" s="419" t="str">
        <f>IF(A67="","",IF(OR(B67="",C67=""),ERROR.TYPE(3),IFERROR(O67/(IF(F67=120,$G$12,'LDT2,HLDT,MDPV'!$G$11)),"")))</f>
        <v/>
      </c>
    </row>
    <row r="68" spans="1:17" ht="13.6">
      <c r="A68" s="195"/>
      <c r="B68" s="190"/>
      <c r="C68" s="191"/>
      <c r="D68" s="192"/>
      <c r="E68" s="192"/>
      <c r="F68" s="186"/>
      <c r="G68" s="192"/>
      <c r="H68" s="186"/>
      <c r="I68" s="186"/>
      <c r="J68" s="194"/>
      <c r="K68" s="451"/>
      <c r="L68" s="420" t="str">
        <f t="shared" si="0"/>
        <v/>
      </c>
      <c r="M68" s="421" t="str">
        <f t="shared" si="1"/>
        <v/>
      </c>
      <c r="N68" s="422" t="str">
        <f t="shared" si="2"/>
        <v/>
      </c>
      <c r="O68" s="418" t="str">
        <f t="shared" si="3"/>
        <v/>
      </c>
      <c r="P68" s="418" t="str">
        <f t="shared" si="4"/>
        <v/>
      </c>
      <c r="Q68" s="419" t="str">
        <f>IF(A68="","",IF(OR(B68="",C68=""),ERROR.TYPE(3),IFERROR(O68/(IF(F68=120,$G$12,'LDT2,HLDT,MDPV'!$G$11)),"")))</f>
        <v/>
      </c>
    </row>
    <row r="69" spans="1:17" ht="13.6">
      <c r="A69" s="195"/>
      <c r="B69" s="190"/>
      <c r="C69" s="191"/>
      <c r="D69" s="192"/>
      <c r="E69" s="192"/>
      <c r="F69" s="186"/>
      <c r="G69" s="192"/>
      <c r="H69" s="186"/>
      <c r="I69" s="186"/>
      <c r="J69" s="194"/>
      <c r="K69" s="451"/>
      <c r="L69" s="420" t="str">
        <f t="shared" si="0"/>
        <v/>
      </c>
      <c r="M69" s="421" t="str">
        <f t="shared" si="1"/>
        <v/>
      </c>
      <c r="N69" s="422" t="str">
        <f t="shared" si="2"/>
        <v/>
      </c>
      <c r="O69" s="418" t="str">
        <f t="shared" si="3"/>
        <v/>
      </c>
      <c r="P69" s="418" t="str">
        <f t="shared" si="4"/>
        <v/>
      </c>
      <c r="Q69" s="419" t="str">
        <f>IF(A69="","",IF(OR(B69="",C69=""),ERROR.TYPE(3),IFERROR(O69/(IF(F69=120,$G$12,'LDT2,HLDT,MDPV'!$G$11)),"")))</f>
        <v/>
      </c>
    </row>
    <row r="70" spans="1:17" ht="13.6">
      <c r="A70" s="195"/>
      <c r="B70" s="190"/>
      <c r="C70" s="191"/>
      <c r="D70" s="192"/>
      <c r="E70" s="192"/>
      <c r="F70" s="186"/>
      <c r="G70" s="192"/>
      <c r="H70" s="186"/>
      <c r="I70" s="186"/>
      <c r="J70" s="194"/>
      <c r="K70" s="451"/>
      <c r="L70" s="420" t="str">
        <f t="shared" si="0"/>
        <v/>
      </c>
      <c r="M70" s="421" t="str">
        <f t="shared" si="1"/>
        <v/>
      </c>
      <c r="N70" s="422" t="str">
        <f t="shared" si="2"/>
        <v/>
      </c>
      <c r="O70" s="418" t="str">
        <f t="shared" si="3"/>
        <v/>
      </c>
      <c r="P70" s="418" t="str">
        <f t="shared" si="4"/>
        <v/>
      </c>
      <c r="Q70" s="419" t="str">
        <f>IF(A70="","",IF(OR(B70="",C70=""),ERROR.TYPE(3),IFERROR(O70/(IF(F70=120,$G$12,'LDT2,HLDT,MDPV'!$G$11)),"")))</f>
        <v/>
      </c>
    </row>
    <row r="71" spans="1:17" ht="13.6">
      <c r="A71" s="195"/>
      <c r="B71" s="190"/>
      <c r="C71" s="191"/>
      <c r="D71" s="192"/>
      <c r="E71" s="192"/>
      <c r="F71" s="186"/>
      <c r="G71" s="192"/>
      <c r="H71" s="186"/>
      <c r="I71" s="186"/>
      <c r="J71" s="194"/>
      <c r="K71" s="451"/>
      <c r="L71" s="420" t="str">
        <f t="shared" si="0"/>
        <v/>
      </c>
      <c r="M71" s="421" t="str">
        <f t="shared" si="1"/>
        <v/>
      </c>
      <c r="N71" s="422" t="str">
        <f t="shared" si="2"/>
        <v/>
      </c>
      <c r="O71" s="418" t="str">
        <f t="shared" si="3"/>
        <v/>
      </c>
      <c r="P71" s="418" t="str">
        <f t="shared" si="4"/>
        <v/>
      </c>
      <c r="Q71" s="419" t="str">
        <f>IF(A71="","",IF(OR(B71="",C71=""),ERROR.TYPE(3),IFERROR(O71/(IF(F71=120,$G$12,'LDT2,HLDT,MDPV'!$G$11)),"")))</f>
        <v/>
      </c>
    </row>
    <row r="72" spans="1:17" ht="13.6">
      <c r="A72" s="195"/>
      <c r="B72" s="190"/>
      <c r="C72" s="191"/>
      <c r="D72" s="192"/>
      <c r="E72" s="192"/>
      <c r="F72" s="186"/>
      <c r="G72" s="192"/>
      <c r="H72" s="186"/>
      <c r="I72" s="186"/>
      <c r="J72" s="194"/>
      <c r="K72" s="451"/>
      <c r="L72" s="420" t="str">
        <f t="shared" si="0"/>
        <v/>
      </c>
      <c r="M72" s="421" t="str">
        <f t="shared" si="1"/>
        <v/>
      </c>
      <c r="N72" s="422" t="str">
        <f t="shared" si="2"/>
        <v/>
      </c>
      <c r="O72" s="418" t="str">
        <f t="shared" si="3"/>
        <v/>
      </c>
      <c r="P72" s="418" t="str">
        <f t="shared" si="4"/>
        <v/>
      </c>
      <c r="Q72" s="419" t="str">
        <f>IF(A72="","",IF(OR(B72="",C72=""),ERROR.TYPE(3),IFERROR(O72/(IF(F72=120,$G$12,'LDT2,HLDT,MDPV'!$G$11)),"")))</f>
        <v/>
      </c>
    </row>
    <row r="73" spans="1:17" ht="13.6">
      <c r="A73" s="195"/>
      <c r="B73" s="190"/>
      <c r="C73" s="191"/>
      <c r="D73" s="192"/>
      <c r="E73" s="192"/>
      <c r="F73" s="186"/>
      <c r="G73" s="192"/>
      <c r="H73" s="186"/>
      <c r="I73" s="186"/>
      <c r="J73" s="194"/>
      <c r="K73" s="451"/>
      <c r="L73" s="420" t="str">
        <f t="shared" si="0"/>
        <v/>
      </c>
      <c r="M73" s="421" t="str">
        <f t="shared" si="1"/>
        <v/>
      </c>
      <c r="N73" s="422" t="str">
        <f t="shared" si="2"/>
        <v/>
      </c>
      <c r="O73" s="418" t="str">
        <f t="shared" si="3"/>
        <v/>
      </c>
      <c r="P73" s="418" t="str">
        <f t="shared" si="4"/>
        <v/>
      </c>
      <c r="Q73" s="419" t="str">
        <f>IF(A73="","",IF(OR(B73="",C73=""),ERROR.TYPE(3),IFERROR(O73/(IF(F73=120,$G$12,'LDT2,HLDT,MDPV'!$G$11)),"")))</f>
        <v/>
      </c>
    </row>
    <row r="74" spans="1:17" ht="13.6">
      <c r="A74" s="195"/>
      <c r="B74" s="190"/>
      <c r="C74" s="191"/>
      <c r="D74" s="192"/>
      <c r="E74" s="192"/>
      <c r="F74" s="186"/>
      <c r="G74" s="192"/>
      <c r="H74" s="186"/>
      <c r="I74" s="186"/>
      <c r="J74" s="194"/>
      <c r="K74" s="451"/>
      <c r="L74" s="420" t="str">
        <f t="shared" si="0"/>
        <v/>
      </c>
      <c r="M74" s="421" t="str">
        <f t="shared" si="1"/>
        <v/>
      </c>
      <c r="N74" s="422" t="str">
        <f t="shared" si="2"/>
        <v/>
      </c>
      <c r="O74" s="418" t="str">
        <f t="shared" si="3"/>
        <v/>
      </c>
      <c r="P74" s="418" t="str">
        <f t="shared" si="4"/>
        <v/>
      </c>
      <c r="Q74" s="419" t="str">
        <f>IF(A74="","",IF(OR(B74="",C74=""),ERROR.TYPE(3),IFERROR(O74/(IF(F74=120,$G$12,'LDT2,HLDT,MDPV'!$G$11)),"")))</f>
        <v/>
      </c>
    </row>
    <row r="75" spans="1:17" ht="13.6">
      <c r="A75" s="195"/>
      <c r="B75" s="190"/>
      <c r="C75" s="191"/>
      <c r="D75" s="192"/>
      <c r="E75" s="192"/>
      <c r="F75" s="186"/>
      <c r="G75" s="192"/>
      <c r="H75" s="186"/>
      <c r="I75" s="186"/>
      <c r="J75" s="194"/>
      <c r="K75" s="451"/>
      <c r="L75" s="420" t="str">
        <f t="shared" si="0"/>
        <v/>
      </c>
      <c r="M75" s="421" t="str">
        <f t="shared" si="1"/>
        <v/>
      </c>
      <c r="N75" s="422" t="str">
        <f t="shared" si="2"/>
        <v/>
      </c>
      <c r="O75" s="418" t="str">
        <f t="shared" si="3"/>
        <v/>
      </c>
      <c r="P75" s="418" t="str">
        <f t="shared" si="4"/>
        <v/>
      </c>
      <c r="Q75" s="419" t="str">
        <f>IF(A75="","",IF(OR(B75="",C75=""),ERROR.TYPE(3),IFERROR(O75/(IF(F75=120,$G$12,'LDT2,HLDT,MDPV'!$G$11)),"")))</f>
        <v/>
      </c>
    </row>
    <row r="76" spans="1:17" ht="13.6">
      <c r="A76" s="195"/>
      <c r="B76" s="190"/>
      <c r="C76" s="191"/>
      <c r="D76" s="192"/>
      <c r="E76" s="192"/>
      <c r="F76" s="186"/>
      <c r="G76" s="192"/>
      <c r="H76" s="186"/>
      <c r="I76" s="186"/>
      <c r="J76" s="194"/>
      <c r="K76" s="451"/>
      <c r="L76" s="420" t="str">
        <f t="shared" si="0"/>
        <v/>
      </c>
      <c r="M76" s="421" t="str">
        <f t="shared" si="1"/>
        <v/>
      </c>
      <c r="N76" s="422" t="str">
        <f t="shared" si="2"/>
        <v/>
      </c>
      <c r="O76" s="418" t="str">
        <f t="shared" si="3"/>
        <v/>
      </c>
      <c r="P76" s="418" t="str">
        <f t="shared" si="4"/>
        <v/>
      </c>
      <c r="Q76" s="419" t="str">
        <f>IF(A76="","",IF(OR(B76="",C76=""),ERROR.TYPE(3),IFERROR(O76/(IF(F76=120,$G$12,'LDT2,HLDT,MDPV'!$G$11)),"")))</f>
        <v/>
      </c>
    </row>
    <row r="77" spans="1:17" ht="13.6">
      <c r="A77" s="195"/>
      <c r="B77" s="190"/>
      <c r="C77" s="191"/>
      <c r="D77" s="192"/>
      <c r="E77" s="192"/>
      <c r="F77" s="186"/>
      <c r="G77" s="192"/>
      <c r="H77" s="186"/>
      <c r="I77" s="186"/>
      <c r="J77" s="194"/>
      <c r="K77" s="451"/>
      <c r="L77" s="420" t="str">
        <f t="shared" si="0"/>
        <v/>
      </c>
      <c r="M77" s="421" t="str">
        <f t="shared" si="1"/>
        <v/>
      </c>
      <c r="N77" s="422" t="str">
        <f t="shared" si="2"/>
        <v/>
      </c>
      <c r="O77" s="418" t="str">
        <f t="shared" si="3"/>
        <v/>
      </c>
      <c r="P77" s="418" t="str">
        <f t="shared" si="4"/>
        <v/>
      </c>
      <c r="Q77" s="419" t="str">
        <f>IF(A77="","",IF(OR(B77="",C77=""),ERROR.TYPE(3),IFERROR(O77/(IF(F77=120,$G$12,'LDT2,HLDT,MDPV'!$G$11)),"")))</f>
        <v/>
      </c>
    </row>
    <row r="78" spans="1:17" ht="13.6">
      <c r="A78" s="195"/>
      <c r="B78" s="190"/>
      <c r="C78" s="191"/>
      <c r="D78" s="192"/>
      <c r="E78" s="192"/>
      <c r="F78" s="186"/>
      <c r="G78" s="192"/>
      <c r="H78" s="186"/>
      <c r="I78" s="186"/>
      <c r="J78" s="194"/>
      <c r="K78" s="451"/>
      <c r="L78" s="420" t="str">
        <f t="shared" si="0"/>
        <v/>
      </c>
      <c r="M78" s="421" t="str">
        <f t="shared" si="1"/>
        <v/>
      </c>
      <c r="N78" s="422" t="str">
        <f t="shared" si="2"/>
        <v/>
      </c>
      <c r="O78" s="418" t="str">
        <f t="shared" si="3"/>
        <v/>
      </c>
      <c r="P78" s="418" t="str">
        <f t="shared" si="4"/>
        <v/>
      </c>
      <c r="Q78" s="419" t="str">
        <f>IF(A78="","",IF(OR(B78="",C78=""),ERROR.TYPE(3),IFERROR(O78/(IF(F78=120,$G$12,'LDT2,HLDT,MDPV'!$G$11)),"")))</f>
        <v/>
      </c>
    </row>
    <row r="79" spans="1:17" ht="13.6">
      <c r="A79" s="195"/>
      <c r="B79" s="190"/>
      <c r="C79" s="191"/>
      <c r="D79" s="192"/>
      <c r="E79" s="192"/>
      <c r="F79" s="186"/>
      <c r="G79" s="192"/>
      <c r="H79" s="186"/>
      <c r="I79" s="186"/>
      <c r="J79" s="194"/>
      <c r="K79" s="451"/>
      <c r="L79" s="420" t="str">
        <f t="shared" si="0"/>
        <v/>
      </c>
      <c r="M79" s="421" t="str">
        <f t="shared" si="1"/>
        <v/>
      </c>
      <c r="N79" s="422" t="str">
        <f t="shared" si="2"/>
        <v/>
      </c>
      <c r="O79" s="418" t="str">
        <f t="shared" si="3"/>
        <v/>
      </c>
      <c r="P79" s="418" t="str">
        <f t="shared" si="4"/>
        <v/>
      </c>
      <c r="Q79" s="419" t="str">
        <f>IF(A79="","",IF(OR(B79="",C79=""),ERROR.TYPE(3),IFERROR(O79/(IF(F79=120,$G$12,'LDT2,HLDT,MDPV'!$G$11)),"")))</f>
        <v/>
      </c>
    </row>
    <row r="80" spans="1:17" ht="13.6">
      <c r="A80" s="195"/>
      <c r="B80" s="190"/>
      <c r="C80" s="191"/>
      <c r="D80" s="192"/>
      <c r="E80" s="192"/>
      <c r="F80" s="186"/>
      <c r="G80" s="192"/>
      <c r="H80" s="186"/>
      <c r="I80" s="186"/>
      <c r="J80" s="194"/>
      <c r="K80" s="451"/>
      <c r="L80" s="420" t="str">
        <f t="shared" si="0"/>
        <v/>
      </c>
      <c r="M80" s="421" t="str">
        <f t="shared" si="1"/>
        <v/>
      </c>
      <c r="N80" s="422" t="str">
        <f t="shared" si="2"/>
        <v/>
      </c>
      <c r="O80" s="418" t="str">
        <f t="shared" si="3"/>
        <v/>
      </c>
      <c r="P80" s="418" t="str">
        <f t="shared" si="4"/>
        <v/>
      </c>
      <c r="Q80" s="419" t="str">
        <f>IF(A80="","",IF(OR(B80="",C80=""),ERROR.TYPE(3),IFERROR(O80/(IF(F80=120,$G$12,'LDT2,HLDT,MDPV'!$G$11)),"")))</f>
        <v/>
      </c>
    </row>
    <row r="81" spans="1:17" ht="13.6">
      <c r="A81" s="195"/>
      <c r="B81" s="190"/>
      <c r="C81" s="191"/>
      <c r="D81" s="192"/>
      <c r="E81" s="192"/>
      <c r="F81" s="186"/>
      <c r="G81" s="192"/>
      <c r="H81" s="186"/>
      <c r="I81" s="186"/>
      <c r="J81" s="194"/>
      <c r="K81" s="451"/>
      <c r="L81" s="420" t="str">
        <f t="shared" si="0"/>
        <v/>
      </c>
      <c r="M81" s="421" t="str">
        <f t="shared" si="1"/>
        <v/>
      </c>
      <c r="N81" s="422" t="str">
        <f t="shared" si="2"/>
        <v/>
      </c>
      <c r="O81" s="418" t="str">
        <f t="shared" si="3"/>
        <v/>
      </c>
      <c r="P81" s="418" t="str">
        <f t="shared" si="4"/>
        <v/>
      </c>
      <c r="Q81" s="419" t="str">
        <f>IF(A81="","",IF(OR(B81="",C81=""),ERROR.TYPE(3),IFERROR(O81/(IF(F81=120,$G$12,'LDT2,HLDT,MDPV'!$G$11)),"")))</f>
        <v/>
      </c>
    </row>
    <row r="82" spans="1:17" ht="13.6">
      <c r="A82" s="195"/>
      <c r="B82" s="190"/>
      <c r="C82" s="191"/>
      <c r="D82" s="192"/>
      <c r="E82" s="192"/>
      <c r="F82" s="186"/>
      <c r="G82" s="192"/>
      <c r="H82" s="186"/>
      <c r="I82" s="186"/>
      <c r="J82" s="194"/>
      <c r="K82" s="451"/>
      <c r="L82" s="420" t="str">
        <f t="shared" ref="L82:L145" si="5">IF(A82="","",IF(B82=160,0.16,IF(B82=125,0.125,IF(B82=110,0.11,IF(B82=85,0.085,IF(B82="FED SULEV30",0.03,IF(B82=70,0.07,IF(B82=50,0.05,IF(B82=30,0.03,IF(B82=20,0.02,IF(B82=0,0,"n/a")))))))))))</f>
        <v/>
      </c>
      <c r="M82" s="421" t="str">
        <f t="shared" ref="M82:M145" si="6">IF(L82="","",MAX(0,L82-IF(G82="Yes",0.005,0))-IF(H82="Yes",I82,0))</f>
        <v/>
      </c>
      <c r="N82" s="422" t="str">
        <f t="shared" ref="N82:N145" si="7">IF(A82="","",IF(OR(B82="",C82=""),"FIX BIN",J82*M82))</f>
        <v/>
      </c>
      <c r="O82" s="418" t="str">
        <f t="shared" ref="O82:O145" si="8">IF(A82="","",IF(OR(B82="",C82=""),"FIX BIN",IFERROR(J82*C82,"")))</f>
        <v/>
      </c>
      <c r="P82" s="418" t="str">
        <f t="shared" ref="P82:P145" si="9">IF(A82="","",IF(OR(B82="",C82=""),ERROR.TYPE(3),IFERROR(N82/(IF(E82=120,$G$11,$M$11)),"")))</f>
        <v/>
      </c>
      <c r="Q82" s="419" t="str">
        <f>IF(A82="","",IF(OR(B82="",C82=""),ERROR.TYPE(3),IFERROR(O82/(IF(F82=120,$G$12,'LDT2,HLDT,MDPV'!$G$11)),"")))</f>
        <v/>
      </c>
    </row>
    <row r="83" spans="1:17" ht="13.6">
      <c r="A83" s="195"/>
      <c r="B83" s="190"/>
      <c r="C83" s="191"/>
      <c r="D83" s="192"/>
      <c r="E83" s="192"/>
      <c r="F83" s="186"/>
      <c r="G83" s="192"/>
      <c r="H83" s="186"/>
      <c r="I83" s="186"/>
      <c r="J83" s="194"/>
      <c r="K83" s="451"/>
      <c r="L83" s="420" t="str">
        <f t="shared" si="5"/>
        <v/>
      </c>
      <c r="M83" s="421" t="str">
        <f t="shared" si="6"/>
        <v/>
      </c>
      <c r="N83" s="422" t="str">
        <f t="shared" si="7"/>
        <v/>
      </c>
      <c r="O83" s="418" t="str">
        <f t="shared" si="8"/>
        <v/>
      </c>
      <c r="P83" s="418" t="str">
        <f t="shared" si="9"/>
        <v/>
      </c>
      <c r="Q83" s="419" t="str">
        <f>IF(A83="","",IF(OR(B83="",C83=""),ERROR.TYPE(3),IFERROR(O83/(IF(F83=120,$G$12,'LDT2,HLDT,MDPV'!$G$11)),"")))</f>
        <v/>
      </c>
    </row>
    <row r="84" spans="1:17" ht="13.6">
      <c r="A84" s="195"/>
      <c r="B84" s="190"/>
      <c r="C84" s="191"/>
      <c r="D84" s="192"/>
      <c r="E84" s="192"/>
      <c r="F84" s="186"/>
      <c r="G84" s="192"/>
      <c r="H84" s="186"/>
      <c r="I84" s="186"/>
      <c r="J84" s="194"/>
      <c r="K84" s="451"/>
      <c r="L84" s="420" t="str">
        <f t="shared" si="5"/>
        <v/>
      </c>
      <c r="M84" s="421" t="str">
        <f t="shared" si="6"/>
        <v/>
      </c>
      <c r="N84" s="422" t="str">
        <f t="shared" si="7"/>
        <v/>
      </c>
      <c r="O84" s="418" t="str">
        <f t="shared" si="8"/>
        <v/>
      </c>
      <c r="P84" s="418" t="str">
        <f t="shared" si="9"/>
        <v/>
      </c>
      <c r="Q84" s="419" t="str">
        <f>IF(A84="","",IF(OR(B84="",C84=""),ERROR.TYPE(3),IFERROR(O84/(IF(F84=120,$G$12,'LDT2,HLDT,MDPV'!$G$11)),"")))</f>
        <v/>
      </c>
    </row>
    <row r="85" spans="1:17" ht="13.6">
      <c r="A85" s="195"/>
      <c r="B85" s="190"/>
      <c r="C85" s="191"/>
      <c r="D85" s="192"/>
      <c r="E85" s="192"/>
      <c r="F85" s="186"/>
      <c r="G85" s="192"/>
      <c r="H85" s="186"/>
      <c r="I85" s="186"/>
      <c r="J85" s="194"/>
      <c r="K85" s="451"/>
      <c r="L85" s="420" t="str">
        <f t="shared" si="5"/>
        <v/>
      </c>
      <c r="M85" s="421" t="str">
        <f t="shared" si="6"/>
        <v/>
      </c>
      <c r="N85" s="422" t="str">
        <f t="shared" si="7"/>
        <v/>
      </c>
      <c r="O85" s="418" t="str">
        <f t="shared" si="8"/>
        <v/>
      </c>
      <c r="P85" s="418" t="str">
        <f t="shared" si="9"/>
        <v/>
      </c>
      <c r="Q85" s="419" t="str">
        <f>IF(A85="","",IF(OR(B85="",C85=""),ERROR.TYPE(3),IFERROR(O85/(IF(F85=120,$G$12,'LDT2,HLDT,MDPV'!$G$11)),"")))</f>
        <v/>
      </c>
    </row>
    <row r="86" spans="1:17" ht="13.6">
      <c r="A86" s="195"/>
      <c r="B86" s="190"/>
      <c r="C86" s="191"/>
      <c r="D86" s="192"/>
      <c r="E86" s="192"/>
      <c r="F86" s="186"/>
      <c r="G86" s="192"/>
      <c r="H86" s="186"/>
      <c r="I86" s="186"/>
      <c r="J86" s="194"/>
      <c r="K86" s="451"/>
      <c r="L86" s="420" t="str">
        <f t="shared" si="5"/>
        <v/>
      </c>
      <c r="M86" s="421" t="str">
        <f t="shared" si="6"/>
        <v/>
      </c>
      <c r="N86" s="422" t="str">
        <f t="shared" si="7"/>
        <v/>
      </c>
      <c r="O86" s="418" t="str">
        <f t="shared" si="8"/>
        <v/>
      </c>
      <c r="P86" s="418" t="str">
        <f t="shared" si="9"/>
        <v/>
      </c>
      <c r="Q86" s="419" t="str">
        <f>IF(A86="","",IF(OR(B86="",C86=""),ERROR.TYPE(3),IFERROR(O86/(IF(F86=120,$G$12,'LDT2,HLDT,MDPV'!$G$11)),"")))</f>
        <v/>
      </c>
    </row>
    <row r="87" spans="1:17" ht="13.6">
      <c r="A87" s="195"/>
      <c r="B87" s="190"/>
      <c r="C87" s="191"/>
      <c r="D87" s="192"/>
      <c r="E87" s="192"/>
      <c r="F87" s="186"/>
      <c r="G87" s="192"/>
      <c r="H87" s="186"/>
      <c r="I87" s="186"/>
      <c r="J87" s="194"/>
      <c r="K87" s="451"/>
      <c r="L87" s="420" t="str">
        <f t="shared" si="5"/>
        <v/>
      </c>
      <c r="M87" s="421" t="str">
        <f t="shared" si="6"/>
        <v/>
      </c>
      <c r="N87" s="422" t="str">
        <f t="shared" si="7"/>
        <v/>
      </c>
      <c r="O87" s="418" t="str">
        <f t="shared" si="8"/>
        <v/>
      </c>
      <c r="P87" s="418" t="str">
        <f t="shared" si="9"/>
        <v/>
      </c>
      <c r="Q87" s="419" t="str">
        <f>IF(A87="","",IF(OR(B87="",C87=""),ERROR.TYPE(3),IFERROR(O87/(IF(F87=120,$G$12,'LDT2,HLDT,MDPV'!$G$11)),"")))</f>
        <v/>
      </c>
    </row>
    <row r="88" spans="1:17" ht="13.6">
      <c r="A88" s="195"/>
      <c r="B88" s="190"/>
      <c r="C88" s="191"/>
      <c r="D88" s="192"/>
      <c r="E88" s="192"/>
      <c r="F88" s="186"/>
      <c r="G88" s="192"/>
      <c r="H88" s="186"/>
      <c r="I88" s="186"/>
      <c r="J88" s="194"/>
      <c r="K88" s="451"/>
      <c r="L88" s="420" t="str">
        <f t="shared" si="5"/>
        <v/>
      </c>
      <c r="M88" s="421" t="str">
        <f t="shared" si="6"/>
        <v/>
      </c>
      <c r="N88" s="422" t="str">
        <f t="shared" si="7"/>
        <v/>
      </c>
      <c r="O88" s="418" t="str">
        <f t="shared" si="8"/>
        <v/>
      </c>
      <c r="P88" s="418" t="str">
        <f t="shared" si="9"/>
        <v/>
      </c>
      <c r="Q88" s="419" t="str">
        <f>IF(A88="","",IF(OR(B88="",C88=""),ERROR.TYPE(3),IFERROR(O88/(IF(F88=120,$G$12,'LDT2,HLDT,MDPV'!$G$11)),"")))</f>
        <v/>
      </c>
    </row>
    <row r="89" spans="1:17" ht="13.6">
      <c r="A89" s="195"/>
      <c r="B89" s="190"/>
      <c r="C89" s="191"/>
      <c r="D89" s="192"/>
      <c r="E89" s="192"/>
      <c r="F89" s="186"/>
      <c r="G89" s="192"/>
      <c r="H89" s="186"/>
      <c r="I89" s="186"/>
      <c r="J89" s="194"/>
      <c r="K89" s="451"/>
      <c r="L89" s="420" t="str">
        <f t="shared" si="5"/>
        <v/>
      </c>
      <c r="M89" s="421" t="str">
        <f t="shared" si="6"/>
        <v/>
      </c>
      <c r="N89" s="422" t="str">
        <f t="shared" si="7"/>
        <v/>
      </c>
      <c r="O89" s="418" t="str">
        <f t="shared" si="8"/>
        <v/>
      </c>
      <c r="P89" s="418" t="str">
        <f t="shared" si="9"/>
        <v/>
      </c>
      <c r="Q89" s="419" t="str">
        <f>IF(A89="","",IF(OR(B89="",C89=""),ERROR.TYPE(3),IFERROR(O89/(IF(F89=120,$G$12,'LDT2,HLDT,MDPV'!$G$11)),"")))</f>
        <v/>
      </c>
    </row>
    <row r="90" spans="1:17" ht="13.6">
      <c r="A90" s="195"/>
      <c r="B90" s="190"/>
      <c r="C90" s="191"/>
      <c r="D90" s="192"/>
      <c r="E90" s="192"/>
      <c r="F90" s="186"/>
      <c r="G90" s="192"/>
      <c r="H90" s="186"/>
      <c r="I90" s="186"/>
      <c r="J90" s="194"/>
      <c r="K90" s="451"/>
      <c r="L90" s="420" t="str">
        <f t="shared" si="5"/>
        <v/>
      </c>
      <c r="M90" s="421" t="str">
        <f t="shared" si="6"/>
        <v/>
      </c>
      <c r="N90" s="422" t="str">
        <f t="shared" si="7"/>
        <v/>
      </c>
      <c r="O90" s="418" t="str">
        <f t="shared" si="8"/>
        <v/>
      </c>
      <c r="P90" s="418" t="str">
        <f t="shared" si="9"/>
        <v/>
      </c>
      <c r="Q90" s="419" t="str">
        <f>IF(A90="","",IF(OR(B90="",C90=""),ERROR.TYPE(3),IFERROR(O90/(IF(F90=120,$G$12,'LDT2,HLDT,MDPV'!$G$11)),"")))</f>
        <v/>
      </c>
    </row>
    <row r="91" spans="1:17" ht="13.6">
      <c r="A91" s="195"/>
      <c r="B91" s="190"/>
      <c r="C91" s="191"/>
      <c r="D91" s="192"/>
      <c r="E91" s="192"/>
      <c r="F91" s="186"/>
      <c r="G91" s="192"/>
      <c r="H91" s="186"/>
      <c r="I91" s="186"/>
      <c r="J91" s="194"/>
      <c r="K91" s="451"/>
      <c r="L91" s="420" t="str">
        <f t="shared" si="5"/>
        <v/>
      </c>
      <c r="M91" s="421" t="str">
        <f t="shared" si="6"/>
        <v/>
      </c>
      <c r="N91" s="422" t="str">
        <f t="shared" si="7"/>
        <v/>
      </c>
      <c r="O91" s="418" t="str">
        <f t="shared" si="8"/>
        <v/>
      </c>
      <c r="P91" s="418" t="str">
        <f t="shared" si="9"/>
        <v/>
      </c>
      <c r="Q91" s="419" t="str">
        <f>IF(A91="","",IF(OR(B91="",C91=""),ERROR.TYPE(3),IFERROR(O91/(IF(F91=120,$G$12,'LDT2,HLDT,MDPV'!$G$11)),"")))</f>
        <v/>
      </c>
    </row>
    <row r="92" spans="1:17" ht="13.6">
      <c r="A92" s="195"/>
      <c r="B92" s="190"/>
      <c r="C92" s="191"/>
      <c r="D92" s="192"/>
      <c r="E92" s="192"/>
      <c r="F92" s="186"/>
      <c r="G92" s="192"/>
      <c r="H92" s="186"/>
      <c r="I92" s="186"/>
      <c r="J92" s="194"/>
      <c r="K92" s="451"/>
      <c r="L92" s="420" t="str">
        <f t="shared" si="5"/>
        <v/>
      </c>
      <c r="M92" s="421" t="str">
        <f t="shared" si="6"/>
        <v/>
      </c>
      <c r="N92" s="422" t="str">
        <f t="shared" si="7"/>
        <v/>
      </c>
      <c r="O92" s="418" t="str">
        <f t="shared" si="8"/>
        <v/>
      </c>
      <c r="P92" s="418" t="str">
        <f t="shared" si="9"/>
        <v/>
      </c>
      <c r="Q92" s="419" t="str">
        <f>IF(A92="","",IF(OR(B92="",C92=""),ERROR.TYPE(3),IFERROR(O92/(IF(F92=120,$G$12,'LDT2,HLDT,MDPV'!$G$11)),"")))</f>
        <v/>
      </c>
    </row>
    <row r="93" spans="1:17" ht="13.6">
      <c r="A93" s="195"/>
      <c r="B93" s="190"/>
      <c r="C93" s="191"/>
      <c r="D93" s="192"/>
      <c r="E93" s="192"/>
      <c r="F93" s="186"/>
      <c r="G93" s="192"/>
      <c r="H93" s="186"/>
      <c r="I93" s="186"/>
      <c r="J93" s="194"/>
      <c r="K93" s="451"/>
      <c r="L93" s="420" t="str">
        <f t="shared" si="5"/>
        <v/>
      </c>
      <c r="M93" s="421" t="str">
        <f t="shared" si="6"/>
        <v/>
      </c>
      <c r="N93" s="422" t="str">
        <f t="shared" si="7"/>
        <v/>
      </c>
      <c r="O93" s="418" t="str">
        <f t="shared" si="8"/>
        <v/>
      </c>
      <c r="P93" s="418" t="str">
        <f t="shared" si="9"/>
        <v/>
      </c>
      <c r="Q93" s="419" t="str">
        <f>IF(A93="","",IF(OR(B93="",C93=""),ERROR.TYPE(3),IFERROR(O93/(IF(F93=120,$G$12,'LDT2,HLDT,MDPV'!$G$11)),"")))</f>
        <v/>
      </c>
    </row>
    <row r="94" spans="1:17" ht="13.6">
      <c r="A94" s="195"/>
      <c r="B94" s="190"/>
      <c r="C94" s="191"/>
      <c r="D94" s="192"/>
      <c r="E94" s="192"/>
      <c r="F94" s="186"/>
      <c r="G94" s="192"/>
      <c r="H94" s="186"/>
      <c r="I94" s="186"/>
      <c r="J94" s="194"/>
      <c r="K94" s="451"/>
      <c r="L94" s="420" t="str">
        <f t="shared" si="5"/>
        <v/>
      </c>
      <c r="M94" s="421" t="str">
        <f t="shared" si="6"/>
        <v/>
      </c>
      <c r="N94" s="422" t="str">
        <f t="shared" si="7"/>
        <v/>
      </c>
      <c r="O94" s="418" t="str">
        <f t="shared" si="8"/>
        <v/>
      </c>
      <c r="P94" s="418" t="str">
        <f t="shared" si="9"/>
        <v/>
      </c>
      <c r="Q94" s="419" t="str">
        <f>IF(A94="","",IF(OR(B94="",C94=""),ERROR.TYPE(3),IFERROR(O94/(IF(F94=120,$G$12,'LDT2,HLDT,MDPV'!$G$11)),"")))</f>
        <v/>
      </c>
    </row>
    <row r="95" spans="1:17" ht="13.6">
      <c r="A95" s="195"/>
      <c r="B95" s="190"/>
      <c r="C95" s="191"/>
      <c r="D95" s="192"/>
      <c r="E95" s="192"/>
      <c r="F95" s="186"/>
      <c r="G95" s="192"/>
      <c r="H95" s="186"/>
      <c r="I95" s="186"/>
      <c r="J95" s="194"/>
      <c r="K95" s="451"/>
      <c r="L95" s="420" t="str">
        <f t="shared" si="5"/>
        <v/>
      </c>
      <c r="M95" s="421" t="str">
        <f t="shared" si="6"/>
        <v/>
      </c>
      <c r="N95" s="422" t="str">
        <f t="shared" si="7"/>
        <v/>
      </c>
      <c r="O95" s="418" t="str">
        <f t="shared" si="8"/>
        <v/>
      </c>
      <c r="P95" s="418" t="str">
        <f t="shared" si="9"/>
        <v/>
      </c>
      <c r="Q95" s="419" t="str">
        <f>IF(A95="","",IF(OR(B95="",C95=""),ERROR.TYPE(3),IFERROR(O95/(IF(F95=120,$G$12,'LDT2,HLDT,MDPV'!$G$11)),"")))</f>
        <v/>
      </c>
    </row>
    <row r="96" spans="1:17" ht="13.6">
      <c r="A96" s="195"/>
      <c r="B96" s="190"/>
      <c r="C96" s="191"/>
      <c r="D96" s="192"/>
      <c r="E96" s="192"/>
      <c r="F96" s="186"/>
      <c r="G96" s="192"/>
      <c r="H96" s="186"/>
      <c r="I96" s="186"/>
      <c r="J96" s="194"/>
      <c r="K96" s="451"/>
      <c r="L96" s="420" t="str">
        <f t="shared" si="5"/>
        <v/>
      </c>
      <c r="M96" s="421" t="str">
        <f t="shared" si="6"/>
        <v/>
      </c>
      <c r="N96" s="422" t="str">
        <f t="shared" si="7"/>
        <v/>
      </c>
      <c r="O96" s="418" t="str">
        <f t="shared" si="8"/>
        <v/>
      </c>
      <c r="P96" s="418" t="str">
        <f t="shared" si="9"/>
        <v/>
      </c>
      <c r="Q96" s="419" t="str">
        <f>IF(A96="","",IF(OR(B96="",C96=""),ERROR.TYPE(3),IFERROR(O96/(IF(F96=120,$G$12,'LDT2,HLDT,MDPV'!$G$11)),"")))</f>
        <v/>
      </c>
    </row>
    <row r="97" spans="1:17" ht="13.6">
      <c r="A97" s="195"/>
      <c r="B97" s="190"/>
      <c r="C97" s="191"/>
      <c r="D97" s="192"/>
      <c r="E97" s="192"/>
      <c r="F97" s="186"/>
      <c r="G97" s="192"/>
      <c r="H97" s="186"/>
      <c r="I97" s="186"/>
      <c r="J97" s="194"/>
      <c r="K97" s="451"/>
      <c r="L97" s="420" t="str">
        <f t="shared" si="5"/>
        <v/>
      </c>
      <c r="M97" s="421" t="str">
        <f t="shared" si="6"/>
        <v/>
      </c>
      <c r="N97" s="422" t="str">
        <f t="shared" si="7"/>
        <v/>
      </c>
      <c r="O97" s="418" t="str">
        <f t="shared" si="8"/>
        <v/>
      </c>
      <c r="P97" s="418" t="str">
        <f t="shared" si="9"/>
        <v/>
      </c>
      <c r="Q97" s="419" t="str">
        <f>IF(A97="","",IF(OR(B97="",C97=""),ERROR.TYPE(3),IFERROR(O97/(IF(F97=120,$G$12,'LDT2,HLDT,MDPV'!$G$11)),"")))</f>
        <v/>
      </c>
    </row>
    <row r="98" spans="1:17" ht="13.6">
      <c r="A98" s="195"/>
      <c r="B98" s="190"/>
      <c r="C98" s="191"/>
      <c r="D98" s="192"/>
      <c r="E98" s="192"/>
      <c r="F98" s="186"/>
      <c r="G98" s="192"/>
      <c r="H98" s="186"/>
      <c r="I98" s="186"/>
      <c r="J98" s="194"/>
      <c r="K98" s="451"/>
      <c r="L98" s="420" t="str">
        <f t="shared" si="5"/>
        <v/>
      </c>
      <c r="M98" s="421" t="str">
        <f t="shared" si="6"/>
        <v/>
      </c>
      <c r="N98" s="422" t="str">
        <f t="shared" si="7"/>
        <v/>
      </c>
      <c r="O98" s="418" t="str">
        <f t="shared" si="8"/>
        <v/>
      </c>
      <c r="P98" s="418" t="str">
        <f t="shared" si="9"/>
        <v/>
      </c>
      <c r="Q98" s="419" t="str">
        <f>IF(A98="","",IF(OR(B98="",C98=""),ERROR.TYPE(3),IFERROR(O98/(IF(F98=120,$G$12,'LDT2,HLDT,MDPV'!$G$11)),"")))</f>
        <v/>
      </c>
    </row>
    <row r="99" spans="1:17" ht="13.6">
      <c r="A99" s="195"/>
      <c r="B99" s="190"/>
      <c r="C99" s="191"/>
      <c r="D99" s="192"/>
      <c r="E99" s="192"/>
      <c r="F99" s="186"/>
      <c r="G99" s="192"/>
      <c r="H99" s="186"/>
      <c r="I99" s="186"/>
      <c r="J99" s="194"/>
      <c r="K99" s="451"/>
      <c r="L99" s="420" t="str">
        <f t="shared" si="5"/>
        <v/>
      </c>
      <c r="M99" s="421" t="str">
        <f t="shared" si="6"/>
        <v/>
      </c>
      <c r="N99" s="422" t="str">
        <f t="shared" si="7"/>
        <v/>
      </c>
      <c r="O99" s="418" t="str">
        <f t="shared" si="8"/>
        <v/>
      </c>
      <c r="P99" s="418" t="str">
        <f t="shared" si="9"/>
        <v/>
      </c>
      <c r="Q99" s="419" t="str">
        <f>IF(A99="","",IF(OR(B99="",C99=""),ERROR.TYPE(3),IFERROR(O99/(IF(F99=120,$G$12,'LDT2,HLDT,MDPV'!$G$11)),"")))</f>
        <v/>
      </c>
    </row>
    <row r="100" spans="1:17" ht="13.6">
      <c r="A100" s="195"/>
      <c r="B100" s="190"/>
      <c r="C100" s="191"/>
      <c r="D100" s="192"/>
      <c r="E100" s="192"/>
      <c r="F100" s="186"/>
      <c r="G100" s="192"/>
      <c r="H100" s="186"/>
      <c r="I100" s="186"/>
      <c r="J100" s="194"/>
      <c r="K100" s="451"/>
      <c r="L100" s="420" t="str">
        <f t="shared" si="5"/>
        <v/>
      </c>
      <c r="M100" s="421" t="str">
        <f t="shared" si="6"/>
        <v/>
      </c>
      <c r="N100" s="422" t="str">
        <f t="shared" si="7"/>
        <v/>
      </c>
      <c r="O100" s="418" t="str">
        <f t="shared" si="8"/>
        <v/>
      </c>
      <c r="P100" s="418" t="str">
        <f t="shared" si="9"/>
        <v/>
      </c>
      <c r="Q100" s="419" t="str">
        <f>IF(A100="","",IF(OR(B100="",C100=""),ERROR.TYPE(3),IFERROR(O100/(IF(F100=120,$G$12,'LDT2,HLDT,MDPV'!$G$11)),"")))</f>
        <v/>
      </c>
    </row>
    <row r="101" spans="1:17" ht="13.6">
      <c r="A101" s="195"/>
      <c r="B101" s="190"/>
      <c r="C101" s="191"/>
      <c r="D101" s="192"/>
      <c r="E101" s="192"/>
      <c r="F101" s="186"/>
      <c r="G101" s="192"/>
      <c r="H101" s="186"/>
      <c r="I101" s="186"/>
      <c r="J101" s="194"/>
      <c r="K101" s="451"/>
      <c r="L101" s="420" t="str">
        <f t="shared" si="5"/>
        <v/>
      </c>
      <c r="M101" s="421" t="str">
        <f t="shared" si="6"/>
        <v/>
      </c>
      <c r="N101" s="422" t="str">
        <f t="shared" si="7"/>
        <v/>
      </c>
      <c r="O101" s="418" t="str">
        <f t="shared" si="8"/>
        <v/>
      </c>
      <c r="P101" s="418" t="str">
        <f t="shared" si="9"/>
        <v/>
      </c>
      <c r="Q101" s="419" t="str">
        <f>IF(A101="","",IF(OR(B101="",C101=""),ERROR.TYPE(3),IFERROR(O101/(IF(F101=120,$G$12,'LDT2,HLDT,MDPV'!$G$11)),"")))</f>
        <v/>
      </c>
    </row>
    <row r="102" spans="1:17" ht="13.6">
      <c r="A102" s="195"/>
      <c r="B102" s="190"/>
      <c r="C102" s="191"/>
      <c r="D102" s="192"/>
      <c r="E102" s="192"/>
      <c r="F102" s="186"/>
      <c r="G102" s="192"/>
      <c r="H102" s="186"/>
      <c r="I102" s="186"/>
      <c r="J102" s="194"/>
      <c r="K102" s="451"/>
      <c r="L102" s="420" t="str">
        <f t="shared" si="5"/>
        <v/>
      </c>
      <c r="M102" s="421" t="str">
        <f t="shared" si="6"/>
        <v/>
      </c>
      <c r="N102" s="422" t="str">
        <f t="shared" si="7"/>
        <v/>
      </c>
      <c r="O102" s="418" t="str">
        <f t="shared" si="8"/>
        <v/>
      </c>
      <c r="P102" s="418" t="str">
        <f t="shared" si="9"/>
        <v/>
      </c>
      <c r="Q102" s="419" t="str">
        <f>IF(A102="","",IF(OR(B102="",C102=""),ERROR.TYPE(3),IFERROR(O102/(IF(F102=120,$G$12,'LDT2,HLDT,MDPV'!$G$11)),"")))</f>
        <v/>
      </c>
    </row>
    <row r="103" spans="1:17" ht="13.6">
      <c r="A103" s="195"/>
      <c r="B103" s="190"/>
      <c r="C103" s="191"/>
      <c r="D103" s="192"/>
      <c r="E103" s="192"/>
      <c r="F103" s="186"/>
      <c r="G103" s="192"/>
      <c r="H103" s="186"/>
      <c r="I103" s="186"/>
      <c r="J103" s="194"/>
      <c r="K103" s="451"/>
      <c r="L103" s="420" t="str">
        <f t="shared" si="5"/>
        <v/>
      </c>
      <c r="M103" s="421" t="str">
        <f t="shared" si="6"/>
        <v/>
      </c>
      <c r="N103" s="422" t="str">
        <f t="shared" si="7"/>
        <v/>
      </c>
      <c r="O103" s="418" t="str">
        <f t="shared" si="8"/>
        <v/>
      </c>
      <c r="P103" s="418" t="str">
        <f t="shared" si="9"/>
        <v/>
      </c>
      <c r="Q103" s="419" t="str">
        <f>IF(A103="","",IF(OR(B103="",C103=""),ERROR.TYPE(3),IFERROR(O103/(IF(F103=120,$G$12,'LDT2,HLDT,MDPV'!$G$11)),"")))</f>
        <v/>
      </c>
    </row>
    <row r="104" spans="1:17" ht="13.6">
      <c r="A104" s="195"/>
      <c r="B104" s="190"/>
      <c r="C104" s="191"/>
      <c r="D104" s="192"/>
      <c r="E104" s="192"/>
      <c r="F104" s="186"/>
      <c r="G104" s="192"/>
      <c r="H104" s="186"/>
      <c r="I104" s="186"/>
      <c r="J104" s="194"/>
      <c r="K104" s="451"/>
      <c r="L104" s="420" t="str">
        <f t="shared" si="5"/>
        <v/>
      </c>
      <c r="M104" s="421" t="str">
        <f t="shared" si="6"/>
        <v/>
      </c>
      <c r="N104" s="422" t="str">
        <f t="shared" si="7"/>
        <v/>
      </c>
      <c r="O104" s="418" t="str">
        <f t="shared" si="8"/>
        <v/>
      </c>
      <c r="P104" s="418" t="str">
        <f t="shared" si="9"/>
        <v/>
      </c>
      <c r="Q104" s="419" t="str">
        <f>IF(A104="","",IF(OR(B104="",C104=""),ERROR.TYPE(3),IFERROR(O104/(IF(F104=120,$G$12,'LDT2,HLDT,MDPV'!$G$11)),"")))</f>
        <v/>
      </c>
    </row>
    <row r="105" spans="1:17" ht="13.6">
      <c r="A105" s="195"/>
      <c r="B105" s="190"/>
      <c r="C105" s="191"/>
      <c r="D105" s="192"/>
      <c r="E105" s="192"/>
      <c r="F105" s="186"/>
      <c r="G105" s="192"/>
      <c r="H105" s="186"/>
      <c r="I105" s="186"/>
      <c r="J105" s="194"/>
      <c r="K105" s="451"/>
      <c r="L105" s="420" t="str">
        <f t="shared" si="5"/>
        <v/>
      </c>
      <c r="M105" s="421" t="str">
        <f t="shared" si="6"/>
        <v/>
      </c>
      <c r="N105" s="422" t="str">
        <f t="shared" si="7"/>
        <v/>
      </c>
      <c r="O105" s="418" t="str">
        <f t="shared" si="8"/>
        <v/>
      </c>
      <c r="P105" s="418" t="str">
        <f t="shared" si="9"/>
        <v/>
      </c>
      <c r="Q105" s="419" t="str">
        <f>IF(A105="","",IF(OR(B105="",C105=""),ERROR.TYPE(3),IFERROR(O105/(IF(F105=120,$G$12,'LDT2,HLDT,MDPV'!$G$11)),"")))</f>
        <v/>
      </c>
    </row>
    <row r="106" spans="1:17" ht="13.6">
      <c r="A106" s="195"/>
      <c r="B106" s="190"/>
      <c r="C106" s="191"/>
      <c r="D106" s="192"/>
      <c r="E106" s="192"/>
      <c r="F106" s="186"/>
      <c r="G106" s="192"/>
      <c r="H106" s="186"/>
      <c r="I106" s="186"/>
      <c r="J106" s="194"/>
      <c r="K106" s="451"/>
      <c r="L106" s="420" t="str">
        <f t="shared" si="5"/>
        <v/>
      </c>
      <c r="M106" s="421" t="str">
        <f t="shared" si="6"/>
        <v/>
      </c>
      <c r="N106" s="422" t="str">
        <f t="shared" si="7"/>
        <v/>
      </c>
      <c r="O106" s="418" t="str">
        <f t="shared" si="8"/>
        <v/>
      </c>
      <c r="P106" s="418" t="str">
        <f t="shared" si="9"/>
        <v/>
      </c>
      <c r="Q106" s="419" t="str">
        <f>IF(A106="","",IF(OR(B106="",C106=""),ERROR.TYPE(3),IFERROR(O106/(IF(F106=120,$G$12,'LDT2,HLDT,MDPV'!$G$11)),"")))</f>
        <v/>
      </c>
    </row>
    <row r="107" spans="1:17" ht="13.6">
      <c r="A107" s="195"/>
      <c r="B107" s="190"/>
      <c r="C107" s="191"/>
      <c r="D107" s="192"/>
      <c r="E107" s="192"/>
      <c r="F107" s="186"/>
      <c r="G107" s="192"/>
      <c r="H107" s="186"/>
      <c r="I107" s="186"/>
      <c r="J107" s="194"/>
      <c r="K107" s="451"/>
      <c r="L107" s="420" t="str">
        <f t="shared" si="5"/>
        <v/>
      </c>
      <c r="M107" s="421" t="str">
        <f t="shared" si="6"/>
        <v/>
      </c>
      <c r="N107" s="422" t="str">
        <f t="shared" si="7"/>
        <v/>
      </c>
      <c r="O107" s="418" t="str">
        <f t="shared" si="8"/>
        <v/>
      </c>
      <c r="P107" s="418" t="str">
        <f t="shared" si="9"/>
        <v/>
      </c>
      <c r="Q107" s="419" t="str">
        <f>IF(A107="","",IF(OR(B107="",C107=""),ERROR.TYPE(3),IFERROR(O107/(IF(F107=120,$G$12,'LDT2,HLDT,MDPV'!$G$11)),"")))</f>
        <v/>
      </c>
    </row>
    <row r="108" spans="1:17" ht="13.6">
      <c r="A108" s="195"/>
      <c r="B108" s="190"/>
      <c r="C108" s="191"/>
      <c r="D108" s="192"/>
      <c r="E108" s="192"/>
      <c r="F108" s="186"/>
      <c r="G108" s="192"/>
      <c r="H108" s="186"/>
      <c r="I108" s="186"/>
      <c r="J108" s="194"/>
      <c r="K108" s="451"/>
      <c r="L108" s="420" t="str">
        <f t="shared" si="5"/>
        <v/>
      </c>
      <c r="M108" s="421" t="str">
        <f t="shared" si="6"/>
        <v/>
      </c>
      <c r="N108" s="422" t="str">
        <f t="shared" si="7"/>
        <v/>
      </c>
      <c r="O108" s="418" t="str">
        <f t="shared" si="8"/>
        <v/>
      </c>
      <c r="P108" s="418" t="str">
        <f t="shared" si="9"/>
        <v/>
      </c>
      <c r="Q108" s="419" t="str">
        <f>IF(A108="","",IF(OR(B108="",C108=""),ERROR.TYPE(3),IFERROR(O108/(IF(F108=120,$G$12,'LDT2,HLDT,MDPV'!$G$11)),"")))</f>
        <v/>
      </c>
    </row>
    <row r="109" spans="1:17" ht="13.6">
      <c r="A109" s="195"/>
      <c r="B109" s="190"/>
      <c r="C109" s="191"/>
      <c r="D109" s="192"/>
      <c r="E109" s="192"/>
      <c r="F109" s="186"/>
      <c r="G109" s="192"/>
      <c r="H109" s="186"/>
      <c r="I109" s="186"/>
      <c r="J109" s="194"/>
      <c r="K109" s="451"/>
      <c r="L109" s="420" t="str">
        <f t="shared" si="5"/>
        <v/>
      </c>
      <c r="M109" s="421" t="str">
        <f t="shared" si="6"/>
        <v/>
      </c>
      <c r="N109" s="422" t="str">
        <f t="shared" si="7"/>
        <v/>
      </c>
      <c r="O109" s="418" t="str">
        <f t="shared" si="8"/>
        <v/>
      </c>
      <c r="P109" s="418" t="str">
        <f t="shared" si="9"/>
        <v/>
      </c>
      <c r="Q109" s="419" t="str">
        <f>IF(A109="","",IF(OR(B109="",C109=""),ERROR.TYPE(3),IFERROR(O109/(IF(F109=120,$G$12,'LDT2,HLDT,MDPV'!$G$11)),"")))</f>
        <v/>
      </c>
    </row>
    <row r="110" spans="1:17" ht="13.6">
      <c r="A110" s="195"/>
      <c r="B110" s="190"/>
      <c r="C110" s="191"/>
      <c r="D110" s="192"/>
      <c r="E110" s="192"/>
      <c r="F110" s="186"/>
      <c r="G110" s="192"/>
      <c r="H110" s="186"/>
      <c r="I110" s="186"/>
      <c r="J110" s="194"/>
      <c r="K110" s="451"/>
      <c r="L110" s="420" t="str">
        <f t="shared" si="5"/>
        <v/>
      </c>
      <c r="M110" s="421" t="str">
        <f t="shared" si="6"/>
        <v/>
      </c>
      <c r="N110" s="422" t="str">
        <f t="shared" si="7"/>
        <v/>
      </c>
      <c r="O110" s="418" t="str">
        <f t="shared" si="8"/>
        <v/>
      </c>
      <c r="P110" s="418" t="str">
        <f t="shared" si="9"/>
        <v/>
      </c>
      <c r="Q110" s="419" t="str">
        <f>IF(A110="","",IF(OR(B110="",C110=""),ERROR.TYPE(3),IFERROR(O110/(IF(F110=120,$G$12,'LDT2,HLDT,MDPV'!$G$11)),"")))</f>
        <v/>
      </c>
    </row>
    <row r="111" spans="1:17" ht="13.6">
      <c r="A111" s="195"/>
      <c r="B111" s="190"/>
      <c r="C111" s="191"/>
      <c r="D111" s="192"/>
      <c r="E111" s="192"/>
      <c r="F111" s="186"/>
      <c r="G111" s="192"/>
      <c r="H111" s="186"/>
      <c r="I111" s="186"/>
      <c r="J111" s="194"/>
      <c r="K111" s="451"/>
      <c r="L111" s="420" t="str">
        <f t="shared" si="5"/>
        <v/>
      </c>
      <c r="M111" s="421" t="str">
        <f t="shared" si="6"/>
        <v/>
      </c>
      <c r="N111" s="422" t="str">
        <f t="shared" si="7"/>
        <v/>
      </c>
      <c r="O111" s="418" t="str">
        <f t="shared" si="8"/>
        <v/>
      </c>
      <c r="P111" s="418" t="str">
        <f t="shared" si="9"/>
        <v/>
      </c>
      <c r="Q111" s="419" t="str">
        <f>IF(A111="","",IF(OR(B111="",C111=""),ERROR.TYPE(3),IFERROR(O111/(IF(F111=120,$G$12,'LDT2,HLDT,MDPV'!$G$11)),"")))</f>
        <v/>
      </c>
    </row>
    <row r="112" spans="1:17" ht="13.6">
      <c r="A112" s="195"/>
      <c r="B112" s="190"/>
      <c r="C112" s="191"/>
      <c r="D112" s="192"/>
      <c r="E112" s="192"/>
      <c r="F112" s="186"/>
      <c r="G112" s="192"/>
      <c r="H112" s="186"/>
      <c r="I112" s="186"/>
      <c r="J112" s="194"/>
      <c r="K112" s="451"/>
      <c r="L112" s="420" t="str">
        <f t="shared" si="5"/>
        <v/>
      </c>
      <c r="M112" s="421" t="str">
        <f t="shared" si="6"/>
        <v/>
      </c>
      <c r="N112" s="422" t="str">
        <f t="shared" si="7"/>
        <v/>
      </c>
      <c r="O112" s="418" t="str">
        <f t="shared" si="8"/>
        <v/>
      </c>
      <c r="P112" s="418" t="str">
        <f t="shared" si="9"/>
        <v/>
      </c>
      <c r="Q112" s="419" t="str">
        <f>IF(A112="","",IF(OR(B112="",C112=""),ERROR.TYPE(3),IFERROR(O112/(IF(F112=120,$G$12,'LDT2,HLDT,MDPV'!$G$11)),"")))</f>
        <v/>
      </c>
    </row>
    <row r="113" spans="1:17" ht="13.6">
      <c r="A113" s="195"/>
      <c r="B113" s="190"/>
      <c r="C113" s="191"/>
      <c r="D113" s="192"/>
      <c r="E113" s="192"/>
      <c r="F113" s="186"/>
      <c r="G113" s="192"/>
      <c r="H113" s="186"/>
      <c r="I113" s="186"/>
      <c r="J113" s="194"/>
      <c r="K113" s="451"/>
      <c r="L113" s="420" t="str">
        <f t="shared" si="5"/>
        <v/>
      </c>
      <c r="M113" s="421" t="str">
        <f t="shared" si="6"/>
        <v/>
      </c>
      <c r="N113" s="422" t="str">
        <f t="shared" si="7"/>
        <v/>
      </c>
      <c r="O113" s="418" t="str">
        <f t="shared" si="8"/>
        <v/>
      </c>
      <c r="P113" s="418" t="str">
        <f t="shared" si="9"/>
        <v/>
      </c>
      <c r="Q113" s="419" t="str">
        <f>IF(A113="","",IF(OR(B113="",C113=""),ERROR.TYPE(3),IFERROR(O113/(IF(F113=120,$G$12,'LDT2,HLDT,MDPV'!$G$11)),"")))</f>
        <v/>
      </c>
    </row>
    <row r="114" spans="1:17" ht="13.6">
      <c r="A114" s="195"/>
      <c r="B114" s="190"/>
      <c r="C114" s="191"/>
      <c r="D114" s="192"/>
      <c r="E114" s="192"/>
      <c r="F114" s="186"/>
      <c r="G114" s="192"/>
      <c r="H114" s="186"/>
      <c r="I114" s="186"/>
      <c r="J114" s="194"/>
      <c r="K114" s="451"/>
      <c r="L114" s="420" t="str">
        <f t="shared" si="5"/>
        <v/>
      </c>
      <c r="M114" s="421" t="str">
        <f t="shared" si="6"/>
        <v/>
      </c>
      <c r="N114" s="422" t="str">
        <f t="shared" si="7"/>
        <v/>
      </c>
      <c r="O114" s="418" t="str">
        <f t="shared" si="8"/>
        <v/>
      </c>
      <c r="P114" s="418" t="str">
        <f t="shared" si="9"/>
        <v/>
      </c>
      <c r="Q114" s="419" t="str">
        <f>IF(A114="","",IF(OR(B114="",C114=""),ERROR.TYPE(3),IFERROR(O114/(IF(F114=120,$G$12,'LDT2,HLDT,MDPV'!$G$11)),"")))</f>
        <v/>
      </c>
    </row>
    <row r="115" spans="1:17" ht="13.6">
      <c r="A115" s="195"/>
      <c r="B115" s="190"/>
      <c r="C115" s="191"/>
      <c r="D115" s="192"/>
      <c r="E115" s="192"/>
      <c r="F115" s="186"/>
      <c r="G115" s="192"/>
      <c r="H115" s="186"/>
      <c r="I115" s="186"/>
      <c r="J115" s="194"/>
      <c r="K115" s="451"/>
      <c r="L115" s="420" t="str">
        <f t="shared" si="5"/>
        <v/>
      </c>
      <c r="M115" s="421" t="str">
        <f t="shared" si="6"/>
        <v/>
      </c>
      <c r="N115" s="422" t="str">
        <f t="shared" si="7"/>
        <v/>
      </c>
      <c r="O115" s="418" t="str">
        <f t="shared" si="8"/>
        <v/>
      </c>
      <c r="P115" s="418" t="str">
        <f t="shared" si="9"/>
        <v/>
      </c>
      <c r="Q115" s="419" t="str">
        <f>IF(A115="","",IF(OR(B115="",C115=""),ERROR.TYPE(3),IFERROR(O115/(IF(F115=120,$G$12,'LDT2,HLDT,MDPV'!$G$11)),"")))</f>
        <v/>
      </c>
    </row>
    <row r="116" spans="1:17" ht="13.6">
      <c r="A116" s="195"/>
      <c r="B116" s="190"/>
      <c r="C116" s="191"/>
      <c r="D116" s="192"/>
      <c r="E116" s="192"/>
      <c r="F116" s="186"/>
      <c r="G116" s="192"/>
      <c r="H116" s="186"/>
      <c r="I116" s="186"/>
      <c r="J116" s="194"/>
      <c r="K116" s="451"/>
      <c r="L116" s="420" t="str">
        <f t="shared" si="5"/>
        <v/>
      </c>
      <c r="M116" s="421" t="str">
        <f t="shared" si="6"/>
        <v/>
      </c>
      <c r="N116" s="422" t="str">
        <f t="shared" si="7"/>
        <v/>
      </c>
      <c r="O116" s="418" t="str">
        <f t="shared" si="8"/>
        <v/>
      </c>
      <c r="P116" s="418" t="str">
        <f t="shared" si="9"/>
        <v/>
      </c>
      <c r="Q116" s="419" t="str">
        <f>IF(A116="","",IF(OR(B116="",C116=""),ERROR.TYPE(3),IFERROR(O116/(IF(F116=120,$G$12,'LDT2,HLDT,MDPV'!$G$11)),"")))</f>
        <v/>
      </c>
    </row>
    <row r="117" spans="1:17" ht="13.6">
      <c r="A117" s="195"/>
      <c r="B117" s="190"/>
      <c r="C117" s="191"/>
      <c r="D117" s="192"/>
      <c r="E117" s="192"/>
      <c r="F117" s="186"/>
      <c r="G117" s="192"/>
      <c r="H117" s="186"/>
      <c r="I117" s="186"/>
      <c r="J117" s="194"/>
      <c r="K117" s="451"/>
      <c r="L117" s="420" t="str">
        <f t="shared" si="5"/>
        <v/>
      </c>
      <c r="M117" s="421" t="str">
        <f t="shared" si="6"/>
        <v/>
      </c>
      <c r="N117" s="422" t="str">
        <f t="shared" si="7"/>
        <v/>
      </c>
      <c r="O117" s="418" t="str">
        <f t="shared" si="8"/>
        <v/>
      </c>
      <c r="P117" s="418" t="str">
        <f t="shared" si="9"/>
        <v/>
      </c>
      <c r="Q117" s="419" t="str">
        <f>IF(A117="","",IF(OR(B117="",C117=""),ERROR.TYPE(3),IFERROR(O117/(IF(F117=120,$G$12,'LDT2,HLDT,MDPV'!$G$11)),"")))</f>
        <v/>
      </c>
    </row>
    <row r="118" spans="1:17" ht="13.6">
      <c r="A118" s="195"/>
      <c r="B118" s="190"/>
      <c r="C118" s="191"/>
      <c r="D118" s="192"/>
      <c r="E118" s="192"/>
      <c r="F118" s="186"/>
      <c r="G118" s="192"/>
      <c r="H118" s="186"/>
      <c r="I118" s="186"/>
      <c r="J118" s="194"/>
      <c r="K118" s="451"/>
      <c r="L118" s="420" t="str">
        <f t="shared" si="5"/>
        <v/>
      </c>
      <c r="M118" s="421" t="str">
        <f t="shared" si="6"/>
        <v/>
      </c>
      <c r="N118" s="422" t="str">
        <f t="shared" si="7"/>
        <v/>
      </c>
      <c r="O118" s="418" t="str">
        <f t="shared" si="8"/>
        <v/>
      </c>
      <c r="P118" s="418" t="str">
        <f t="shared" si="9"/>
        <v/>
      </c>
      <c r="Q118" s="419" t="str">
        <f>IF(A118="","",IF(OR(B118="",C118=""),ERROR.TYPE(3),IFERROR(O118/(IF(F118=120,$G$12,'LDT2,HLDT,MDPV'!$G$11)),"")))</f>
        <v/>
      </c>
    </row>
    <row r="119" spans="1:17" ht="13.6">
      <c r="A119" s="195"/>
      <c r="B119" s="190"/>
      <c r="C119" s="191"/>
      <c r="D119" s="192"/>
      <c r="E119" s="192"/>
      <c r="F119" s="186"/>
      <c r="G119" s="192"/>
      <c r="H119" s="186"/>
      <c r="I119" s="186"/>
      <c r="J119" s="194"/>
      <c r="K119" s="451"/>
      <c r="L119" s="420" t="str">
        <f t="shared" si="5"/>
        <v/>
      </c>
      <c r="M119" s="421" t="str">
        <f t="shared" si="6"/>
        <v/>
      </c>
      <c r="N119" s="422" t="str">
        <f t="shared" si="7"/>
        <v/>
      </c>
      <c r="O119" s="418" t="str">
        <f t="shared" si="8"/>
        <v/>
      </c>
      <c r="P119" s="418" t="str">
        <f t="shared" si="9"/>
        <v/>
      </c>
      <c r="Q119" s="419" t="str">
        <f>IF(A119="","",IF(OR(B119="",C119=""),ERROR.TYPE(3),IFERROR(O119/(IF(F119=120,$G$12,'LDT2,HLDT,MDPV'!$G$11)),"")))</f>
        <v/>
      </c>
    </row>
    <row r="120" spans="1:17" ht="13.6">
      <c r="A120" s="195"/>
      <c r="B120" s="190"/>
      <c r="C120" s="191"/>
      <c r="D120" s="192"/>
      <c r="E120" s="192"/>
      <c r="F120" s="186"/>
      <c r="G120" s="192"/>
      <c r="H120" s="186"/>
      <c r="I120" s="186"/>
      <c r="J120" s="194"/>
      <c r="K120" s="451"/>
      <c r="L120" s="420" t="str">
        <f t="shared" si="5"/>
        <v/>
      </c>
      <c r="M120" s="421" t="str">
        <f t="shared" si="6"/>
        <v/>
      </c>
      <c r="N120" s="422" t="str">
        <f t="shared" si="7"/>
        <v/>
      </c>
      <c r="O120" s="418" t="str">
        <f t="shared" si="8"/>
        <v/>
      </c>
      <c r="P120" s="418" t="str">
        <f t="shared" si="9"/>
        <v/>
      </c>
      <c r="Q120" s="419" t="str">
        <f>IF(A120="","",IF(OR(B120="",C120=""),ERROR.TYPE(3),IFERROR(O120/(IF(F120=120,$G$12,'LDT2,HLDT,MDPV'!$G$11)),"")))</f>
        <v/>
      </c>
    </row>
    <row r="121" spans="1:17" ht="13.6">
      <c r="A121" s="195"/>
      <c r="B121" s="190"/>
      <c r="C121" s="191"/>
      <c r="D121" s="192"/>
      <c r="E121" s="192"/>
      <c r="F121" s="186"/>
      <c r="G121" s="192"/>
      <c r="H121" s="186"/>
      <c r="I121" s="186"/>
      <c r="J121" s="194"/>
      <c r="K121" s="451"/>
      <c r="L121" s="420" t="str">
        <f t="shared" si="5"/>
        <v/>
      </c>
      <c r="M121" s="421" t="str">
        <f t="shared" si="6"/>
        <v/>
      </c>
      <c r="N121" s="422" t="str">
        <f t="shared" si="7"/>
        <v/>
      </c>
      <c r="O121" s="418" t="str">
        <f t="shared" si="8"/>
        <v/>
      </c>
      <c r="P121" s="418" t="str">
        <f t="shared" si="9"/>
        <v/>
      </c>
      <c r="Q121" s="419" t="str">
        <f>IF(A121="","",IF(OR(B121="",C121=""),ERROR.TYPE(3),IFERROR(O121/(IF(F121=120,$G$12,'LDT2,HLDT,MDPV'!$G$11)),"")))</f>
        <v/>
      </c>
    </row>
    <row r="122" spans="1:17" ht="13.6">
      <c r="A122" s="195"/>
      <c r="B122" s="190"/>
      <c r="C122" s="191"/>
      <c r="D122" s="192"/>
      <c r="E122" s="192"/>
      <c r="F122" s="186"/>
      <c r="G122" s="192"/>
      <c r="H122" s="186"/>
      <c r="I122" s="186"/>
      <c r="J122" s="194"/>
      <c r="K122" s="451"/>
      <c r="L122" s="420" t="str">
        <f t="shared" si="5"/>
        <v/>
      </c>
      <c r="M122" s="421" t="str">
        <f t="shared" si="6"/>
        <v/>
      </c>
      <c r="N122" s="422" t="str">
        <f t="shared" si="7"/>
        <v/>
      </c>
      <c r="O122" s="418" t="str">
        <f t="shared" si="8"/>
        <v/>
      </c>
      <c r="P122" s="418" t="str">
        <f t="shared" si="9"/>
        <v/>
      </c>
      <c r="Q122" s="419" t="str">
        <f>IF(A122="","",IF(OR(B122="",C122=""),ERROR.TYPE(3),IFERROR(O122/(IF(F122=120,$G$12,'LDT2,HLDT,MDPV'!$G$11)),"")))</f>
        <v/>
      </c>
    </row>
    <row r="123" spans="1:17" ht="13.6">
      <c r="A123" s="195"/>
      <c r="B123" s="190"/>
      <c r="C123" s="191"/>
      <c r="D123" s="192"/>
      <c r="E123" s="192"/>
      <c r="F123" s="186"/>
      <c r="G123" s="192"/>
      <c r="H123" s="186"/>
      <c r="I123" s="186"/>
      <c r="J123" s="194"/>
      <c r="K123" s="451"/>
      <c r="L123" s="420" t="str">
        <f t="shared" si="5"/>
        <v/>
      </c>
      <c r="M123" s="421" t="str">
        <f t="shared" si="6"/>
        <v/>
      </c>
      <c r="N123" s="422" t="str">
        <f t="shared" si="7"/>
        <v/>
      </c>
      <c r="O123" s="418" t="str">
        <f t="shared" si="8"/>
        <v/>
      </c>
      <c r="P123" s="418" t="str">
        <f t="shared" si="9"/>
        <v/>
      </c>
      <c r="Q123" s="419" t="str">
        <f>IF(A123="","",IF(OR(B123="",C123=""),ERROR.TYPE(3),IFERROR(O123/(IF(F123=120,$G$12,'LDT2,HLDT,MDPV'!$G$11)),"")))</f>
        <v/>
      </c>
    </row>
    <row r="124" spans="1:17" ht="13.6">
      <c r="A124" s="195"/>
      <c r="B124" s="190"/>
      <c r="C124" s="191"/>
      <c r="D124" s="192"/>
      <c r="E124" s="192"/>
      <c r="F124" s="186"/>
      <c r="G124" s="192"/>
      <c r="H124" s="186"/>
      <c r="I124" s="186"/>
      <c r="J124" s="194"/>
      <c r="K124" s="451"/>
      <c r="L124" s="420" t="str">
        <f t="shared" si="5"/>
        <v/>
      </c>
      <c r="M124" s="421" t="str">
        <f t="shared" si="6"/>
        <v/>
      </c>
      <c r="N124" s="422" t="str">
        <f t="shared" si="7"/>
        <v/>
      </c>
      <c r="O124" s="418" t="str">
        <f t="shared" si="8"/>
        <v/>
      </c>
      <c r="P124" s="418" t="str">
        <f t="shared" si="9"/>
        <v/>
      </c>
      <c r="Q124" s="419" t="str">
        <f>IF(A124="","",IF(OR(B124="",C124=""),ERROR.TYPE(3),IFERROR(O124/(IF(F124=120,$G$12,'LDT2,HLDT,MDPV'!$G$11)),"")))</f>
        <v/>
      </c>
    </row>
    <row r="125" spans="1:17" ht="13.6">
      <c r="A125" s="195"/>
      <c r="B125" s="190"/>
      <c r="C125" s="191"/>
      <c r="D125" s="192"/>
      <c r="E125" s="192"/>
      <c r="F125" s="186"/>
      <c r="G125" s="192"/>
      <c r="H125" s="186"/>
      <c r="I125" s="186"/>
      <c r="J125" s="194"/>
      <c r="K125" s="451"/>
      <c r="L125" s="420" t="str">
        <f t="shared" si="5"/>
        <v/>
      </c>
      <c r="M125" s="421" t="str">
        <f t="shared" si="6"/>
        <v/>
      </c>
      <c r="N125" s="422" t="str">
        <f t="shared" si="7"/>
        <v/>
      </c>
      <c r="O125" s="418" t="str">
        <f t="shared" si="8"/>
        <v/>
      </c>
      <c r="P125" s="418" t="str">
        <f t="shared" si="9"/>
        <v/>
      </c>
      <c r="Q125" s="419" t="str">
        <f>IF(A125="","",IF(OR(B125="",C125=""),ERROR.TYPE(3),IFERROR(O125/(IF(F125=120,$G$12,'LDT2,HLDT,MDPV'!$G$11)),"")))</f>
        <v/>
      </c>
    </row>
    <row r="126" spans="1:17" ht="13.6">
      <c r="A126" s="195"/>
      <c r="B126" s="190"/>
      <c r="C126" s="191"/>
      <c r="D126" s="192"/>
      <c r="E126" s="192"/>
      <c r="F126" s="186"/>
      <c r="G126" s="192"/>
      <c r="H126" s="186"/>
      <c r="I126" s="186"/>
      <c r="J126" s="194"/>
      <c r="K126" s="451"/>
      <c r="L126" s="420" t="str">
        <f t="shared" si="5"/>
        <v/>
      </c>
      <c r="M126" s="421" t="str">
        <f t="shared" si="6"/>
        <v/>
      </c>
      <c r="N126" s="422" t="str">
        <f t="shared" si="7"/>
        <v/>
      </c>
      <c r="O126" s="418" t="str">
        <f t="shared" si="8"/>
        <v/>
      </c>
      <c r="P126" s="418" t="str">
        <f t="shared" si="9"/>
        <v/>
      </c>
      <c r="Q126" s="419" t="str">
        <f>IF(A126="","",IF(OR(B126="",C126=""),ERROR.TYPE(3),IFERROR(O126/(IF(F126=120,$G$12,'LDT2,HLDT,MDPV'!$G$11)),"")))</f>
        <v/>
      </c>
    </row>
    <row r="127" spans="1:17" ht="13.6">
      <c r="A127" s="195"/>
      <c r="B127" s="190"/>
      <c r="C127" s="191"/>
      <c r="D127" s="192"/>
      <c r="E127" s="192"/>
      <c r="F127" s="186"/>
      <c r="G127" s="192"/>
      <c r="H127" s="186"/>
      <c r="I127" s="186"/>
      <c r="J127" s="194"/>
      <c r="K127" s="451"/>
      <c r="L127" s="420" t="str">
        <f t="shared" si="5"/>
        <v/>
      </c>
      <c r="M127" s="421" t="str">
        <f t="shared" si="6"/>
        <v/>
      </c>
      <c r="N127" s="422" t="str">
        <f t="shared" si="7"/>
        <v/>
      </c>
      <c r="O127" s="418" t="str">
        <f t="shared" si="8"/>
        <v/>
      </c>
      <c r="P127" s="418" t="str">
        <f t="shared" si="9"/>
        <v/>
      </c>
      <c r="Q127" s="419" t="str">
        <f>IF(A127="","",IF(OR(B127="",C127=""),ERROR.TYPE(3),IFERROR(O127/(IF(F127=120,$G$12,'LDT2,HLDT,MDPV'!$G$11)),"")))</f>
        <v/>
      </c>
    </row>
    <row r="128" spans="1:17" ht="13.6">
      <c r="A128" s="195"/>
      <c r="B128" s="190"/>
      <c r="C128" s="191"/>
      <c r="D128" s="192"/>
      <c r="E128" s="192"/>
      <c r="F128" s="186"/>
      <c r="G128" s="192"/>
      <c r="H128" s="186"/>
      <c r="I128" s="186"/>
      <c r="J128" s="194"/>
      <c r="K128" s="451"/>
      <c r="L128" s="420" t="str">
        <f t="shared" si="5"/>
        <v/>
      </c>
      <c r="M128" s="421" t="str">
        <f t="shared" si="6"/>
        <v/>
      </c>
      <c r="N128" s="422" t="str">
        <f t="shared" si="7"/>
        <v/>
      </c>
      <c r="O128" s="418" t="str">
        <f t="shared" si="8"/>
        <v/>
      </c>
      <c r="P128" s="418" t="str">
        <f t="shared" si="9"/>
        <v/>
      </c>
      <c r="Q128" s="419" t="str">
        <f>IF(A128="","",IF(OR(B128="",C128=""),ERROR.TYPE(3),IFERROR(O128/(IF(F128=120,$G$12,'LDT2,HLDT,MDPV'!$G$11)),"")))</f>
        <v/>
      </c>
    </row>
    <row r="129" spans="1:17" ht="13.6">
      <c r="A129" s="195"/>
      <c r="B129" s="190"/>
      <c r="C129" s="191"/>
      <c r="D129" s="192"/>
      <c r="E129" s="192"/>
      <c r="F129" s="186"/>
      <c r="G129" s="192"/>
      <c r="H129" s="186"/>
      <c r="I129" s="186"/>
      <c r="J129" s="194"/>
      <c r="K129" s="451"/>
      <c r="L129" s="420" t="str">
        <f t="shared" si="5"/>
        <v/>
      </c>
      <c r="M129" s="421" t="str">
        <f t="shared" si="6"/>
        <v/>
      </c>
      <c r="N129" s="422" t="str">
        <f t="shared" si="7"/>
        <v/>
      </c>
      <c r="O129" s="418" t="str">
        <f t="shared" si="8"/>
        <v/>
      </c>
      <c r="P129" s="418" t="str">
        <f t="shared" si="9"/>
        <v/>
      </c>
      <c r="Q129" s="419" t="str">
        <f>IF(A129="","",IF(OR(B129="",C129=""),ERROR.TYPE(3),IFERROR(O129/(IF(F129=120,$G$12,'LDT2,HLDT,MDPV'!$G$11)),"")))</f>
        <v/>
      </c>
    </row>
    <row r="130" spans="1:17" ht="13.6">
      <c r="A130" s="195"/>
      <c r="B130" s="190"/>
      <c r="C130" s="191"/>
      <c r="D130" s="192"/>
      <c r="E130" s="192"/>
      <c r="F130" s="186"/>
      <c r="G130" s="192"/>
      <c r="H130" s="186"/>
      <c r="I130" s="186"/>
      <c r="J130" s="194"/>
      <c r="K130" s="451"/>
      <c r="L130" s="420" t="str">
        <f t="shared" si="5"/>
        <v/>
      </c>
      <c r="M130" s="421" t="str">
        <f t="shared" si="6"/>
        <v/>
      </c>
      <c r="N130" s="422" t="str">
        <f t="shared" si="7"/>
        <v/>
      </c>
      <c r="O130" s="418" t="str">
        <f t="shared" si="8"/>
        <v/>
      </c>
      <c r="P130" s="418" t="str">
        <f t="shared" si="9"/>
        <v/>
      </c>
      <c r="Q130" s="419" t="str">
        <f>IF(A130="","",IF(OR(B130="",C130=""),ERROR.TYPE(3),IFERROR(O130/(IF(F130=120,$G$12,'LDT2,HLDT,MDPV'!$G$11)),"")))</f>
        <v/>
      </c>
    </row>
    <row r="131" spans="1:17" ht="13.6">
      <c r="A131" s="195"/>
      <c r="B131" s="190"/>
      <c r="C131" s="191"/>
      <c r="D131" s="192"/>
      <c r="E131" s="192"/>
      <c r="F131" s="186"/>
      <c r="G131" s="192"/>
      <c r="H131" s="186"/>
      <c r="I131" s="186"/>
      <c r="J131" s="194"/>
      <c r="K131" s="451"/>
      <c r="L131" s="420" t="str">
        <f t="shared" si="5"/>
        <v/>
      </c>
      <c r="M131" s="421" t="str">
        <f t="shared" si="6"/>
        <v/>
      </c>
      <c r="N131" s="422" t="str">
        <f t="shared" si="7"/>
        <v/>
      </c>
      <c r="O131" s="418" t="str">
        <f t="shared" si="8"/>
        <v/>
      </c>
      <c r="P131" s="418" t="str">
        <f t="shared" si="9"/>
        <v/>
      </c>
      <c r="Q131" s="419" t="str">
        <f>IF(A131="","",IF(OR(B131="",C131=""),ERROR.TYPE(3),IFERROR(O131/(IF(F131=120,$G$12,'LDT2,HLDT,MDPV'!$G$11)),"")))</f>
        <v/>
      </c>
    </row>
    <row r="132" spans="1:17" ht="13.6">
      <c r="A132" s="195"/>
      <c r="B132" s="190"/>
      <c r="C132" s="191"/>
      <c r="D132" s="192"/>
      <c r="E132" s="192"/>
      <c r="F132" s="186"/>
      <c r="G132" s="192"/>
      <c r="H132" s="186"/>
      <c r="I132" s="186"/>
      <c r="J132" s="194"/>
      <c r="K132" s="451"/>
      <c r="L132" s="420" t="str">
        <f t="shared" si="5"/>
        <v/>
      </c>
      <c r="M132" s="421" t="str">
        <f t="shared" si="6"/>
        <v/>
      </c>
      <c r="N132" s="422" t="str">
        <f t="shared" si="7"/>
        <v/>
      </c>
      <c r="O132" s="418" t="str">
        <f t="shared" si="8"/>
        <v/>
      </c>
      <c r="P132" s="418" t="str">
        <f t="shared" si="9"/>
        <v/>
      </c>
      <c r="Q132" s="419" t="str">
        <f>IF(A132="","",IF(OR(B132="",C132=""),ERROR.TYPE(3),IFERROR(O132/(IF(F132=120,$G$12,'LDT2,HLDT,MDPV'!$G$11)),"")))</f>
        <v/>
      </c>
    </row>
    <row r="133" spans="1:17" ht="13.6">
      <c r="A133" s="195"/>
      <c r="B133" s="190"/>
      <c r="C133" s="191"/>
      <c r="D133" s="192"/>
      <c r="E133" s="192"/>
      <c r="F133" s="186"/>
      <c r="G133" s="192"/>
      <c r="H133" s="186"/>
      <c r="I133" s="186"/>
      <c r="J133" s="194"/>
      <c r="K133" s="451"/>
      <c r="L133" s="420" t="str">
        <f t="shared" si="5"/>
        <v/>
      </c>
      <c r="M133" s="421" t="str">
        <f t="shared" si="6"/>
        <v/>
      </c>
      <c r="N133" s="422" t="str">
        <f t="shared" si="7"/>
        <v/>
      </c>
      <c r="O133" s="418" t="str">
        <f t="shared" si="8"/>
        <v/>
      </c>
      <c r="P133" s="418" t="str">
        <f t="shared" si="9"/>
        <v/>
      </c>
      <c r="Q133" s="419" t="str">
        <f>IF(A133="","",IF(OR(B133="",C133=""),ERROR.TYPE(3),IFERROR(O133/(IF(F133=120,$G$12,'LDT2,HLDT,MDPV'!$G$11)),"")))</f>
        <v/>
      </c>
    </row>
    <row r="134" spans="1:17" ht="13.6">
      <c r="A134" s="195"/>
      <c r="B134" s="190"/>
      <c r="C134" s="191"/>
      <c r="D134" s="192"/>
      <c r="E134" s="192"/>
      <c r="F134" s="186"/>
      <c r="G134" s="192"/>
      <c r="H134" s="186"/>
      <c r="I134" s="186"/>
      <c r="J134" s="194"/>
      <c r="K134" s="451"/>
      <c r="L134" s="420" t="str">
        <f t="shared" si="5"/>
        <v/>
      </c>
      <c r="M134" s="421" t="str">
        <f t="shared" si="6"/>
        <v/>
      </c>
      <c r="N134" s="422" t="str">
        <f t="shared" si="7"/>
        <v/>
      </c>
      <c r="O134" s="418" t="str">
        <f t="shared" si="8"/>
        <v/>
      </c>
      <c r="P134" s="418" t="str">
        <f t="shared" si="9"/>
        <v/>
      </c>
      <c r="Q134" s="419" t="str">
        <f>IF(A134="","",IF(OR(B134="",C134=""),ERROR.TYPE(3),IFERROR(O134/(IF(F134=120,$G$12,'LDT2,HLDT,MDPV'!$G$11)),"")))</f>
        <v/>
      </c>
    </row>
    <row r="135" spans="1:17" ht="13.6">
      <c r="A135" s="195"/>
      <c r="B135" s="190"/>
      <c r="C135" s="191"/>
      <c r="D135" s="192"/>
      <c r="E135" s="192"/>
      <c r="F135" s="186"/>
      <c r="G135" s="192"/>
      <c r="H135" s="186"/>
      <c r="I135" s="186"/>
      <c r="J135" s="194"/>
      <c r="K135" s="451"/>
      <c r="L135" s="420" t="str">
        <f t="shared" si="5"/>
        <v/>
      </c>
      <c r="M135" s="421" t="str">
        <f t="shared" si="6"/>
        <v/>
      </c>
      <c r="N135" s="422" t="str">
        <f t="shared" si="7"/>
        <v/>
      </c>
      <c r="O135" s="418" t="str">
        <f t="shared" si="8"/>
        <v/>
      </c>
      <c r="P135" s="418" t="str">
        <f t="shared" si="9"/>
        <v/>
      </c>
      <c r="Q135" s="419" t="str">
        <f>IF(A135="","",IF(OR(B135="",C135=""),ERROR.TYPE(3),IFERROR(O135/(IF(F135=120,$G$12,'LDT2,HLDT,MDPV'!$G$11)),"")))</f>
        <v/>
      </c>
    </row>
    <row r="136" spans="1:17" ht="13.6">
      <c r="A136" s="195"/>
      <c r="B136" s="190"/>
      <c r="C136" s="191"/>
      <c r="D136" s="192"/>
      <c r="E136" s="192"/>
      <c r="F136" s="186"/>
      <c r="G136" s="192"/>
      <c r="H136" s="186"/>
      <c r="I136" s="186"/>
      <c r="J136" s="194"/>
      <c r="K136" s="451"/>
      <c r="L136" s="420" t="str">
        <f t="shared" si="5"/>
        <v/>
      </c>
      <c r="M136" s="421" t="str">
        <f t="shared" si="6"/>
        <v/>
      </c>
      <c r="N136" s="422" t="str">
        <f t="shared" si="7"/>
        <v/>
      </c>
      <c r="O136" s="418" t="str">
        <f t="shared" si="8"/>
        <v/>
      </c>
      <c r="P136" s="418" t="str">
        <f t="shared" si="9"/>
        <v/>
      </c>
      <c r="Q136" s="419" t="str">
        <f>IF(A136="","",IF(OR(B136="",C136=""),ERROR.TYPE(3),IFERROR(O136/(IF(F136=120,$G$12,'LDT2,HLDT,MDPV'!$G$11)),"")))</f>
        <v/>
      </c>
    </row>
    <row r="137" spans="1:17" ht="13.6">
      <c r="A137" s="195"/>
      <c r="B137" s="190"/>
      <c r="C137" s="191"/>
      <c r="D137" s="192"/>
      <c r="E137" s="192"/>
      <c r="F137" s="186"/>
      <c r="G137" s="192"/>
      <c r="H137" s="186"/>
      <c r="I137" s="186"/>
      <c r="J137" s="194"/>
      <c r="K137" s="451"/>
      <c r="L137" s="420" t="str">
        <f t="shared" si="5"/>
        <v/>
      </c>
      <c r="M137" s="421" t="str">
        <f t="shared" si="6"/>
        <v/>
      </c>
      <c r="N137" s="422" t="str">
        <f t="shared" si="7"/>
        <v/>
      </c>
      <c r="O137" s="418" t="str">
        <f t="shared" si="8"/>
        <v/>
      </c>
      <c r="P137" s="418" t="str">
        <f t="shared" si="9"/>
        <v/>
      </c>
      <c r="Q137" s="419" t="str">
        <f>IF(A137="","",IF(OR(B137="",C137=""),ERROR.TYPE(3),IFERROR(O137/(IF(F137=120,$G$12,'LDT2,HLDT,MDPV'!$G$11)),"")))</f>
        <v/>
      </c>
    </row>
    <row r="138" spans="1:17" ht="13.6">
      <c r="A138" s="195"/>
      <c r="B138" s="190"/>
      <c r="C138" s="191"/>
      <c r="D138" s="192"/>
      <c r="E138" s="192"/>
      <c r="F138" s="186"/>
      <c r="G138" s="192"/>
      <c r="H138" s="186"/>
      <c r="I138" s="186"/>
      <c r="J138" s="194"/>
      <c r="K138" s="451"/>
      <c r="L138" s="420" t="str">
        <f t="shared" si="5"/>
        <v/>
      </c>
      <c r="M138" s="421" t="str">
        <f t="shared" si="6"/>
        <v/>
      </c>
      <c r="N138" s="422" t="str">
        <f t="shared" si="7"/>
        <v/>
      </c>
      <c r="O138" s="418" t="str">
        <f t="shared" si="8"/>
        <v/>
      </c>
      <c r="P138" s="418" t="str">
        <f t="shared" si="9"/>
        <v/>
      </c>
      <c r="Q138" s="419" t="str">
        <f>IF(A138="","",IF(OR(B138="",C138=""),ERROR.TYPE(3),IFERROR(O138/(IF(F138=120,$G$12,'LDT2,HLDT,MDPV'!$G$11)),"")))</f>
        <v/>
      </c>
    </row>
    <row r="139" spans="1:17" ht="13.6">
      <c r="A139" s="195"/>
      <c r="B139" s="190"/>
      <c r="C139" s="191"/>
      <c r="D139" s="192"/>
      <c r="E139" s="192"/>
      <c r="F139" s="186"/>
      <c r="G139" s="192"/>
      <c r="H139" s="186"/>
      <c r="I139" s="186"/>
      <c r="J139" s="194"/>
      <c r="K139" s="451"/>
      <c r="L139" s="420" t="str">
        <f t="shared" si="5"/>
        <v/>
      </c>
      <c r="M139" s="421" t="str">
        <f t="shared" si="6"/>
        <v/>
      </c>
      <c r="N139" s="422" t="str">
        <f t="shared" si="7"/>
        <v/>
      </c>
      <c r="O139" s="418" t="str">
        <f t="shared" si="8"/>
        <v/>
      </c>
      <c r="P139" s="418" t="str">
        <f t="shared" si="9"/>
        <v/>
      </c>
      <c r="Q139" s="419" t="str">
        <f>IF(A139="","",IF(OR(B139="",C139=""),ERROR.TYPE(3),IFERROR(O139/(IF(F139=120,$G$12,'LDT2,HLDT,MDPV'!$G$11)),"")))</f>
        <v/>
      </c>
    </row>
    <row r="140" spans="1:17" ht="13.6">
      <c r="A140" s="195"/>
      <c r="B140" s="190"/>
      <c r="C140" s="191"/>
      <c r="D140" s="192"/>
      <c r="E140" s="192"/>
      <c r="F140" s="186"/>
      <c r="G140" s="192"/>
      <c r="H140" s="186"/>
      <c r="I140" s="186"/>
      <c r="J140" s="194"/>
      <c r="K140" s="451"/>
      <c r="L140" s="420" t="str">
        <f t="shared" si="5"/>
        <v/>
      </c>
      <c r="M140" s="421" t="str">
        <f t="shared" si="6"/>
        <v/>
      </c>
      <c r="N140" s="422" t="str">
        <f t="shared" si="7"/>
        <v/>
      </c>
      <c r="O140" s="418" t="str">
        <f t="shared" si="8"/>
        <v/>
      </c>
      <c r="P140" s="418" t="str">
        <f t="shared" si="9"/>
        <v/>
      </c>
      <c r="Q140" s="419" t="str">
        <f>IF(A140="","",IF(OR(B140="",C140=""),ERROR.TYPE(3),IFERROR(O140/(IF(F140=120,$G$12,'LDT2,HLDT,MDPV'!$G$11)),"")))</f>
        <v/>
      </c>
    </row>
    <row r="141" spans="1:17" ht="13.6">
      <c r="A141" s="195"/>
      <c r="B141" s="190"/>
      <c r="C141" s="191"/>
      <c r="D141" s="192"/>
      <c r="E141" s="192"/>
      <c r="F141" s="186"/>
      <c r="G141" s="192"/>
      <c r="H141" s="186"/>
      <c r="I141" s="186"/>
      <c r="J141" s="194"/>
      <c r="K141" s="451"/>
      <c r="L141" s="420" t="str">
        <f t="shared" si="5"/>
        <v/>
      </c>
      <c r="M141" s="421" t="str">
        <f t="shared" si="6"/>
        <v/>
      </c>
      <c r="N141" s="422" t="str">
        <f t="shared" si="7"/>
        <v/>
      </c>
      <c r="O141" s="418" t="str">
        <f t="shared" si="8"/>
        <v/>
      </c>
      <c r="P141" s="418" t="str">
        <f t="shared" si="9"/>
        <v/>
      </c>
      <c r="Q141" s="419" t="str">
        <f>IF(A141="","",IF(OR(B141="",C141=""),ERROR.TYPE(3),IFERROR(O141/(IF(F141=120,$G$12,'LDT2,HLDT,MDPV'!$G$11)),"")))</f>
        <v/>
      </c>
    </row>
    <row r="142" spans="1:17" ht="13.6">
      <c r="A142" s="195"/>
      <c r="B142" s="190"/>
      <c r="C142" s="191"/>
      <c r="D142" s="192"/>
      <c r="E142" s="192"/>
      <c r="F142" s="186"/>
      <c r="G142" s="192"/>
      <c r="H142" s="186"/>
      <c r="I142" s="186"/>
      <c r="J142" s="194"/>
      <c r="K142" s="451"/>
      <c r="L142" s="420" t="str">
        <f t="shared" si="5"/>
        <v/>
      </c>
      <c r="M142" s="421" t="str">
        <f t="shared" si="6"/>
        <v/>
      </c>
      <c r="N142" s="422" t="str">
        <f t="shared" si="7"/>
        <v/>
      </c>
      <c r="O142" s="418" t="str">
        <f t="shared" si="8"/>
        <v/>
      </c>
      <c r="P142" s="418" t="str">
        <f t="shared" si="9"/>
        <v/>
      </c>
      <c r="Q142" s="419" t="str">
        <f>IF(A142="","",IF(OR(B142="",C142=""),ERROR.TYPE(3),IFERROR(O142/(IF(F142=120,$G$12,'LDT2,HLDT,MDPV'!$G$11)),"")))</f>
        <v/>
      </c>
    </row>
    <row r="143" spans="1:17" ht="13.6">
      <c r="A143" s="195"/>
      <c r="B143" s="190"/>
      <c r="C143" s="191"/>
      <c r="D143" s="192"/>
      <c r="E143" s="192"/>
      <c r="F143" s="186"/>
      <c r="G143" s="192"/>
      <c r="H143" s="186"/>
      <c r="I143" s="186"/>
      <c r="J143" s="194"/>
      <c r="K143" s="451"/>
      <c r="L143" s="420" t="str">
        <f t="shared" si="5"/>
        <v/>
      </c>
      <c r="M143" s="421" t="str">
        <f t="shared" si="6"/>
        <v/>
      </c>
      <c r="N143" s="422" t="str">
        <f t="shared" si="7"/>
        <v/>
      </c>
      <c r="O143" s="418" t="str">
        <f t="shared" si="8"/>
        <v/>
      </c>
      <c r="P143" s="418" t="str">
        <f t="shared" si="9"/>
        <v/>
      </c>
      <c r="Q143" s="419" t="str">
        <f>IF(A143="","",IF(OR(B143="",C143=""),ERROR.TYPE(3),IFERROR(O143/(IF(F143=120,$G$12,'LDT2,HLDT,MDPV'!$G$11)),"")))</f>
        <v/>
      </c>
    </row>
    <row r="144" spans="1:17" ht="13.6">
      <c r="A144" s="195"/>
      <c r="B144" s="190"/>
      <c r="C144" s="191"/>
      <c r="D144" s="192"/>
      <c r="E144" s="192"/>
      <c r="F144" s="186"/>
      <c r="G144" s="192"/>
      <c r="H144" s="186"/>
      <c r="I144" s="186"/>
      <c r="J144" s="194"/>
      <c r="K144" s="451"/>
      <c r="L144" s="420" t="str">
        <f t="shared" si="5"/>
        <v/>
      </c>
      <c r="M144" s="421" t="str">
        <f t="shared" si="6"/>
        <v/>
      </c>
      <c r="N144" s="422" t="str">
        <f t="shared" si="7"/>
        <v/>
      </c>
      <c r="O144" s="418" t="str">
        <f t="shared" si="8"/>
        <v/>
      </c>
      <c r="P144" s="418" t="str">
        <f t="shared" si="9"/>
        <v/>
      </c>
      <c r="Q144" s="419" t="str">
        <f>IF(A144="","",IF(OR(B144="",C144=""),ERROR.TYPE(3),IFERROR(O144/(IF(F144=120,$G$12,'LDT2,HLDT,MDPV'!$G$11)),"")))</f>
        <v/>
      </c>
    </row>
    <row r="145" spans="1:17" ht="13.6">
      <c r="A145" s="195"/>
      <c r="B145" s="190"/>
      <c r="C145" s="191"/>
      <c r="D145" s="192"/>
      <c r="E145" s="192"/>
      <c r="F145" s="186"/>
      <c r="G145" s="192"/>
      <c r="H145" s="186"/>
      <c r="I145" s="186"/>
      <c r="J145" s="194"/>
      <c r="K145" s="451"/>
      <c r="L145" s="420" t="str">
        <f t="shared" si="5"/>
        <v/>
      </c>
      <c r="M145" s="421" t="str">
        <f t="shared" si="6"/>
        <v/>
      </c>
      <c r="N145" s="422" t="str">
        <f t="shared" si="7"/>
        <v/>
      </c>
      <c r="O145" s="418" t="str">
        <f t="shared" si="8"/>
        <v/>
      </c>
      <c r="P145" s="418" t="str">
        <f t="shared" si="9"/>
        <v/>
      </c>
      <c r="Q145" s="419" t="str">
        <f>IF(A145="","",IF(OR(B145="",C145=""),ERROR.TYPE(3),IFERROR(O145/(IF(F145=120,$G$12,'LDT2,HLDT,MDPV'!$G$11)),"")))</f>
        <v/>
      </c>
    </row>
    <row r="146" spans="1:17" ht="13.6">
      <c r="A146" s="195"/>
      <c r="B146" s="190"/>
      <c r="C146" s="191"/>
      <c r="D146" s="192"/>
      <c r="E146" s="192"/>
      <c r="F146" s="186"/>
      <c r="G146" s="192"/>
      <c r="H146" s="186"/>
      <c r="I146" s="186"/>
      <c r="J146" s="194"/>
      <c r="K146" s="451"/>
      <c r="L146" s="420" t="str">
        <f t="shared" ref="L146:L209" si="10">IF(A146="","",IF(B146=160,0.16,IF(B146=125,0.125,IF(B146=110,0.11,IF(B146=85,0.085,IF(B146="FED SULEV30",0.03,IF(B146=70,0.07,IF(B146=50,0.05,IF(B146=30,0.03,IF(B146=20,0.02,IF(B146=0,0,"n/a")))))))))))</f>
        <v/>
      </c>
      <c r="M146" s="421" t="str">
        <f t="shared" ref="M146:M209" si="11">IF(L146="","",MAX(0,L146-IF(G146="Yes",0.005,0))-IF(H146="Yes",I146,0))</f>
        <v/>
      </c>
      <c r="N146" s="422" t="str">
        <f t="shared" ref="N146:N209" si="12">IF(A146="","",IF(OR(B146="",C146=""),"FIX BIN",J146*M146))</f>
        <v/>
      </c>
      <c r="O146" s="418" t="str">
        <f t="shared" ref="O146:O209" si="13">IF(A146="","",IF(OR(B146="",C146=""),"FIX BIN",IFERROR(J146*C146,"")))</f>
        <v/>
      </c>
      <c r="P146" s="418" t="str">
        <f t="shared" ref="P146:P209" si="14">IF(A146="","",IF(OR(B146="",C146=""),ERROR.TYPE(3),IFERROR(N146/(IF(E146=120,$G$11,$M$11)),"")))</f>
        <v/>
      </c>
      <c r="Q146" s="419" t="str">
        <f>IF(A146="","",IF(OR(B146="",C146=""),ERROR.TYPE(3),IFERROR(O146/(IF(F146=120,$G$12,'LDT2,HLDT,MDPV'!$G$11)),"")))</f>
        <v/>
      </c>
    </row>
    <row r="147" spans="1:17" ht="13.6">
      <c r="A147" s="195"/>
      <c r="B147" s="190"/>
      <c r="C147" s="191"/>
      <c r="D147" s="192"/>
      <c r="E147" s="192"/>
      <c r="F147" s="186"/>
      <c r="G147" s="192"/>
      <c r="H147" s="186"/>
      <c r="I147" s="186"/>
      <c r="J147" s="194"/>
      <c r="K147" s="451"/>
      <c r="L147" s="420" t="str">
        <f t="shared" si="10"/>
        <v/>
      </c>
      <c r="M147" s="421" t="str">
        <f t="shared" si="11"/>
        <v/>
      </c>
      <c r="N147" s="422" t="str">
        <f t="shared" si="12"/>
        <v/>
      </c>
      <c r="O147" s="418" t="str">
        <f t="shared" si="13"/>
        <v/>
      </c>
      <c r="P147" s="418" t="str">
        <f t="shared" si="14"/>
        <v/>
      </c>
      <c r="Q147" s="419" t="str">
        <f>IF(A147="","",IF(OR(B147="",C147=""),ERROR.TYPE(3),IFERROR(O147/(IF(F147=120,$G$12,'LDT2,HLDT,MDPV'!$G$11)),"")))</f>
        <v/>
      </c>
    </row>
    <row r="148" spans="1:17" ht="13.6">
      <c r="A148" s="195"/>
      <c r="B148" s="190"/>
      <c r="C148" s="191"/>
      <c r="D148" s="192"/>
      <c r="E148" s="192"/>
      <c r="F148" s="186"/>
      <c r="G148" s="192"/>
      <c r="H148" s="186"/>
      <c r="I148" s="186"/>
      <c r="J148" s="194"/>
      <c r="K148" s="451"/>
      <c r="L148" s="420" t="str">
        <f t="shared" si="10"/>
        <v/>
      </c>
      <c r="M148" s="421" t="str">
        <f t="shared" si="11"/>
        <v/>
      </c>
      <c r="N148" s="422" t="str">
        <f t="shared" si="12"/>
        <v/>
      </c>
      <c r="O148" s="418" t="str">
        <f t="shared" si="13"/>
        <v/>
      </c>
      <c r="P148" s="418" t="str">
        <f t="shared" si="14"/>
        <v/>
      </c>
      <c r="Q148" s="419" t="str">
        <f>IF(A148="","",IF(OR(B148="",C148=""),ERROR.TYPE(3),IFERROR(O148/(IF(F148=120,$G$12,'LDT2,HLDT,MDPV'!$G$11)),"")))</f>
        <v/>
      </c>
    </row>
    <row r="149" spans="1:17" ht="13.6">
      <c r="A149" s="195"/>
      <c r="B149" s="190"/>
      <c r="C149" s="191"/>
      <c r="D149" s="192"/>
      <c r="E149" s="192"/>
      <c r="F149" s="186"/>
      <c r="G149" s="192"/>
      <c r="H149" s="186"/>
      <c r="I149" s="186"/>
      <c r="J149" s="194"/>
      <c r="K149" s="451"/>
      <c r="L149" s="420" t="str">
        <f t="shared" si="10"/>
        <v/>
      </c>
      <c r="M149" s="421" t="str">
        <f t="shared" si="11"/>
        <v/>
      </c>
      <c r="N149" s="422" t="str">
        <f t="shared" si="12"/>
        <v/>
      </c>
      <c r="O149" s="418" t="str">
        <f t="shared" si="13"/>
        <v/>
      </c>
      <c r="P149" s="418" t="str">
        <f t="shared" si="14"/>
        <v/>
      </c>
      <c r="Q149" s="419" t="str">
        <f>IF(A149="","",IF(OR(B149="",C149=""),ERROR.TYPE(3),IFERROR(O149/(IF(F149=120,$G$12,'LDT2,HLDT,MDPV'!$G$11)),"")))</f>
        <v/>
      </c>
    </row>
    <row r="150" spans="1:17" ht="13.6">
      <c r="A150" s="195"/>
      <c r="B150" s="190"/>
      <c r="C150" s="191"/>
      <c r="D150" s="192"/>
      <c r="E150" s="192"/>
      <c r="F150" s="186"/>
      <c r="G150" s="192"/>
      <c r="H150" s="186"/>
      <c r="I150" s="186"/>
      <c r="J150" s="194"/>
      <c r="K150" s="451"/>
      <c r="L150" s="420" t="str">
        <f t="shared" si="10"/>
        <v/>
      </c>
      <c r="M150" s="421" t="str">
        <f t="shared" si="11"/>
        <v/>
      </c>
      <c r="N150" s="422" t="str">
        <f t="shared" si="12"/>
        <v/>
      </c>
      <c r="O150" s="418" t="str">
        <f t="shared" si="13"/>
        <v/>
      </c>
      <c r="P150" s="418" t="str">
        <f t="shared" si="14"/>
        <v/>
      </c>
      <c r="Q150" s="419" t="str">
        <f>IF(A150="","",IF(OR(B150="",C150=""),ERROR.TYPE(3),IFERROR(O150/(IF(F150=120,$G$12,'LDT2,HLDT,MDPV'!$G$11)),"")))</f>
        <v/>
      </c>
    </row>
    <row r="151" spans="1:17" ht="13.6">
      <c r="A151" s="195"/>
      <c r="B151" s="190"/>
      <c r="C151" s="191"/>
      <c r="D151" s="192"/>
      <c r="E151" s="192"/>
      <c r="F151" s="186"/>
      <c r="G151" s="192"/>
      <c r="H151" s="186"/>
      <c r="I151" s="186"/>
      <c r="J151" s="194"/>
      <c r="K151" s="451"/>
      <c r="L151" s="420" t="str">
        <f t="shared" si="10"/>
        <v/>
      </c>
      <c r="M151" s="421" t="str">
        <f t="shared" si="11"/>
        <v/>
      </c>
      <c r="N151" s="422" t="str">
        <f t="shared" si="12"/>
        <v/>
      </c>
      <c r="O151" s="418" t="str">
        <f t="shared" si="13"/>
        <v/>
      </c>
      <c r="P151" s="418" t="str">
        <f t="shared" si="14"/>
        <v/>
      </c>
      <c r="Q151" s="419" t="str">
        <f>IF(A151="","",IF(OR(B151="",C151=""),ERROR.TYPE(3),IFERROR(O151/(IF(F151=120,$G$12,'LDT2,HLDT,MDPV'!$G$11)),"")))</f>
        <v/>
      </c>
    </row>
    <row r="152" spans="1:17" ht="13.6">
      <c r="A152" s="195"/>
      <c r="B152" s="190"/>
      <c r="C152" s="191"/>
      <c r="D152" s="192"/>
      <c r="E152" s="192"/>
      <c r="F152" s="186"/>
      <c r="G152" s="192"/>
      <c r="H152" s="186"/>
      <c r="I152" s="186"/>
      <c r="J152" s="194"/>
      <c r="K152" s="451"/>
      <c r="L152" s="420" t="str">
        <f t="shared" si="10"/>
        <v/>
      </c>
      <c r="M152" s="421" t="str">
        <f t="shared" si="11"/>
        <v/>
      </c>
      <c r="N152" s="422" t="str">
        <f t="shared" si="12"/>
        <v/>
      </c>
      <c r="O152" s="418" t="str">
        <f t="shared" si="13"/>
        <v/>
      </c>
      <c r="P152" s="418" t="str">
        <f t="shared" si="14"/>
        <v/>
      </c>
      <c r="Q152" s="419" t="str">
        <f>IF(A152="","",IF(OR(B152="",C152=""),ERROR.TYPE(3),IFERROR(O152/(IF(F152=120,$G$12,'LDT2,HLDT,MDPV'!$G$11)),"")))</f>
        <v/>
      </c>
    </row>
    <row r="153" spans="1:17" ht="13.6">
      <c r="A153" s="195"/>
      <c r="B153" s="190"/>
      <c r="C153" s="191"/>
      <c r="D153" s="192"/>
      <c r="E153" s="192"/>
      <c r="F153" s="186"/>
      <c r="G153" s="192"/>
      <c r="H153" s="186"/>
      <c r="I153" s="186"/>
      <c r="J153" s="194"/>
      <c r="K153" s="451"/>
      <c r="L153" s="420" t="str">
        <f t="shared" si="10"/>
        <v/>
      </c>
      <c r="M153" s="421" t="str">
        <f t="shared" si="11"/>
        <v/>
      </c>
      <c r="N153" s="422" t="str">
        <f t="shared" si="12"/>
        <v/>
      </c>
      <c r="O153" s="418" t="str">
        <f t="shared" si="13"/>
        <v/>
      </c>
      <c r="P153" s="418" t="str">
        <f t="shared" si="14"/>
        <v/>
      </c>
      <c r="Q153" s="419" t="str">
        <f>IF(A153="","",IF(OR(B153="",C153=""),ERROR.TYPE(3),IFERROR(O153/(IF(F153=120,$G$12,'LDT2,HLDT,MDPV'!$G$11)),"")))</f>
        <v/>
      </c>
    </row>
    <row r="154" spans="1:17" ht="13.6">
      <c r="A154" s="195"/>
      <c r="B154" s="190"/>
      <c r="C154" s="191"/>
      <c r="D154" s="192"/>
      <c r="E154" s="192"/>
      <c r="F154" s="186"/>
      <c r="G154" s="192"/>
      <c r="H154" s="186"/>
      <c r="I154" s="186"/>
      <c r="J154" s="194"/>
      <c r="K154" s="451"/>
      <c r="L154" s="420" t="str">
        <f t="shared" si="10"/>
        <v/>
      </c>
      <c r="M154" s="421" t="str">
        <f t="shared" si="11"/>
        <v/>
      </c>
      <c r="N154" s="422" t="str">
        <f t="shared" si="12"/>
        <v/>
      </c>
      <c r="O154" s="418" t="str">
        <f t="shared" si="13"/>
        <v/>
      </c>
      <c r="P154" s="418" t="str">
        <f t="shared" si="14"/>
        <v/>
      </c>
      <c r="Q154" s="419" t="str">
        <f>IF(A154="","",IF(OR(B154="",C154=""),ERROR.TYPE(3),IFERROR(O154/(IF(F154=120,$G$12,'LDT2,HLDT,MDPV'!$G$11)),"")))</f>
        <v/>
      </c>
    </row>
    <row r="155" spans="1:17" ht="13.6">
      <c r="A155" s="195"/>
      <c r="B155" s="190"/>
      <c r="C155" s="191"/>
      <c r="D155" s="192"/>
      <c r="E155" s="192"/>
      <c r="F155" s="186"/>
      <c r="G155" s="192"/>
      <c r="H155" s="186"/>
      <c r="I155" s="186"/>
      <c r="J155" s="194"/>
      <c r="K155" s="451"/>
      <c r="L155" s="420" t="str">
        <f t="shared" si="10"/>
        <v/>
      </c>
      <c r="M155" s="421" t="str">
        <f t="shared" si="11"/>
        <v/>
      </c>
      <c r="N155" s="422" t="str">
        <f t="shared" si="12"/>
        <v/>
      </c>
      <c r="O155" s="418" t="str">
        <f t="shared" si="13"/>
        <v/>
      </c>
      <c r="P155" s="418" t="str">
        <f t="shared" si="14"/>
        <v/>
      </c>
      <c r="Q155" s="419" t="str">
        <f>IF(A155="","",IF(OR(B155="",C155=""),ERROR.TYPE(3),IFERROR(O155/(IF(F155=120,$G$12,'LDT2,HLDT,MDPV'!$G$11)),"")))</f>
        <v/>
      </c>
    </row>
    <row r="156" spans="1:17" ht="13.6">
      <c r="A156" s="195"/>
      <c r="B156" s="190"/>
      <c r="C156" s="191"/>
      <c r="D156" s="192"/>
      <c r="E156" s="192"/>
      <c r="F156" s="186"/>
      <c r="G156" s="192"/>
      <c r="H156" s="186"/>
      <c r="I156" s="186"/>
      <c r="J156" s="194"/>
      <c r="K156" s="451"/>
      <c r="L156" s="420" t="str">
        <f t="shared" si="10"/>
        <v/>
      </c>
      <c r="M156" s="421" t="str">
        <f t="shared" si="11"/>
        <v/>
      </c>
      <c r="N156" s="422" t="str">
        <f t="shared" si="12"/>
        <v/>
      </c>
      <c r="O156" s="418" t="str">
        <f t="shared" si="13"/>
        <v/>
      </c>
      <c r="P156" s="418" t="str">
        <f t="shared" si="14"/>
        <v/>
      </c>
      <c r="Q156" s="419" t="str">
        <f>IF(A156="","",IF(OR(B156="",C156=""),ERROR.TYPE(3),IFERROR(O156/(IF(F156=120,$G$12,'LDT2,HLDT,MDPV'!$G$11)),"")))</f>
        <v/>
      </c>
    </row>
    <row r="157" spans="1:17" ht="13.6">
      <c r="A157" s="195"/>
      <c r="B157" s="190"/>
      <c r="C157" s="191"/>
      <c r="D157" s="192"/>
      <c r="E157" s="192"/>
      <c r="F157" s="186"/>
      <c r="G157" s="192"/>
      <c r="H157" s="186"/>
      <c r="I157" s="186"/>
      <c r="J157" s="194"/>
      <c r="K157" s="451"/>
      <c r="L157" s="420" t="str">
        <f t="shared" si="10"/>
        <v/>
      </c>
      <c r="M157" s="421" t="str">
        <f t="shared" si="11"/>
        <v/>
      </c>
      <c r="N157" s="422" t="str">
        <f t="shared" si="12"/>
        <v/>
      </c>
      <c r="O157" s="418" t="str">
        <f t="shared" si="13"/>
        <v/>
      </c>
      <c r="P157" s="418" t="str">
        <f t="shared" si="14"/>
        <v/>
      </c>
      <c r="Q157" s="419" t="str">
        <f>IF(A157="","",IF(OR(B157="",C157=""),ERROR.TYPE(3),IFERROR(O157/(IF(F157=120,$G$12,'LDT2,HLDT,MDPV'!$G$11)),"")))</f>
        <v/>
      </c>
    </row>
    <row r="158" spans="1:17" ht="13.6">
      <c r="A158" s="195"/>
      <c r="B158" s="190"/>
      <c r="C158" s="191"/>
      <c r="D158" s="192"/>
      <c r="E158" s="192"/>
      <c r="F158" s="186"/>
      <c r="G158" s="192"/>
      <c r="H158" s="186"/>
      <c r="I158" s="186"/>
      <c r="J158" s="194"/>
      <c r="K158" s="451"/>
      <c r="L158" s="420" t="str">
        <f t="shared" si="10"/>
        <v/>
      </c>
      <c r="M158" s="421" t="str">
        <f t="shared" si="11"/>
        <v/>
      </c>
      <c r="N158" s="422" t="str">
        <f t="shared" si="12"/>
        <v/>
      </c>
      <c r="O158" s="418" t="str">
        <f t="shared" si="13"/>
        <v/>
      </c>
      <c r="P158" s="418" t="str">
        <f t="shared" si="14"/>
        <v/>
      </c>
      <c r="Q158" s="419" t="str">
        <f>IF(A158="","",IF(OR(B158="",C158=""),ERROR.TYPE(3),IFERROR(O158/(IF(F158=120,$G$12,'LDT2,HLDT,MDPV'!$G$11)),"")))</f>
        <v/>
      </c>
    </row>
    <row r="159" spans="1:17" ht="13.6">
      <c r="A159" s="195"/>
      <c r="B159" s="190"/>
      <c r="C159" s="191"/>
      <c r="D159" s="192"/>
      <c r="E159" s="192"/>
      <c r="F159" s="186"/>
      <c r="G159" s="192"/>
      <c r="H159" s="186"/>
      <c r="I159" s="186"/>
      <c r="J159" s="194"/>
      <c r="K159" s="451"/>
      <c r="L159" s="420" t="str">
        <f t="shared" si="10"/>
        <v/>
      </c>
      <c r="M159" s="421" t="str">
        <f t="shared" si="11"/>
        <v/>
      </c>
      <c r="N159" s="422" t="str">
        <f t="shared" si="12"/>
        <v/>
      </c>
      <c r="O159" s="418" t="str">
        <f t="shared" si="13"/>
        <v/>
      </c>
      <c r="P159" s="418" t="str">
        <f t="shared" si="14"/>
        <v/>
      </c>
      <c r="Q159" s="419" t="str">
        <f>IF(A159="","",IF(OR(B159="",C159=""),ERROR.TYPE(3),IFERROR(O159/(IF(F159=120,$G$12,'LDT2,HLDT,MDPV'!$G$11)),"")))</f>
        <v/>
      </c>
    </row>
    <row r="160" spans="1:17" ht="13.6">
      <c r="A160" s="195"/>
      <c r="B160" s="190"/>
      <c r="C160" s="191"/>
      <c r="D160" s="192"/>
      <c r="E160" s="192"/>
      <c r="F160" s="186"/>
      <c r="G160" s="192"/>
      <c r="H160" s="186"/>
      <c r="I160" s="186"/>
      <c r="J160" s="194"/>
      <c r="K160" s="451"/>
      <c r="L160" s="420" t="str">
        <f t="shared" si="10"/>
        <v/>
      </c>
      <c r="M160" s="421" t="str">
        <f t="shared" si="11"/>
        <v/>
      </c>
      <c r="N160" s="422" t="str">
        <f t="shared" si="12"/>
        <v/>
      </c>
      <c r="O160" s="418" t="str">
        <f t="shared" si="13"/>
        <v/>
      </c>
      <c r="P160" s="418" t="str">
        <f t="shared" si="14"/>
        <v/>
      </c>
      <c r="Q160" s="419" t="str">
        <f>IF(A160="","",IF(OR(B160="",C160=""),ERROR.TYPE(3),IFERROR(O160/(IF(F160=120,$G$12,'LDT2,HLDT,MDPV'!$G$11)),"")))</f>
        <v/>
      </c>
    </row>
    <row r="161" spans="1:17" ht="13.6">
      <c r="A161" s="195"/>
      <c r="B161" s="190"/>
      <c r="C161" s="191"/>
      <c r="D161" s="192"/>
      <c r="E161" s="192"/>
      <c r="F161" s="186"/>
      <c r="G161" s="192"/>
      <c r="H161" s="186"/>
      <c r="I161" s="186"/>
      <c r="J161" s="194"/>
      <c r="K161" s="451"/>
      <c r="L161" s="420" t="str">
        <f t="shared" si="10"/>
        <v/>
      </c>
      <c r="M161" s="421" t="str">
        <f t="shared" si="11"/>
        <v/>
      </c>
      <c r="N161" s="422" t="str">
        <f t="shared" si="12"/>
        <v/>
      </c>
      <c r="O161" s="418" t="str">
        <f t="shared" si="13"/>
        <v/>
      </c>
      <c r="P161" s="418" t="str">
        <f t="shared" si="14"/>
        <v/>
      </c>
      <c r="Q161" s="419" t="str">
        <f>IF(A161="","",IF(OR(B161="",C161=""),ERROR.TYPE(3),IFERROR(O161/(IF(F161=120,$G$12,'LDT2,HLDT,MDPV'!$G$11)),"")))</f>
        <v/>
      </c>
    </row>
    <row r="162" spans="1:17" ht="13.6">
      <c r="A162" s="195"/>
      <c r="B162" s="190"/>
      <c r="C162" s="191"/>
      <c r="D162" s="192"/>
      <c r="E162" s="192"/>
      <c r="F162" s="186"/>
      <c r="G162" s="192"/>
      <c r="H162" s="186"/>
      <c r="I162" s="186"/>
      <c r="J162" s="194"/>
      <c r="K162" s="451"/>
      <c r="L162" s="420" t="str">
        <f t="shared" si="10"/>
        <v/>
      </c>
      <c r="M162" s="421" t="str">
        <f t="shared" si="11"/>
        <v/>
      </c>
      <c r="N162" s="422" t="str">
        <f t="shared" si="12"/>
        <v/>
      </c>
      <c r="O162" s="418" t="str">
        <f t="shared" si="13"/>
        <v/>
      </c>
      <c r="P162" s="418" t="str">
        <f t="shared" si="14"/>
        <v/>
      </c>
      <c r="Q162" s="419" t="str">
        <f>IF(A162="","",IF(OR(B162="",C162=""),ERROR.TYPE(3),IFERROR(O162/(IF(F162=120,$G$12,'LDT2,HLDT,MDPV'!$G$11)),"")))</f>
        <v/>
      </c>
    </row>
    <row r="163" spans="1:17" ht="13.6">
      <c r="A163" s="195"/>
      <c r="B163" s="190"/>
      <c r="C163" s="191"/>
      <c r="D163" s="192"/>
      <c r="E163" s="192"/>
      <c r="F163" s="186"/>
      <c r="G163" s="192"/>
      <c r="H163" s="186"/>
      <c r="I163" s="186"/>
      <c r="J163" s="194"/>
      <c r="K163" s="451"/>
      <c r="L163" s="420" t="str">
        <f t="shared" si="10"/>
        <v/>
      </c>
      <c r="M163" s="421" t="str">
        <f t="shared" si="11"/>
        <v/>
      </c>
      <c r="N163" s="422" t="str">
        <f t="shared" si="12"/>
        <v/>
      </c>
      <c r="O163" s="418" t="str">
        <f t="shared" si="13"/>
        <v/>
      </c>
      <c r="P163" s="418" t="str">
        <f t="shared" si="14"/>
        <v/>
      </c>
      <c r="Q163" s="419" t="str">
        <f>IF(A163="","",IF(OR(B163="",C163=""),ERROR.TYPE(3),IFERROR(O163/(IF(F163=120,$G$12,'LDT2,HLDT,MDPV'!$G$11)),"")))</f>
        <v/>
      </c>
    </row>
    <row r="164" spans="1:17" ht="13.6">
      <c r="A164" s="195"/>
      <c r="B164" s="190"/>
      <c r="C164" s="191"/>
      <c r="D164" s="192"/>
      <c r="E164" s="192"/>
      <c r="F164" s="186"/>
      <c r="G164" s="192"/>
      <c r="H164" s="186"/>
      <c r="I164" s="186"/>
      <c r="J164" s="194"/>
      <c r="K164" s="451"/>
      <c r="L164" s="420" t="str">
        <f t="shared" si="10"/>
        <v/>
      </c>
      <c r="M164" s="421" t="str">
        <f t="shared" si="11"/>
        <v/>
      </c>
      <c r="N164" s="422" t="str">
        <f t="shared" si="12"/>
        <v/>
      </c>
      <c r="O164" s="418" t="str">
        <f t="shared" si="13"/>
        <v/>
      </c>
      <c r="P164" s="418" t="str">
        <f t="shared" si="14"/>
        <v/>
      </c>
      <c r="Q164" s="419" t="str">
        <f>IF(A164="","",IF(OR(B164="",C164=""),ERROR.TYPE(3),IFERROR(O164/(IF(F164=120,$G$12,'LDT2,HLDT,MDPV'!$G$11)),"")))</f>
        <v/>
      </c>
    </row>
    <row r="165" spans="1:17" ht="13.6">
      <c r="A165" s="195"/>
      <c r="B165" s="190"/>
      <c r="C165" s="191"/>
      <c r="D165" s="192"/>
      <c r="E165" s="192"/>
      <c r="F165" s="186"/>
      <c r="G165" s="192"/>
      <c r="H165" s="186"/>
      <c r="I165" s="186"/>
      <c r="J165" s="194"/>
      <c r="K165" s="451"/>
      <c r="L165" s="420" t="str">
        <f t="shared" si="10"/>
        <v/>
      </c>
      <c r="M165" s="421" t="str">
        <f t="shared" si="11"/>
        <v/>
      </c>
      <c r="N165" s="422" t="str">
        <f t="shared" si="12"/>
        <v/>
      </c>
      <c r="O165" s="418" t="str">
        <f t="shared" si="13"/>
        <v/>
      </c>
      <c r="P165" s="418" t="str">
        <f t="shared" si="14"/>
        <v/>
      </c>
      <c r="Q165" s="419" t="str">
        <f>IF(A165="","",IF(OR(B165="",C165=""),ERROR.TYPE(3),IFERROR(O165/(IF(F165=120,$G$12,'LDT2,HLDT,MDPV'!$G$11)),"")))</f>
        <v/>
      </c>
    </row>
    <row r="166" spans="1:17" ht="13.6">
      <c r="A166" s="195"/>
      <c r="B166" s="190"/>
      <c r="C166" s="191"/>
      <c r="D166" s="192"/>
      <c r="E166" s="192"/>
      <c r="F166" s="186"/>
      <c r="G166" s="192"/>
      <c r="H166" s="186"/>
      <c r="I166" s="186"/>
      <c r="J166" s="194"/>
      <c r="K166" s="451"/>
      <c r="L166" s="420" t="str">
        <f t="shared" si="10"/>
        <v/>
      </c>
      <c r="M166" s="421" t="str">
        <f t="shared" si="11"/>
        <v/>
      </c>
      <c r="N166" s="422" t="str">
        <f t="shared" si="12"/>
        <v/>
      </c>
      <c r="O166" s="418" t="str">
        <f t="shared" si="13"/>
        <v/>
      </c>
      <c r="P166" s="418" t="str">
        <f t="shared" si="14"/>
        <v/>
      </c>
      <c r="Q166" s="419" t="str">
        <f>IF(A166="","",IF(OR(B166="",C166=""),ERROR.TYPE(3),IFERROR(O166/(IF(F166=120,$G$12,'LDT2,HLDT,MDPV'!$G$11)),"")))</f>
        <v/>
      </c>
    </row>
    <row r="167" spans="1:17" ht="13.6">
      <c r="A167" s="195"/>
      <c r="B167" s="190"/>
      <c r="C167" s="191"/>
      <c r="D167" s="192"/>
      <c r="E167" s="192"/>
      <c r="F167" s="186"/>
      <c r="G167" s="192"/>
      <c r="H167" s="186"/>
      <c r="I167" s="186"/>
      <c r="J167" s="194"/>
      <c r="K167" s="451"/>
      <c r="L167" s="420" t="str">
        <f t="shared" si="10"/>
        <v/>
      </c>
      <c r="M167" s="421" t="str">
        <f t="shared" si="11"/>
        <v/>
      </c>
      <c r="N167" s="422" t="str">
        <f t="shared" si="12"/>
        <v/>
      </c>
      <c r="O167" s="418" t="str">
        <f t="shared" si="13"/>
        <v/>
      </c>
      <c r="P167" s="418" t="str">
        <f t="shared" si="14"/>
        <v/>
      </c>
      <c r="Q167" s="419" t="str">
        <f>IF(A167="","",IF(OR(B167="",C167=""),ERROR.TYPE(3),IFERROR(O167/(IF(F167=120,$G$12,'LDT2,HLDT,MDPV'!$G$11)),"")))</f>
        <v/>
      </c>
    </row>
    <row r="168" spans="1:17" ht="13.6">
      <c r="A168" s="195"/>
      <c r="B168" s="190"/>
      <c r="C168" s="191"/>
      <c r="D168" s="192"/>
      <c r="E168" s="192"/>
      <c r="F168" s="186"/>
      <c r="G168" s="192"/>
      <c r="H168" s="186"/>
      <c r="I168" s="186"/>
      <c r="J168" s="194"/>
      <c r="K168" s="451"/>
      <c r="L168" s="420" t="str">
        <f t="shared" si="10"/>
        <v/>
      </c>
      <c r="M168" s="421" t="str">
        <f t="shared" si="11"/>
        <v/>
      </c>
      <c r="N168" s="422" t="str">
        <f t="shared" si="12"/>
        <v/>
      </c>
      <c r="O168" s="418" t="str">
        <f t="shared" si="13"/>
        <v/>
      </c>
      <c r="P168" s="418" t="str">
        <f t="shared" si="14"/>
        <v/>
      </c>
      <c r="Q168" s="419" t="str">
        <f>IF(A168="","",IF(OR(B168="",C168=""),ERROR.TYPE(3),IFERROR(O168/(IF(F168=120,$G$12,'LDT2,HLDT,MDPV'!$G$11)),"")))</f>
        <v/>
      </c>
    </row>
    <row r="169" spans="1:17" ht="13.6">
      <c r="A169" s="195"/>
      <c r="B169" s="190"/>
      <c r="C169" s="191"/>
      <c r="D169" s="192"/>
      <c r="E169" s="192"/>
      <c r="F169" s="186"/>
      <c r="G169" s="192"/>
      <c r="H169" s="186"/>
      <c r="I169" s="186"/>
      <c r="J169" s="194"/>
      <c r="K169" s="451"/>
      <c r="L169" s="420" t="str">
        <f t="shared" si="10"/>
        <v/>
      </c>
      <c r="M169" s="421" t="str">
        <f t="shared" si="11"/>
        <v/>
      </c>
      <c r="N169" s="422" t="str">
        <f t="shared" si="12"/>
        <v/>
      </c>
      <c r="O169" s="418" t="str">
        <f t="shared" si="13"/>
        <v/>
      </c>
      <c r="P169" s="418" t="str">
        <f t="shared" si="14"/>
        <v/>
      </c>
      <c r="Q169" s="419" t="str">
        <f>IF(A169="","",IF(OR(B169="",C169=""),ERROR.TYPE(3),IFERROR(O169/(IF(F169=120,$G$12,'LDT2,HLDT,MDPV'!$G$11)),"")))</f>
        <v/>
      </c>
    </row>
    <row r="170" spans="1:17" ht="13.6">
      <c r="A170" s="195"/>
      <c r="B170" s="190"/>
      <c r="C170" s="191"/>
      <c r="D170" s="192"/>
      <c r="E170" s="192"/>
      <c r="F170" s="186"/>
      <c r="G170" s="192"/>
      <c r="H170" s="186"/>
      <c r="I170" s="186"/>
      <c r="J170" s="194"/>
      <c r="K170" s="451"/>
      <c r="L170" s="420" t="str">
        <f t="shared" si="10"/>
        <v/>
      </c>
      <c r="M170" s="421" t="str">
        <f t="shared" si="11"/>
        <v/>
      </c>
      <c r="N170" s="422" t="str">
        <f t="shared" si="12"/>
        <v/>
      </c>
      <c r="O170" s="418" t="str">
        <f t="shared" si="13"/>
        <v/>
      </c>
      <c r="P170" s="418" t="str">
        <f t="shared" si="14"/>
        <v/>
      </c>
      <c r="Q170" s="419" t="str">
        <f>IF(A170="","",IF(OR(B170="",C170=""),ERROR.TYPE(3),IFERROR(O170/(IF(F170=120,$G$12,'LDT2,HLDT,MDPV'!$G$11)),"")))</f>
        <v/>
      </c>
    </row>
    <row r="171" spans="1:17" ht="13.6">
      <c r="A171" s="195"/>
      <c r="B171" s="190"/>
      <c r="C171" s="191"/>
      <c r="D171" s="192"/>
      <c r="E171" s="192"/>
      <c r="F171" s="186"/>
      <c r="G171" s="192"/>
      <c r="H171" s="186"/>
      <c r="I171" s="186"/>
      <c r="J171" s="194"/>
      <c r="K171" s="451"/>
      <c r="L171" s="420" t="str">
        <f t="shared" si="10"/>
        <v/>
      </c>
      <c r="M171" s="421" t="str">
        <f t="shared" si="11"/>
        <v/>
      </c>
      <c r="N171" s="422" t="str">
        <f t="shared" si="12"/>
        <v/>
      </c>
      <c r="O171" s="418" t="str">
        <f t="shared" si="13"/>
        <v/>
      </c>
      <c r="P171" s="418" t="str">
        <f t="shared" si="14"/>
        <v/>
      </c>
      <c r="Q171" s="419" t="str">
        <f>IF(A171="","",IF(OR(B171="",C171=""),ERROR.TYPE(3),IFERROR(O171/(IF(F171=120,$G$12,'LDT2,HLDT,MDPV'!$G$11)),"")))</f>
        <v/>
      </c>
    </row>
    <row r="172" spans="1:17" ht="13.6">
      <c r="A172" s="195"/>
      <c r="B172" s="190"/>
      <c r="C172" s="191"/>
      <c r="D172" s="192"/>
      <c r="E172" s="192"/>
      <c r="F172" s="186"/>
      <c r="G172" s="192"/>
      <c r="H172" s="186"/>
      <c r="I172" s="186"/>
      <c r="J172" s="194"/>
      <c r="K172" s="451"/>
      <c r="L172" s="420" t="str">
        <f t="shared" si="10"/>
        <v/>
      </c>
      <c r="M172" s="421" t="str">
        <f t="shared" si="11"/>
        <v/>
      </c>
      <c r="N172" s="422" t="str">
        <f t="shared" si="12"/>
        <v/>
      </c>
      <c r="O172" s="418" t="str">
        <f t="shared" si="13"/>
        <v/>
      </c>
      <c r="P172" s="418" t="str">
        <f t="shared" si="14"/>
        <v/>
      </c>
      <c r="Q172" s="419" t="str">
        <f>IF(A172="","",IF(OR(B172="",C172=""),ERROR.TYPE(3),IFERROR(O172/(IF(F172=120,$G$12,'LDT2,HLDT,MDPV'!$G$11)),"")))</f>
        <v/>
      </c>
    </row>
    <row r="173" spans="1:17" ht="13.6">
      <c r="A173" s="195"/>
      <c r="B173" s="190"/>
      <c r="C173" s="191"/>
      <c r="D173" s="192"/>
      <c r="E173" s="192"/>
      <c r="F173" s="186"/>
      <c r="G173" s="192"/>
      <c r="H173" s="186"/>
      <c r="I173" s="186"/>
      <c r="J173" s="194"/>
      <c r="K173" s="451"/>
      <c r="L173" s="420" t="str">
        <f t="shared" si="10"/>
        <v/>
      </c>
      <c r="M173" s="421" t="str">
        <f t="shared" si="11"/>
        <v/>
      </c>
      <c r="N173" s="422" t="str">
        <f t="shared" si="12"/>
        <v/>
      </c>
      <c r="O173" s="418" t="str">
        <f t="shared" si="13"/>
        <v/>
      </c>
      <c r="P173" s="418" t="str">
        <f t="shared" si="14"/>
        <v/>
      </c>
      <c r="Q173" s="419" t="str">
        <f>IF(A173="","",IF(OR(B173="",C173=""),ERROR.TYPE(3),IFERROR(O173/(IF(F173=120,$G$12,'LDT2,HLDT,MDPV'!$G$11)),"")))</f>
        <v/>
      </c>
    </row>
    <row r="174" spans="1:17" ht="13.6">
      <c r="A174" s="195"/>
      <c r="B174" s="190"/>
      <c r="C174" s="191"/>
      <c r="D174" s="192"/>
      <c r="E174" s="192"/>
      <c r="F174" s="186"/>
      <c r="G174" s="192"/>
      <c r="H174" s="186"/>
      <c r="I174" s="186"/>
      <c r="J174" s="194"/>
      <c r="K174" s="451"/>
      <c r="L174" s="420" t="str">
        <f t="shared" si="10"/>
        <v/>
      </c>
      <c r="M174" s="421" t="str">
        <f t="shared" si="11"/>
        <v/>
      </c>
      <c r="N174" s="422" t="str">
        <f t="shared" si="12"/>
        <v/>
      </c>
      <c r="O174" s="418" t="str">
        <f t="shared" si="13"/>
        <v/>
      </c>
      <c r="P174" s="418" t="str">
        <f t="shared" si="14"/>
        <v/>
      </c>
      <c r="Q174" s="419" t="str">
        <f>IF(A174="","",IF(OR(B174="",C174=""),ERROR.TYPE(3),IFERROR(O174/(IF(F174=120,$G$12,'LDT2,HLDT,MDPV'!$G$11)),"")))</f>
        <v/>
      </c>
    </row>
    <row r="175" spans="1:17" ht="13.6">
      <c r="A175" s="195"/>
      <c r="B175" s="190"/>
      <c r="C175" s="191"/>
      <c r="D175" s="192"/>
      <c r="E175" s="192"/>
      <c r="F175" s="186"/>
      <c r="G175" s="192"/>
      <c r="H175" s="186"/>
      <c r="I175" s="186"/>
      <c r="J175" s="194"/>
      <c r="K175" s="451"/>
      <c r="L175" s="420" t="str">
        <f t="shared" si="10"/>
        <v/>
      </c>
      <c r="M175" s="421" t="str">
        <f t="shared" si="11"/>
        <v/>
      </c>
      <c r="N175" s="422" t="str">
        <f t="shared" si="12"/>
        <v/>
      </c>
      <c r="O175" s="418" t="str">
        <f t="shared" si="13"/>
        <v/>
      </c>
      <c r="P175" s="418" t="str">
        <f t="shared" si="14"/>
        <v/>
      </c>
      <c r="Q175" s="419" t="str">
        <f>IF(A175="","",IF(OR(B175="",C175=""),ERROR.TYPE(3),IFERROR(O175/(IF(F175=120,$G$12,'LDT2,HLDT,MDPV'!$G$11)),"")))</f>
        <v/>
      </c>
    </row>
    <row r="176" spans="1:17" ht="13.6">
      <c r="A176" s="195"/>
      <c r="B176" s="190"/>
      <c r="C176" s="191"/>
      <c r="D176" s="192"/>
      <c r="E176" s="192"/>
      <c r="F176" s="186"/>
      <c r="G176" s="192"/>
      <c r="H176" s="186"/>
      <c r="I176" s="186"/>
      <c r="J176" s="194"/>
      <c r="K176" s="451"/>
      <c r="L176" s="420" t="str">
        <f t="shared" si="10"/>
        <v/>
      </c>
      <c r="M176" s="421" t="str">
        <f t="shared" si="11"/>
        <v/>
      </c>
      <c r="N176" s="422" t="str">
        <f t="shared" si="12"/>
        <v/>
      </c>
      <c r="O176" s="418" t="str">
        <f t="shared" si="13"/>
        <v/>
      </c>
      <c r="P176" s="418" t="str">
        <f t="shared" si="14"/>
        <v/>
      </c>
      <c r="Q176" s="419" t="str">
        <f>IF(A176="","",IF(OR(B176="",C176=""),ERROR.TYPE(3),IFERROR(O176/(IF(F176=120,$G$12,'LDT2,HLDT,MDPV'!$G$11)),"")))</f>
        <v/>
      </c>
    </row>
    <row r="177" spans="1:17" ht="13.6">
      <c r="A177" s="195"/>
      <c r="B177" s="190"/>
      <c r="C177" s="191"/>
      <c r="D177" s="192"/>
      <c r="E177" s="192"/>
      <c r="F177" s="186"/>
      <c r="G177" s="192"/>
      <c r="H177" s="186"/>
      <c r="I177" s="186"/>
      <c r="J177" s="194"/>
      <c r="K177" s="451"/>
      <c r="L177" s="420" t="str">
        <f t="shared" si="10"/>
        <v/>
      </c>
      <c r="M177" s="421" t="str">
        <f t="shared" si="11"/>
        <v/>
      </c>
      <c r="N177" s="422" t="str">
        <f t="shared" si="12"/>
        <v/>
      </c>
      <c r="O177" s="418" t="str">
        <f t="shared" si="13"/>
        <v/>
      </c>
      <c r="P177" s="418" t="str">
        <f t="shared" si="14"/>
        <v/>
      </c>
      <c r="Q177" s="419" t="str">
        <f>IF(A177="","",IF(OR(B177="",C177=""),ERROR.TYPE(3),IFERROR(O177/(IF(F177=120,$G$12,'LDT2,HLDT,MDPV'!$G$11)),"")))</f>
        <v/>
      </c>
    </row>
    <row r="178" spans="1:17" ht="13.6">
      <c r="A178" s="195"/>
      <c r="B178" s="190"/>
      <c r="C178" s="191"/>
      <c r="D178" s="192"/>
      <c r="E178" s="192"/>
      <c r="F178" s="186"/>
      <c r="G178" s="192"/>
      <c r="H178" s="186"/>
      <c r="I178" s="186"/>
      <c r="J178" s="194"/>
      <c r="K178" s="451"/>
      <c r="L178" s="420" t="str">
        <f t="shared" si="10"/>
        <v/>
      </c>
      <c r="M178" s="421" t="str">
        <f t="shared" si="11"/>
        <v/>
      </c>
      <c r="N178" s="422" t="str">
        <f t="shared" si="12"/>
        <v/>
      </c>
      <c r="O178" s="418" t="str">
        <f t="shared" si="13"/>
        <v/>
      </c>
      <c r="P178" s="418" t="str">
        <f t="shared" si="14"/>
        <v/>
      </c>
      <c r="Q178" s="419" t="str">
        <f>IF(A178="","",IF(OR(B178="",C178=""),ERROR.TYPE(3),IFERROR(O178/(IF(F178=120,$G$12,'LDT2,HLDT,MDPV'!$G$11)),"")))</f>
        <v/>
      </c>
    </row>
    <row r="179" spans="1:17" ht="13.6">
      <c r="A179" s="195"/>
      <c r="B179" s="190"/>
      <c r="C179" s="191"/>
      <c r="D179" s="192"/>
      <c r="E179" s="192"/>
      <c r="F179" s="186"/>
      <c r="G179" s="192"/>
      <c r="H179" s="186"/>
      <c r="I179" s="186"/>
      <c r="J179" s="194"/>
      <c r="K179" s="451"/>
      <c r="L179" s="420" t="str">
        <f t="shared" si="10"/>
        <v/>
      </c>
      <c r="M179" s="421" t="str">
        <f t="shared" si="11"/>
        <v/>
      </c>
      <c r="N179" s="422" t="str">
        <f t="shared" si="12"/>
        <v/>
      </c>
      <c r="O179" s="418" t="str">
        <f t="shared" si="13"/>
        <v/>
      </c>
      <c r="P179" s="418" t="str">
        <f t="shared" si="14"/>
        <v/>
      </c>
      <c r="Q179" s="419" t="str">
        <f>IF(A179="","",IF(OR(B179="",C179=""),ERROR.TYPE(3),IFERROR(O179/(IF(F179=120,$G$12,'LDT2,HLDT,MDPV'!$G$11)),"")))</f>
        <v/>
      </c>
    </row>
    <row r="180" spans="1:17" ht="13.6">
      <c r="A180" s="195"/>
      <c r="B180" s="190"/>
      <c r="C180" s="191"/>
      <c r="D180" s="192"/>
      <c r="E180" s="192"/>
      <c r="F180" s="186"/>
      <c r="G180" s="192"/>
      <c r="H180" s="186"/>
      <c r="I180" s="186"/>
      <c r="J180" s="194"/>
      <c r="K180" s="451"/>
      <c r="L180" s="420" t="str">
        <f t="shared" si="10"/>
        <v/>
      </c>
      <c r="M180" s="421" t="str">
        <f t="shared" si="11"/>
        <v/>
      </c>
      <c r="N180" s="422" t="str">
        <f t="shared" si="12"/>
        <v/>
      </c>
      <c r="O180" s="418" t="str">
        <f t="shared" si="13"/>
        <v/>
      </c>
      <c r="P180" s="418" t="str">
        <f t="shared" si="14"/>
        <v/>
      </c>
      <c r="Q180" s="419" t="str">
        <f>IF(A180="","",IF(OR(B180="",C180=""),ERROR.TYPE(3),IFERROR(O180/(IF(F180=120,$G$12,'LDT2,HLDT,MDPV'!$G$11)),"")))</f>
        <v/>
      </c>
    </row>
    <row r="181" spans="1:17" ht="13.6">
      <c r="A181" s="195"/>
      <c r="B181" s="190"/>
      <c r="C181" s="191"/>
      <c r="D181" s="192"/>
      <c r="E181" s="192"/>
      <c r="F181" s="186"/>
      <c r="G181" s="192"/>
      <c r="H181" s="186"/>
      <c r="I181" s="186"/>
      <c r="J181" s="194"/>
      <c r="K181" s="451"/>
      <c r="L181" s="420" t="str">
        <f t="shared" si="10"/>
        <v/>
      </c>
      <c r="M181" s="421" t="str">
        <f t="shared" si="11"/>
        <v/>
      </c>
      <c r="N181" s="422" t="str">
        <f t="shared" si="12"/>
        <v/>
      </c>
      <c r="O181" s="418" t="str">
        <f t="shared" si="13"/>
        <v/>
      </c>
      <c r="P181" s="418" t="str">
        <f t="shared" si="14"/>
        <v/>
      </c>
      <c r="Q181" s="419" t="str">
        <f>IF(A181="","",IF(OR(B181="",C181=""),ERROR.TYPE(3),IFERROR(O181/(IF(F181=120,$G$12,'LDT2,HLDT,MDPV'!$G$11)),"")))</f>
        <v/>
      </c>
    </row>
    <row r="182" spans="1:17" ht="13.6">
      <c r="A182" s="195"/>
      <c r="B182" s="190"/>
      <c r="C182" s="191"/>
      <c r="D182" s="192"/>
      <c r="E182" s="192"/>
      <c r="F182" s="186"/>
      <c r="G182" s="192"/>
      <c r="H182" s="186"/>
      <c r="I182" s="186"/>
      <c r="J182" s="194"/>
      <c r="K182" s="451"/>
      <c r="L182" s="420" t="str">
        <f t="shared" si="10"/>
        <v/>
      </c>
      <c r="M182" s="421" t="str">
        <f t="shared" si="11"/>
        <v/>
      </c>
      <c r="N182" s="422" t="str">
        <f t="shared" si="12"/>
        <v/>
      </c>
      <c r="O182" s="418" t="str">
        <f t="shared" si="13"/>
        <v/>
      </c>
      <c r="P182" s="418" t="str">
        <f t="shared" si="14"/>
        <v/>
      </c>
      <c r="Q182" s="419" t="str">
        <f>IF(A182="","",IF(OR(B182="",C182=""),ERROR.TYPE(3),IFERROR(O182/(IF(F182=120,$G$12,'LDT2,HLDT,MDPV'!$G$11)),"")))</f>
        <v/>
      </c>
    </row>
    <row r="183" spans="1:17" ht="13.6">
      <c r="A183" s="195"/>
      <c r="B183" s="190"/>
      <c r="C183" s="191"/>
      <c r="D183" s="192"/>
      <c r="E183" s="192"/>
      <c r="F183" s="186"/>
      <c r="G183" s="192"/>
      <c r="H183" s="186"/>
      <c r="I183" s="186"/>
      <c r="J183" s="194"/>
      <c r="K183" s="451"/>
      <c r="L183" s="420" t="str">
        <f t="shared" si="10"/>
        <v/>
      </c>
      <c r="M183" s="421" t="str">
        <f t="shared" si="11"/>
        <v/>
      </c>
      <c r="N183" s="422" t="str">
        <f t="shared" si="12"/>
        <v/>
      </c>
      <c r="O183" s="418" t="str">
        <f t="shared" si="13"/>
        <v/>
      </c>
      <c r="P183" s="418" t="str">
        <f t="shared" si="14"/>
        <v/>
      </c>
      <c r="Q183" s="419" t="str">
        <f>IF(A183="","",IF(OR(B183="",C183=""),ERROR.TYPE(3),IFERROR(O183/(IF(F183=120,$G$12,'LDT2,HLDT,MDPV'!$G$11)),"")))</f>
        <v/>
      </c>
    </row>
    <row r="184" spans="1:17" ht="13.6">
      <c r="A184" s="195"/>
      <c r="B184" s="190"/>
      <c r="C184" s="191"/>
      <c r="D184" s="192"/>
      <c r="E184" s="192"/>
      <c r="F184" s="186"/>
      <c r="G184" s="192"/>
      <c r="H184" s="186"/>
      <c r="I184" s="186"/>
      <c r="J184" s="194"/>
      <c r="K184" s="451"/>
      <c r="L184" s="420" t="str">
        <f t="shared" si="10"/>
        <v/>
      </c>
      <c r="M184" s="421" t="str">
        <f t="shared" si="11"/>
        <v/>
      </c>
      <c r="N184" s="422" t="str">
        <f t="shared" si="12"/>
        <v/>
      </c>
      <c r="O184" s="418" t="str">
        <f t="shared" si="13"/>
        <v/>
      </c>
      <c r="P184" s="418" t="str">
        <f t="shared" si="14"/>
        <v/>
      </c>
      <c r="Q184" s="419" t="str">
        <f>IF(A184="","",IF(OR(B184="",C184=""),ERROR.TYPE(3),IFERROR(O184/(IF(F184=120,$G$12,'LDT2,HLDT,MDPV'!$G$11)),"")))</f>
        <v/>
      </c>
    </row>
    <row r="185" spans="1:17" ht="13.6">
      <c r="A185" s="195"/>
      <c r="B185" s="190"/>
      <c r="C185" s="191"/>
      <c r="D185" s="192"/>
      <c r="E185" s="192"/>
      <c r="F185" s="186"/>
      <c r="G185" s="192"/>
      <c r="H185" s="186"/>
      <c r="I185" s="186"/>
      <c r="J185" s="194"/>
      <c r="K185" s="451"/>
      <c r="L185" s="420" t="str">
        <f t="shared" si="10"/>
        <v/>
      </c>
      <c r="M185" s="421" t="str">
        <f t="shared" si="11"/>
        <v/>
      </c>
      <c r="N185" s="422" t="str">
        <f t="shared" si="12"/>
        <v/>
      </c>
      <c r="O185" s="418" t="str">
        <f t="shared" si="13"/>
        <v/>
      </c>
      <c r="P185" s="418" t="str">
        <f t="shared" si="14"/>
        <v/>
      </c>
      <c r="Q185" s="419" t="str">
        <f>IF(A185="","",IF(OR(B185="",C185=""),ERROR.TYPE(3),IFERROR(O185/(IF(F185=120,$G$12,'LDT2,HLDT,MDPV'!$G$11)),"")))</f>
        <v/>
      </c>
    </row>
    <row r="186" spans="1:17" ht="13.6">
      <c r="A186" s="195"/>
      <c r="B186" s="190"/>
      <c r="C186" s="191"/>
      <c r="D186" s="192"/>
      <c r="E186" s="192"/>
      <c r="F186" s="186"/>
      <c r="G186" s="192"/>
      <c r="H186" s="186"/>
      <c r="I186" s="186"/>
      <c r="J186" s="194"/>
      <c r="K186" s="451"/>
      <c r="L186" s="420" t="str">
        <f t="shared" si="10"/>
        <v/>
      </c>
      <c r="M186" s="421" t="str">
        <f t="shared" si="11"/>
        <v/>
      </c>
      <c r="N186" s="422" t="str">
        <f t="shared" si="12"/>
        <v/>
      </c>
      <c r="O186" s="418" t="str">
        <f t="shared" si="13"/>
        <v/>
      </c>
      <c r="P186" s="418" t="str">
        <f t="shared" si="14"/>
        <v/>
      </c>
      <c r="Q186" s="419" t="str">
        <f>IF(A186="","",IF(OR(B186="",C186=""),ERROR.TYPE(3),IFERROR(O186/(IF(F186=120,$G$12,'LDT2,HLDT,MDPV'!$G$11)),"")))</f>
        <v/>
      </c>
    </row>
    <row r="187" spans="1:17" ht="13.6">
      <c r="A187" s="195"/>
      <c r="B187" s="190"/>
      <c r="C187" s="191"/>
      <c r="D187" s="192"/>
      <c r="E187" s="192"/>
      <c r="F187" s="186"/>
      <c r="G187" s="192"/>
      <c r="H187" s="186"/>
      <c r="I187" s="186"/>
      <c r="J187" s="194"/>
      <c r="K187" s="451"/>
      <c r="L187" s="420" t="str">
        <f t="shared" si="10"/>
        <v/>
      </c>
      <c r="M187" s="421" t="str">
        <f t="shared" si="11"/>
        <v/>
      </c>
      <c r="N187" s="422" t="str">
        <f t="shared" si="12"/>
        <v/>
      </c>
      <c r="O187" s="418" t="str">
        <f t="shared" si="13"/>
        <v/>
      </c>
      <c r="P187" s="418" t="str">
        <f t="shared" si="14"/>
        <v/>
      </c>
      <c r="Q187" s="419" t="str">
        <f>IF(A187="","",IF(OR(B187="",C187=""),ERROR.TYPE(3),IFERROR(O187/(IF(F187=120,$G$12,'LDT2,HLDT,MDPV'!$G$11)),"")))</f>
        <v/>
      </c>
    </row>
    <row r="188" spans="1:17" ht="13.6">
      <c r="A188" s="195"/>
      <c r="B188" s="190"/>
      <c r="C188" s="191"/>
      <c r="D188" s="192"/>
      <c r="E188" s="192"/>
      <c r="F188" s="186"/>
      <c r="G188" s="192"/>
      <c r="H188" s="186"/>
      <c r="I188" s="186"/>
      <c r="J188" s="194"/>
      <c r="K188" s="451"/>
      <c r="L188" s="420" t="str">
        <f t="shared" si="10"/>
        <v/>
      </c>
      <c r="M188" s="421" t="str">
        <f t="shared" si="11"/>
        <v/>
      </c>
      <c r="N188" s="422" t="str">
        <f t="shared" si="12"/>
        <v/>
      </c>
      <c r="O188" s="418" t="str">
        <f t="shared" si="13"/>
        <v/>
      </c>
      <c r="P188" s="418" t="str">
        <f t="shared" si="14"/>
        <v/>
      </c>
      <c r="Q188" s="419" t="str">
        <f>IF(A188="","",IF(OR(B188="",C188=""),ERROR.TYPE(3),IFERROR(O188/(IF(F188=120,$G$12,'LDT2,HLDT,MDPV'!$G$11)),"")))</f>
        <v/>
      </c>
    </row>
    <row r="189" spans="1:17" ht="13.6">
      <c r="A189" s="195"/>
      <c r="B189" s="190"/>
      <c r="C189" s="191"/>
      <c r="D189" s="192"/>
      <c r="E189" s="192"/>
      <c r="F189" s="186"/>
      <c r="G189" s="192"/>
      <c r="H189" s="186"/>
      <c r="I189" s="186"/>
      <c r="J189" s="194"/>
      <c r="K189" s="451"/>
      <c r="L189" s="420" t="str">
        <f t="shared" si="10"/>
        <v/>
      </c>
      <c r="M189" s="421" t="str">
        <f t="shared" si="11"/>
        <v/>
      </c>
      <c r="N189" s="422" t="str">
        <f t="shared" si="12"/>
        <v/>
      </c>
      <c r="O189" s="418" t="str">
        <f t="shared" si="13"/>
        <v/>
      </c>
      <c r="P189" s="418" t="str">
        <f t="shared" si="14"/>
        <v/>
      </c>
      <c r="Q189" s="419" t="str">
        <f>IF(A189="","",IF(OR(B189="",C189=""),ERROR.TYPE(3),IFERROR(O189/(IF(F189=120,$G$12,'LDT2,HLDT,MDPV'!$G$11)),"")))</f>
        <v/>
      </c>
    </row>
    <row r="190" spans="1:17" ht="13.6">
      <c r="A190" s="195"/>
      <c r="B190" s="190"/>
      <c r="C190" s="191"/>
      <c r="D190" s="192"/>
      <c r="E190" s="192"/>
      <c r="F190" s="186"/>
      <c r="G190" s="192"/>
      <c r="H190" s="186"/>
      <c r="I190" s="186"/>
      <c r="J190" s="194"/>
      <c r="K190" s="451"/>
      <c r="L190" s="420" t="str">
        <f t="shared" si="10"/>
        <v/>
      </c>
      <c r="M190" s="421" t="str">
        <f t="shared" si="11"/>
        <v/>
      </c>
      <c r="N190" s="422" t="str">
        <f t="shared" si="12"/>
        <v/>
      </c>
      <c r="O190" s="418" t="str">
        <f t="shared" si="13"/>
        <v/>
      </c>
      <c r="P190" s="418" t="str">
        <f t="shared" si="14"/>
        <v/>
      </c>
      <c r="Q190" s="419" t="str">
        <f>IF(A190="","",IF(OR(B190="",C190=""),ERROR.TYPE(3),IFERROR(O190/(IF(F190=120,$G$12,'LDT2,HLDT,MDPV'!$G$11)),"")))</f>
        <v/>
      </c>
    </row>
    <row r="191" spans="1:17" ht="13.6">
      <c r="A191" s="195"/>
      <c r="B191" s="190"/>
      <c r="C191" s="191"/>
      <c r="D191" s="192"/>
      <c r="E191" s="192"/>
      <c r="F191" s="186"/>
      <c r="G191" s="192"/>
      <c r="H191" s="186"/>
      <c r="I191" s="186"/>
      <c r="J191" s="194"/>
      <c r="K191" s="451"/>
      <c r="L191" s="420" t="str">
        <f t="shared" si="10"/>
        <v/>
      </c>
      <c r="M191" s="421" t="str">
        <f t="shared" si="11"/>
        <v/>
      </c>
      <c r="N191" s="422" t="str">
        <f t="shared" si="12"/>
        <v/>
      </c>
      <c r="O191" s="418" t="str">
        <f t="shared" si="13"/>
        <v/>
      </c>
      <c r="P191" s="418" t="str">
        <f t="shared" si="14"/>
        <v/>
      </c>
      <c r="Q191" s="419" t="str">
        <f>IF(A191="","",IF(OR(B191="",C191=""),ERROR.TYPE(3),IFERROR(O191/(IF(F191=120,$G$12,'LDT2,HLDT,MDPV'!$G$11)),"")))</f>
        <v/>
      </c>
    </row>
    <row r="192" spans="1:17" ht="13.6">
      <c r="A192" s="195"/>
      <c r="B192" s="190"/>
      <c r="C192" s="191"/>
      <c r="D192" s="192"/>
      <c r="E192" s="192"/>
      <c r="F192" s="186"/>
      <c r="G192" s="192"/>
      <c r="H192" s="186"/>
      <c r="I192" s="186"/>
      <c r="J192" s="194"/>
      <c r="K192" s="451"/>
      <c r="L192" s="420" t="str">
        <f t="shared" si="10"/>
        <v/>
      </c>
      <c r="M192" s="421" t="str">
        <f t="shared" si="11"/>
        <v/>
      </c>
      <c r="N192" s="422" t="str">
        <f t="shared" si="12"/>
        <v/>
      </c>
      <c r="O192" s="418" t="str">
        <f t="shared" si="13"/>
        <v/>
      </c>
      <c r="P192" s="418" t="str">
        <f t="shared" si="14"/>
        <v/>
      </c>
      <c r="Q192" s="419" t="str">
        <f>IF(A192="","",IF(OR(B192="",C192=""),ERROR.TYPE(3),IFERROR(O192/(IF(F192=120,$G$12,'LDT2,HLDT,MDPV'!$G$11)),"")))</f>
        <v/>
      </c>
    </row>
    <row r="193" spans="1:17" ht="13.6">
      <c r="A193" s="195"/>
      <c r="B193" s="190"/>
      <c r="C193" s="191"/>
      <c r="D193" s="192"/>
      <c r="E193" s="192"/>
      <c r="F193" s="186"/>
      <c r="G193" s="192"/>
      <c r="H193" s="186"/>
      <c r="I193" s="186"/>
      <c r="J193" s="194"/>
      <c r="K193" s="451"/>
      <c r="L193" s="420" t="str">
        <f t="shared" si="10"/>
        <v/>
      </c>
      <c r="M193" s="421" t="str">
        <f t="shared" si="11"/>
        <v/>
      </c>
      <c r="N193" s="422" t="str">
        <f t="shared" si="12"/>
        <v/>
      </c>
      <c r="O193" s="418" t="str">
        <f t="shared" si="13"/>
        <v/>
      </c>
      <c r="P193" s="418" t="str">
        <f t="shared" si="14"/>
        <v/>
      </c>
      <c r="Q193" s="419" t="str">
        <f>IF(A193="","",IF(OR(B193="",C193=""),ERROR.TYPE(3),IFERROR(O193/(IF(F193=120,$G$12,'LDT2,HLDT,MDPV'!$G$11)),"")))</f>
        <v/>
      </c>
    </row>
    <row r="194" spans="1:17" ht="13.6">
      <c r="A194" s="195"/>
      <c r="B194" s="190"/>
      <c r="C194" s="191"/>
      <c r="D194" s="192"/>
      <c r="E194" s="192"/>
      <c r="F194" s="186"/>
      <c r="G194" s="192"/>
      <c r="H194" s="186"/>
      <c r="I194" s="186"/>
      <c r="J194" s="194"/>
      <c r="K194" s="451"/>
      <c r="L194" s="420" t="str">
        <f t="shared" si="10"/>
        <v/>
      </c>
      <c r="M194" s="421" t="str">
        <f t="shared" si="11"/>
        <v/>
      </c>
      <c r="N194" s="422" t="str">
        <f t="shared" si="12"/>
        <v/>
      </c>
      <c r="O194" s="418" t="str">
        <f t="shared" si="13"/>
        <v/>
      </c>
      <c r="P194" s="418" t="str">
        <f t="shared" si="14"/>
        <v/>
      </c>
      <c r="Q194" s="419" t="str">
        <f>IF(A194="","",IF(OR(B194="",C194=""),ERROR.TYPE(3),IFERROR(O194/(IF(F194=120,$G$12,'LDT2,HLDT,MDPV'!$G$11)),"")))</f>
        <v/>
      </c>
    </row>
    <row r="195" spans="1:17" ht="13.6">
      <c r="A195" s="195"/>
      <c r="B195" s="190"/>
      <c r="C195" s="191"/>
      <c r="D195" s="192"/>
      <c r="E195" s="192"/>
      <c r="F195" s="186"/>
      <c r="G195" s="192"/>
      <c r="H195" s="186"/>
      <c r="I195" s="186"/>
      <c r="J195" s="194"/>
      <c r="K195" s="451"/>
      <c r="L195" s="420" t="str">
        <f t="shared" si="10"/>
        <v/>
      </c>
      <c r="M195" s="421" t="str">
        <f t="shared" si="11"/>
        <v/>
      </c>
      <c r="N195" s="422" t="str">
        <f t="shared" si="12"/>
        <v/>
      </c>
      <c r="O195" s="418" t="str">
        <f t="shared" si="13"/>
        <v/>
      </c>
      <c r="P195" s="418" t="str">
        <f t="shared" si="14"/>
        <v/>
      </c>
      <c r="Q195" s="419" t="str">
        <f>IF(A195="","",IF(OR(B195="",C195=""),ERROR.TYPE(3),IFERROR(O195/(IF(F195=120,$G$12,'LDT2,HLDT,MDPV'!$G$11)),"")))</f>
        <v/>
      </c>
    </row>
    <row r="196" spans="1:17" ht="13.6">
      <c r="A196" s="195"/>
      <c r="B196" s="190"/>
      <c r="C196" s="191"/>
      <c r="D196" s="192"/>
      <c r="E196" s="192"/>
      <c r="F196" s="186"/>
      <c r="G196" s="192"/>
      <c r="H196" s="186"/>
      <c r="I196" s="186"/>
      <c r="J196" s="194"/>
      <c r="K196" s="451"/>
      <c r="L196" s="420" t="str">
        <f t="shared" si="10"/>
        <v/>
      </c>
      <c r="M196" s="421" t="str">
        <f t="shared" si="11"/>
        <v/>
      </c>
      <c r="N196" s="422" t="str">
        <f t="shared" si="12"/>
        <v/>
      </c>
      <c r="O196" s="418" t="str">
        <f t="shared" si="13"/>
        <v/>
      </c>
      <c r="P196" s="418" t="str">
        <f t="shared" si="14"/>
        <v/>
      </c>
      <c r="Q196" s="419" t="str">
        <f>IF(A196="","",IF(OR(B196="",C196=""),ERROR.TYPE(3),IFERROR(O196/(IF(F196=120,$G$12,'LDT2,HLDT,MDPV'!$G$11)),"")))</f>
        <v/>
      </c>
    </row>
    <row r="197" spans="1:17" ht="13.6">
      <c r="A197" s="195"/>
      <c r="B197" s="190"/>
      <c r="C197" s="191"/>
      <c r="D197" s="192"/>
      <c r="E197" s="192"/>
      <c r="F197" s="186"/>
      <c r="G197" s="192"/>
      <c r="H197" s="186"/>
      <c r="I197" s="186"/>
      <c r="J197" s="194"/>
      <c r="K197" s="451"/>
      <c r="L197" s="420" t="str">
        <f t="shared" si="10"/>
        <v/>
      </c>
      <c r="M197" s="421" t="str">
        <f t="shared" si="11"/>
        <v/>
      </c>
      <c r="N197" s="422" t="str">
        <f t="shared" si="12"/>
        <v/>
      </c>
      <c r="O197" s="418" t="str">
        <f t="shared" si="13"/>
        <v/>
      </c>
      <c r="P197" s="418" t="str">
        <f t="shared" si="14"/>
        <v/>
      </c>
      <c r="Q197" s="419" t="str">
        <f>IF(A197="","",IF(OR(B197="",C197=""),ERROR.TYPE(3),IFERROR(O197/(IF(F197=120,$G$12,'LDT2,HLDT,MDPV'!$G$11)),"")))</f>
        <v/>
      </c>
    </row>
    <row r="198" spans="1:17" ht="13.6">
      <c r="A198" s="195"/>
      <c r="B198" s="190"/>
      <c r="C198" s="191"/>
      <c r="D198" s="192"/>
      <c r="E198" s="192"/>
      <c r="F198" s="186"/>
      <c r="G198" s="192"/>
      <c r="H198" s="186"/>
      <c r="I198" s="186"/>
      <c r="J198" s="194"/>
      <c r="K198" s="451"/>
      <c r="L198" s="420" t="str">
        <f t="shared" si="10"/>
        <v/>
      </c>
      <c r="M198" s="421" t="str">
        <f t="shared" si="11"/>
        <v/>
      </c>
      <c r="N198" s="422" t="str">
        <f t="shared" si="12"/>
        <v/>
      </c>
      <c r="O198" s="418" t="str">
        <f t="shared" si="13"/>
        <v/>
      </c>
      <c r="P198" s="418" t="str">
        <f t="shared" si="14"/>
        <v/>
      </c>
      <c r="Q198" s="419" t="str">
        <f>IF(A198="","",IF(OR(B198="",C198=""),ERROR.TYPE(3),IFERROR(O198/(IF(F198=120,$G$12,'LDT2,HLDT,MDPV'!$G$11)),"")))</f>
        <v/>
      </c>
    </row>
    <row r="199" spans="1:17" ht="13.6">
      <c r="A199" s="195"/>
      <c r="B199" s="190"/>
      <c r="C199" s="191"/>
      <c r="D199" s="192"/>
      <c r="E199" s="192"/>
      <c r="F199" s="186"/>
      <c r="G199" s="192"/>
      <c r="H199" s="186"/>
      <c r="I199" s="186"/>
      <c r="J199" s="194"/>
      <c r="K199" s="451"/>
      <c r="L199" s="420" t="str">
        <f t="shared" si="10"/>
        <v/>
      </c>
      <c r="M199" s="421" t="str">
        <f t="shared" si="11"/>
        <v/>
      </c>
      <c r="N199" s="422" t="str">
        <f t="shared" si="12"/>
        <v/>
      </c>
      <c r="O199" s="418" t="str">
        <f t="shared" si="13"/>
        <v/>
      </c>
      <c r="P199" s="418" t="str">
        <f t="shared" si="14"/>
        <v/>
      </c>
      <c r="Q199" s="419" t="str">
        <f>IF(A199="","",IF(OR(B199="",C199=""),ERROR.TYPE(3),IFERROR(O199/(IF(F199=120,$G$12,'LDT2,HLDT,MDPV'!$G$11)),"")))</f>
        <v/>
      </c>
    </row>
    <row r="200" spans="1:17" ht="13.6">
      <c r="A200" s="195"/>
      <c r="B200" s="190"/>
      <c r="C200" s="191"/>
      <c r="D200" s="192"/>
      <c r="E200" s="192"/>
      <c r="F200" s="186"/>
      <c r="G200" s="192"/>
      <c r="H200" s="186"/>
      <c r="I200" s="186"/>
      <c r="J200" s="194"/>
      <c r="K200" s="451"/>
      <c r="L200" s="420" t="str">
        <f t="shared" si="10"/>
        <v/>
      </c>
      <c r="M200" s="421" t="str">
        <f t="shared" si="11"/>
        <v/>
      </c>
      <c r="N200" s="422" t="str">
        <f t="shared" si="12"/>
        <v/>
      </c>
      <c r="O200" s="418" t="str">
        <f t="shared" si="13"/>
        <v/>
      </c>
      <c r="P200" s="418" t="str">
        <f t="shared" si="14"/>
        <v/>
      </c>
      <c r="Q200" s="419" t="str">
        <f>IF(A200="","",IF(OR(B200="",C200=""),ERROR.TYPE(3),IFERROR(O200/(IF(F200=120,$G$12,'LDT2,HLDT,MDPV'!$G$11)),"")))</f>
        <v/>
      </c>
    </row>
    <row r="201" spans="1:17" ht="13.6">
      <c r="A201" s="195"/>
      <c r="B201" s="190"/>
      <c r="C201" s="191"/>
      <c r="D201" s="192"/>
      <c r="E201" s="192"/>
      <c r="F201" s="186"/>
      <c r="G201" s="192"/>
      <c r="H201" s="186"/>
      <c r="I201" s="186"/>
      <c r="J201" s="194"/>
      <c r="K201" s="451"/>
      <c r="L201" s="420" t="str">
        <f t="shared" si="10"/>
        <v/>
      </c>
      <c r="M201" s="421" t="str">
        <f t="shared" si="11"/>
        <v/>
      </c>
      <c r="N201" s="422" t="str">
        <f t="shared" si="12"/>
        <v/>
      </c>
      <c r="O201" s="418" t="str">
        <f t="shared" si="13"/>
        <v/>
      </c>
      <c r="P201" s="418" t="str">
        <f t="shared" si="14"/>
        <v/>
      </c>
      <c r="Q201" s="419" t="str">
        <f>IF(A201="","",IF(OR(B201="",C201=""),ERROR.TYPE(3),IFERROR(O201/(IF(F201=120,$G$12,'LDT2,HLDT,MDPV'!$G$11)),"")))</f>
        <v/>
      </c>
    </row>
    <row r="202" spans="1:17" ht="13.6">
      <c r="A202" s="195"/>
      <c r="B202" s="190"/>
      <c r="C202" s="191"/>
      <c r="D202" s="192"/>
      <c r="E202" s="192"/>
      <c r="F202" s="186"/>
      <c r="G202" s="192"/>
      <c r="H202" s="186"/>
      <c r="I202" s="186"/>
      <c r="J202" s="194"/>
      <c r="K202" s="451"/>
      <c r="L202" s="420" t="str">
        <f t="shared" si="10"/>
        <v/>
      </c>
      <c r="M202" s="421" t="str">
        <f t="shared" si="11"/>
        <v/>
      </c>
      <c r="N202" s="422" t="str">
        <f t="shared" si="12"/>
        <v/>
      </c>
      <c r="O202" s="418" t="str">
        <f t="shared" si="13"/>
        <v/>
      </c>
      <c r="P202" s="418" t="str">
        <f t="shared" si="14"/>
        <v/>
      </c>
      <c r="Q202" s="419" t="str">
        <f>IF(A202="","",IF(OR(B202="",C202=""),ERROR.TYPE(3),IFERROR(O202/(IF(F202=120,$G$12,'LDT2,HLDT,MDPV'!$G$11)),"")))</f>
        <v/>
      </c>
    </row>
    <row r="203" spans="1:17" ht="13.6">
      <c r="A203" s="195"/>
      <c r="B203" s="190"/>
      <c r="C203" s="191"/>
      <c r="D203" s="192"/>
      <c r="E203" s="192"/>
      <c r="F203" s="186"/>
      <c r="G203" s="192"/>
      <c r="H203" s="186"/>
      <c r="I203" s="186"/>
      <c r="J203" s="194"/>
      <c r="K203" s="451"/>
      <c r="L203" s="420" t="str">
        <f t="shared" si="10"/>
        <v/>
      </c>
      <c r="M203" s="421" t="str">
        <f t="shared" si="11"/>
        <v/>
      </c>
      <c r="N203" s="422" t="str">
        <f t="shared" si="12"/>
        <v/>
      </c>
      <c r="O203" s="418" t="str">
        <f t="shared" si="13"/>
        <v/>
      </c>
      <c r="P203" s="418" t="str">
        <f t="shared" si="14"/>
        <v/>
      </c>
      <c r="Q203" s="419" t="str">
        <f>IF(A203="","",IF(OR(B203="",C203=""),ERROR.TYPE(3),IFERROR(O203/(IF(F203=120,$G$12,'LDT2,HLDT,MDPV'!$G$11)),"")))</f>
        <v/>
      </c>
    </row>
    <row r="204" spans="1:17" ht="13.6">
      <c r="A204" s="195"/>
      <c r="B204" s="190"/>
      <c r="C204" s="191"/>
      <c r="D204" s="192"/>
      <c r="E204" s="192"/>
      <c r="F204" s="186"/>
      <c r="G204" s="192"/>
      <c r="H204" s="186"/>
      <c r="I204" s="186"/>
      <c r="J204" s="194"/>
      <c r="K204" s="451"/>
      <c r="L204" s="420" t="str">
        <f t="shared" si="10"/>
        <v/>
      </c>
      <c r="M204" s="421" t="str">
        <f t="shared" si="11"/>
        <v/>
      </c>
      <c r="N204" s="422" t="str">
        <f t="shared" si="12"/>
        <v/>
      </c>
      <c r="O204" s="418" t="str">
        <f t="shared" si="13"/>
        <v/>
      </c>
      <c r="P204" s="418" t="str">
        <f t="shared" si="14"/>
        <v/>
      </c>
      <c r="Q204" s="419" t="str">
        <f>IF(A204="","",IF(OR(B204="",C204=""),ERROR.TYPE(3),IFERROR(O204/(IF(F204=120,$G$12,'LDT2,HLDT,MDPV'!$G$11)),"")))</f>
        <v/>
      </c>
    </row>
    <row r="205" spans="1:17" ht="13.6">
      <c r="A205" s="195"/>
      <c r="B205" s="190"/>
      <c r="C205" s="191"/>
      <c r="D205" s="192"/>
      <c r="E205" s="192"/>
      <c r="F205" s="186"/>
      <c r="G205" s="192"/>
      <c r="H205" s="186"/>
      <c r="I205" s="186"/>
      <c r="J205" s="194"/>
      <c r="K205" s="451"/>
      <c r="L205" s="420" t="str">
        <f t="shared" si="10"/>
        <v/>
      </c>
      <c r="M205" s="421" t="str">
        <f t="shared" si="11"/>
        <v/>
      </c>
      <c r="N205" s="422" t="str">
        <f t="shared" si="12"/>
        <v/>
      </c>
      <c r="O205" s="418" t="str">
        <f t="shared" si="13"/>
        <v/>
      </c>
      <c r="P205" s="418" t="str">
        <f t="shared" si="14"/>
        <v/>
      </c>
      <c r="Q205" s="419" t="str">
        <f>IF(A205="","",IF(OR(B205="",C205=""),ERROR.TYPE(3),IFERROR(O205/(IF(F205=120,$G$12,'LDT2,HLDT,MDPV'!$G$11)),"")))</f>
        <v/>
      </c>
    </row>
    <row r="206" spans="1:17" ht="13.6">
      <c r="A206" s="195"/>
      <c r="B206" s="190"/>
      <c r="C206" s="191"/>
      <c r="D206" s="192"/>
      <c r="E206" s="192"/>
      <c r="F206" s="186"/>
      <c r="G206" s="192"/>
      <c r="H206" s="186"/>
      <c r="I206" s="186"/>
      <c r="J206" s="194"/>
      <c r="K206" s="451"/>
      <c r="L206" s="420" t="str">
        <f t="shared" si="10"/>
        <v/>
      </c>
      <c r="M206" s="421" t="str">
        <f t="shared" si="11"/>
        <v/>
      </c>
      <c r="N206" s="422" t="str">
        <f t="shared" si="12"/>
        <v/>
      </c>
      <c r="O206" s="418" t="str">
        <f t="shared" si="13"/>
        <v/>
      </c>
      <c r="P206" s="418" t="str">
        <f t="shared" si="14"/>
        <v/>
      </c>
      <c r="Q206" s="419" t="str">
        <f>IF(A206="","",IF(OR(B206="",C206=""),ERROR.TYPE(3),IFERROR(O206/(IF(F206=120,$G$12,'LDT2,HLDT,MDPV'!$G$11)),"")))</f>
        <v/>
      </c>
    </row>
    <row r="207" spans="1:17" ht="13.6">
      <c r="A207" s="195"/>
      <c r="B207" s="190"/>
      <c r="C207" s="191"/>
      <c r="D207" s="192"/>
      <c r="E207" s="192"/>
      <c r="F207" s="186"/>
      <c r="G207" s="192"/>
      <c r="H207" s="186"/>
      <c r="I207" s="186"/>
      <c r="J207" s="194"/>
      <c r="K207" s="451"/>
      <c r="L207" s="420" t="str">
        <f t="shared" si="10"/>
        <v/>
      </c>
      <c r="M207" s="421" t="str">
        <f t="shared" si="11"/>
        <v/>
      </c>
      <c r="N207" s="422" t="str">
        <f t="shared" si="12"/>
        <v/>
      </c>
      <c r="O207" s="418" t="str">
        <f t="shared" si="13"/>
        <v/>
      </c>
      <c r="P207" s="418" t="str">
        <f t="shared" si="14"/>
        <v/>
      </c>
      <c r="Q207" s="419" t="str">
        <f>IF(A207="","",IF(OR(B207="",C207=""),ERROR.TYPE(3),IFERROR(O207/(IF(F207=120,$G$12,'LDT2,HLDT,MDPV'!$G$11)),"")))</f>
        <v/>
      </c>
    </row>
    <row r="208" spans="1:17" ht="13.6">
      <c r="A208" s="195"/>
      <c r="B208" s="190"/>
      <c r="C208" s="191"/>
      <c r="D208" s="192"/>
      <c r="E208" s="192"/>
      <c r="F208" s="186"/>
      <c r="G208" s="192"/>
      <c r="H208" s="186"/>
      <c r="I208" s="186"/>
      <c r="J208" s="194"/>
      <c r="K208" s="451"/>
      <c r="L208" s="420" t="str">
        <f t="shared" si="10"/>
        <v/>
      </c>
      <c r="M208" s="421" t="str">
        <f t="shared" si="11"/>
        <v/>
      </c>
      <c r="N208" s="422" t="str">
        <f t="shared" si="12"/>
        <v/>
      </c>
      <c r="O208" s="418" t="str">
        <f t="shared" si="13"/>
        <v/>
      </c>
      <c r="P208" s="418" t="str">
        <f t="shared" si="14"/>
        <v/>
      </c>
      <c r="Q208" s="419" t="str">
        <f>IF(A208="","",IF(OR(B208="",C208=""),ERROR.TYPE(3),IFERROR(O208/(IF(F208=120,$G$12,'LDT2,HLDT,MDPV'!$G$11)),"")))</f>
        <v/>
      </c>
    </row>
    <row r="209" spans="1:17" ht="13.6">
      <c r="A209" s="195"/>
      <c r="B209" s="190"/>
      <c r="C209" s="191"/>
      <c r="D209" s="192"/>
      <c r="E209" s="192"/>
      <c r="F209" s="186"/>
      <c r="G209" s="192"/>
      <c r="H209" s="186"/>
      <c r="I209" s="186"/>
      <c r="J209" s="194"/>
      <c r="K209" s="451"/>
      <c r="L209" s="420" t="str">
        <f t="shared" si="10"/>
        <v/>
      </c>
      <c r="M209" s="421" t="str">
        <f t="shared" si="11"/>
        <v/>
      </c>
      <c r="N209" s="422" t="str">
        <f t="shared" si="12"/>
        <v/>
      </c>
      <c r="O209" s="418" t="str">
        <f t="shared" si="13"/>
        <v/>
      </c>
      <c r="P209" s="418" t="str">
        <f t="shared" si="14"/>
        <v/>
      </c>
      <c r="Q209" s="419" t="str">
        <f>IF(A209="","",IF(OR(B209="",C209=""),ERROR.TYPE(3),IFERROR(O209/(IF(F209=120,$G$12,'LDT2,HLDT,MDPV'!$G$11)),"")))</f>
        <v/>
      </c>
    </row>
    <row r="210" spans="1:17" ht="13.6">
      <c r="A210" s="195"/>
      <c r="B210" s="190"/>
      <c r="C210" s="191"/>
      <c r="D210" s="192"/>
      <c r="E210" s="192"/>
      <c r="F210" s="186"/>
      <c r="G210" s="192"/>
      <c r="H210" s="186"/>
      <c r="I210" s="186"/>
      <c r="J210" s="194"/>
      <c r="K210" s="451"/>
      <c r="L210" s="420" t="str">
        <f t="shared" ref="L210:L273" si="15">IF(A210="","",IF(B210=160,0.16,IF(B210=125,0.125,IF(B210=110,0.11,IF(B210=85,0.085,IF(B210="FED SULEV30",0.03,IF(B210=70,0.07,IF(B210=50,0.05,IF(B210=30,0.03,IF(B210=20,0.02,IF(B210=0,0,"n/a")))))))))))</f>
        <v/>
      </c>
      <c r="M210" s="421" t="str">
        <f t="shared" ref="M210:M273" si="16">IF(L210="","",MAX(0,L210-IF(G210="Yes",0.005,0))-IF(H210="Yes",I210,0))</f>
        <v/>
      </c>
      <c r="N210" s="422" t="str">
        <f t="shared" ref="N210:N273" si="17">IF(A210="","",IF(OR(B210="",C210=""),"FIX BIN",J210*M210))</f>
        <v/>
      </c>
      <c r="O210" s="418" t="str">
        <f t="shared" ref="O210:O273" si="18">IF(A210="","",IF(OR(B210="",C210=""),"FIX BIN",IFERROR(J210*C210,"")))</f>
        <v/>
      </c>
      <c r="P210" s="418" t="str">
        <f t="shared" ref="P210:P273" si="19">IF(A210="","",IF(OR(B210="",C210=""),ERROR.TYPE(3),IFERROR(N210/(IF(E210=120,$G$11,$M$11)),"")))</f>
        <v/>
      </c>
      <c r="Q210" s="419" t="str">
        <f>IF(A210="","",IF(OR(B210="",C210=""),ERROR.TYPE(3),IFERROR(O210/(IF(F210=120,$G$12,'LDT2,HLDT,MDPV'!$G$11)),"")))</f>
        <v/>
      </c>
    </row>
    <row r="211" spans="1:17" ht="13.6">
      <c r="A211" s="195"/>
      <c r="B211" s="190"/>
      <c r="C211" s="191"/>
      <c r="D211" s="192"/>
      <c r="E211" s="192"/>
      <c r="F211" s="186"/>
      <c r="G211" s="192"/>
      <c r="H211" s="186"/>
      <c r="I211" s="186"/>
      <c r="J211" s="194"/>
      <c r="K211" s="451"/>
      <c r="L211" s="420" t="str">
        <f t="shared" si="15"/>
        <v/>
      </c>
      <c r="M211" s="421" t="str">
        <f t="shared" si="16"/>
        <v/>
      </c>
      <c r="N211" s="422" t="str">
        <f t="shared" si="17"/>
        <v/>
      </c>
      <c r="O211" s="418" t="str">
        <f t="shared" si="18"/>
        <v/>
      </c>
      <c r="P211" s="418" t="str">
        <f t="shared" si="19"/>
        <v/>
      </c>
      <c r="Q211" s="419" t="str">
        <f>IF(A211="","",IF(OR(B211="",C211=""),ERROR.TYPE(3),IFERROR(O211/(IF(F211=120,$G$12,'LDT2,HLDT,MDPV'!$G$11)),"")))</f>
        <v/>
      </c>
    </row>
    <row r="212" spans="1:17" ht="13.6">
      <c r="A212" s="195"/>
      <c r="B212" s="190"/>
      <c r="C212" s="191"/>
      <c r="D212" s="192"/>
      <c r="E212" s="192"/>
      <c r="F212" s="186"/>
      <c r="G212" s="192"/>
      <c r="H212" s="186"/>
      <c r="I212" s="186"/>
      <c r="J212" s="194"/>
      <c r="K212" s="451"/>
      <c r="L212" s="420" t="str">
        <f t="shared" si="15"/>
        <v/>
      </c>
      <c r="M212" s="421" t="str">
        <f t="shared" si="16"/>
        <v/>
      </c>
      <c r="N212" s="422" t="str">
        <f t="shared" si="17"/>
        <v/>
      </c>
      <c r="O212" s="418" t="str">
        <f t="shared" si="18"/>
        <v/>
      </c>
      <c r="P212" s="418" t="str">
        <f t="shared" si="19"/>
        <v/>
      </c>
      <c r="Q212" s="419" t="str">
        <f>IF(A212="","",IF(OR(B212="",C212=""),ERROR.TYPE(3),IFERROR(O212/(IF(F212=120,$G$12,'LDT2,HLDT,MDPV'!$G$11)),"")))</f>
        <v/>
      </c>
    </row>
    <row r="213" spans="1:17" ht="13.6">
      <c r="A213" s="195"/>
      <c r="B213" s="190"/>
      <c r="C213" s="191"/>
      <c r="D213" s="192"/>
      <c r="E213" s="192"/>
      <c r="F213" s="186"/>
      <c r="G213" s="192"/>
      <c r="H213" s="186"/>
      <c r="I213" s="186"/>
      <c r="J213" s="194"/>
      <c r="K213" s="451"/>
      <c r="L213" s="420" t="str">
        <f t="shared" si="15"/>
        <v/>
      </c>
      <c r="M213" s="421" t="str">
        <f t="shared" si="16"/>
        <v/>
      </c>
      <c r="N213" s="422" t="str">
        <f t="shared" si="17"/>
        <v/>
      </c>
      <c r="O213" s="418" t="str">
        <f t="shared" si="18"/>
        <v/>
      </c>
      <c r="P213" s="418" t="str">
        <f t="shared" si="19"/>
        <v/>
      </c>
      <c r="Q213" s="419" t="str">
        <f>IF(A213="","",IF(OR(B213="",C213=""),ERROR.TYPE(3),IFERROR(O213/(IF(F213=120,$G$12,'LDT2,HLDT,MDPV'!$G$11)),"")))</f>
        <v/>
      </c>
    </row>
    <row r="214" spans="1:17" ht="13.6">
      <c r="A214" s="195"/>
      <c r="B214" s="190"/>
      <c r="C214" s="191"/>
      <c r="D214" s="192"/>
      <c r="E214" s="192"/>
      <c r="F214" s="186"/>
      <c r="G214" s="192"/>
      <c r="H214" s="186"/>
      <c r="I214" s="186"/>
      <c r="J214" s="194"/>
      <c r="K214" s="451"/>
      <c r="L214" s="420" t="str">
        <f t="shared" si="15"/>
        <v/>
      </c>
      <c r="M214" s="421" t="str">
        <f t="shared" si="16"/>
        <v/>
      </c>
      <c r="N214" s="422" t="str">
        <f t="shared" si="17"/>
        <v/>
      </c>
      <c r="O214" s="418" t="str">
        <f t="shared" si="18"/>
        <v/>
      </c>
      <c r="P214" s="418" t="str">
        <f t="shared" si="19"/>
        <v/>
      </c>
      <c r="Q214" s="419" t="str">
        <f>IF(A214="","",IF(OR(B214="",C214=""),ERROR.TYPE(3),IFERROR(O214/(IF(F214=120,$G$12,'LDT2,HLDT,MDPV'!$G$11)),"")))</f>
        <v/>
      </c>
    </row>
    <row r="215" spans="1:17" ht="13.6">
      <c r="A215" s="195"/>
      <c r="B215" s="190"/>
      <c r="C215" s="191"/>
      <c r="D215" s="192"/>
      <c r="E215" s="192"/>
      <c r="F215" s="186"/>
      <c r="G215" s="192"/>
      <c r="H215" s="186"/>
      <c r="I215" s="186"/>
      <c r="J215" s="194"/>
      <c r="K215" s="451"/>
      <c r="L215" s="420" t="str">
        <f t="shared" si="15"/>
        <v/>
      </c>
      <c r="M215" s="421" t="str">
        <f t="shared" si="16"/>
        <v/>
      </c>
      <c r="N215" s="422" t="str">
        <f t="shared" si="17"/>
        <v/>
      </c>
      <c r="O215" s="418" t="str">
        <f t="shared" si="18"/>
        <v/>
      </c>
      <c r="P215" s="418" t="str">
        <f t="shared" si="19"/>
        <v/>
      </c>
      <c r="Q215" s="419" t="str">
        <f>IF(A215="","",IF(OR(B215="",C215=""),ERROR.TYPE(3),IFERROR(O215/(IF(F215=120,$G$12,'LDT2,HLDT,MDPV'!$G$11)),"")))</f>
        <v/>
      </c>
    </row>
    <row r="216" spans="1:17" ht="13.6">
      <c r="A216" s="195"/>
      <c r="B216" s="190"/>
      <c r="C216" s="191"/>
      <c r="D216" s="192"/>
      <c r="E216" s="192"/>
      <c r="F216" s="186"/>
      <c r="G216" s="192"/>
      <c r="H216" s="186"/>
      <c r="I216" s="186"/>
      <c r="J216" s="194"/>
      <c r="K216" s="451"/>
      <c r="L216" s="420" t="str">
        <f t="shared" si="15"/>
        <v/>
      </c>
      <c r="M216" s="421" t="str">
        <f t="shared" si="16"/>
        <v/>
      </c>
      <c r="N216" s="422" t="str">
        <f t="shared" si="17"/>
        <v/>
      </c>
      <c r="O216" s="418" t="str">
        <f t="shared" si="18"/>
        <v/>
      </c>
      <c r="P216" s="418" t="str">
        <f t="shared" si="19"/>
        <v/>
      </c>
      <c r="Q216" s="419" t="str">
        <f>IF(A216="","",IF(OR(B216="",C216=""),ERROR.TYPE(3),IFERROR(O216/(IF(F216=120,$G$12,'LDT2,HLDT,MDPV'!$G$11)),"")))</f>
        <v/>
      </c>
    </row>
    <row r="217" spans="1:17" ht="13.6">
      <c r="A217" s="195"/>
      <c r="B217" s="190"/>
      <c r="C217" s="191"/>
      <c r="D217" s="192"/>
      <c r="E217" s="192"/>
      <c r="F217" s="186"/>
      <c r="G217" s="192"/>
      <c r="H217" s="186"/>
      <c r="I217" s="186"/>
      <c r="J217" s="194"/>
      <c r="K217" s="451"/>
      <c r="L217" s="420" t="str">
        <f t="shared" si="15"/>
        <v/>
      </c>
      <c r="M217" s="421" t="str">
        <f t="shared" si="16"/>
        <v/>
      </c>
      <c r="N217" s="422" t="str">
        <f t="shared" si="17"/>
        <v/>
      </c>
      <c r="O217" s="418" t="str">
        <f t="shared" si="18"/>
        <v/>
      </c>
      <c r="P217" s="418" t="str">
        <f t="shared" si="19"/>
        <v/>
      </c>
      <c r="Q217" s="419" t="str">
        <f>IF(A217="","",IF(OR(B217="",C217=""),ERROR.TYPE(3),IFERROR(O217/(IF(F217=120,$G$12,'LDT2,HLDT,MDPV'!$G$11)),"")))</f>
        <v/>
      </c>
    </row>
    <row r="218" spans="1:17" ht="13.6">
      <c r="A218" s="195"/>
      <c r="B218" s="190"/>
      <c r="C218" s="191"/>
      <c r="D218" s="192"/>
      <c r="E218" s="192"/>
      <c r="F218" s="186"/>
      <c r="G218" s="192"/>
      <c r="H218" s="186"/>
      <c r="I218" s="186"/>
      <c r="J218" s="194"/>
      <c r="K218" s="451"/>
      <c r="L218" s="420" t="str">
        <f t="shared" si="15"/>
        <v/>
      </c>
      <c r="M218" s="421" t="str">
        <f t="shared" si="16"/>
        <v/>
      </c>
      <c r="N218" s="422" t="str">
        <f t="shared" si="17"/>
        <v/>
      </c>
      <c r="O218" s="418" t="str">
        <f t="shared" si="18"/>
        <v/>
      </c>
      <c r="P218" s="418" t="str">
        <f t="shared" si="19"/>
        <v/>
      </c>
      <c r="Q218" s="419" t="str">
        <f>IF(A218="","",IF(OR(B218="",C218=""),ERROR.TYPE(3),IFERROR(O218/(IF(F218=120,$G$12,'LDT2,HLDT,MDPV'!$G$11)),"")))</f>
        <v/>
      </c>
    </row>
    <row r="219" spans="1:17" ht="13.6">
      <c r="A219" s="195"/>
      <c r="B219" s="190"/>
      <c r="C219" s="191"/>
      <c r="D219" s="192"/>
      <c r="E219" s="192"/>
      <c r="F219" s="186"/>
      <c r="G219" s="192"/>
      <c r="H219" s="186"/>
      <c r="I219" s="186"/>
      <c r="J219" s="194"/>
      <c r="K219" s="451"/>
      <c r="L219" s="420" t="str">
        <f t="shared" si="15"/>
        <v/>
      </c>
      <c r="M219" s="421" t="str">
        <f t="shared" si="16"/>
        <v/>
      </c>
      <c r="N219" s="422" t="str">
        <f t="shared" si="17"/>
        <v/>
      </c>
      <c r="O219" s="418" t="str">
        <f t="shared" si="18"/>
        <v/>
      </c>
      <c r="P219" s="418" t="str">
        <f t="shared" si="19"/>
        <v/>
      </c>
      <c r="Q219" s="419" t="str">
        <f>IF(A219="","",IF(OR(B219="",C219=""),ERROR.TYPE(3),IFERROR(O219/(IF(F219=120,$G$12,'LDT2,HLDT,MDPV'!$G$11)),"")))</f>
        <v/>
      </c>
    </row>
    <row r="220" spans="1:17" ht="13.6">
      <c r="A220" s="195"/>
      <c r="B220" s="190"/>
      <c r="C220" s="191"/>
      <c r="D220" s="192"/>
      <c r="E220" s="192"/>
      <c r="F220" s="186"/>
      <c r="G220" s="192"/>
      <c r="H220" s="186"/>
      <c r="I220" s="186"/>
      <c r="J220" s="194"/>
      <c r="K220" s="451"/>
      <c r="L220" s="420" t="str">
        <f t="shared" si="15"/>
        <v/>
      </c>
      <c r="M220" s="421" t="str">
        <f t="shared" si="16"/>
        <v/>
      </c>
      <c r="N220" s="422" t="str">
        <f t="shared" si="17"/>
        <v/>
      </c>
      <c r="O220" s="418" t="str">
        <f t="shared" si="18"/>
        <v/>
      </c>
      <c r="P220" s="418" t="str">
        <f t="shared" si="19"/>
        <v/>
      </c>
      <c r="Q220" s="419" t="str">
        <f>IF(A220="","",IF(OR(B220="",C220=""),ERROR.TYPE(3),IFERROR(O220/(IF(F220=120,$G$12,'LDT2,HLDT,MDPV'!$G$11)),"")))</f>
        <v/>
      </c>
    </row>
    <row r="221" spans="1:17" ht="13.6">
      <c r="A221" s="195"/>
      <c r="B221" s="190"/>
      <c r="C221" s="191"/>
      <c r="D221" s="192"/>
      <c r="E221" s="192"/>
      <c r="F221" s="186"/>
      <c r="G221" s="192"/>
      <c r="H221" s="186"/>
      <c r="I221" s="186"/>
      <c r="J221" s="194"/>
      <c r="K221" s="451"/>
      <c r="L221" s="420" t="str">
        <f t="shared" si="15"/>
        <v/>
      </c>
      <c r="M221" s="421" t="str">
        <f t="shared" si="16"/>
        <v/>
      </c>
      <c r="N221" s="422" t="str">
        <f t="shared" si="17"/>
        <v/>
      </c>
      <c r="O221" s="418" t="str">
        <f t="shared" si="18"/>
        <v/>
      </c>
      <c r="P221" s="418" t="str">
        <f t="shared" si="19"/>
        <v/>
      </c>
      <c r="Q221" s="419" t="str">
        <f>IF(A221="","",IF(OR(B221="",C221=""),ERROR.TYPE(3),IFERROR(O221/(IF(F221=120,$G$12,'LDT2,HLDT,MDPV'!$G$11)),"")))</f>
        <v/>
      </c>
    </row>
    <row r="222" spans="1:17" ht="13.6">
      <c r="A222" s="195"/>
      <c r="B222" s="190"/>
      <c r="C222" s="191"/>
      <c r="D222" s="192"/>
      <c r="E222" s="192"/>
      <c r="F222" s="186"/>
      <c r="G222" s="192"/>
      <c r="H222" s="186"/>
      <c r="I222" s="186"/>
      <c r="J222" s="194"/>
      <c r="K222" s="451"/>
      <c r="L222" s="420" t="str">
        <f t="shared" si="15"/>
        <v/>
      </c>
      <c r="M222" s="421" t="str">
        <f t="shared" si="16"/>
        <v/>
      </c>
      <c r="N222" s="422" t="str">
        <f t="shared" si="17"/>
        <v/>
      </c>
      <c r="O222" s="418" t="str">
        <f t="shared" si="18"/>
        <v/>
      </c>
      <c r="P222" s="418" t="str">
        <f t="shared" si="19"/>
        <v/>
      </c>
      <c r="Q222" s="419" t="str">
        <f>IF(A222="","",IF(OR(B222="",C222=""),ERROR.TYPE(3),IFERROR(O222/(IF(F222=120,$G$12,'LDT2,HLDT,MDPV'!$G$11)),"")))</f>
        <v/>
      </c>
    </row>
    <row r="223" spans="1:17" ht="13.6">
      <c r="A223" s="195"/>
      <c r="B223" s="190"/>
      <c r="C223" s="191"/>
      <c r="D223" s="192"/>
      <c r="E223" s="192"/>
      <c r="F223" s="186"/>
      <c r="G223" s="192"/>
      <c r="H223" s="186"/>
      <c r="I223" s="186"/>
      <c r="J223" s="194"/>
      <c r="K223" s="451"/>
      <c r="L223" s="420" t="str">
        <f t="shared" si="15"/>
        <v/>
      </c>
      <c r="M223" s="421" t="str">
        <f t="shared" si="16"/>
        <v/>
      </c>
      <c r="N223" s="422" t="str">
        <f t="shared" si="17"/>
        <v/>
      </c>
      <c r="O223" s="418" t="str">
        <f t="shared" si="18"/>
        <v/>
      </c>
      <c r="P223" s="418" t="str">
        <f t="shared" si="19"/>
        <v/>
      </c>
      <c r="Q223" s="419" t="str">
        <f>IF(A223="","",IF(OR(B223="",C223=""),ERROR.TYPE(3),IFERROR(O223/(IF(F223=120,$G$12,'LDT2,HLDT,MDPV'!$G$11)),"")))</f>
        <v/>
      </c>
    </row>
    <row r="224" spans="1:17" ht="13.6">
      <c r="A224" s="195"/>
      <c r="B224" s="190"/>
      <c r="C224" s="191"/>
      <c r="D224" s="192"/>
      <c r="E224" s="192"/>
      <c r="F224" s="186"/>
      <c r="G224" s="192"/>
      <c r="H224" s="186"/>
      <c r="I224" s="186"/>
      <c r="J224" s="194"/>
      <c r="K224" s="451"/>
      <c r="L224" s="420" t="str">
        <f t="shared" si="15"/>
        <v/>
      </c>
      <c r="M224" s="421" t="str">
        <f t="shared" si="16"/>
        <v/>
      </c>
      <c r="N224" s="422" t="str">
        <f t="shared" si="17"/>
        <v/>
      </c>
      <c r="O224" s="418" t="str">
        <f t="shared" si="18"/>
        <v/>
      </c>
      <c r="P224" s="418" t="str">
        <f t="shared" si="19"/>
        <v/>
      </c>
      <c r="Q224" s="419" t="str">
        <f>IF(A224="","",IF(OR(B224="",C224=""),ERROR.TYPE(3),IFERROR(O224/(IF(F224=120,$G$12,'LDT2,HLDT,MDPV'!$G$11)),"")))</f>
        <v/>
      </c>
    </row>
    <row r="225" spans="1:17" ht="13.6">
      <c r="A225" s="195"/>
      <c r="B225" s="190"/>
      <c r="C225" s="191"/>
      <c r="D225" s="192"/>
      <c r="E225" s="192"/>
      <c r="F225" s="186"/>
      <c r="G225" s="192"/>
      <c r="H225" s="186"/>
      <c r="I225" s="186"/>
      <c r="J225" s="194"/>
      <c r="K225" s="451"/>
      <c r="L225" s="420" t="str">
        <f t="shared" si="15"/>
        <v/>
      </c>
      <c r="M225" s="421" t="str">
        <f t="shared" si="16"/>
        <v/>
      </c>
      <c r="N225" s="422" t="str">
        <f t="shared" si="17"/>
        <v/>
      </c>
      <c r="O225" s="418" t="str">
        <f t="shared" si="18"/>
        <v/>
      </c>
      <c r="P225" s="418" t="str">
        <f t="shared" si="19"/>
        <v/>
      </c>
      <c r="Q225" s="419" t="str">
        <f>IF(A225="","",IF(OR(B225="",C225=""),ERROR.TYPE(3),IFERROR(O225/(IF(F225=120,$G$12,'LDT2,HLDT,MDPV'!$G$11)),"")))</f>
        <v/>
      </c>
    </row>
    <row r="226" spans="1:17" ht="13.6">
      <c r="A226" s="195"/>
      <c r="B226" s="190"/>
      <c r="C226" s="191"/>
      <c r="D226" s="192"/>
      <c r="E226" s="192"/>
      <c r="F226" s="186"/>
      <c r="G226" s="192"/>
      <c r="H226" s="186"/>
      <c r="I226" s="186"/>
      <c r="J226" s="194"/>
      <c r="K226" s="451"/>
      <c r="L226" s="420" t="str">
        <f t="shared" si="15"/>
        <v/>
      </c>
      <c r="M226" s="421" t="str">
        <f t="shared" si="16"/>
        <v/>
      </c>
      <c r="N226" s="422" t="str">
        <f t="shared" si="17"/>
        <v/>
      </c>
      <c r="O226" s="418" t="str">
        <f t="shared" si="18"/>
        <v/>
      </c>
      <c r="P226" s="418" t="str">
        <f t="shared" si="19"/>
        <v/>
      </c>
      <c r="Q226" s="419" t="str">
        <f>IF(A226="","",IF(OR(B226="",C226=""),ERROR.TYPE(3),IFERROR(O226/(IF(F226=120,$G$12,'LDT2,HLDT,MDPV'!$G$11)),"")))</f>
        <v/>
      </c>
    </row>
    <row r="227" spans="1:17" ht="13.6">
      <c r="A227" s="195"/>
      <c r="B227" s="190"/>
      <c r="C227" s="191"/>
      <c r="D227" s="192"/>
      <c r="E227" s="192"/>
      <c r="F227" s="186"/>
      <c r="G227" s="192"/>
      <c r="H227" s="186"/>
      <c r="I227" s="186"/>
      <c r="J227" s="194"/>
      <c r="K227" s="451"/>
      <c r="L227" s="420" t="str">
        <f t="shared" si="15"/>
        <v/>
      </c>
      <c r="M227" s="421" t="str">
        <f t="shared" si="16"/>
        <v/>
      </c>
      <c r="N227" s="422" t="str">
        <f t="shared" si="17"/>
        <v/>
      </c>
      <c r="O227" s="418" t="str">
        <f t="shared" si="18"/>
        <v/>
      </c>
      <c r="P227" s="418" t="str">
        <f t="shared" si="19"/>
        <v/>
      </c>
      <c r="Q227" s="419" t="str">
        <f>IF(A227="","",IF(OR(B227="",C227=""),ERROR.TYPE(3),IFERROR(O227/(IF(F227=120,$G$12,'LDT2,HLDT,MDPV'!$G$11)),"")))</f>
        <v/>
      </c>
    </row>
    <row r="228" spans="1:17" ht="13.6">
      <c r="A228" s="195"/>
      <c r="B228" s="190"/>
      <c r="C228" s="191"/>
      <c r="D228" s="192"/>
      <c r="E228" s="192"/>
      <c r="F228" s="186"/>
      <c r="G228" s="192"/>
      <c r="H228" s="186"/>
      <c r="I228" s="186"/>
      <c r="J228" s="194"/>
      <c r="K228" s="451"/>
      <c r="L228" s="420" t="str">
        <f t="shared" si="15"/>
        <v/>
      </c>
      <c r="M228" s="421" t="str">
        <f t="shared" si="16"/>
        <v/>
      </c>
      <c r="N228" s="422" t="str">
        <f t="shared" si="17"/>
        <v/>
      </c>
      <c r="O228" s="418" t="str">
        <f t="shared" si="18"/>
        <v/>
      </c>
      <c r="P228" s="418" t="str">
        <f t="shared" si="19"/>
        <v/>
      </c>
      <c r="Q228" s="419" t="str">
        <f>IF(A228="","",IF(OR(B228="",C228=""),ERROR.TYPE(3),IFERROR(O228/(IF(F228=120,$G$12,'LDT2,HLDT,MDPV'!$G$11)),"")))</f>
        <v/>
      </c>
    </row>
    <row r="229" spans="1:17" ht="13.6">
      <c r="A229" s="195"/>
      <c r="B229" s="190"/>
      <c r="C229" s="191"/>
      <c r="D229" s="192"/>
      <c r="E229" s="192"/>
      <c r="F229" s="186"/>
      <c r="G229" s="192"/>
      <c r="H229" s="186"/>
      <c r="I229" s="186"/>
      <c r="J229" s="194"/>
      <c r="K229" s="451"/>
      <c r="L229" s="420" t="str">
        <f t="shared" si="15"/>
        <v/>
      </c>
      <c r="M229" s="421" t="str">
        <f t="shared" si="16"/>
        <v/>
      </c>
      <c r="N229" s="422" t="str">
        <f t="shared" si="17"/>
        <v/>
      </c>
      <c r="O229" s="418" t="str">
        <f t="shared" si="18"/>
        <v/>
      </c>
      <c r="P229" s="418" t="str">
        <f t="shared" si="19"/>
        <v/>
      </c>
      <c r="Q229" s="419" t="str">
        <f>IF(A229="","",IF(OR(B229="",C229=""),ERROR.TYPE(3),IFERROR(O229/(IF(F229=120,$G$12,'LDT2,HLDT,MDPV'!$G$11)),"")))</f>
        <v/>
      </c>
    </row>
    <row r="230" spans="1:17" ht="13.6">
      <c r="A230" s="195"/>
      <c r="B230" s="190"/>
      <c r="C230" s="191"/>
      <c r="D230" s="192"/>
      <c r="E230" s="192"/>
      <c r="F230" s="186"/>
      <c r="G230" s="192"/>
      <c r="H230" s="186"/>
      <c r="I230" s="186"/>
      <c r="J230" s="194"/>
      <c r="K230" s="451"/>
      <c r="L230" s="420" t="str">
        <f t="shared" si="15"/>
        <v/>
      </c>
      <c r="M230" s="421" t="str">
        <f t="shared" si="16"/>
        <v/>
      </c>
      <c r="N230" s="422" t="str">
        <f t="shared" si="17"/>
        <v/>
      </c>
      <c r="O230" s="418" t="str">
        <f t="shared" si="18"/>
        <v/>
      </c>
      <c r="P230" s="418" t="str">
        <f t="shared" si="19"/>
        <v/>
      </c>
      <c r="Q230" s="419" t="str">
        <f>IF(A230="","",IF(OR(B230="",C230=""),ERROR.TYPE(3),IFERROR(O230/(IF(F230=120,$G$12,'LDT2,HLDT,MDPV'!$G$11)),"")))</f>
        <v/>
      </c>
    </row>
    <row r="231" spans="1:17" ht="13.6">
      <c r="A231" s="195"/>
      <c r="B231" s="190"/>
      <c r="C231" s="191"/>
      <c r="D231" s="192"/>
      <c r="E231" s="192"/>
      <c r="F231" s="186"/>
      <c r="G231" s="192"/>
      <c r="H231" s="186"/>
      <c r="I231" s="186"/>
      <c r="J231" s="194"/>
      <c r="K231" s="451"/>
      <c r="L231" s="420" t="str">
        <f t="shared" si="15"/>
        <v/>
      </c>
      <c r="M231" s="421" t="str">
        <f t="shared" si="16"/>
        <v/>
      </c>
      <c r="N231" s="422" t="str">
        <f t="shared" si="17"/>
        <v/>
      </c>
      <c r="O231" s="418" t="str">
        <f t="shared" si="18"/>
        <v/>
      </c>
      <c r="P231" s="418" t="str">
        <f t="shared" si="19"/>
        <v/>
      </c>
      <c r="Q231" s="419" t="str">
        <f>IF(A231="","",IF(OR(B231="",C231=""),ERROR.TYPE(3),IFERROR(O231/(IF(F231=120,$G$12,'LDT2,HLDT,MDPV'!$G$11)),"")))</f>
        <v/>
      </c>
    </row>
    <row r="232" spans="1:17" ht="13.6">
      <c r="A232" s="195"/>
      <c r="B232" s="190"/>
      <c r="C232" s="191"/>
      <c r="D232" s="192"/>
      <c r="E232" s="192"/>
      <c r="F232" s="186"/>
      <c r="G232" s="192"/>
      <c r="H232" s="186"/>
      <c r="I232" s="186"/>
      <c r="J232" s="194"/>
      <c r="K232" s="451"/>
      <c r="L232" s="420" t="str">
        <f t="shared" si="15"/>
        <v/>
      </c>
      <c r="M232" s="421" t="str">
        <f t="shared" si="16"/>
        <v/>
      </c>
      <c r="N232" s="422" t="str">
        <f t="shared" si="17"/>
        <v/>
      </c>
      <c r="O232" s="418" t="str">
        <f t="shared" si="18"/>
        <v/>
      </c>
      <c r="P232" s="418" t="str">
        <f t="shared" si="19"/>
        <v/>
      </c>
      <c r="Q232" s="419" t="str">
        <f>IF(A232="","",IF(OR(B232="",C232=""),ERROR.TYPE(3),IFERROR(O232/(IF(F232=120,$G$12,'LDT2,HLDT,MDPV'!$G$11)),"")))</f>
        <v/>
      </c>
    </row>
    <row r="233" spans="1:17" ht="13.6">
      <c r="A233" s="195"/>
      <c r="B233" s="190"/>
      <c r="C233" s="191"/>
      <c r="D233" s="192"/>
      <c r="E233" s="192"/>
      <c r="F233" s="186"/>
      <c r="G233" s="192"/>
      <c r="H233" s="186"/>
      <c r="I233" s="186"/>
      <c r="J233" s="194"/>
      <c r="K233" s="451"/>
      <c r="L233" s="420" t="str">
        <f t="shared" si="15"/>
        <v/>
      </c>
      <c r="M233" s="421" t="str">
        <f t="shared" si="16"/>
        <v/>
      </c>
      <c r="N233" s="422" t="str">
        <f t="shared" si="17"/>
        <v/>
      </c>
      <c r="O233" s="418" t="str">
        <f t="shared" si="18"/>
        <v/>
      </c>
      <c r="P233" s="418" t="str">
        <f t="shared" si="19"/>
        <v/>
      </c>
      <c r="Q233" s="419" t="str">
        <f>IF(A233="","",IF(OR(B233="",C233=""),ERROR.TYPE(3),IFERROR(O233/(IF(F233=120,$G$12,'LDT2,HLDT,MDPV'!$G$11)),"")))</f>
        <v/>
      </c>
    </row>
    <row r="234" spans="1:17" ht="13.6">
      <c r="A234" s="195"/>
      <c r="B234" s="190"/>
      <c r="C234" s="191"/>
      <c r="D234" s="192"/>
      <c r="E234" s="192"/>
      <c r="F234" s="186"/>
      <c r="G234" s="192"/>
      <c r="H234" s="186"/>
      <c r="I234" s="186"/>
      <c r="J234" s="194"/>
      <c r="K234" s="451"/>
      <c r="L234" s="420" t="str">
        <f t="shared" si="15"/>
        <v/>
      </c>
      <c r="M234" s="421" t="str">
        <f t="shared" si="16"/>
        <v/>
      </c>
      <c r="N234" s="422" t="str">
        <f t="shared" si="17"/>
        <v/>
      </c>
      <c r="O234" s="418" t="str">
        <f t="shared" si="18"/>
        <v/>
      </c>
      <c r="P234" s="418" t="str">
        <f t="shared" si="19"/>
        <v/>
      </c>
      <c r="Q234" s="419" t="str">
        <f>IF(A234="","",IF(OR(B234="",C234=""),ERROR.TYPE(3),IFERROR(O234/(IF(F234=120,$G$12,'LDT2,HLDT,MDPV'!$G$11)),"")))</f>
        <v/>
      </c>
    </row>
    <row r="235" spans="1:17" ht="13.6">
      <c r="A235" s="195"/>
      <c r="B235" s="190"/>
      <c r="C235" s="191"/>
      <c r="D235" s="192"/>
      <c r="E235" s="192"/>
      <c r="F235" s="186"/>
      <c r="G235" s="192"/>
      <c r="H235" s="186"/>
      <c r="I235" s="186"/>
      <c r="J235" s="194"/>
      <c r="K235" s="451"/>
      <c r="L235" s="420" t="str">
        <f t="shared" si="15"/>
        <v/>
      </c>
      <c r="M235" s="421" t="str">
        <f t="shared" si="16"/>
        <v/>
      </c>
      <c r="N235" s="422" t="str">
        <f t="shared" si="17"/>
        <v/>
      </c>
      <c r="O235" s="418" t="str">
        <f t="shared" si="18"/>
        <v/>
      </c>
      <c r="P235" s="418" t="str">
        <f t="shared" si="19"/>
        <v/>
      </c>
      <c r="Q235" s="419" t="str">
        <f>IF(A235="","",IF(OR(B235="",C235=""),ERROR.TYPE(3),IFERROR(O235/(IF(F235=120,$G$12,'LDT2,HLDT,MDPV'!$G$11)),"")))</f>
        <v/>
      </c>
    </row>
    <row r="236" spans="1:17" ht="13.6">
      <c r="A236" s="195"/>
      <c r="B236" s="190"/>
      <c r="C236" s="191"/>
      <c r="D236" s="192"/>
      <c r="E236" s="192"/>
      <c r="F236" s="186"/>
      <c r="G236" s="192"/>
      <c r="H236" s="186"/>
      <c r="I236" s="186"/>
      <c r="J236" s="194"/>
      <c r="K236" s="451"/>
      <c r="L236" s="420" t="str">
        <f t="shared" si="15"/>
        <v/>
      </c>
      <c r="M236" s="421" t="str">
        <f t="shared" si="16"/>
        <v/>
      </c>
      <c r="N236" s="422" t="str">
        <f t="shared" si="17"/>
        <v/>
      </c>
      <c r="O236" s="418" t="str">
        <f t="shared" si="18"/>
        <v/>
      </c>
      <c r="P236" s="418" t="str">
        <f t="shared" si="19"/>
        <v/>
      </c>
      <c r="Q236" s="419" t="str">
        <f>IF(A236="","",IF(OR(B236="",C236=""),ERROR.TYPE(3),IFERROR(O236/(IF(F236=120,$G$12,'LDT2,HLDT,MDPV'!$G$11)),"")))</f>
        <v/>
      </c>
    </row>
    <row r="237" spans="1:17" ht="13.6">
      <c r="A237" s="195"/>
      <c r="B237" s="190"/>
      <c r="C237" s="191"/>
      <c r="D237" s="192"/>
      <c r="E237" s="192"/>
      <c r="F237" s="186"/>
      <c r="G237" s="192"/>
      <c r="H237" s="186"/>
      <c r="I237" s="186"/>
      <c r="J237" s="194"/>
      <c r="K237" s="451"/>
      <c r="L237" s="420" t="str">
        <f t="shared" si="15"/>
        <v/>
      </c>
      <c r="M237" s="421" t="str">
        <f t="shared" si="16"/>
        <v/>
      </c>
      <c r="N237" s="422" t="str">
        <f t="shared" si="17"/>
        <v/>
      </c>
      <c r="O237" s="418" t="str">
        <f t="shared" si="18"/>
        <v/>
      </c>
      <c r="P237" s="418" t="str">
        <f t="shared" si="19"/>
        <v/>
      </c>
      <c r="Q237" s="419" t="str">
        <f>IF(A237="","",IF(OR(B237="",C237=""),ERROR.TYPE(3),IFERROR(O237/(IF(F237=120,$G$12,'LDT2,HLDT,MDPV'!$G$11)),"")))</f>
        <v/>
      </c>
    </row>
    <row r="238" spans="1:17" ht="13.6">
      <c r="A238" s="195"/>
      <c r="B238" s="190"/>
      <c r="C238" s="191"/>
      <c r="D238" s="192"/>
      <c r="E238" s="192"/>
      <c r="F238" s="186"/>
      <c r="G238" s="192"/>
      <c r="H238" s="186"/>
      <c r="I238" s="186"/>
      <c r="J238" s="194"/>
      <c r="K238" s="451"/>
      <c r="L238" s="420" t="str">
        <f t="shared" si="15"/>
        <v/>
      </c>
      <c r="M238" s="421" t="str">
        <f t="shared" si="16"/>
        <v/>
      </c>
      <c r="N238" s="422" t="str">
        <f t="shared" si="17"/>
        <v/>
      </c>
      <c r="O238" s="418" t="str">
        <f t="shared" si="18"/>
        <v/>
      </c>
      <c r="P238" s="418" t="str">
        <f t="shared" si="19"/>
        <v/>
      </c>
      <c r="Q238" s="419" t="str">
        <f>IF(A238="","",IF(OR(B238="",C238=""),ERROR.TYPE(3),IFERROR(O238/(IF(F238=120,$G$12,'LDT2,HLDT,MDPV'!$G$11)),"")))</f>
        <v/>
      </c>
    </row>
    <row r="239" spans="1:17" ht="13.6">
      <c r="A239" s="195"/>
      <c r="B239" s="190"/>
      <c r="C239" s="191"/>
      <c r="D239" s="192"/>
      <c r="E239" s="192"/>
      <c r="F239" s="186"/>
      <c r="G239" s="192"/>
      <c r="H239" s="186"/>
      <c r="I239" s="186"/>
      <c r="J239" s="194"/>
      <c r="K239" s="451"/>
      <c r="L239" s="420" t="str">
        <f t="shared" si="15"/>
        <v/>
      </c>
      <c r="M239" s="421" t="str">
        <f t="shared" si="16"/>
        <v/>
      </c>
      <c r="N239" s="422" t="str">
        <f t="shared" si="17"/>
        <v/>
      </c>
      <c r="O239" s="418" t="str">
        <f t="shared" si="18"/>
        <v/>
      </c>
      <c r="P239" s="418" t="str">
        <f t="shared" si="19"/>
        <v/>
      </c>
      <c r="Q239" s="419" t="str">
        <f>IF(A239="","",IF(OR(B239="",C239=""),ERROR.TYPE(3),IFERROR(O239/(IF(F239=120,$G$12,'LDT2,HLDT,MDPV'!$G$11)),"")))</f>
        <v/>
      </c>
    </row>
    <row r="240" spans="1:17" ht="13.6">
      <c r="A240" s="195"/>
      <c r="B240" s="190"/>
      <c r="C240" s="191"/>
      <c r="D240" s="192"/>
      <c r="E240" s="192"/>
      <c r="F240" s="186"/>
      <c r="G240" s="192"/>
      <c r="H240" s="186"/>
      <c r="I240" s="186"/>
      <c r="J240" s="194"/>
      <c r="K240" s="451"/>
      <c r="L240" s="420" t="str">
        <f t="shared" si="15"/>
        <v/>
      </c>
      <c r="M240" s="421" t="str">
        <f t="shared" si="16"/>
        <v/>
      </c>
      <c r="N240" s="422" t="str">
        <f t="shared" si="17"/>
        <v/>
      </c>
      <c r="O240" s="418" t="str">
        <f t="shared" si="18"/>
        <v/>
      </c>
      <c r="P240" s="418" t="str">
        <f t="shared" si="19"/>
        <v/>
      </c>
      <c r="Q240" s="419" t="str">
        <f>IF(A240="","",IF(OR(B240="",C240=""),ERROR.TYPE(3),IFERROR(O240/(IF(F240=120,$G$12,'LDT2,HLDT,MDPV'!$G$11)),"")))</f>
        <v/>
      </c>
    </row>
    <row r="241" spans="1:17" ht="13.6">
      <c r="A241" s="195"/>
      <c r="B241" s="190"/>
      <c r="C241" s="191"/>
      <c r="D241" s="192"/>
      <c r="E241" s="192"/>
      <c r="F241" s="186"/>
      <c r="G241" s="192"/>
      <c r="H241" s="186"/>
      <c r="I241" s="186"/>
      <c r="J241" s="194"/>
      <c r="K241" s="451"/>
      <c r="L241" s="420" t="str">
        <f t="shared" si="15"/>
        <v/>
      </c>
      <c r="M241" s="421" t="str">
        <f t="shared" si="16"/>
        <v/>
      </c>
      <c r="N241" s="422" t="str">
        <f t="shared" si="17"/>
        <v/>
      </c>
      <c r="O241" s="418" t="str">
        <f t="shared" si="18"/>
        <v/>
      </c>
      <c r="P241" s="418" t="str">
        <f t="shared" si="19"/>
        <v/>
      </c>
      <c r="Q241" s="419" t="str">
        <f>IF(A241="","",IF(OR(B241="",C241=""),ERROR.TYPE(3),IFERROR(O241/(IF(F241=120,$G$12,'LDT2,HLDT,MDPV'!$G$11)),"")))</f>
        <v/>
      </c>
    </row>
    <row r="242" spans="1:17" ht="13.6">
      <c r="A242" s="195"/>
      <c r="B242" s="190"/>
      <c r="C242" s="191"/>
      <c r="D242" s="192"/>
      <c r="E242" s="192"/>
      <c r="F242" s="186"/>
      <c r="G242" s="192"/>
      <c r="H242" s="186"/>
      <c r="I242" s="186"/>
      <c r="J242" s="194"/>
      <c r="K242" s="451"/>
      <c r="L242" s="420" t="str">
        <f t="shared" si="15"/>
        <v/>
      </c>
      <c r="M242" s="421" t="str">
        <f t="shared" si="16"/>
        <v/>
      </c>
      <c r="N242" s="422" t="str">
        <f t="shared" si="17"/>
        <v/>
      </c>
      <c r="O242" s="418" t="str">
        <f t="shared" si="18"/>
        <v/>
      </c>
      <c r="P242" s="418" t="str">
        <f t="shared" si="19"/>
        <v/>
      </c>
      <c r="Q242" s="419" t="str">
        <f>IF(A242="","",IF(OR(B242="",C242=""),ERROR.TYPE(3),IFERROR(O242/(IF(F242=120,$G$12,'LDT2,HLDT,MDPV'!$G$11)),"")))</f>
        <v/>
      </c>
    </row>
    <row r="243" spans="1:17" ht="13.6">
      <c r="A243" s="195"/>
      <c r="B243" s="190"/>
      <c r="C243" s="191"/>
      <c r="D243" s="192"/>
      <c r="E243" s="192"/>
      <c r="F243" s="186"/>
      <c r="G243" s="192"/>
      <c r="H243" s="186"/>
      <c r="I243" s="186"/>
      <c r="J243" s="194"/>
      <c r="K243" s="451"/>
      <c r="L243" s="420" t="str">
        <f t="shared" si="15"/>
        <v/>
      </c>
      <c r="M243" s="421" t="str">
        <f t="shared" si="16"/>
        <v/>
      </c>
      <c r="N243" s="422" t="str">
        <f t="shared" si="17"/>
        <v/>
      </c>
      <c r="O243" s="418" t="str">
        <f t="shared" si="18"/>
        <v/>
      </c>
      <c r="P243" s="418" t="str">
        <f t="shared" si="19"/>
        <v/>
      </c>
      <c r="Q243" s="419" t="str">
        <f>IF(A243="","",IF(OR(B243="",C243=""),ERROR.TYPE(3),IFERROR(O243/(IF(F243=120,$G$12,'LDT2,HLDT,MDPV'!$G$11)),"")))</f>
        <v/>
      </c>
    </row>
    <row r="244" spans="1:17" ht="13.6">
      <c r="A244" s="195"/>
      <c r="B244" s="190"/>
      <c r="C244" s="191"/>
      <c r="D244" s="192"/>
      <c r="E244" s="192"/>
      <c r="F244" s="186"/>
      <c r="G244" s="192"/>
      <c r="H244" s="186"/>
      <c r="I244" s="186"/>
      <c r="J244" s="194"/>
      <c r="K244" s="451"/>
      <c r="L244" s="420" t="str">
        <f t="shared" si="15"/>
        <v/>
      </c>
      <c r="M244" s="421" t="str">
        <f t="shared" si="16"/>
        <v/>
      </c>
      <c r="N244" s="422" t="str">
        <f t="shared" si="17"/>
        <v/>
      </c>
      <c r="O244" s="418" t="str">
        <f t="shared" si="18"/>
        <v/>
      </c>
      <c r="P244" s="418" t="str">
        <f t="shared" si="19"/>
        <v/>
      </c>
      <c r="Q244" s="419" t="str">
        <f>IF(A244="","",IF(OR(B244="",C244=""),ERROR.TYPE(3),IFERROR(O244/(IF(F244=120,$G$12,'LDT2,HLDT,MDPV'!$G$11)),"")))</f>
        <v/>
      </c>
    </row>
    <row r="245" spans="1:17" ht="13.6">
      <c r="A245" s="195"/>
      <c r="B245" s="190"/>
      <c r="C245" s="191"/>
      <c r="D245" s="192"/>
      <c r="E245" s="192"/>
      <c r="F245" s="186"/>
      <c r="G245" s="192"/>
      <c r="H245" s="186"/>
      <c r="I245" s="186"/>
      <c r="J245" s="194"/>
      <c r="K245" s="451"/>
      <c r="L245" s="420" t="str">
        <f t="shared" si="15"/>
        <v/>
      </c>
      <c r="M245" s="421" t="str">
        <f t="shared" si="16"/>
        <v/>
      </c>
      <c r="N245" s="422" t="str">
        <f t="shared" si="17"/>
        <v/>
      </c>
      <c r="O245" s="418" t="str">
        <f t="shared" si="18"/>
        <v/>
      </c>
      <c r="P245" s="418" t="str">
        <f t="shared" si="19"/>
        <v/>
      </c>
      <c r="Q245" s="419" t="str">
        <f>IF(A245="","",IF(OR(B245="",C245=""),ERROR.TYPE(3),IFERROR(O245/(IF(F245=120,$G$12,'LDT2,HLDT,MDPV'!$G$11)),"")))</f>
        <v/>
      </c>
    </row>
    <row r="246" spans="1:17" ht="13.6">
      <c r="A246" s="195"/>
      <c r="B246" s="190"/>
      <c r="C246" s="191"/>
      <c r="D246" s="192"/>
      <c r="E246" s="192"/>
      <c r="F246" s="186"/>
      <c r="G246" s="192"/>
      <c r="H246" s="186"/>
      <c r="I246" s="186"/>
      <c r="J246" s="194"/>
      <c r="K246" s="451"/>
      <c r="L246" s="420" t="str">
        <f t="shared" si="15"/>
        <v/>
      </c>
      <c r="M246" s="421" t="str">
        <f t="shared" si="16"/>
        <v/>
      </c>
      <c r="N246" s="422" t="str">
        <f t="shared" si="17"/>
        <v/>
      </c>
      <c r="O246" s="418" t="str">
        <f t="shared" si="18"/>
        <v/>
      </c>
      <c r="P246" s="418" t="str">
        <f t="shared" si="19"/>
        <v/>
      </c>
      <c r="Q246" s="419" t="str">
        <f>IF(A246="","",IF(OR(B246="",C246=""),ERROR.TYPE(3),IFERROR(O246/(IF(F246=120,$G$12,'LDT2,HLDT,MDPV'!$G$11)),"")))</f>
        <v/>
      </c>
    </row>
    <row r="247" spans="1:17" ht="13.6">
      <c r="A247" s="195"/>
      <c r="B247" s="190"/>
      <c r="C247" s="191"/>
      <c r="D247" s="192"/>
      <c r="E247" s="192"/>
      <c r="F247" s="186"/>
      <c r="G247" s="192"/>
      <c r="H247" s="186"/>
      <c r="I247" s="186"/>
      <c r="J247" s="194"/>
      <c r="K247" s="451"/>
      <c r="L247" s="420" t="str">
        <f t="shared" si="15"/>
        <v/>
      </c>
      <c r="M247" s="421" t="str">
        <f t="shared" si="16"/>
        <v/>
      </c>
      <c r="N247" s="422" t="str">
        <f t="shared" si="17"/>
        <v/>
      </c>
      <c r="O247" s="418" t="str">
        <f t="shared" si="18"/>
        <v/>
      </c>
      <c r="P247" s="418" t="str">
        <f t="shared" si="19"/>
        <v/>
      </c>
      <c r="Q247" s="419" t="str">
        <f>IF(A247="","",IF(OR(B247="",C247=""),ERROR.TYPE(3),IFERROR(O247/(IF(F247=120,$G$12,'LDT2,HLDT,MDPV'!$G$11)),"")))</f>
        <v/>
      </c>
    </row>
    <row r="248" spans="1:17" ht="13.6">
      <c r="A248" s="195"/>
      <c r="B248" s="190"/>
      <c r="C248" s="191"/>
      <c r="D248" s="192"/>
      <c r="E248" s="192"/>
      <c r="F248" s="186"/>
      <c r="G248" s="192"/>
      <c r="H248" s="186"/>
      <c r="I248" s="186"/>
      <c r="J248" s="194"/>
      <c r="K248" s="451"/>
      <c r="L248" s="420" t="str">
        <f t="shared" si="15"/>
        <v/>
      </c>
      <c r="M248" s="421" t="str">
        <f t="shared" si="16"/>
        <v/>
      </c>
      <c r="N248" s="422" t="str">
        <f t="shared" si="17"/>
        <v/>
      </c>
      <c r="O248" s="418" t="str">
        <f t="shared" si="18"/>
        <v/>
      </c>
      <c r="P248" s="418" t="str">
        <f t="shared" si="19"/>
        <v/>
      </c>
      <c r="Q248" s="419" t="str">
        <f>IF(A248="","",IF(OR(B248="",C248=""),ERROR.TYPE(3),IFERROR(O248/(IF(F248=120,$G$12,'LDT2,HLDT,MDPV'!$G$11)),"")))</f>
        <v/>
      </c>
    </row>
    <row r="249" spans="1:17" ht="13.6">
      <c r="A249" s="195"/>
      <c r="B249" s="190"/>
      <c r="C249" s="191"/>
      <c r="D249" s="192"/>
      <c r="E249" s="192"/>
      <c r="F249" s="186"/>
      <c r="G249" s="192"/>
      <c r="H249" s="186"/>
      <c r="I249" s="186"/>
      <c r="J249" s="194"/>
      <c r="K249" s="451"/>
      <c r="L249" s="420" t="str">
        <f t="shared" si="15"/>
        <v/>
      </c>
      <c r="M249" s="421" t="str">
        <f t="shared" si="16"/>
        <v/>
      </c>
      <c r="N249" s="422" t="str">
        <f t="shared" si="17"/>
        <v/>
      </c>
      <c r="O249" s="418" t="str">
        <f t="shared" si="18"/>
        <v/>
      </c>
      <c r="P249" s="418" t="str">
        <f t="shared" si="19"/>
        <v/>
      </c>
      <c r="Q249" s="419" t="str">
        <f>IF(A249="","",IF(OR(B249="",C249=""),ERROR.TYPE(3),IFERROR(O249/(IF(F249=120,$G$12,'LDT2,HLDT,MDPV'!$G$11)),"")))</f>
        <v/>
      </c>
    </row>
    <row r="250" spans="1:17" ht="13.6">
      <c r="A250" s="195"/>
      <c r="B250" s="190"/>
      <c r="C250" s="191"/>
      <c r="D250" s="192"/>
      <c r="E250" s="192"/>
      <c r="F250" s="186"/>
      <c r="G250" s="192"/>
      <c r="H250" s="186"/>
      <c r="I250" s="186"/>
      <c r="J250" s="194"/>
      <c r="K250" s="451"/>
      <c r="L250" s="420" t="str">
        <f t="shared" si="15"/>
        <v/>
      </c>
      <c r="M250" s="421" t="str">
        <f t="shared" si="16"/>
        <v/>
      </c>
      <c r="N250" s="422" t="str">
        <f t="shared" si="17"/>
        <v/>
      </c>
      <c r="O250" s="418" t="str">
        <f t="shared" si="18"/>
        <v/>
      </c>
      <c r="P250" s="418" t="str">
        <f t="shared" si="19"/>
        <v/>
      </c>
      <c r="Q250" s="419" t="str">
        <f>IF(A250="","",IF(OR(B250="",C250=""),ERROR.TYPE(3),IFERROR(O250/(IF(F250=120,$G$12,'LDT2,HLDT,MDPV'!$G$11)),"")))</f>
        <v/>
      </c>
    </row>
    <row r="251" spans="1:17" ht="13.6">
      <c r="A251" s="195"/>
      <c r="B251" s="190"/>
      <c r="C251" s="191"/>
      <c r="D251" s="192"/>
      <c r="E251" s="192"/>
      <c r="F251" s="186"/>
      <c r="G251" s="192"/>
      <c r="H251" s="186"/>
      <c r="I251" s="186"/>
      <c r="J251" s="194"/>
      <c r="K251" s="451"/>
      <c r="L251" s="420" t="str">
        <f t="shared" si="15"/>
        <v/>
      </c>
      <c r="M251" s="421" t="str">
        <f t="shared" si="16"/>
        <v/>
      </c>
      <c r="N251" s="422" t="str">
        <f t="shared" si="17"/>
        <v/>
      </c>
      <c r="O251" s="418" t="str">
        <f t="shared" si="18"/>
        <v/>
      </c>
      <c r="P251" s="418" t="str">
        <f t="shared" si="19"/>
        <v/>
      </c>
      <c r="Q251" s="419" t="str">
        <f>IF(A251="","",IF(OR(B251="",C251=""),ERROR.TYPE(3),IFERROR(O251/(IF(F251=120,$G$12,'LDT2,HLDT,MDPV'!$G$11)),"")))</f>
        <v/>
      </c>
    </row>
    <row r="252" spans="1:17" ht="13.6">
      <c r="A252" s="195"/>
      <c r="B252" s="190"/>
      <c r="C252" s="191"/>
      <c r="D252" s="192"/>
      <c r="E252" s="192"/>
      <c r="F252" s="186"/>
      <c r="G252" s="192"/>
      <c r="H252" s="186"/>
      <c r="I252" s="186"/>
      <c r="J252" s="194"/>
      <c r="K252" s="451"/>
      <c r="L252" s="420" t="str">
        <f t="shared" si="15"/>
        <v/>
      </c>
      <c r="M252" s="421" t="str">
        <f t="shared" si="16"/>
        <v/>
      </c>
      <c r="N252" s="422" t="str">
        <f t="shared" si="17"/>
        <v/>
      </c>
      <c r="O252" s="418" t="str">
        <f t="shared" si="18"/>
        <v/>
      </c>
      <c r="P252" s="418" t="str">
        <f t="shared" si="19"/>
        <v/>
      </c>
      <c r="Q252" s="419" t="str">
        <f>IF(A252="","",IF(OR(B252="",C252=""),ERROR.TYPE(3),IFERROR(O252/(IF(F252=120,$G$12,'LDT2,HLDT,MDPV'!$G$11)),"")))</f>
        <v/>
      </c>
    </row>
    <row r="253" spans="1:17" ht="13.6">
      <c r="A253" s="195"/>
      <c r="B253" s="190"/>
      <c r="C253" s="191"/>
      <c r="D253" s="192"/>
      <c r="E253" s="192"/>
      <c r="F253" s="186"/>
      <c r="G253" s="192"/>
      <c r="H253" s="186"/>
      <c r="I253" s="186"/>
      <c r="J253" s="194"/>
      <c r="K253" s="451"/>
      <c r="L253" s="420" t="str">
        <f t="shared" si="15"/>
        <v/>
      </c>
      <c r="M253" s="421" t="str">
        <f t="shared" si="16"/>
        <v/>
      </c>
      <c r="N253" s="422" t="str">
        <f t="shared" si="17"/>
        <v/>
      </c>
      <c r="O253" s="418" t="str">
        <f t="shared" si="18"/>
        <v/>
      </c>
      <c r="P253" s="418" t="str">
        <f t="shared" si="19"/>
        <v/>
      </c>
      <c r="Q253" s="419" t="str">
        <f>IF(A253="","",IF(OR(B253="",C253=""),ERROR.TYPE(3),IFERROR(O253/(IF(F253=120,$G$12,'LDT2,HLDT,MDPV'!$G$11)),"")))</f>
        <v/>
      </c>
    </row>
    <row r="254" spans="1:17" ht="13.6">
      <c r="A254" s="195"/>
      <c r="B254" s="190"/>
      <c r="C254" s="191"/>
      <c r="D254" s="192"/>
      <c r="E254" s="192"/>
      <c r="F254" s="186"/>
      <c r="G254" s="192"/>
      <c r="H254" s="186"/>
      <c r="I254" s="186"/>
      <c r="J254" s="194"/>
      <c r="K254" s="451"/>
      <c r="L254" s="420" t="str">
        <f t="shared" si="15"/>
        <v/>
      </c>
      <c r="M254" s="421" t="str">
        <f t="shared" si="16"/>
        <v/>
      </c>
      <c r="N254" s="422" t="str">
        <f t="shared" si="17"/>
        <v/>
      </c>
      <c r="O254" s="418" t="str">
        <f t="shared" si="18"/>
        <v/>
      </c>
      <c r="P254" s="418" t="str">
        <f t="shared" si="19"/>
        <v/>
      </c>
      <c r="Q254" s="419" t="str">
        <f>IF(A254="","",IF(OR(B254="",C254=""),ERROR.TYPE(3),IFERROR(O254/(IF(F254=120,$G$12,'LDT2,HLDT,MDPV'!$G$11)),"")))</f>
        <v/>
      </c>
    </row>
    <row r="255" spans="1:17" ht="13.6">
      <c r="A255" s="195"/>
      <c r="B255" s="190"/>
      <c r="C255" s="191"/>
      <c r="D255" s="192"/>
      <c r="E255" s="192"/>
      <c r="F255" s="186"/>
      <c r="G255" s="192"/>
      <c r="H255" s="186"/>
      <c r="I255" s="186"/>
      <c r="J255" s="194"/>
      <c r="K255" s="451"/>
      <c r="L255" s="420" t="str">
        <f t="shared" si="15"/>
        <v/>
      </c>
      <c r="M255" s="421" t="str">
        <f t="shared" si="16"/>
        <v/>
      </c>
      <c r="N255" s="422" t="str">
        <f t="shared" si="17"/>
        <v/>
      </c>
      <c r="O255" s="418" t="str">
        <f t="shared" si="18"/>
        <v/>
      </c>
      <c r="P255" s="418" t="str">
        <f t="shared" si="19"/>
        <v/>
      </c>
      <c r="Q255" s="419" t="str">
        <f>IF(A255="","",IF(OR(B255="",C255=""),ERROR.TYPE(3),IFERROR(O255/(IF(F255=120,$G$12,'LDT2,HLDT,MDPV'!$G$11)),"")))</f>
        <v/>
      </c>
    </row>
    <row r="256" spans="1:17" ht="13.6">
      <c r="A256" s="195"/>
      <c r="B256" s="190"/>
      <c r="C256" s="191"/>
      <c r="D256" s="192"/>
      <c r="E256" s="192"/>
      <c r="F256" s="186"/>
      <c r="G256" s="192"/>
      <c r="H256" s="186"/>
      <c r="I256" s="186"/>
      <c r="J256" s="194"/>
      <c r="K256" s="451"/>
      <c r="L256" s="420" t="str">
        <f t="shared" si="15"/>
        <v/>
      </c>
      <c r="M256" s="421" t="str">
        <f t="shared" si="16"/>
        <v/>
      </c>
      <c r="N256" s="422" t="str">
        <f t="shared" si="17"/>
        <v/>
      </c>
      <c r="O256" s="418" t="str">
        <f t="shared" si="18"/>
        <v/>
      </c>
      <c r="P256" s="418" t="str">
        <f t="shared" si="19"/>
        <v/>
      </c>
      <c r="Q256" s="419" t="str">
        <f>IF(A256="","",IF(OR(B256="",C256=""),ERROR.TYPE(3),IFERROR(O256/(IF(F256=120,$G$12,'LDT2,HLDT,MDPV'!$G$11)),"")))</f>
        <v/>
      </c>
    </row>
    <row r="257" spans="1:17" ht="13.6">
      <c r="A257" s="195"/>
      <c r="B257" s="190"/>
      <c r="C257" s="191"/>
      <c r="D257" s="192"/>
      <c r="E257" s="192"/>
      <c r="F257" s="186"/>
      <c r="G257" s="192"/>
      <c r="H257" s="186"/>
      <c r="I257" s="186"/>
      <c r="J257" s="194"/>
      <c r="K257" s="451"/>
      <c r="L257" s="420" t="str">
        <f t="shared" si="15"/>
        <v/>
      </c>
      <c r="M257" s="421" t="str">
        <f t="shared" si="16"/>
        <v/>
      </c>
      <c r="N257" s="422" t="str">
        <f t="shared" si="17"/>
        <v/>
      </c>
      <c r="O257" s="418" t="str">
        <f t="shared" si="18"/>
        <v/>
      </c>
      <c r="P257" s="418" t="str">
        <f t="shared" si="19"/>
        <v/>
      </c>
      <c r="Q257" s="419" t="str">
        <f>IF(A257="","",IF(OR(B257="",C257=""),ERROR.TYPE(3),IFERROR(O257/(IF(F257=120,$G$12,'LDT2,HLDT,MDPV'!$G$11)),"")))</f>
        <v/>
      </c>
    </row>
    <row r="258" spans="1:17" ht="13.6">
      <c r="A258" s="195"/>
      <c r="B258" s="190"/>
      <c r="C258" s="191"/>
      <c r="D258" s="192"/>
      <c r="E258" s="192"/>
      <c r="F258" s="186"/>
      <c r="G258" s="192"/>
      <c r="H258" s="186"/>
      <c r="I258" s="186"/>
      <c r="J258" s="194"/>
      <c r="K258" s="451"/>
      <c r="L258" s="420" t="str">
        <f t="shared" si="15"/>
        <v/>
      </c>
      <c r="M258" s="421" t="str">
        <f t="shared" si="16"/>
        <v/>
      </c>
      <c r="N258" s="422" t="str">
        <f t="shared" si="17"/>
        <v/>
      </c>
      <c r="O258" s="418" t="str">
        <f t="shared" si="18"/>
        <v/>
      </c>
      <c r="P258" s="418" t="str">
        <f t="shared" si="19"/>
        <v/>
      </c>
      <c r="Q258" s="419" t="str">
        <f>IF(A258="","",IF(OR(B258="",C258=""),ERROR.TYPE(3),IFERROR(O258/(IF(F258=120,$G$12,'LDT2,HLDT,MDPV'!$G$11)),"")))</f>
        <v/>
      </c>
    </row>
    <row r="259" spans="1:17" ht="13.6">
      <c r="A259" s="195"/>
      <c r="B259" s="190"/>
      <c r="C259" s="191"/>
      <c r="D259" s="192"/>
      <c r="E259" s="192"/>
      <c r="F259" s="186"/>
      <c r="G259" s="192"/>
      <c r="H259" s="186"/>
      <c r="I259" s="186"/>
      <c r="J259" s="194"/>
      <c r="K259" s="451"/>
      <c r="L259" s="420" t="str">
        <f t="shared" si="15"/>
        <v/>
      </c>
      <c r="M259" s="421" t="str">
        <f t="shared" si="16"/>
        <v/>
      </c>
      <c r="N259" s="422" t="str">
        <f t="shared" si="17"/>
        <v/>
      </c>
      <c r="O259" s="418" t="str">
        <f t="shared" si="18"/>
        <v/>
      </c>
      <c r="P259" s="418" t="str">
        <f t="shared" si="19"/>
        <v/>
      </c>
      <c r="Q259" s="419" t="str">
        <f>IF(A259="","",IF(OR(B259="",C259=""),ERROR.TYPE(3),IFERROR(O259/(IF(F259=120,$G$12,'LDT2,HLDT,MDPV'!$G$11)),"")))</f>
        <v/>
      </c>
    </row>
    <row r="260" spans="1:17" ht="13.6">
      <c r="A260" s="195"/>
      <c r="B260" s="190"/>
      <c r="C260" s="191"/>
      <c r="D260" s="192"/>
      <c r="E260" s="192"/>
      <c r="F260" s="186"/>
      <c r="G260" s="192"/>
      <c r="H260" s="186"/>
      <c r="I260" s="186"/>
      <c r="J260" s="194"/>
      <c r="K260" s="451"/>
      <c r="L260" s="420" t="str">
        <f t="shared" si="15"/>
        <v/>
      </c>
      <c r="M260" s="421" t="str">
        <f t="shared" si="16"/>
        <v/>
      </c>
      <c r="N260" s="422" t="str">
        <f t="shared" si="17"/>
        <v/>
      </c>
      <c r="O260" s="418" t="str">
        <f t="shared" si="18"/>
        <v/>
      </c>
      <c r="P260" s="418" t="str">
        <f t="shared" si="19"/>
        <v/>
      </c>
      <c r="Q260" s="419" t="str">
        <f>IF(A260="","",IF(OR(B260="",C260=""),ERROR.TYPE(3),IFERROR(O260/(IF(F260=120,$G$12,'LDT2,HLDT,MDPV'!$G$11)),"")))</f>
        <v/>
      </c>
    </row>
    <row r="261" spans="1:17" ht="13.6">
      <c r="A261" s="195"/>
      <c r="B261" s="190"/>
      <c r="C261" s="191"/>
      <c r="D261" s="192"/>
      <c r="E261" s="192"/>
      <c r="F261" s="186"/>
      <c r="G261" s="192"/>
      <c r="H261" s="186"/>
      <c r="I261" s="186"/>
      <c r="J261" s="194"/>
      <c r="K261" s="451"/>
      <c r="L261" s="420" t="str">
        <f t="shared" si="15"/>
        <v/>
      </c>
      <c r="M261" s="421" t="str">
        <f t="shared" si="16"/>
        <v/>
      </c>
      <c r="N261" s="422" t="str">
        <f t="shared" si="17"/>
        <v/>
      </c>
      <c r="O261" s="418" t="str">
        <f t="shared" si="18"/>
        <v/>
      </c>
      <c r="P261" s="418" t="str">
        <f t="shared" si="19"/>
        <v/>
      </c>
      <c r="Q261" s="419" t="str">
        <f>IF(A261="","",IF(OR(B261="",C261=""),ERROR.TYPE(3),IFERROR(O261/(IF(F261=120,$G$12,'LDT2,HLDT,MDPV'!$G$11)),"")))</f>
        <v/>
      </c>
    </row>
    <row r="262" spans="1:17" ht="13.6">
      <c r="A262" s="195"/>
      <c r="B262" s="190"/>
      <c r="C262" s="191"/>
      <c r="D262" s="192"/>
      <c r="E262" s="192"/>
      <c r="F262" s="186"/>
      <c r="G262" s="192"/>
      <c r="H262" s="186"/>
      <c r="I262" s="186"/>
      <c r="J262" s="194"/>
      <c r="K262" s="451"/>
      <c r="L262" s="420" t="str">
        <f t="shared" si="15"/>
        <v/>
      </c>
      <c r="M262" s="421" t="str">
        <f t="shared" si="16"/>
        <v/>
      </c>
      <c r="N262" s="422" t="str">
        <f t="shared" si="17"/>
        <v/>
      </c>
      <c r="O262" s="418" t="str">
        <f t="shared" si="18"/>
        <v/>
      </c>
      <c r="P262" s="418" t="str">
        <f t="shared" si="19"/>
        <v/>
      </c>
      <c r="Q262" s="419" t="str">
        <f>IF(A262="","",IF(OR(B262="",C262=""),ERROR.TYPE(3),IFERROR(O262/(IF(F262=120,$G$12,'LDT2,HLDT,MDPV'!$G$11)),"")))</f>
        <v/>
      </c>
    </row>
    <row r="263" spans="1:17" ht="13.6">
      <c r="A263" s="195"/>
      <c r="B263" s="190"/>
      <c r="C263" s="191"/>
      <c r="D263" s="192"/>
      <c r="E263" s="192"/>
      <c r="F263" s="186"/>
      <c r="G263" s="192"/>
      <c r="H263" s="186"/>
      <c r="I263" s="186"/>
      <c r="J263" s="194"/>
      <c r="K263" s="451"/>
      <c r="L263" s="420" t="str">
        <f t="shared" si="15"/>
        <v/>
      </c>
      <c r="M263" s="421" t="str">
        <f t="shared" si="16"/>
        <v/>
      </c>
      <c r="N263" s="422" t="str">
        <f t="shared" si="17"/>
        <v/>
      </c>
      <c r="O263" s="418" t="str">
        <f t="shared" si="18"/>
        <v/>
      </c>
      <c r="P263" s="418" t="str">
        <f t="shared" si="19"/>
        <v/>
      </c>
      <c r="Q263" s="419" t="str">
        <f>IF(A263="","",IF(OR(B263="",C263=""),ERROR.TYPE(3),IFERROR(O263/(IF(F263=120,$G$12,'LDT2,HLDT,MDPV'!$G$11)),"")))</f>
        <v/>
      </c>
    </row>
    <row r="264" spans="1:17" ht="13.6">
      <c r="A264" s="195"/>
      <c r="B264" s="190"/>
      <c r="C264" s="191"/>
      <c r="D264" s="192"/>
      <c r="E264" s="192"/>
      <c r="F264" s="186"/>
      <c r="G264" s="192"/>
      <c r="H264" s="186"/>
      <c r="I264" s="186"/>
      <c r="J264" s="194"/>
      <c r="K264" s="451"/>
      <c r="L264" s="420" t="str">
        <f t="shared" si="15"/>
        <v/>
      </c>
      <c r="M264" s="421" t="str">
        <f t="shared" si="16"/>
        <v/>
      </c>
      <c r="N264" s="422" t="str">
        <f t="shared" si="17"/>
        <v/>
      </c>
      <c r="O264" s="418" t="str">
        <f t="shared" si="18"/>
        <v/>
      </c>
      <c r="P264" s="418" t="str">
        <f t="shared" si="19"/>
        <v/>
      </c>
      <c r="Q264" s="419" t="str">
        <f>IF(A264="","",IF(OR(B264="",C264=""),ERROR.TYPE(3),IFERROR(O264/(IF(F264=120,$G$12,'LDT2,HLDT,MDPV'!$G$11)),"")))</f>
        <v/>
      </c>
    </row>
    <row r="265" spans="1:17" ht="13.6">
      <c r="A265" s="195"/>
      <c r="B265" s="190"/>
      <c r="C265" s="191"/>
      <c r="D265" s="192"/>
      <c r="E265" s="192"/>
      <c r="F265" s="186"/>
      <c r="G265" s="192"/>
      <c r="H265" s="186"/>
      <c r="I265" s="186"/>
      <c r="J265" s="194"/>
      <c r="K265" s="451"/>
      <c r="L265" s="420" t="str">
        <f t="shared" si="15"/>
        <v/>
      </c>
      <c r="M265" s="421" t="str">
        <f t="shared" si="16"/>
        <v/>
      </c>
      <c r="N265" s="422" t="str">
        <f t="shared" si="17"/>
        <v/>
      </c>
      <c r="O265" s="418" t="str">
        <f t="shared" si="18"/>
        <v/>
      </c>
      <c r="P265" s="418" t="str">
        <f t="shared" si="19"/>
        <v/>
      </c>
      <c r="Q265" s="419" t="str">
        <f>IF(A265="","",IF(OR(B265="",C265=""),ERROR.TYPE(3),IFERROR(O265/(IF(F265=120,$G$12,'LDT2,HLDT,MDPV'!$G$11)),"")))</f>
        <v/>
      </c>
    </row>
    <row r="266" spans="1:17" ht="13.6">
      <c r="A266" s="195"/>
      <c r="B266" s="190"/>
      <c r="C266" s="191"/>
      <c r="D266" s="192"/>
      <c r="E266" s="192"/>
      <c r="F266" s="186"/>
      <c r="G266" s="192"/>
      <c r="H266" s="186"/>
      <c r="I266" s="186"/>
      <c r="J266" s="194"/>
      <c r="K266" s="451"/>
      <c r="L266" s="420" t="str">
        <f t="shared" si="15"/>
        <v/>
      </c>
      <c r="M266" s="421" t="str">
        <f t="shared" si="16"/>
        <v/>
      </c>
      <c r="N266" s="422" t="str">
        <f t="shared" si="17"/>
        <v/>
      </c>
      <c r="O266" s="418" t="str">
        <f t="shared" si="18"/>
        <v/>
      </c>
      <c r="P266" s="418" t="str">
        <f t="shared" si="19"/>
        <v/>
      </c>
      <c r="Q266" s="419" t="str">
        <f>IF(A266="","",IF(OR(B266="",C266=""),ERROR.TYPE(3),IFERROR(O266/(IF(F266=120,$G$12,'LDT2,HLDT,MDPV'!$G$11)),"")))</f>
        <v/>
      </c>
    </row>
    <row r="267" spans="1:17" ht="13.6">
      <c r="A267" s="195"/>
      <c r="B267" s="190"/>
      <c r="C267" s="191"/>
      <c r="D267" s="192"/>
      <c r="E267" s="192"/>
      <c r="F267" s="186"/>
      <c r="G267" s="192"/>
      <c r="H267" s="186"/>
      <c r="I267" s="186"/>
      <c r="J267" s="194"/>
      <c r="K267" s="451"/>
      <c r="L267" s="420" t="str">
        <f t="shared" si="15"/>
        <v/>
      </c>
      <c r="M267" s="421" t="str">
        <f t="shared" si="16"/>
        <v/>
      </c>
      <c r="N267" s="422" t="str">
        <f t="shared" si="17"/>
        <v/>
      </c>
      <c r="O267" s="418" t="str">
        <f t="shared" si="18"/>
        <v/>
      </c>
      <c r="P267" s="418" t="str">
        <f t="shared" si="19"/>
        <v/>
      </c>
      <c r="Q267" s="419" t="str">
        <f>IF(A267="","",IF(OR(B267="",C267=""),ERROR.TYPE(3),IFERROR(O267/(IF(F267=120,$G$12,'LDT2,HLDT,MDPV'!$G$11)),"")))</f>
        <v/>
      </c>
    </row>
    <row r="268" spans="1:17" ht="13.6">
      <c r="A268" s="195"/>
      <c r="B268" s="190"/>
      <c r="C268" s="191"/>
      <c r="D268" s="192"/>
      <c r="E268" s="192"/>
      <c r="F268" s="186"/>
      <c r="G268" s="192"/>
      <c r="H268" s="186"/>
      <c r="I268" s="186"/>
      <c r="J268" s="194"/>
      <c r="K268" s="451"/>
      <c r="L268" s="420" t="str">
        <f t="shared" si="15"/>
        <v/>
      </c>
      <c r="M268" s="421" t="str">
        <f t="shared" si="16"/>
        <v/>
      </c>
      <c r="N268" s="422" t="str">
        <f t="shared" si="17"/>
        <v/>
      </c>
      <c r="O268" s="418" t="str">
        <f t="shared" si="18"/>
        <v/>
      </c>
      <c r="P268" s="418" t="str">
        <f t="shared" si="19"/>
        <v/>
      </c>
      <c r="Q268" s="419" t="str">
        <f>IF(A268="","",IF(OR(B268="",C268=""),ERROR.TYPE(3),IFERROR(O268/(IF(F268=120,$G$12,'LDT2,HLDT,MDPV'!$G$11)),"")))</f>
        <v/>
      </c>
    </row>
    <row r="269" spans="1:17" ht="13.6">
      <c r="A269" s="195"/>
      <c r="B269" s="190"/>
      <c r="C269" s="191"/>
      <c r="D269" s="192"/>
      <c r="E269" s="192"/>
      <c r="F269" s="186"/>
      <c r="G269" s="192"/>
      <c r="H269" s="186"/>
      <c r="I269" s="186"/>
      <c r="J269" s="194"/>
      <c r="K269" s="451"/>
      <c r="L269" s="420" t="str">
        <f t="shared" si="15"/>
        <v/>
      </c>
      <c r="M269" s="421" t="str">
        <f t="shared" si="16"/>
        <v/>
      </c>
      <c r="N269" s="422" t="str">
        <f t="shared" si="17"/>
        <v/>
      </c>
      <c r="O269" s="418" t="str">
        <f t="shared" si="18"/>
        <v/>
      </c>
      <c r="P269" s="418" t="str">
        <f t="shared" si="19"/>
        <v/>
      </c>
      <c r="Q269" s="419" t="str">
        <f>IF(A269="","",IF(OR(B269="",C269=""),ERROR.TYPE(3),IFERROR(O269/(IF(F269=120,$G$12,'LDT2,HLDT,MDPV'!$G$11)),"")))</f>
        <v/>
      </c>
    </row>
    <row r="270" spans="1:17" ht="13.6">
      <c r="A270" s="195"/>
      <c r="B270" s="190"/>
      <c r="C270" s="191"/>
      <c r="D270" s="192"/>
      <c r="E270" s="192"/>
      <c r="F270" s="186"/>
      <c r="G270" s="192"/>
      <c r="H270" s="186"/>
      <c r="I270" s="186"/>
      <c r="J270" s="194"/>
      <c r="K270" s="451"/>
      <c r="L270" s="420" t="str">
        <f t="shared" si="15"/>
        <v/>
      </c>
      <c r="M270" s="421" t="str">
        <f t="shared" si="16"/>
        <v/>
      </c>
      <c r="N270" s="422" t="str">
        <f t="shared" si="17"/>
        <v/>
      </c>
      <c r="O270" s="418" t="str">
        <f t="shared" si="18"/>
        <v/>
      </c>
      <c r="P270" s="418" t="str">
        <f t="shared" si="19"/>
        <v/>
      </c>
      <c r="Q270" s="419" t="str">
        <f>IF(A270="","",IF(OR(B270="",C270=""),ERROR.TYPE(3),IFERROR(O270/(IF(F270=120,$G$12,'LDT2,HLDT,MDPV'!$G$11)),"")))</f>
        <v/>
      </c>
    </row>
    <row r="271" spans="1:17" ht="13.6">
      <c r="A271" s="195"/>
      <c r="B271" s="190"/>
      <c r="C271" s="191"/>
      <c r="D271" s="192"/>
      <c r="E271" s="192"/>
      <c r="F271" s="186"/>
      <c r="G271" s="192"/>
      <c r="H271" s="186"/>
      <c r="I271" s="186"/>
      <c r="J271" s="194"/>
      <c r="K271" s="451"/>
      <c r="L271" s="420" t="str">
        <f t="shared" si="15"/>
        <v/>
      </c>
      <c r="M271" s="421" t="str">
        <f t="shared" si="16"/>
        <v/>
      </c>
      <c r="N271" s="422" t="str">
        <f t="shared" si="17"/>
        <v/>
      </c>
      <c r="O271" s="418" t="str">
        <f t="shared" si="18"/>
        <v/>
      </c>
      <c r="P271" s="418" t="str">
        <f t="shared" si="19"/>
        <v/>
      </c>
      <c r="Q271" s="419" t="str">
        <f>IF(A271="","",IF(OR(B271="",C271=""),ERROR.TYPE(3),IFERROR(O271/(IF(F271=120,$G$12,'LDT2,HLDT,MDPV'!$G$11)),"")))</f>
        <v/>
      </c>
    </row>
    <row r="272" spans="1:17" ht="13.6">
      <c r="A272" s="195"/>
      <c r="B272" s="190"/>
      <c r="C272" s="191"/>
      <c r="D272" s="192"/>
      <c r="E272" s="192"/>
      <c r="F272" s="186"/>
      <c r="G272" s="192"/>
      <c r="H272" s="186"/>
      <c r="I272" s="186"/>
      <c r="J272" s="194"/>
      <c r="K272" s="451"/>
      <c r="L272" s="420" t="str">
        <f t="shared" si="15"/>
        <v/>
      </c>
      <c r="M272" s="421" t="str">
        <f t="shared" si="16"/>
        <v/>
      </c>
      <c r="N272" s="422" t="str">
        <f t="shared" si="17"/>
        <v/>
      </c>
      <c r="O272" s="418" t="str">
        <f t="shared" si="18"/>
        <v/>
      </c>
      <c r="P272" s="418" t="str">
        <f t="shared" si="19"/>
        <v/>
      </c>
      <c r="Q272" s="419" t="str">
        <f>IF(A272="","",IF(OR(B272="",C272=""),ERROR.TYPE(3),IFERROR(O272/(IF(F272=120,$G$12,'LDT2,HLDT,MDPV'!$G$11)),"")))</f>
        <v/>
      </c>
    </row>
    <row r="273" spans="1:17" ht="13.6">
      <c r="A273" s="195"/>
      <c r="B273" s="190"/>
      <c r="C273" s="191"/>
      <c r="D273" s="192"/>
      <c r="E273" s="192"/>
      <c r="F273" s="186"/>
      <c r="G273" s="192"/>
      <c r="H273" s="186"/>
      <c r="I273" s="186"/>
      <c r="J273" s="194"/>
      <c r="K273" s="451"/>
      <c r="L273" s="420" t="str">
        <f t="shared" si="15"/>
        <v/>
      </c>
      <c r="M273" s="421" t="str">
        <f t="shared" si="16"/>
        <v/>
      </c>
      <c r="N273" s="422" t="str">
        <f t="shared" si="17"/>
        <v/>
      </c>
      <c r="O273" s="418" t="str">
        <f t="shared" si="18"/>
        <v/>
      </c>
      <c r="P273" s="418" t="str">
        <f t="shared" si="19"/>
        <v/>
      </c>
      <c r="Q273" s="419" t="str">
        <f>IF(A273="","",IF(OR(B273="",C273=""),ERROR.TYPE(3),IFERROR(O273/(IF(F273=120,$G$12,'LDT2,HLDT,MDPV'!$G$11)),"")))</f>
        <v/>
      </c>
    </row>
    <row r="274" spans="1:17" ht="13.6">
      <c r="A274" s="195"/>
      <c r="B274" s="190"/>
      <c r="C274" s="191"/>
      <c r="D274" s="192"/>
      <c r="E274" s="192"/>
      <c r="F274" s="186"/>
      <c r="G274" s="192"/>
      <c r="H274" s="186"/>
      <c r="I274" s="186"/>
      <c r="J274" s="194"/>
      <c r="K274" s="451"/>
      <c r="L274" s="420" t="str">
        <f t="shared" ref="L274:L337" si="20">IF(A274="","",IF(B274=160,0.16,IF(B274=125,0.125,IF(B274=110,0.11,IF(B274=85,0.085,IF(B274="FED SULEV30",0.03,IF(B274=70,0.07,IF(B274=50,0.05,IF(B274=30,0.03,IF(B274=20,0.02,IF(B274=0,0,"n/a")))))))))))</f>
        <v/>
      </c>
      <c r="M274" s="421" t="str">
        <f t="shared" ref="M274:M337" si="21">IF(L274="","",MAX(0,L274-IF(G274="Yes",0.005,0))-IF(H274="Yes",I274,0))</f>
        <v/>
      </c>
      <c r="N274" s="422" t="str">
        <f t="shared" ref="N274:N337" si="22">IF(A274="","",IF(OR(B274="",C274=""),"FIX BIN",J274*M274))</f>
        <v/>
      </c>
      <c r="O274" s="418" t="str">
        <f t="shared" ref="O274:O337" si="23">IF(A274="","",IF(OR(B274="",C274=""),"FIX BIN",IFERROR(J274*C274,"")))</f>
        <v/>
      </c>
      <c r="P274" s="418" t="str">
        <f t="shared" ref="P274:P337" si="24">IF(A274="","",IF(OR(B274="",C274=""),ERROR.TYPE(3),IFERROR(N274/(IF(E274=120,$G$11,$M$11)),"")))</f>
        <v/>
      </c>
      <c r="Q274" s="419" t="str">
        <f>IF(A274="","",IF(OR(B274="",C274=""),ERROR.TYPE(3),IFERROR(O274/(IF(F274=120,$G$12,'LDT2,HLDT,MDPV'!$G$11)),"")))</f>
        <v/>
      </c>
    </row>
    <row r="275" spans="1:17" ht="13.6">
      <c r="A275" s="195"/>
      <c r="B275" s="190"/>
      <c r="C275" s="191"/>
      <c r="D275" s="192"/>
      <c r="E275" s="192"/>
      <c r="F275" s="186"/>
      <c r="G275" s="192"/>
      <c r="H275" s="186"/>
      <c r="I275" s="186"/>
      <c r="J275" s="194"/>
      <c r="K275" s="451"/>
      <c r="L275" s="420" t="str">
        <f t="shared" si="20"/>
        <v/>
      </c>
      <c r="M275" s="421" t="str">
        <f t="shared" si="21"/>
        <v/>
      </c>
      <c r="N275" s="422" t="str">
        <f t="shared" si="22"/>
        <v/>
      </c>
      <c r="O275" s="418" t="str">
        <f t="shared" si="23"/>
        <v/>
      </c>
      <c r="P275" s="418" t="str">
        <f t="shared" si="24"/>
        <v/>
      </c>
      <c r="Q275" s="419" t="str">
        <f>IF(A275="","",IF(OR(B275="",C275=""),ERROR.TYPE(3),IFERROR(O275/(IF(F275=120,$G$12,'LDT2,HLDT,MDPV'!$G$11)),"")))</f>
        <v/>
      </c>
    </row>
    <row r="276" spans="1:17" ht="13.6">
      <c r="A276" s="195"/>
      <c r="B276" s="190"/>
      <c r="C276" s="191"/>
      <c r="D276" s="192"/>
      <c r="E276" s="192"/>
      <c r="F276" s="186"/>
      <c r="G276" s="192"/>
      <c r="H276" s="186"/>
      <c r="I276" s="186"/>
      <c r="J276" s="194"/>
      <c r="K276" s="451"/>
      <c r="L276" s="420" t="str">
        <f t="shared" si="20"/>
        <v/>
      </c>
      <c r="M276" s="421" t="str">
        <f t="shared" si="21"/>
        <v/>
      </c>
      <c r="N276" s="422" t="str">
        <f t="shared" si="22"/>
        <v/>
      </c>
      <c r="O276" s="418" t="str">
        <f t="shared" si="23"/>
        <v/>
      </c>
      <c r="P276" s="418" t="str">
        <f t="shared" si="24"/>
        <v/>
      </c>
      <c r="Q276" s="419" t="str">
        <f>IF(A276="","",IF(OR(B276="",C276=""),ERROR.TYPE(3),IFERROR(O276/(IF(F276=120,$G$12,'LDT2,HLDT,MDPV'!$G$11)),"")))</f>
        <v/>
      </c>
    </row>
    <row r="277" spans="1:17" ht="13.6">
      <c r="A277" s="195"/>
      <c r="B277" s="190"/>
      <c r="C277" s="191"/>
      <c r="D277" s="192"/>
      <c r="E277" s="192"/>
      <c r="F277" s="186"/>
      <c r="G277" s="192"/>
      <c r="H277" s="186"/>
      <c r="I277" s="186"/>
      <c r="J277" s="194"/>
      <c r="K277" s="451"/>
      <c r="L277" s="420" t="str">
        <f t="shared" si="20"/>
        <v/>
      </c>
      <c r="M277" s="421" t="str">
        <f t="shared" si="21"/>
        <v/>
      </c>
      <c r="N277" s="422" t="str">
        <f t="shared" si="22"/>
        <v/>
      </c>
      <c r="O277" s="418" t="str">
        <f t="shared" si="23"/>
        <v/>
      </c>
      <c r="P277" s="418" t="str">
        <f t="shared" si="24"/>
        <v/>
      </c>
      <c r="Q277" s="419" t="str">
        <f>IF(A277="","",IF(OR(B277="",C277=""),ERROR.TYPE(3),IFERROR(O277/(IF(F277=120,$G$12,'LDT2,HLDT,MDPV'!$G$11)),"")))</f>
        <v/>
      </c>
    </row>
    <row r="278" spans="1:17" ht="13.6">
      <c r="A278" s="195"/>
      <c r="B278" s="190"/>
      <c r="C278" s="191"/>
      <c r="D278" s="192"/>
      <c r="E278" s="192"/>
      <c r="F278" s="186"/>
      <c r="G278" s="192"/>
      <c r="H278" s="186"/>
      <c r="I278" s="186"/>
      <c r="J278" s="194"/>
      <c r="K278" s="451"/>
      <c r="L278" s="420" t="str">
        <f t="shared" si="20"/>
        <v/>
      </c>
      <c r="M278" s="421" t="str">
        <f t="shared" si="21"/>
        <v/>
      </c>
      <c r="N278" s="422" t="str">
        <f t="shared" si="22"/>
        <v/>
      </c>
      <c r="O278" s="418" t="str">
        <f t="shared" si="23"/>
        <v/>
      </c>
      <c r="P278" s="418" t="str">
        <f t="shared" si="24"/>
        <v/>
      </c>
      <c r="Q278" s="419" t="str">
        <f>IF(A278="","",IF(OR(B278="",C278=""),ERROR.TYPE(3),IFERROR(O278/(IF(F278=120,$G$12,'LDT2,HLDT,MDPV'!$G$11)),"")))</f>
        <v/>
      </c>
    </row>
    <row r="279" spans="1:17" ht="13.6">
      <c r="A279" s="195"/>
      <c r="B279" s="190"/>
      <c r="C279" s="191"/>
      <c r="D279" s="192"/>
      <c r="E279" s="192"/>
      <c r="F279" s="186"/>
      <c r="G279" s="192"/>
      <c r="H279" s="186"/>
      <c r="I279" s="186"/>
      <c r="J279" s="194"/>
      <c r="K279" s="451"/>
      <c r="L279" s="420" t="str">
        <f t="shared" si="20"/>
        <v/>
      </c>
      <c r="M279" s="421" t="str">
        <f t="shared" si="21"/>
        <v/>
      </c>
      <c r="N279" s="422" t="str">
        <f t="shared" si="22"/>
        <v/>
      </c>
      <c r="O279" s="418" t="str">
        <f t="shared" si="23"/>
        <v/>
      </c>
      <c r="P279" s="418" t="str">
        <f t="shared" si="24"/>
        <v/>
      </c>
      <c r="Q279" s="419" t="str">
        <f>IF(A279="","",IF(OR(B279="",C279=""),ERROR.TYPE(3),IFERROR(O279/(IF(F279=120,$G$12,'LDT2,HLDT,MDPV'!$G$11)),"")))</f>
        <v/>
      </c>
    </row>
    <row r="280" spans="1:17" ht="13.6">
      <c r="A280" s="195"/>
      <c r="B280" s="190"/>
      <c r="C280" s="191"/>
      <c r="D280" s="192"/>
      <c r="E280" s="192"/>
      <c r="F280" s="186"/>
      <c r="G280" s="192"/>
      <c r="H280" s="186"/>
      <c r="I280" s="186"/>
      <c r="J280" s="194"/>
      <c r="K280" s="451"/>
      <c r="L280" s="420" t="str">
        <f t="shared" si="20"/>
        <v/>
      </c>
      <c r="M280" s="421" t="str">
        <f t="shared" si="21"/>
        <v/>
      </c>
      <c r="N280" s="422" t="str">
        <f t="shared" si="22"/>
        <v/>
      </c>
      <c r="O280" s="418" t="str">
        <f t="shared" si="23"/>
        <v/>
      </c>
      <c r="P280" s="418" t="str">
        <f t="shared" si="24"/>
        <v/>
      </c>
      <c r="Q280" s="419" t="str">
        <f>IF(A280="","",IF(OR(B280="",C280=""),ERROR.TYPE(3),IFERROR(O280/(IF(F280=120,$G$12,'LDT2,HLDT,MDPV'!$G$11)),"")))</f>
        <v/>
      </c>
    </row>
    <row r="281" spans="1:17" ht="13.6">
      <c r="A281" s="195"/>
      <c r="B281" s="190"/>
      <c r="C281" s="191"/>
      <c r="D281" s="192"/>
      <c r="E281" s="192"/>
      <c r="F281" s="186"/>
      <c r="G281" s="192"/>
      <c r="H281" s="186"/>
      <c r="I281" s="186"/>
      <c r="J281" s="194"/>
      <c r="K281" s="451"/>
      <c r="L281" s="420" t="str">
        <f t="shared" si="20"/>
        <v/>
      </c>
      <c r="M281" s="421" t="str">
        <f t="shared" si="21"/>
        <v/>
      </c>
      <c r="N281" s="422" t="str">
        <f t="shared" si="22"/>
        <v/>
      </c>
      <c r="O281" s="418" t="str">
        <f t="shared" si="23"/>
        <v/>
      </c>
      <c r="P281" s="418" t="str">
        <f t="shared" si="24"/>
        <v/>
      </c>
      <c r="Q281" s="419" t="str">
        <f>IF(A281="","",IF(OR(B281="",C281=""),ERROR.TYPE(3),IFERROR(O281/(IF(F281=120,$G$12,'LDT2,HLDT,MDPV'!$G$11)),"")))</f>
        <v/>
      </c>
    </row>
    <row r="282" spans="1:17" ht="13.6">
      <c r="A282" s="195"/>
      <c r="B282" s="190"/>
      <c r="C282" s="191"/>
      <c r="D282" s="192"/>
      <c r="E282" s="192"/>
      <c r="F282" s="186"/>
      <c r="G282" s="192"/>
      <c r="H282" s="186"/>
      <c r="I282" s="186"/>
      <c r="J282" s="194"/>
      <c r="K282" s="451"/>
      <c r="L282" s="420" t="str">
        <f t="shared" si="20"/>
        <v/>
      </c>
      <c r="M282" s="421" t="str">
        <f t="shared" si="21"/>
        <v/>
      </c>
      <c r="N282" s="422" t="str">
        <f t="shared" si="22"/>
        <v/>
      </c>
      <c r="O282" s="418" t="str">
        <f t="shared" si="23"/>
        <v/>
      </c>
      <c r="P282" s="418" t="str">
        <f t="shared" si="24"/>
        <v/>
      </c>
      <c r="Q282" s="419" t="str">
        <f>IF(A282="","",IF(OR(B282="",C282=""),ERROR.TYPE(3),IFERROR(O282/(IF(F282=120,$G$12,'LDT2,HLDT,MDPV'!$G$11)),"")))</f>
        <v/>
      </c>
    </row>
    <row r="283" spans="1:17" ht="13.6">
      <c r="A283" s="195"/>
      <c r="B283" s="190"/>
      <c r="C283" s="191"/>
      <c r="D283" s="192"/>
      <c r="E283" s="192"/>
      <c r="F283" s="186"/>
      <c r="G283" s="192"/>
      <c r="H283" s="186"/>
      <c r="I283" s="186"/>
      <c r="J283" s="194"/>
      <c r="K283" s="451"/>
      <c r="L283" s="420" t="str">
        <f t="shared" si="20"/>
        <v/>
      </c>
      <c r="M283" s="421" t="str">
        <f t="shared" si="21"/>
        <v/>
      </c>
      <c r="N283" s="422" t="str">
        <f t="shared" si="22"/>
        <v/>
      </c>
      <c r="O283" s="418" t="str">
        <f t="shared" si="23"/>
        <v/>
      </c>
      <c r="P283" s="418" t="str">
        <f t="shared" si="24"/>
        <v/>
      </c>
      <c r="Q283" s="419" t="str">
        <f>IF(A283="","",IF(OR(B283="",C283=""),ERROR.TYPE(3),IFERROR(O283/(IF(F283=120,$G$12,'LDT2,HLDT,MDPV'!$G$11)),"")))</f>
        <v/>
      </c>
    </row>
    <row r="284" spans="1:17" ht="13.6">
      <c r="A284" s="195"/>
      <c r="B284" s="190"/>
      <c r="C284" s="191"/>
      <c r="D284" s="192"/>
      <c r="E284" s="192"/>
      <c r="F284" s="186"/>
      <c r="G284" s="192"/>
      <c r="H284" s="186"/>
      <c r="I284" s="186"/>
      <c r="J284" s="194"/>
      <c r="K284" s="451"/>
      <c r="L284" s="420" t="str">
        <f t="shared" si="20"/>
        <v/>
      </c>
      <c r="M284" s="421" t="str">
        <f t="shared" si="21"/>
        <v/>
      </c>
      <c r="N284" s="422" t="str">
        <f t="shared" si="22"/>
        <v/>
      </c>
      <c r="O284" s="418" t="str">
        <f t="shared" si="23"/>
        <v/>
      </c>
      <c r="P284" s="418" t="str">
        <f t="shared" si="24"/>
        <v/>
      </c>
      <c r="Q284" s="419" t="str">
        <f>IF(A284="","",IF(OR(B284="",C284=""),ERROR.TYPE(3),IFERROR(O284/(IF(F284=120,$G$12,'LDT2,HLDT,MDPV'!$G$11)),"")))</f>
        <v/>
      </c>
    </row>
    <row r="285" spans="1:17" ht="13.6">
      <c r="A285" s="195"/>
      <c r="B285" s="190"/>
      <c r="C285" s="191"/>
      <c r="D285" s="192"/>
      <c r="E285" s="192"/>
      <c r="F285" s="186"/>
      <c r="G285" s="192"/>
      <c r="H285" s="186"/>
      <c r="I285" s="186"/>
      <c r="J285" s="194"/>
      <c r="K285" s="451"/>
      <c r="L285" s="420" t="str">
        <f t="shared" si="20"/>
        <v/>
      </c>
      <c r="M285" s="421" t="str">
        <f t="shared" si="21"/>
        <v/>
      </c>
      <c r="N285" s="422" t="str">
        <f t="shared" si="22"/>
        <v/>
      </c>
      <c r="O285" s="418" t="str">
        <f t="shared" si="23"/>
        <v/>
      </c>
      <c r="P285" s="418" t="str">
        <f t="shared" si="24"/>
        <v/>
      </c>
      <c r="Q285" s="419" t="str">
        <f>IF(A285="","",IF(OR(B285="",C285=""),ERROR.TYPE(3),IFERROR(O285/(IF(F285=120,$G$12,'LDT2,HLDT,MDPV'!$G$11)),"")))</f>
        <v/>
      </c>
    </row>
    <row r="286" spans="1:17" ht="13.6">
      <c r="A286" s="195"/>
      <c r="B286" s="190"/>
      <c r="C286" s="191"/>
      <c r="D286" s="192"/>
      <c r="E286" s="192"/>
      <c r="F286" s="186"/>
      <c r="G286" s="192"/>
      <c r="H286" s="186"/>
      <c r="I286" s="186"/>
      <c r="J286" s="194"/>
      <c r="K286" s="451"/>
      <c r="L286" s="420" t="str">
        <f t="shared" si="20"/>
        <v/>
      </c>
      <c r="M286" s="421" t="str">
        <f t="shared" si="21"/>
        <v/>
      </c>
      <c r="N286" s="422" t="str">
        <f t="shared" si="22"/>
        <v/>
      </c>
      <c r="O286" s="418" t="str">
        <f t="shared" si="23"/>
        <v/>
      </c>
      <c r="P286" s="418" t="str">
        <f t="shared" si="24"/>
        <v/>
      </c>
      <c r="Q286" s="419" t="str">
        <f>IF(A286="","",IF(OR(B286="",C286=""),ERROR.TYPE(3),IFERROR(O286/(IF(F286=120,$G$12,'LDT2,HLDT,MDPV'!$G$11)),"")))</f>
        <v/>
      </c>
    </row>
    <row r="287" spans="1:17" ht="13.6">
      <c r="A287" s="195"/>
      <c r="B287" s="190"/>
      <c r="C287" s="191"/>
      <c r="D287" s="192"/>
      <c r="E287" s="192"/>
      <c r="F287" s="186"/>
      <c r="G287" s="192"/>
      <c r="H287" s="186"/>
      <c r="I287" s="186"/>
      <c r="J287" s="194"/>
      <c r="K287" s="451"/>
      <c r="L287" s="420" t="str">
        <f t="shared" si="20"/>
        <v/>
      </c>
      <c r="M287" s="421" t="str">
        <f t="shared" si="21"/>
        <v/>
      </c>
      <c r="N287" s="422" t="str">
        <f t="shared" si="22"/>
        <v/>
      </c>
      <c r="O287" s="418" t="str">
        <f t="shared" si="23"/>
        <v/>
      </c>
      <c r="P287" s="418" t="str">
        <f t="shared" si="24"/>
        <v/>
      </c>
      <c r="Q287" s="419" t="str">
        <f>IF(A287="","",IF(OR(B287="",C287=""),ERROR.TYPE(3),IFERROR(O287/(IF(F287=120,$G$12,'LDT2,HLDT,MDPV'!$G$11)),"")))</f>
        <v/>
      </c>
    </row>
    <row r="288" spans="1:17" ht="13.6">
      <c r="A288" s="195"/>
      <c r="B288" s="190"/>
      <c r="C288" s="191"/>
      <c r="D288" s="192"/>
      <c r="E288" s="192"/>
      <c r="F288" s="186"/>
      <c r="G288" s="192"/>
      <c r="H288" s="186"/>
      <c r="I288" s="186"/>
      <c r="J288" s="194"/>
      <c r="K288" s="451"/>
      <c r="L288" s="420" t="str">
        <f t="shared" si="20"/>
        <v/>
      </c>
      <c r="M288" s="421" t="str">
        <f t="shared" si="21"/>
        <v/>
      </c>
      <c r="N288" s="422" t="str">
        <f t="shared" si="22"/>
        <v/>
      </c>
      <c r="O288" s="418" t="str">
        <f t="shared" si="23"/>
        <v/>
      </c>
      <c r="P288" s="418" t="str">
        <f t="shared" si="24"/>
        <v/>
      </c>
      <c r="Q288" s="419" t="str">
        <f>IF(A288="","",IF(OR(B288="",C288=""),ERROR.TYPE(3),IFERROR(O288/(IF(F288=120,$G$12,'LDT2,HLDT,MDPV'!$G$11)),"")))</f>
        <v/>
      </c>
    </row>
    <row r="289" spans="1:17" ht="13.6">
      <c r="A289" s="195"/>
      <c r="B289" s="190"/>
      <c r="C289" s="191"/>
      <c r="D289" s="192"/>
      <c r="E289" s="192"/>
      <c r="F289" s="186"/>
      <c r="G289" s="192"/>
      <c r="H289" s="186"/>
      <c r="I289" s="186"/>
      <c r="J289" s="194"/>
      <c r="K289" s="451"/>
      <c r="L289" s="420" t="str">
        <f t="shared" si="20"/>
        <v/>
      </c>
      <c r="M289" s="421" t="str">
        <f t="shared" si="21"/>
        <v/>
      </c>
      <c r="N289" s="422" t="str">
        <f t="shared" si="22"/>
        <v/>
      </c>
      <c r="O289" s="418" t="str">
        <f t="shared" si="23"/>
        <v/>
      </c>
      <c r="P289" s="418" t="str">
        <f t="shared" si="24"/>
        <v/>
      </c>
      <c r="Q289" s="419" t="str">
        <f>IF(A289="","",IF(OR(B289="",C289=""),ERROR.TYPE(3),IFERROR(O289/(IF(F289=120,$G$12,'LDT2,HLDT,MDPV'!$G$11)),"")))</f>
        <v/>
      </c>
    </row>
    <row r="290" spans="1:17" ht="13.6">
      <c r="A290" s="195"/>
      <c r="B290" s="190"/>
      <c r="C290" s="191"/>
      <c r="D290" s="192"/>
      <c r="E290" s="192"/>
      <c r="F290" s="186"/>
      <c r="G290" s="192"/>
      <c r="H290" s="186"/>
      <c r="I290" s="186"/>
      <c r="J290" s="194"/>
      <c r="K290" s="451"/>
      <c r="L290" s="420" t="str">
        <f t="shared" si="20"/>
        <v/>
      </c>
      <c r="M290" s="421" t="str">
        <f t="shared" si="21"/>
        <v/>
      </c>
      <c r="N290" s="422" t="str">
        <f t="shared" si="22"/>
        <v/>
      </c>
      <c r="O290" s="418" t="str">
        <f t="shared" si="23"/>
        <v/>
      </c>
      <c r="P290" s="418" t="str">
        <f t="shared" si="24"/>
        <v/>
      </c>
      <c r="Q290" s="419" t="str">
        <f>IF(A290="","",IF(OR(B290="",C290=""),ERROR.TYPE(3),IFERROR(O290/(IF(F290=120,$G$12,'LDT2,HLDT,MDPV'!$G$11)),"")))</f>
        <v/>
      </c>
    </row>
    <row r="291" spans="1:17" ht="13.6">
      <c r="A291" s="195"/>
      <c r="B291" s="190"/>
      <c r="C291" s="191"/>
      <c r="D291" s="192"/>
      <c r="E291" s="192"/>
      <c r="F291" s="186"/>
      <c r="G291" s="192"/>
      <c r="H291" s="186"/>
      <c r="I291" s="186"/>
      <c r="J291" s="194"/>
      <c r="K291" s="451"/>
      <c r="L291" s="420" t="str">
        <f t="shared" si="20"/>
        <v/>
      </c>
      <c r="M291" s="421" t="str">
        <f t="shared" si="21"/>
        <v/>
      </c>
      <c r="N291" s="422" t="str">
        <f t="shared" si="22"/>
        <v/>
      </c>
      <c r="O291" s="418" t="str">
        <f t="shared" si="23"/>
        <v/>
      </c>
      <c r="P291" s="418" t="str">
        <f t="shared" si="24"/>
        <v/>
      </c>
      <c r="Q291" s="419" t="str">
        <f>IF(A291="","",IF(OR(B291="",C291=""),ERROR.TYPE(3),IFERROR(O291/(IF(F291=120,$G$12,'LDT2,HLDT,MDPV'!$G$11)),"")))</f>
        <v/>
      </c>
    </row>
    <row r="292" spans="1:17" ht="13.6">
      <c r="A292" s="195"/>
      <c r="B292" s="190"/>
      <c r="C292" s="191"/>
      <c r="D292" s="192"/>
      <c r="E292" s="192"/>
      <c r="F292" s="186"/>
      <c r="G292" s="192"/>
      <c r="H292" s="186"/>
      <c r="I292" s="186"/>
      <c r="J292" s="194"/>
      <c r="K292" s="451"/>
      <c r="L292" s="420" t="str">
        <f t="shared" si="20"/>
        <v/>
      </c>
      <c r="M292" s="421" t="str">
        <f t="shared" si="21"/>
        <v/>
      </c>
      <c r="N292" s="422" t="str">
        <f t="shared" si="22"/>
        <v/>
      </c>
      <c r="O292" s="418" t="str">
        <f t="shared" si="23"/>
        <v/>
      </c>
      <c r="P292" s="418" t="str">
        <f t="shared" si="24"/>
        <v/>
      </c>
      <c r="Q292" s="419" t="str">
        <f>IF(A292="","",IF(OR(B292="",C292=""),ERROR.TYPE(3),IFERROR(O292/(IF(F292=120,$G$12,'LDT2,HLDT,MDPV'!$G$11)),"")))</f>
        <v/>
      </c>
    </row>
    <row r="293" spans="1:17" ht="13.6">
      <c r="A293" s="195"/>
      <c r="B293" s="190"/>
      <c r="C293" s="191"/>
      <c r="D293" s="192"/>
      <c r="E293" s="192"/>
      <c r="F293" s="186"/>
      <c r="G293" s="192"/>
      <c r="H293" s="186"/>
      <c r="I293" s="186"/>
      <c r="J293" s="194"/>
      <c r="K293" s="451"/>
      <c r="L293" s="420" t="str">
        <f t="shared" si="20"/>
        <v/>
      </c>
      <c r="M293" s="421" t="str">
        <f t="shared" si="21"/>
        <v/>
      </c>
      <c r="N293" s="422" t="str">
        <f t="shared" si="22"/>
        <v/>
      </c>
      <c r="O293" s="418" t="str">
        <f t="shared" si="23"/>
        <v/>
      </c>
      <c r="P293" s="418" t="str">
        <f t="shared" si="24"/>
        <v/>
      </c>
      <c r="Q293" s="419" t="str">
        <f>IF(A293="","",IF(OR(B293="",C293=""),ERROR.TYPE(3),IFERROR(O293/(IF(F293=120,$G$12,'LDT2,HLDT,MDPV'!$G$11)),"")))</f>
        <v/>
      </c>
    </row>
    <row r="294" spans="1:17" ht="13.6">
      <c r="A294" s="195"/>
      <c r="B294" s="190"/>
      <c r="C294" s="191"/>
      <c r="D294" s="192"/>
      <c r="E294" s="192"/>
      <c r="F294" s="186"/>
      <c r="G294" s="192"/>
      <c r="H294" s="186"/>
      <c r="I294" s="186"/>
      <c r="J294" s="194"/>
      <c r="K294" s="451"/>
      <c r="L294" s="420" t="str">
        <f t="shared" si="20"/>
        <v/>
      </c>
      <c r="M294" s="421" t="str">
        <f t="shared" si="21"/>
        <v/>
      </c>
      <c r="N294" s="422" t="str">
        <f t="shared" si="22"/>
        <v/>
      </c>
      <c r="O294" s="418" t="str">
        <f t="shared" si="23"/>
        <v/>
      </c>
      <c r="P294" s="418" t="str">
        <f t="shared" si="24"/>
        <v/>
      </c>
      <c r="Q294" s="419" t="str">
        <f>IF(A294="","",IF(OR(B294="",C294=""),ERROR.TYPE(3),IFERROR(O294/(IF(F294=120,$G$12,'LDT2,HLDT,MDPV'!$G$11)),"")))</f>
        <v/>
      </c>
    </row>
    <row r="295" spans="1:17" ht="13.6">
      <c r="A295" s="195"/>
      <c r="B295" s="190"/>
      <c r="C295" s="191"/>
      <c r="D295" s="192"/>
      <c r="E295" s="192"/>
      <c r="F295" s="186"/>
      <c r="G295" s="192"/>
      <c r="H295" s="186"/>
      <c r="I295" s="186"/>
      <c r="J295" s="194"/>
      <c r="K295" s="451"/>
      <c r="L295" s="420" t="str">
        <f t="shared" si="20"/>
        <v/>
      </c>
      <c r="M295" s="421" t="str">
        <f t="shared" si="21"/>
        <v/>
      </c>
      <c r="N295" s="422" t="str">
        <f t="shared" si="22"/>
        <v/>
      </c>
      <c r="O295" s="418" t="str">
        <f t="shared" si="23"/>
        <v/>
      </c>
      <c r="P295" s="418" t="str">
        <f t="shared" si="24"/>
        <v/>
      </c>
      <c r="Q295" s="419" t="str">
        <f>IF(A295="","",IF(OR(B295="",C295=""),ERROR.TYPE(3),IFERROR(O295/(IF(F295=120,$G$12,'LDT2,HLDT,MDPV'!$G$11)),"")))</f>
        <v/>
      </c>
    </row>
    <row r="296" spans="1:17" ht="13.6">
      <c r="A296" s="195"/>
      <c r="B296" s="190"/>
      <c r="C296" s="191"/>
      <c r="D296" s="192"/>
      <c r="E296" s="192"/>
      <c r="F296" s="186"/>
      <c r="G296" s="192"/>
      <c r="H296" s="186"/>
      <c r="I296" s="186"/>
      <c r="J296" s="194"/>
      <c r="K296" s="451"/>
      <c r="L296" s="420" t="str">
        <f t="shared" si="20"/>
        <v/>
      </c>
      <c r="M296" s="421" t="str">
        <f t="shared" si="21"/>
        <v/>
      </c>
      <c r="N296" s="422" t="str">
        <f t="shared" si="22"/>
        <v/>
      </c>
      <c r="O296" s="418" t="str">
        <f t="shared" si="23"/>
        <v/>
      </c>
      <c r="P296" s="418" t="str">
        <f t="shared" si="24"/>
        <v/>
      </c>
      <c r="Q296" s="419" t="str">
        <f>IF(A296="","",IF(OR(B296="",C296=""),ERROR.TYPE(3),IFERROR(O296/(IF(F296=120,$G$12,'LDT2,HLDT,MDPV'!$G$11)),"")))</f>
        <v/>
      </c>
    </row>
    <row r="297" spans="1:17" ht="13.6">
      <c r="A297" s="195"/>
      <c r="B297" s="190"/>
      <c r="C297" s="191"/>
      <c r="D297" s="192"/>
      <c r="E297" s="192"/>
      <c r="F297" s="186"/>
      <c r="G297" s="192"/>
      <c r="H297" s="186"/>
      <c r="I297" s="186"/>
      <c r="J297" s="194"/>
      <c r="K297" s="451"/>
      <c r="L297" s="420" t="str">
        <f t="shared" si="20"/>
        <v/>
      </c>
      <c r="M297" s="421" t="str">
        <f t="shared" si="21"/>
        <v/>
      </c>
      <c r="N297" s="422" t="str">
        <f t="shared" si="22"/>
        <v/>
      </c>
      <c r="O297" s="418" t="str">
        <f t="shared" si="23"/>
        <v/>
      </c>
      <c r="P297" s="418" t="str">
        <f t="shared" si="24"/>
        <v/>
      </c>
      <c r="Q297" s="419" t="str">
        <f>IF(A297="","",IF(OR(B297="",C297=""),ERROR.TYPE(3),IFERROR(O297/(IF(F297=120,$G$12,'LDT2,HLDT,MDPV'!$G$11)),"")))</f>
        <v/>
      </c>
    </row>
    <row r="298" spans="1:17" ht="13.6">
      <c r="A298" s="195"/>
      <c r="B298" s="190"/>
      <c r="C298" s="191"/>
      <c r="D298" s="192"/>
      <c r="E298" s="192"/>
      <c r="F298" s="186"/>
      <c r="G298" s="192"/>
      <c r="H298" s="186"/>
      <c r="I298" s="186"/>
      <c r="J298" s="194"/>
      <c r="K298" s="451"/>
      <c r="L298" s="420" t="str">
        <f t="shared" si="20"/>
        <v/>
      </c>
      <c r="M298" s="421" t="str">
        <f t="shared" si="21"/>
        <v/>
      </c>
      <c r="N298" s="422" t="str">
        <f t="shared" si="22"/>
        <v/>
      </c>
      <c r="O298" s="418" t="str">
        <f t="shared" si="23"/>
        <v/>
      </c>
      <c r="P298" s="418" t="str">
        <f t="shared" si="24"/>
        <v/>
      </c>
      <c r="Q298" s="419" t="str">
        <f>IF(A298="","",IF(OR(B298="",C298=""),ERROR.TYPE(3),IFERROR(O298/(IF(F298=120,$G$12,'LDT2,HLDT,MDPV'!$G$11)),"")))</f>
        <v/>
      </c>
    </row>
    <row r="299" spans="1:17" ht="13.6">
      <c r="A299" s="195"/>
      <c r="B299" s="190"/>
      <c r="C299" s="191"/>
      <c r="D299" s="192"/>
      <c r="E299" s="192"/>
      <c r="F299" s="186"/>
      <c r="G299" s="192"/>
      <c r="H299" s="186"/>
      <c r="I299" s="186"/>
      <c r="J299" s="194"/>
      <c r="K299" s="451"/>
      <c r="L299" s="420" t="str">
        <f t="shared" si="20"/>
        <v/>
      </c>
      <c r="M299" s="421" t="str">
        <f t="shared" si="21"/>
        <v/>
      </c>
      <c r="N299" s="422" t="str">
        <f t="shared" si="22"/>
        <v/>
      </c>
      <c r="O299" s="418" t="str">
        <f t="shared" si="23"/>
        <v/>
      </c>
      <c r="P299" s="418" t="str">
        <f t="shared" si="24"/>
        <v/>
      </c>
      <c r="Q299" s="419" t="str">
        <f>IF(A299="","",IF(OR(B299="",C299=""),ERROR.TYPE(3),IFERROR(O299/(IF(F299=120,$G$12,'LDT2,HLDT,MDPV'!$G$11)),"")))</f>
        <v/>
      </c>
    </row>
    <row r="300" spans="1:17" ht="13.6">
      <c r="A300" s="195"/>
      <c r="B300" s="190"/>
      <c r="C300" s="191"/>
      <c r="D300" s="192"/>
      <c r="E300" s="192"/>
      <c r="F300" s="186"/>
      <c r="G300" s="192"/>
      <c r="H300" s="186"/>
      <c r="I300" s="186"/>
      <c r="J300" s="194"/>
      <c r="K300" s="451"/>
      <c r="L300" s="420" t="str">
        <f t="shared" si="20"/>
        <v/>
      </c>
      <c r="M300" s="421" t="str">
        <f t="shared" si="21"/>
        <v/>
      </c>
      <c r="N300" s="422" t="str">
        <f t="shared" si="22"/>
        <v/>
      </c>
      <c r="O300" s="418" t="str">
        <f t="shared" si="23"/>
        <v/>
      </c>
      <c r="P300" s="418" t="str">
        <f t="shared" si="24"/>
        <v/>
      </c>
      <c r="Q300" s="419" t="str">
        <f>IF(A300="","",IF(OR(B300="",C300=""),ERROR.TYPE(3),IFERROR(O300/(IF(F300=120,$G$12,'LDT2,HLDT,MDPV'!$G$11)),"")))</f>
        <v/>
      </c>
    </row>
    <row r="301" spans="1:17" ht="13.6">
      <c r="A301" s="195"/>
      <c r="B301" s="190"/>
      <c r="C301" s="191"/>
      <c r="D301" s="192"/>
      <c r="E301" s="192"/>
      <c r="F301" s="186"/>
      <c r="G301" s="192"/>
      <c r="H301" s="186"/>
      <c r="I301" s="186"/>
      <c r="J301" s="194"/>
      <c r="K301" s="451"/>
      <c r="L301" s="420" t="str">
        <f t="shared" si="20"/>
        <v/>
      </c>
      <c r="M301" s="421" t="str">
        <f t="shared" si="21"/>
        <v/>
      </c>
      <c r="N301" s="422" t="str">
        <f t="shared" si="22"/>
        <v/>
      </c>
      <c r="O301" s="418" t="str">
        <f t="shared" si="23"/>
        <v/>
      </c>
      <c r="P301" s="418" t="str">
        <f t="shared" si="24"/>
        <v/>
      </c>
      <c r="Q301" s="419" t="str">
        <f>IF(A301="","",IF(OR(B301="",C301=""),ERROR.TYPE(3),IFERROR(O301/(IF(F301=120,$G$12,'LDT2,HLDT,MDPV'!$G$11)),"")))</f>
        <v/>
      </c>
    </row>
    <row r="302" spans="1:17" ht="13.6">
      <c r="A302" s="195"/>
      <c r="B302" s="190"/>
      <c r="C302" s="191"/>
      <c r="D302" s="192"/>
      <c r="E302" s="192"/>
      <c r="F302" s="186"/>
      <c r="G302" s="192"/>
      <c r="H302" s="186"/>
      <c r="I302" s="186"/>
      <c r="J302" s="194"/>
      <c r="K302" s="451"/>
      <c r="L302" s="420" t="str">
        <f t="shared" si="20"/>
        <v/>
      </c>
      <c r="M302" s="421" t="str">
        <f t="shared" si="21"/>
        <v/>
      </c>
      <c r="N302" s="422" t="str">
        <f t="shared" si="22"/>
        <v/>
      </c>
      <c r="O302" s="418" t="str">
        <f t="shared" si="23"/>
        <v/>
      </c>
      <c r="P302" s="418" t="str">
        <f t="shared" si="24"/>
        <v/>
      </c>
      <c r="Q302" s="419" t="str">
        <f>IF(A302="","",IF(OR(B302="",C302=""),ERROR.TYPE(3),IFERROR(O302/(IF(F302=120,$G$12,'LDT2,HLDT,MDPV'!$G$11)),"")))</f>
        <v/>
      </c>
    </row>
    <row r="303" spans="1:17" ht="13.6">
      <c r="A303" s="195"/>
      <c r="B303" s="190"/>
      <c r="C303" s="191"/>
      <c r="D303" s="192"/>
      <c r="E303" s="192"/>
      <c r="F303" s="186"/>
      <c r="G303" s="192"/>
      <c r="H303" s="186"/>
      <c r="I303" s="186"/>
      <c r="J303" s="194"/>
      <c r="K303" s="451"/>
      <c r="L303" s="420" t="str">
        <f t="shared" si="20"/>
        <v/>
      </c>
      <c r="M303" s="421" t="str">
        <f t="shared" si="21"/>
        <v/>
      </c>
      <c r="N303" s="422" t="str">
        <f t="shared" si="22"/>
        <v/>
      </c>
      <c r="O303" s="418" t="str">
        <f t="shared" si="23"/>
        <v/>
      </c>
      <c r="P303" s="418" t="str">
        <f t="shared" si="24"/>
        <v/>
      </c>
      <c r="Q303" s="419" t="str">
        <f>IF(A303="","",IF(OR(B303="",C303=""),ERROR.TYPE(3),IFERROR(O303/(IF(F303=120,$G$12,'LDT2,HLDT,MDPV'!$G$11)),"")))</f>
        <v/>
      </c>
    </row>
    <row r="304" spans="1:17" ht="13.6">
      <c r="A304" s="195"/>
      <c r="B304" s="190"/>
      <c r="C304" s="191"/>
      <c r="D304" s="192"/>
      <c r="E304" s="192"/>
      <c r="F304" s="186"/>
      <c r="G304" s="192"/>
      <c r="H304" s="186"/>
      <c r="I304" s="186"/>
      <c r="J304" s="194"/>
      <c r="K304" s="451"/>
      <c r="L304" s="420" t="str">
        <f t="shared" si="20"/>
        <v/>
      </c>
      <c r="M304" s="421" t="str">
        <f t="shared" si="21"/>
        <v/>
      </c>
      <c r="N304" s="422" t="str">
        <f t="shared" si="22"/>
        <v/>
      </c>
      <c r="O304" s="418" t="str">
        <f t="shared" si="23"/>
        <v/>
      </c>
      <c r="P304" s="418" t="str">
        <f t="shared" si="24"/>
        <v/>
      </c>
      <c r="Q304" s="419" t="str">
        <f>IF(A304="","",IF(OR(B304="",C304=""),ERROR.TYPE(3),IFERROR(O304/(IF(F304=120,$G$12,'LDT2,HLDT,MDPV'!$G$11)),"")))</f>
        <v/>
      </c>
    </row>
    <row r="305" spans="1:17" ht="13.6">
      <c r="A305" s="195"/>
      <c r="B305" s="190"/>
      <c r="C305" s="191"/>
      <c r="D305" s="192"/>
      <c r="E305" s="192"/>
      <c r="F305" s="186"/>
      <c r="G305" s="192"/>
      <c r="H305" s="186"/>
      <c r="I305" s="186"/>
      <c r="J305" s="194"/>
      <c r="K305" s="451"/>
      <c r="L305" s="420" t="str">
        <f t="shared" si="20"/>
        <v/>
      </c>
      <c r="M305" s="421" t="str">
        <f t="shared" si="21"/>
        <v/>
      </c>
      <c r="N305" s="422" t="str">
        <f t="shared" si="22"/>
        <v/>
      </c>
      <c r="O305" s="418" t="str">
        <f t="shared" si="23"/>
        <v/>
      </c>
      <c r="P305" s="418" t="str">
        <f t="shared" si="24"/>
        <v/>
      </c>
      <c r="Q305" s="419" t="str">
        <f>IF(A305="","",IF(OR(B305="",C305=""),ERROR.TYPE(3),IFERROR(O305/(IF(F305=120,$G$12,'LDT2,HLDT,MDPV'!$G$11)),"")))</f>
        <v/>
      </c>
    </row>
    <row r="306" spans="1:17" ht="13.6">
      <c r="A306" s="195"/>
      <c r="B306" s="190"/>
      <c r="C306" s="191"/>
      <c r="D306" s="192"/>
      <c r="E306" s="192"/>
      <c r="F306" s="186"/>
      <c r="G306" s="192"/>
      <c r="H306" s="186"/>
      <c r="I306" s="186"/>
      <c r="J306" s="194"/>
      <c r="K306" s="451"/>
      <c r="L306" s="420" t="str">
        <f t="shared" si="20"/>
        <v/>
      </c>
      <c r="M306" s="421" t="str">
        <f t="shared" si="21"/>
        <v/>
      </c>
      <c r="N306" s="422" t="str">
        <f t="shared" si="22"/>
        <v/>
      </c>
      <c r="O306" s="418" t="str">
        <f t="shared" si="23"/>
        <v/>
      </c>
      <c r="P306" s="418" t="str">
        <f t="shared" si="24"/>
        <v/>
      </c>
      <c r="Q306" s="419" t="str">
        <f>IF(A306="","",IF(OR(B306="",C306=""),ERROR.TYPE(3),IFERROR(O306/(IF(F306=120,$G$12,'LDT2,HLDT,MDPV'!$G$11)),"")))</f>
        <v/>
      </c>
    </row>
    <row r="307" spans="1:17" ht="13.6">
      <c r="A307" s="195"/>
      <c r="B307" s="190"/>
      <c r="C307" s="191"/>
      <c r="D307" s="192"/>
      <c r="E307" s="192"/>
      <c r="F307" s="186"/>
      <c r="G307" s="192"/>
      <c r="H307" s="186"/>
      <c r="I307" s="186"/>
      <c r="J307" s="194"/>
      <c r="K307" s="451"/>
      <c r="L307" s="420" t="str">
        <f t="shared" si="20"/>
        <v/>
      </c>
      <c r="M307" s="421" t="str">
        <f t="shared" si="21"/>
        <v/>
      </c>
      <c r="N307" s="422" t="str">
        <f t="shared" si="22"/>
        <v/>
      </c>
      <c r="O307" s="418" t="str">
        <f t="shared" si="23"/>
        <v/>
      </c>
      <c r="P307" s="418" t="str">
        <f t="shared" si="24"/>
        <v/>
      </c>
      <c r="Q307" s="419" t="str">
        <f>IF(A307="","",IF(OR(B307="",C307=""),ERROR.TYPE(3),IFERROR(O307/(IF(F307=120,$G$12,'LDT2,HLDT,MDPV'!$G$11)),"")))</f>
        <v/>
      </c>
    </row>
    <row r="308" spans="1:17" ht="13.6">
      <c r="A308" s="195"/>
      <c r="B308" s="190"/>
      <c r="C308" s="191"/>
      <c r="D308" s="192"/>
      <c r="E308" s="192"/>
      <c r="F308" s="186"/>
      <c r="G308" s="192"/>
      <c r="H308" s="186"/>
      <c r="I308" s="186"/>
      <c r="J308" s="194"/>
      <c r="K308" s="451"/>
      <c r="L308" s="420" t="str">
        <f t="shared" si="20"/>
        <v/>
      </c>
      <c r="M308" s="421" t="str">
        <f t="shared" si="21"/>
        <v/>
      </c>
      <c r="N308" s="422" t="str">
        <f t="shared" si="22"/>
        <v/>
      </c>
      <c r="O308" s="418" t="str">
        <f t="shared" si="23"/>
        <v/>
      </c>
      <c r="P308" s="418" t="str">
        <f t="shared" si="24"/>
        <v/>
      </c>
      <c r="Q308" s="419" t="str">
        <f>IF(A308="","",IF(OR(B308="",C308=""),ERROR.TYPE(3),IFERROR(O308/(IF(F308=120,$G$12,'LDT2,HLDT,MDPV'!$G$11)),"")))</f>
        <v/>
      </c>
    </row>
    <row r="309" spans="1:17" ht="13.6">
      <c r="A309" s="195"/>
      <c r="B309" s="190"/>
      <c r="C309" s="191"/>
      <c r="D309" s="192"/>
      <c r="E309" s="192"/>
      <c r="F309" s="186"/>
      <c r="G309" s="192"/>
      <c r="H309" s="186"/>
      <c r="I309" s="186"/>
      <c r="J309" s="194"/>
      <c r="K309" s="451"/>
      <c r="L309" s="420" t="str">
        <f t="shared" si="20"/>
        <v/>
      </c>
      <c r="M309" s="421" t="str">
        <f t="shared" si="21"/>
        <v/>
      </c>
      <c r="N309" s="422" t="str">
        <f t="shared" si="22"/>
        <v/>
      </c>
      <c r="O309" s="418" t="str">
        <f t="shared" si="23"/>
        <v/>
      </c>
      <c r="P309" s="418" t="str">
        <f t="shared" si="24"/>
        <v/>
      </c>
      <c r="Q309" s="419" t="str">
        <f>IF(A309="","",IF(OR(B309="",C309=""),ERROR.TYPE(3),IFERROR(O309/(IF(F309=120,$G$12,'LDT2,HLDT,MDPV'!$G$11)),"")))</f>
        <v/>
      </c>
    </row>
    <row r="310" spans="1:17" ht="13.6">
      <c r="A310" s="195"/>
      <c r="B310" s="190"/>
      <c r="C310" s="191"/>
      <c r="D310" s="192"/>
      <c r="E310" s="192"/>
      <c r="F310" s="186"/>
      <c r="G310" s="192"/>
      <c r="H310" s="186"/>
      <c r="I310" s="186"/>
      <c r="J310" s="194"/>
      <c r="K310" s="451"/>
      <c r="L310" s="420" t="str">
        <f t="shared" si="20"/>
        <v/>
      </c>
      <c r="M310" s="421" t="str">
        <f t="shared" si="21"/>
        <v/>
      </c>
      <c r="N310" s="422" t="str">
        <f t="shared" si="22"/>
        <v/>
      </c>
      <c r="O310" s="418" t="str">
        <f t="shared" si="23"/>
        <v/>
      </c>
      <c r="P310" s="418" t="str">
        <f t="shared" si="24"/>
        <v/>
      </c>
      <c r="Q310" s="419" t="str">
        <f>IF(A310="","",IF(OR(B310="",C310=""),ERROR.TYPE(3),IFERROR(O310/(IF(F310=120,$G$12,'LDT2,HLDT,MDPV'!$G$11)),"")))</f>
        <v/>
      </c>
    </row>
    <row r="311" spans="1:17" ht="13.6">
      <c r="A311" s="195"/>
      <c r="B311" s="190"/>
      <c r="C311" s="191"/>
      <c r="D311" s="192"/>
      <c r="E311" s="192"/>
      <c r="F311" s="186"/>
      <c r="G311" s="192"/>
      <c r="H311" s="186"/>
      <c r="I311" s="186"/>
      <c r="J311" s="194"/>
      <c r="K311" s="451"/>
      <c r="L311" s="420" t="str">
        <f t="shared" si="20"/>
        <v/>
      </c>
      <c r="M311" s="421" t="str">
        <f t="shared" si="21"/>
        <v/>
      </c>
      <c r="N311" s="422" t="str">
        <f t="shared" si="22"/>
        <v/>
      </c>
      <c r="O311" s="418" t="str">
        <f t="shared" si="23"/>
        <v/>
      </c>
      <c r="P311" s="418" t="str">
        <f t="shared" si="24"/>
        <v/>
      </c>
      <c r="Q311" s="419" t="str">
        <f>IF(A311="","",IF(OR(B311="",C311=""),ERROR.TYPE(3),IFERROR(O311/(IF(F311=120,$G$12,'LDT2,HLDT,MDPV'!$G$11)),"")))</f>
        <v/>
      </c>
    </row>
    <row r="312" spans="1:17" ht="13.6">
      <c r="A312" s="195"/>
      <c r="B312" s="190"/>
      <c r="C312" s="191"/>
      <c r="D312" s="192"/>
      <c r="E312" s="192"/>
      <c r="F312" s="186"/>
      <c r="G312" s="192"/>
      <c r="H312" s="186"/>
      <c r="I312" s="186"/>
      <c r="J312" s="194"/>
      <c r="K312" s="451"/>
      <c r="L312" s="420" t="str">
        <f t="shared" si="20"/>
        <v/>
      </c>
      <c r="M312" s="421" t="str">
        <f t="shared" si="21"/>
        <v/>
      </c>
      <c r="N312" s="422" t="str">
        <f t="shared" si="22"/>
        <v/>
      </c>
      <c r="O312" s="418" t="str">
        <f t="shared" si="23"/>
        <v/>
      </c>
      <c r="P312" s="418" t="str">
        <f t="shared" si="24"/>
        <v/>
      </c>
      <c r="Q312" s="419" t="str">
        <f>IF(A312="","",IF(OR(B312="",C312=""),ERROR.TYPE(3),IFERROR(O312/(IF(F312=120,$G$12,'LDT2,HLDT,MDPV'!$G$11)),"")))</f>
        <v/>
      </c>
    </row>
    <row r="313" spans="1:17" ht="13.6">
      <c r="A313" s="195"/>
      <c r="B313" s="190"/>
      <c r="C313" s="191"/>
      <c r="D313" s="192"/>
      <c r="E313" s="192"/>
      <c r="F313" s="186"/>
      <c r="G313" s="192"/>
      <c r="H313" s="186"/>
      <c r="I313" s="186"/>
      <c r="J313" s="194"/>
      <c r="K313" s="451"/>
      <c r="L313" s="420" t="str">
        <f t="shared" si="20"/>
        <v/>
      </c>
      <c r="M313" s="421" t="str">
        <f t="shared" si="21"/>
        <v/>
      </c>
      <c r="N313" s="422" t="str">
        <f t="shared" si="22"/>
        <v/>
      </c>
      <c r="O313" s="418" t="str">
        <f t="shared" si="23"/>
        <v/>
      </c>
      <c r="P313" s="418" t="str">
        <f t="shared" si="24"/>
        <v/>
      </c>
      <c r="Q313" s="419" t="str">
        <f>IF(A313="","",IF(OR(B313="",C313=""),ERROR.TYPE(3),IFERROR(O313/(IF(F313=120,$G$12,'LDT2,HLDT,MDPV'!$G$11)),"")))</f>
        <v/>
      </c>
    </row>
    <row r="314" spans="1:17" ht="13.6">
      <c r="A314" s="195"/>
      <c r="B314" s="190"/>
      <c r="C314" s="191"/>
      <c r="D314" s="192"/>
      <c r="E314" s="192"/>
      <c r="F314" s="186"/>
      <c r="G314" s="192"/>
      <c r="H314" s="186"/>
      <c r="I314" s="186"/>
      <c r="J314" s="194"/>
      <c r="K314" s="451"/>
      <c r="L314" s="420" t="str">
        <f t="shared" si="20"/>
        <v/>
      </c>
      <c r="M314" s="421" t="str">
        <f t="shared" si="21"/>
        <v/>
      </c>
      <c r="N314" s="422" t="str">
        <f t="shared" si="22"/>
        <v/>
      </c>
      <c r="O314" s="418" t="str">
        <f t="shared" si="23"/>
        <v/>
      </c>
      <c r="P314" s="418" t="str">
        <f t="shared" si="24"/>
        <v/>
      </c>
      <c r="Q314" s="419" t="str">
        <f>IF(A314="","",IF(OR(B314="",C314=""),ERROR.TYPE(3),IFERROR(O314/(IF(F314=120,$G$12,'LDT2,HLDT,MDPV'!$G$11)),"")))</f>
        <v/>
      </c>
    </row>
    <row r="315" spans="1:17" ht="13.6">
      <c r="A315" s="195"/>
      <c r="B315" s="190"/>
      <c r="C315" s="191"/>
      <c r="D315" s="192"/>
      <c r="E315" s="192"/>
      <c r="F315" s="186"/>
      <c r="G315" s="192"/>
      <c r="H315" s="186"/>
      <c r="I315" s="186"/>
      <c r="J315" s="194"/>
      <c r="K315" s="451"/>
      <c r="L315" s="420" t="str">
        <f t="shared" si="20"/>
        <v/>
      </c>
      <c r="M315" s="421" t="str">
        <f t="shared" si="21"/>
        <v/>
      </c>
      <c r="N315" s="422" t="str">
        <f t="shared" si="22"/>
        <v/>
      </c>
      <c r="O315" s="418" t="str">
        <f t="shared" si="23"/>
        <v/>
      </c>
      <c r="P315" s="418" t="str">
        <f t="shared" si="24"/>
        <v/>
      </c>
      <c r="Q315" s="419" t="str">
        <f>IF(A315="","",IF(OR(B315="",C315=""),ERROR.TYPE(3),IFERROR(O315/(IF(F315=120,$G$12,'LDT2,HLDT,MDPV'!$G$11)),"")))</f>
        <v/>
      </c>
    </row>
    <row r="316" spans="1:17" ht="13.6">
      <c r="A316" s="195"/>
      <c r="B316" s="190"/>
      <c r="C316" s="191"/>
      <c r="D316" s="192"/>
      <c r="E316" s="192"/>
      <c r="F316" s="186"/>
      <c r="G316" s="192"/>
      <c r="H316" s="186"/>
      <c r="I316" s="186"/>
      <c r="J316" s="194"/>
      <c r="K316" s="451"/>
      <c r="L316" s="420" t="str">
        <f t="shared" si="20"/>
        <v/>
      </c>
      <c r="M316" s="421" t="str">
        <f t="shared" si="21"/>
        <v/>
      </c>
      <c r="N316" s="422" t="str">
        <f t="shared" si="22"/>
        <v/>
      </c>
      <c r="O316" s="418" t="str">
        <f t="shared" si="23"/>
        <v/>
      </c>
      <c r="P316" s="418" t="str">
        <f t="shared" si="24"/>
        <v/>
      </c>
      <c r="Q316" s="419" t="str">
        <f>IF(A316="","",IF(OR(B316="",C316=""),ERROR.TYPE(3),IFERROR(O316/(IF(F316=120,$G$12,'LDT2,HLDT,MDPV'!$G$11)),"")))</f>
        <v/>
      </c>
    </row>
    <row r="317" spans="1:17" ht="13.6">
      <c r="A317" s="195"/>
      <c r="B317" s="190"/>
      <c r="C317" s="191"/>
      <c r="D317" s="192"/>
      <c r="E317" s="192"/>
      <c r="F317" s="186"/>
      <c r="G317" s="192"/>
      <c r="H317" s="186"/>
      <c r="I317" s="186"/>
      <c r="J317" s="194"/>
      <c r="K317" s="451"/>
      <c r="L317" s="420" t="str">
        <f t="shared" si="20"/>
        <v/>
      </c>
      <c r="M317" s="421" t="str">
        <f t="shared" si="21"/>
        <v/>
      </c>
      <c r="N317" s="422" t="str">
        <f t="shared" si="22"/>
        <v/>
      </c>
      <c r="O317" s="418" t="str">
        <f t="shared" si="23"/>
        <v/>
      </c>
      <c r="P317" s="418" t="str">
        <f t="shared" si="24"/>
        <v/>
      </c>
      <c r="Q317" s="419" t="str">
        <f>IF(A317="","",IF(OR(B317="",C317=""),ERROR.TYPE(3),IFERROR(O317/(IF(F317=120,$G$12,'LDT2,HLDT,MDPV'!$G$11)),"")))</f>
        <v/>
      </c>
    </row>
    <row r="318" spans="1:17" ht="13.6">
      <c r="A318" s="195"/>
      <c r="B318" s="190"/>
      <c r="C318" s="191"/>
      <c r="D318" s="192"/>
      <c r="E318" s="192"/>
      <c r="F318" s="186"/>
      <c r="G318" s="192"/>
      <c r="H318" s="186"/>
      <c r="I318" s="186"/>
      <c r="J318" s="194"/>
      <c r="K318" s="451"/>
      <c r="L318" s="420" t="str">
        <f t="shared" si="20"/>
        <v/>
      </c>
      <c r="M318" s="421" t="str">
        <f t="shared" si="21"/>
        <v/>
      </c>
      <c r="N318" s="422" t="str">
        <f t="shared" si="22"/>
        <v/>
      </c>
      <c r="O318" s="418" t="str">
        <f t="shared" si="23"/>
        <v/>
      </c>
      <c r="P318" s="418" t="str">
        <f t="shared" si="24"/>
        <v/>
      </c>
      <c r="Q318" s="419" t="str">
        <f>IF(A318="","",IF(OR(B318="",C318=""),ERROR.TYPE(3),IFERROR(O318/(IF(F318=120,$G$12,'LDT2,HLDT,MDPV'!$G$11)),"")))</f>
        <v/>
      </c>
    </row>
    <row r="319" spans="1:17" ht="13.6">
      <c r="A319" s="195"/>
      <c r="B319" s="190"/>
      <c r="C319" s="191"/>
      <c r="D319" s="192"/>
      <c r="E319" s="192"/>
      <c r="F319" s="186"/>
      <c r="G319" s="192"/>
      <c r="H319" s="186"/>
      <c r="I319" s="186"/>
      <c r="J319" s="194"/>
      <c r="K319" s="451"/>
      <c r="L319" s="420" t="str">
        <f t="shared" si="20"/>
        <v/>
      </c>
      <c r="M319" s="421" t="str">
        <f t="shared" si="21"/>
        <v/>
      </c>
      <c r="N319" s="422" t="str">
        <f t="shared" si="22"/>
        <v/>
      </c>
      <c r="O319" s="418" t="str">
        <f t="shared" si="23"/>
        <v/>
      </c>
      <c r="P319" s="418" t="str">
        <f t="shared" si="24"/>
        <v/>
      </c>
      <c r="Q319" s="419" t="str">
        <f>IF(A319="","",IF(OR(B319="",C319=""),ERROR.TYPE(3),IFERROR(O319/(IF(F319=120,$G$12,'LDT2,HLDT,MDPV'!$G$11)),"")))</f>
        <v/>
      </c>
    </row>
    <row r="320" spans="1:17" ht="13.6">
      <c r="A320" s="195"/>
      <c r="B320" s="190"/>
      <c r="C320" s="191"/>
      <c r="D320" s="192"/>
      <c r="E320" s="192"/>
      <c r="F320" s="186"/>
      <c r="G320" s="192"/>
      <c r="H320" s="186"/>
      <c r="I320" s="186"/>
      <c r="J320" s="194"/>
      <c r="K320" s="451"/>
      <c r="L320" s="420" t="str">
        <f t="shared" si="20"/>
        <v/>
      </c>
      <c r="M320" s="421" t="str">
        <f t="shared" si="21"/>
        <v/>
      </c>
      <c r="N320" s="422" t="str">
        <f t="shared" si="22"/>
        <v/>
      </c>
      <c r="O320" s="418" t="str">
        <f t="shared" si="23"/>
        <v/>
      </c>
      <c r="P320" s="418" t="str">
        <f t="shared" si="24"/>
        <v/>
      </c>
      <c r="Q320" s="419" t="str">
        <f>IF(A320="","",IF(OR(B320="",C320=""),ERROR.TYPE(3),IFERROR(O320/(IF(F320=120,$G$12,'LDT2,HLDT,MDPV'!$G$11)),"")))</f>
        <v/>
      </c>
    </row>
    <row r="321" spans="1:17" ht="13.6">
      <c r="A321" s="195"/>
      <c r="B321" s="190"/>
      <c r="C321" s="191"/>
      <c r="D321" s="192"/>
      <c r="E321" s="192"/>
      <c r="F321" s="186"/>
      <c r="G321" s="192"/>
      <c r="H321" s="186"/>
      <c r="I321" s="186"/>
      <c r="J321" s="194"/>
      <c r="K321" s="451"/>
      <c r="L321" s="420" t="str">
        <f t="shared" si="20"/>
        <v/>
      </c>
      <c r="M321" s="421" t="str">
        <f t="shared" si="21"/>
        <v/>
      </c>
      <c r="N321" s="422" t="str">
        <f t="shared" si="22"/>
        <v/>
      </c>
      <c r="O321" s="418" t="str">
        <f t="shared" si="23"/>
        <v/>
      </c>
      <c r="P321" s="418" t="str">
        <f t="shared" si="24"/>
        <v/>
      </c>
      <c r="Q321" s="419" t="str">
        <f>IF(A321="","",IF(OR(B321="",C321=""),ERROR.TYPE(3),IFERROR(O321/(IF(F321=120,$G$12,'LDT2,HLDT,MDPV'!$G$11)),"")))</f>
        <v/>
      </c>
    </row>
    <row r="322" spans="1:17" ht="13.6">
      <c r="A322" s="195"/>
      <c r="B322" s="190"/>
      <c r="C322" s="191"/>
      <c r="D322" s="192"/>
      <c r="E322" s="192"/>
      <c r="F322" s="186"/>
      <c r="G322" s="192"/>
      <c r="H322" s="186"/>
      <c r="I322" s="186"/>
      <c r="J322" s="194"/>
      <c r="K322" s="451"/>
      <c r="L322" s="420" t="str">
        <f t="shared" si="20"/>
        <v/>
      </c>
      <c r="M322" s="421" t="str">
        <f t="shared" si="21"/>
        <v/>
      </c>
      <c r="N322" s="422" t="str">
        <f t="shared" si="22"/>
        <v/>
      </c>
      <c r="O322" s="418" t="str">
        <f t="shared" si="23"/>
        <v/>
      </c>
      <c r="P322" s="418" t="str">
        <f t="shared" si="24"/>
        <v/>
      </c>
      <c r="Q322" s="419" t="str">
        <f>IF(A322="","",IF(OR(B322="",C322=""),ERROR.TYPE(3),IFERROR(O322/(IF(F322=120,$G$12,'LDT2,HLDT,MDPV'!$G$11)),"")))</f>
        <v/>
      </c>
    </row>
    <row r="323" spans="1:17" ht="13.6">
      <c r="A323" s="195"/>
      <c r="B323" s="190"/>
      <c r="C323" s="191"/>
      <c r="D323" s="192"/>
      <c r="E323" s="192"/>
      <c r="F323" s="186"/>
      <c r="G323" s="192"/>
      <c r="H323" s="186"/>
      <c r="I323" s="186"/>
      <c r="J323" s="194"/>
      <c r="K323" s="451"/>
      <c r="L323" s="420" t="str">
        <f t="shared" si="20"/>
        <v/>
      </c>
      <c r="M323" s="421" t="str">
        <f t="shared" si="21"/>
        <v/>
      </c>
      <c r="N323" s="422" t="str">
        <f t="shared" si="22"/>
        <v/>
      </c>
      <c r="O323" s="418" t="str">
        <f t="shared" si="23"/>
        <v/>
      </c>
      <c r="P323" s="418" t="str">
        <f t="shared" si="24"/>
        <v/>
      </c>
      <c r="Q323" s="419" t="str">
        <f>IF(A323="","",IF(OR(B323="",C323=""),ERROR.TYPE(3),IFERROR(O323/(IF(F323=120,$G$12,'LDT2,HLDT,MDPV'!$G$11)),"")))</f>
        <v/>
      </c>
    </row>
    <row r="324" spans="1:17" ht="13.6">
      <c r="A324" s="195"/>
      <c r="B324" s="190"/>
      <c r="C324" s="191"/>
      <c r="D324" s="192"/>
      <c r="E324" s="192"/>
      <c r="F324" s="186"/>
      <c r="G324" s="192"/>
      <c r="H324" s="186"/>
      <c r="I324" s="186"/>
      <c r="J324" s="194"/>
      <c r="K324" s="451"/>
      <c r="L324" s="420" t="str">
        <f t="shared" si="20"/>
        <v/>
      </c>
      <c r="M324" s="421" t="str">
        <f t="shared" si="21"/>
        <v/>
      </c>
      <c r="N324" s="422" t="str">
        <f t="shared" si="22"/>
        <v/>
      </c>
      <c r="O324" s="418" t="str">
        <f t="shared" si="23"/>
        <v/>
      </c>
      <c r="P324" s="418" t="str">
        <f t="shared" si="24"/>
        <v/>
      </c>
      <c r="Q324" s="419" t="str">
        <f>IF(A324="","",IF(OR(B324="",C324=""),ERROR.TYPE(3),IFERROR(O324/(IF(F324=120,$G$12,'LDT2,HLDT,MDPV'!$G$11)),"")))</f>
        <v/>
      </c>
    </row>
    <row r="325" spans="1:17" ht="13.6">
      <c r="A325" s="195"/>
      <c r="B325" s="190"/>
      <c r="C325" s="191"/>
      <c r="D325" s="192"/>
      <c r="E325" s="192"/>
      <c r="F325" s="186"/>
      <c r="G325" s="192"/>
      <c r="H325" s="186"/>
      <c r="I325" s="186"/>
      <c r="J325" s="194"/>
      <c r="K325" s="451"/>
      <c r="L325" s="420" t="str">
        <f t="shared" si="20"/>
        <v/>
      </c>
      <c r="M325" s="421" t="str">
        <f t="shared" si="21"/>
        <v/>
      </c>
      <c r="N325" s="422" t="str">
        <f t="shared" si="22"/>
        <v/>
      </c>
      <c r="O325" s="418" t="str">
        <f t="shared" si="23"/>
        <v/>
      </c>
      <c r="P325" s="418" t="str">
        <f t="shared" si="24"/>
        <v/>
      </c>
      <c r="Q325" s="419" t="str">
        <f>IF(A325="","",IF(OR(B325="",C325=""),ERROR.TYPE(3),IFERROR(O325/(IF(F325=120,$G$12,'LDT2,HLDT,MDPV'!$G$11)),"")))</f>
        <v/>
      </c>
    </row>
    <row r="326" spans="1:17" ht="13.6">
      <c r="A326" s="195"/>
      <c r="B326" s="190"/>
      <c r="C326" s="191"/>
      <c r="D326" s="192"/>
      <c r="E326" s="192"/>
      <c r="F326" s="186"/>
      <c r="G326" s="192"/>
      <c r="H326" s="186"/>
      <c r="I326" s="186"/>
      <c r="J326" s="194"/>
      <c r="K326" s="451"/>
      <c r="L326" s="420" t="str">
        <f t="shared" si="20"/>
        <v/>
      </c>
      <c r="M326" s="421" t="str">
        <f t="shared" si="21"/>
        <v/>
      </c>
      <c r="N326" s="422" t="str">
        <f t="shared" si="22"/>
        <v/>
      </c>
      <c r="O326" s="418" t="str">
        <f t="shared" si="23"/>
        <v/>
      </c>
      <c r="P326" s="418" t="str">
        <f t="shared" si="24"/>
        <v/>
      </c>
      <c r="Q326" s="419" t="str">
        <f>IF(A326="","",IF(OR(B326="",C326=""),ERROR.TYPE(3),IFERROR(O326/(IF(F326=120,$G$12,'LDT2,HLDT,MDPV'!$G$11)),"")))</f>
        <v/>
      </c>
    </row>
    <row r="327" spans="1:17" ht="13.6">
      <c r="A327" s="195"/>
      <c r="B327" s="190"/>
      <c r="C327" s="191"/>
      <c r="D327" s="192"/>
      <c r="E327" s="192"/>
      <c r="F327" s="186"/>
      <c r="G327" s="192"/>
      <c r="H327" s="186"/>
      <c r="I327" s="186"/>
      <c r="J327" s="194"/>
      <c r="K327" s="451"/>
      <c r="L327" s="420" t="str">
        <f t="shared" si="20"/>
        <v/>
      </c>
      <c r="M327" s="421" t="str">
        <f t="shared" si="21"/>
        <v/>
      </c>
      <c r="N327" s="422" t="str">
        <f t="shared" si="22"/>
        <v/>
      </c>
      <c r="O327" s="418" t="str">
        <f t="shared" si="23"/>
        <v/>
      </c>
      <c r="P327" s="418" t="str">
        <f t="shared" si="24"/>
        <v/>
      </c>
      <c r="Q327" s="419" t="str">
        <f>IF(A327="","",IF(OR(B327="",C327=""),ERROR.TYPE(3),IFERROR(O327/(IF(F327=120,$G$12,'LDT2,HLDT,MDPV'!$G$11)),"")))</f>
        <v/>
      </c>
    </row>
    <row r="328" spans="1:17" ht="13.6">
      <c r="A328" s="195"/>
      <c r="B328" s="190"/>
      <c r="C328" s="191"/>
      <c r="D328" s="192"/>
      <c r="E328" s="192"/>
      <c r="F328" s="186"/>
      <c r="G328" s="192"/>
      <c r="H328" s="186"/>
      <c r="I328" s="186"/>
      <c r="J328" s="194"/>
      <c r="K328" s="451"/>
      <c r="L328" s="420" t="str">
        <f t="shared" si="20"/>
        <v/>
      </c>
      <c r="M328" s="421" t="str">
        <f t="shared" si="21"/>
        <v/>
      </c>
      <c r="N328" s="422" t="str">
        <f t="shared" si="22"/>
        <v/>
      </c>
      <c r="O328" s="418" t="str">
        <f t="shared" si="23"/>
        <v/>
      </c>
      <c r="P328" s="418" t="str">
        <f t="shared" si="24"/>
        <v/>
      </c>
      <c r="Q328" s="419" t="str">
        <f>IF(A328="","",IF(OR(B328="",C328=""),ERROR.TYPE(3),IFERROR(O328/(IF(F328=120,$G$12,'LDT2,HLDT,MDPV'!$G$11)),"")))</f>
        <v/>
      </c>
    </row>
    <row r="329" spans="1:17" ht="13.6">
      <c r="A329" s="195"/>
      <c r="B329" s="190"/>
      <c r="C329" s="191"/>
      <c r="D329" s="192"/>
      <c r="E329" s="192"/>
      <c r="F329" s="186"/>
      <c r="G329" s="192"/>
      <c r="H329" s="186"/>
      <c r="I329" s="186"/>
      <c r="J329" s="194"/>
      <c r="K329" s="451"/>
      <c r="L329" s="420" t="str">
        <f t="shared" si="20"/>
        <v/>
      </c>
      <c r="M329" s="421" t="str">
        <f t="shared" si="21"/>
        <v/>
      </c>
      <c r="N329" s="422" t="str">
        <f t="shared" si="22"/>
        <v/>
      </c>
      <c r="O329" s="418" t="str">
        <f t="shared" si="23"/>
        <v/>
      </c>
      <c r="P329" s="418" t="str">
        <f t="shared" si="24"/>
        <v/>
      </c>
      <c r="Q329" s="419" t="str">
        <f>IF(A329="","",IF(OR(B329="",C329=""),ERROR.TYPE(3),IFERROR(O329/(IF(F329=120,$G$12,'LDT2,HLDT,MDPV'!$G$11)),"")))</f>
        <v/>
      </c>
    </row>
    <row r="330" spans="1:17" ht="13.6">
      <c r="A330" s="195"/>
      <c r="B330" s="190"/>
      <c r="C330" s="191"/>
      <c r="D330" s="192"/>
      <c r="E330" s="192"/>
      <c r="F330" s="186"/>
      <c r="G330" s="192"/>
      <c r="H330" s="186"/>
      <c r="I330" s="186"/>
      <c r="J330" s="194"/>
      <c r="K330" s="451"/>
      <c r="L330" s="420" t="str">
        <f t="shared" si="20"/>
        <v/>
      </c>
      <c r="M330" s="421" t="str">
        <f t="shared" si="21"/>
        <v/>
      </c>
      <c r="N330" s="422" t="str">
        <f t="shared" si="22"/>
        <v/>
      </c>
      <c r="O330" s="418" t="str">
        <f t="shared" si="23"/>
        <v/>
      </c>
      <c r="P330" s="418" t="str">
        <f t="shared" si="24"/>
        <v/>
      </c>
      <c r="Q330" s="419" t="str">
        <f>IF(A330="","",IF(OR(B330="",C330=""),ERROR.TYPE(3),IFERROR(O330/(IF(F330=120,$G$12,'LDT2,HLDT,MDPV'!$G$11)),"")))</f>
        <v/>
      </c>
    </row>
    <row r="331" spans="1:17" ht="13.6">
      <c r="A331" s="195"/>
      <c r="B331" s="190"/>
      <c r="C331" s="191"/>
      <c r="D331" s="192"/>
      <c r="E331" s="192"/>
      <c r="F331" s="186"/>
      <c r="G331" s="192"/>
      <c r="H331" s="186"/>
      <c r="I331" s="186"/>
      <c r="J331" s="194"/>
      <c r="K331" s="451"/>
      <c r="L331" s="420" t="str">
        <f t="shared" si="20"/>
        <v/>
      </c>
      <c r="M331" s="421" t="str">
        <f t="shared" si="21"/>
        <v/>
      </c>
      <c r="N331" s="422" t="str">
        <f t="shared" si="22"/>
        <v/>
      </c>
      <c r="O331" s="418" t="str">
        <f t="shared" si="23"/>
        <v/>
      </c>
      <c r="P331" s="418" t="str">
        <f t="shared" si="24"/>
        <v/>
      </c>
      <c r="Q331" s="419" t="str">
        <f>IF(A331="","",IF(OR(B331="",C331=""),ERROR.TYPE(3),IFERROR(O331/(IF(F331=120,$G$12,'LDT2,HLDT,MDPV'!$G$11)),"")))</f>
        <v/>
      </c>
    </row>
    <row r="332" spans="1:17" ht="13.6">
      <c r="A332" s="195"/>
      <c r="B332" s="190"/>
      <c r="C332" s="191"/>
      <c r="D332" s="192"/>
      <c r="E332" s="192"/>
      <c r="F332" s="186"/>
      <c r="G332" s="192"/>
      <c r="H332" s="186"/>
      <c r="I332" s="186"/>
      <c r="J332" s="194"/>
      <c r="K332" s="451"/>
      <c r="L332" s="420" t="str">
        <f t="shared" si="20"/>
        <v/>
      </c>
      <c r="M332" s="421" t="str">
        <f t="shared" si="21"/>
        <v/>
      </c>
      <c r="N332" s="422" t="str">
        <f t="shared" si="22"/>
        <v/>
      </c>
      <c r="O332" s="418" t="str">
        <f t="shared" si="23"/>
        <v/>
      </c>
      <c r="P332" s="418" t="str">
        <f t="shared" si="24"/>
        <v/>
      </c>
      <c r="Q332" s="419" t="str">
        <f>IF(A332="","",IF(OR(B332="",C332=""),ERROR.TYPE(3),IFERROR(O332/(IF(F332=120,$G$12,'LDT2,HLDT,MDPV'!$G$11)),"")))</f>
        <v/>
      </c>
    </row>
    <row r="333" spans="1:17" ht="13.6">
      <c r="A333" s="195"/>
      <c r="B333" s="190"/>
      <c r="C333" s="191"/>
      <c r="D333" s="192"/>
      <c r="E333" s="192"/>
      <c r="F333" s="186"/>
      <c r="G333" s="192"/>
      <c r="H333" s="186"/>
      <c r="I333" s="186"/>
      <c r="J333" s="194"/>
      <c r="K333" s="451"/>
      <c r="L333" s="420" t="str">
        <f t="shared" si="20"/>
        <v/>
      </c>
      <c r="M333" s="421" t="str">
        <f t="shared" si="21"/>
        <v/>
      </c>
      <c r="N333" s="422" t="str">
        <f t="shared" si="22"/>
        <v/>
      </c>
      <c r="O333" s="418" t="str">
        <f t="shared" si="23"/>
        <v/>
      </c>
      <c r="P333" s="418" t="str">
        <f t="shared" si="24"/>
        <v/>
      </c>
      <c r="Q333" s="419" t="str">
        <f>IF(A333="","",IF(OR(B333="",C333=""),ERROR.TYPE(3),IFERROR(O333/(IF(F333=120,$G$12,'LDT2,HLDT,MDPV'!$G$11)),"")))</f>
        <v/>
      </c>
    </row>
    <row r="334" spans="1:17" ht="13.6">
      <c r="A334" s="195"/>
      <c r="B334" s="190"/>
      <c r="C334" s="191"/>
      <c r="D334" s="192"/>
      <c r="E334" s="192"/>
      <c r="F334" s="186"/>
      <c r="G334" s="192"/>
      <c r="H334" s="186"/>
      <c r="I334" s="186"/>
      <c r="J334" s="194"/>
      <c r="K334" s="451"/>
      <c r="L334" s="420" t="str">
        <f t="shared" si="20"/>
        <v/>
      </c>
      <c r="M334" s="421" t="str">
        <f t="shared" si="21"/>
        <v/>
      </c>
      <c r="N334" s="422" t="str">
        <f t="shared" si="22"/>
        <v/>
      </c>
      <c r="O334" s="418" t="str">
        <f t="shared" si="23"/>
        <v/>
      </c>
      <c r="P334" s="418" t="str">
        <f t="shared" si="24"/>
        <v/>
      </c>
      <c r="Q334" s="419" t="str">
        <f>IF(A334="","",IF(OR(B334="",C334=""),ERROR.TYPE(3),IFERROR(O334/(IF(F334=120,$G$12,'LDT2,HLDT,MDPV'!$G$11)),"")))</f>
        <v/>
      </c>
    </row>
    <row r="335" spans="1:17" ht="13.6">
      <c r="A335" s="195"/>
      <c r="B335" s="190"/>
      <c r="C335" s="191"/>
      <c r="D335" s="192"/>
      <c r="E335" s="192"/>
      <c r="F335" s="186"/>
      <c r="G335" s="192"/>
      <c r="H335" s="186"/>
      <c r="I335" s="186"/>
      <c r="J335" s="194"/>
      <c r="K335" s="451"/>
      <c r="L335" s="420" t="str">
        <f t="shared" si="20"/>
        <v/>
      </c>
      <c r="M335" s="421" t="str">
        <f t="shared" si="21"/>
        <v/>
      </c>
      <c r="N335" s="422" t="str">
        <f t="shared" si="22"/>
        <v/>
      </c>
      <c r="O335" s="418" t="str">
        <f t="shared" si="23"/>
        <v/>
      </c>
      <c r="P335" s="418" t="str">
        <f t="shared" si="24"/>
        <v/>
      </c>
      <c r="Q335" s="419" t="str">
        <f>IF(A335="","",IF(OR(B335="",C335=""),ERROR.TYPE(3),IFERROR(O335/(IF(F335=120,$G$12,'LDT2,HLDT,MDPV'!$G$11)),"")))</f>
        <v/>
      </c>
    </row>
    <row r="336" spans="1:17" ht="13.6">
      <c r="A336" s="195"/>
      <c r="B336" s="190"/>
      <c r="C336" s="191"/>
      <c r="D336" s="192"/>
      <c r="E336" s="192"/>
      <c r="F336" s="186"/>
      <c r="G336" s="192"/>
      <c r="H336" s="186"/>
      <c r="I336" s="186"/>
      <c r="J336" s="194"/>
      <c r="K336" s="451"/>
      <c r="L336" s="420" t="str">
        <f t="shared" si="20"/>
        <v/>
      </c>
      <c r="M336" s="421" t="str">
        <f t="shared" si="21"/>
        <v/>
      </c>
      <c r="N336" s="422" t="str">
        <f t="shared" si="22"/>
        <v/>
      </c>
      <c r="O336" s="418" t="str">
        <f t="shared" si="23"/>
        <v/>
      </c>
      <c r="P336" s="418" t="str">
        <f t="shared" si="24"/>
        <v/>
      </c>
      <c r="Q336" s="419" t="str">
        <f>IF(A336="","",IF(OR(B336="",C336=""),ERROR.TYPE(3),IFERROR(O336/(IF(F336=120,$G$12,'LDT2,HLDT,MDPV'!$G$11)),"")))</f>
        <v/>
      </c>
    </row>
    <row r="337" spans="1:17" ht="13.6">
      <c r="A337" s="195"/>
      <c r="B337" s="190"/>
      <c r="C337" s="191"/>
      <c r="D337" s="192"/>
      <c r="E337" s="192"/>
      <c r="F337" s="186"/>
      <c r="G337" s="192"/>
      <c r="H337" s="186"/>
      <c r="I337" s="186"/>
      <c r="J337" s="194"/>
      <c r="K337" s="451"/>
      <c r="L337" s="420" t="str">
        <f t="shared" si="20"/>
        <v/>
      </c>
      <c r="M337" s="421" t="str">
        <f t="shared" si="21"/>
        <v/>
      </c>
      <c r="N337" s="422" t="str">
        <f t="shared" si="22"/>
        <v/>
      </c>
      <c r="O337" s="418" t="str">
        <f t="shared" si="23"/>
        <v/>
      </c>
      <c r="P337" s="418" t="str">
        <f t="shared" si="24"/>
        <v/>
      </c>
      <c r="Q337" s="419" t="str">
        <f>IF(A337="","",IF(OR(B337="",C337=""),ERROR.TYPE(3),IFERROR(O337/(IF(F337=120,$G$12,'LDT2,HLDT,MDPV'!$G$11)),"")))</f>
        <v/>
      </c>
    </row>
    <row r="338" spans="1:17" ht="13.6">
      <c r="A338" s="195"/>
      <c r="B338" s="190"/>
      <c r="C338" s="191"/>
      <c r="D338" s="192"/>
      <c r="E338" s="192"/>
      <c r="F338" s="186"/>
      <c r="G338" s="192"/>
      <c r="H338" s="186"/>
      <c r="I338" s="186"/>
      <c r="J338" s="194"/>
      <c r="K338" s="451"/>
      <c r="L338" s="420" t="str">
        <f t="shared" ref="L338:L401" si="25">IF(A338="","",IF(B338=160,0.16,IF(B338=125,0.125,IF(B338=110,0.11,IF(B338=85,0.085,IF(B338="FED SULEV30",0.03,IF(B338=70,0.07,IF(B338=50,0.05,IF(B338=30,0.03,IF(B338=20,0.02,IF(B338=0,0,"n/a")))))))))))</f>
        <v/>
      </c>
      <c r="M338" s="421" t="str">
        <f t="shared" ref="M338:M401" si="26">IF(L338="","",MAX(0,L338-IF(G338="Yes",0.005,0))-IF(H338="Yes",I338,0))</f>
        <v/>
      </c>
      <c r="N338" s="422" t="str">
        <f t="shared" ref="N338:N401" si="27">IF(A338="","",IF(OR(B338="",C338=""),"FIX BIN",J338*M338))</f>
        <v/>
      </c>
      <c r="O338" s="418" t="str">
        <f t="shared" ref="O338:O401" si="28">IF(A338="","",IF(OR(B338="",C338=""),"FIX BIN",IFERROR(J338*C338,"")))</f>
        <v/>
      </c>
      <c r="P338" s="418" t="str">
        <f t="shared" ref="P338:P401" si="29">IF(A338="","",IF(OR(B338="",C338=""),ERROR.TYPE(3),IFERROR(N338/(IF(E338=120,$G$11,$M$11)),"")))</f>
        <v/>
      </c>
      <c r="Q338" s="419" t="str">
        <f>IF(A338="","",IF(OR(B338="",C338=""),ERROR.TYPE(3),IFERROR(O338/(IF(F338=120,$G$12,'LDT2,HLDT,MDPV'!$G$11)),"")))</f>
        <v/>
      </c>
    </row>
    <row r="339" spans="1:17" ht="13.6">
      <c r="A339" s="195"/>
      <c r="B339" s="190"/>
      <c r="C339" s="191"/>
      <c r="D339" s="192"/>
      <c r="E339" s="192"/>
      <c r="F339" s="186"/>
      <c r="G339" s="192"/>
      <c r="H339" s="186"/>
      <c r="I339" s="186"/>
      <c r="J339" s="194"/>
      <c r="K339" s="451"/>
      <c r="L339" s="420" t="str">
        <f t="shared" si="25"/>
        <v/>
      </c>
      <c r="M339" s="421" t="str">
        <f t="shared" si="26"/>
        <v/>
      </c>
      <c r="N339" s="422" t="str">
        <f t="shared" si="27"/>
        <v/>
      </c>
      <c r="O339" s="418" t="str">
        <f t="shared" si="28"/>
        <v/>
      </c>
      <c r="P339" s="418" t="str">
        <f t="shared" si="29"/>
        <v/>
      </c>
      <c r="Q339" s="419" t="str">
        <f>IF(A339="","",IF(OR(B339="",C339=""),ERROR.TYPE(3),IFERROR(O339/(IF(F339=120,$G$12,'LDT2,HLDT,MDPV'!$G$11)),"")))</f>
        <v/>
      </c>
    </row>
    <row r="340" spans="1:17" ht="13.6">
      <c r="A340" s="195"/>
      <c r="B340" s="190"/>
      <c r="C340" s="191"/>
      <c r="D340" s="192"/>
      <c r="E340" s="192"/>
      <c r="F340" s="186"/>
      <c r="G340" s="192"/>
      <c r="H340" s="186"/>
      <c r="I340" s="186"/>
      <c r="J340" s="194"/>
      <c r="K340" s="451"/>
      <c r="L340" s="420" t="str">
        <f t="shared" si="25"/>
        <v/>
      </c>
      <c r="M340" s="421" t="str">
        <f t="shared" si="26"/>
        <v/>
      </c>
      <c r="N340" s="422" t="str">
        <f t="shared" si="27"/>
        <v/>
      </c>
      <c r="O340" s="418" t="str">
        <f t="shared" si="28"/>
        <v/>
      </c>
      <c r="P340" s="418" t="str">
        <f t="shared" si="29"/>
        <v/>
      </c>
      <c r="Q340" s="419" t="str">
        <f>IF(A340="","",IF(OR(B340="",C340=""),ERROR.TYPE(3),IFERROR(O340/(IF(F340=120,$G$12,'LDT2,HLDT,MDPV'!$G$11)),"")))</f>
        <v/>
      </c>
    </row>
    <row r="341" spans="1:17" ht="13.6">
      <c r="A341" s="195"/>
      <c r="B341" s="190"/>
      <c r="C341" s="191"/>
      <c r="D341" s="192"/>
      <c r="E341" s="192"/>
      <c r="F341" s="186"/>
      <c r="G341" s="192"/>
      <c r="H341" s="186"/>
      <c r="I341" s="186"/>
      <c r="J341" s="194"/>
      <c r="K341" s="451"/>
      <c r="L341" s="420" t="str">
        <f t="shared" si="25"/>
        <v/>
      </c>
      <c r="M341" s="421" t="str">
        <f t="shared" si="26"/>
        <v/>
      </c>
      <c r="N341" s="422" t="str">
        <f t="shared" si="27"/>
        <v/>
      </c>
      <c r="O341" s="418" t="str">
        <f t="shared" si="28"/>
        <v/>
      </c>
      <c r="P341" s="418" t="str">
        <f t="shared" si="29"/>
        <v/>
      </c>
      <c r="Q341" s="419" t="str">
        <f>IF(A341="","",IF(OR(B341="",C341=""),ERROR.TYPE(3),IFERROR(O341/(IF(F341=120,$G$12,'LDT2,HLDT,MDPV'!$G$11)),"")))</f>
        <v/>
      </c>
    </row>
    <row r="342" spans="1:17" ht="13.6">
      <c r="A342" s="195"/>
      <c r="B342" s="190"/>
      <c r="C342" s="191"/>
      <c r="D342" s="192"/>
      <c r="E342" s="192"/>
      <c r="F342" s="186"/>
      <c r="G342" s="192"/>
      <c r="H342" s="186"/>
      <c r="I342" s="186"/>
      <c r="J342" s="194"/>
      <c r="K342" s="451"/>
      <c r="L342" s="420" t="str">
        <f t="shared" si="25"/>
        <v/>
      </c>
      <c r="M342" s="421" t="str">
        <f t="shared" si="26"/>
        <v/>
      </c>
      <c r="N342" s="422" t="str">
        <f t="shared" si="27"/>
        <v/>
      </c>
      <c r="O342" s="418" t="str">
        <f t="shared" si="28"/>
        <v/>
      </c>
      <c r="P342" s="418" t="str">
        <f t="shared" si="29"/>
        <v/>
      </c>
      <c r="Q342" s="419" t="str">
        <f>IF(A342="","",IF(OR(B342="",C342=""),ERROR.TYPE(3),IFERROR(O342/(IF(F342=120,$G$12,'LDT2,HLDT,MDPV'!$G$11)),"")))</f>
        <v/>
      </c>
    </row>
    <row r="343" spans="1:17" ht="13.6">
      <c r="A343" s="195"/>
      <c r="B343" s="190"/>
      <c r="C343" s="191"/>
      <c r="D343" s="192"/>
      <c r="E343" s="192"/>
      <c r="F343" s="186"/>
      <c r="G343" s="192"/>
      <c r="H343" s="186"/>
      <c r="I343" s="186"/>
      <c r="J343" s="194"/>
      <c r="K343" s="451"/>
      <c r="L343" s="420" t="str">
        <f t="shared" si="25"/>
        <v/>
      </c>
      <c r="M343" s="421" t="str">
        <f t="shared" si="26"/>
        <v/>
      </c>
      <c r="N343" s="422" t="str">
        <f t="shared" si="27"/>
        <v/>
      </c>
      <c r="O343" s="418" t="str">
        <f t="shared" si="28"/>
        <v/>
      </c>
      <c r="P343" s="418" t="str">
        <f t="shared" si="29"/>
        <v/>
      </c>
      <c r="Q343" s="419" t="str">
        <f>IF(A343="","",IF(OR(B343="",C343=""),ERROR.TYPE(3),IFERROR(O343/(IF(F343=120,$G$12,'LDT2,HLDT,MDPV'!$G$11)),"")))</f>
        <v/>
      </c>
    </row>
    <row r="344" spans="1:17" ht="13.6">
      <c r="A344" s="195"/>
      <c r="B344" s="190"/>
      <c r="C344" s="191"/>
      <c r="D344" s="192"/>
      <c r="E344" s="192"/>
      <c r="F344" s="186"/>
      <c r="G344" s="192"/>
      <c r="H344" s="186"/>
      <c r="I344" s="186"/>
      <c r="J344" s="194"/>
      <c r="K344" s="451"/>
      <c r="L344" s="420" t="str">
        <f t="shared" si="25"/>
        <v/>
      </c>
      <c r="M344" s="421" t="str">
        <f t="shared" si="26"/>
        <v/>
      </c>
      <c r="N344" s="422" t="str">
        <f t="shared" si="27"/>
        <v/>
      </c>
      <c r="O344" s="418" t="str">
        <f t="shared" si="28"/>
        <v/>
      </c>
      <c r="P344" s="418" t="str">
        <f t="shared" si="29"/>
        <v/>
      </c>
      <c r="Q344" s="419" t="str">
        <f>IF(A344="","",IF(OR(B344="",C344=""),ERROR.TYPE(3),IFERROR(O344/(IF(F344=120,$G$12,'LDT2,HLDT,MDPV'!$G$11)),"")))</f>
        <v/>
      </c>
    </row>
    <row r="345" spans="1:17" ht="13.6">
      <c r="A345" s="195"/>
      <c r="B345" s="190"/>
      <c r="C345" s="191"/>
      <c r="D345" s="192"/>
      <c r="E345" s="192"/>
      <c r="F345" s="186"/>
      <c r="G345" s="192"/>
      <c r="H345" s="186"/>
      <c r="I345" s="186"/>
      <c r="J345" s="194"/>
      <c r="K345" s="451"/>
      <c r="L345" s="420" t="str">
        <f t="shared" si="25"/>
        <v/>
      </c>
      <c r="M345" s="421" t="str">
        <f t="shared" si="26"/>
        <v/>
      </c>
      <c r="N345" s="422" t="str">
        <f t="shared" si="27"/>
        <v/>
      </c>
      <c r="O345" s="418" t="str">
        <f t="shared" si="28"/>
        <v/>
      </c>
      <c r="P345" s="418" t="str">
        <f t="shared" si="29"/>
        <v/>
      </c>
      <c r="Q345" s="419" t="str">
        <f>IF(A345="","",IF(OR(B345="",C345=""),ERROR.TYPE(3),IFERROR(O345/(IF(F345=120,$G$12,'LDT2,HLDT,MDPV'!$G$11)),"")))</f>
        <v/>
      </c>
    </row>
    <row r="346" spans="1:17" ht="13.6">
      <c r="A346" s="195"/>
      <c r="B346" s="190"/>
      <c r="C346" s="191"/>
      <c r="D346" s="192"/>
      <c r="E346" s="192"/>
      <c r="F346" s="186"/>
      <c r="G346" s="192"/>
      <c r="H346" s="186"/>
      <c r="I346" s="186"/>
      <c r="J346" s="194"/>
      <c r="K346" s="451"/>
      <c r="L346" s="420" t="str">
        <f t="shared" si="25"/>
        <v/>
      </c>
      <c r="M346" s="421" t="str">
        <f t="shared" si="26"/>
        <v/>
      </c>
      <c r="N346" s="422" t="str">
        <f t="shared" si="27"/>
        <v/>
      </c>
      <c r="O346" s="418" t="str">
        <f t="shared" si="28"/>
        <v/>
      </c>
      <c r="P346" s="418" t="str">
        <f t="shared" si="29"/>
        <v/>
      </c>
      <c r="Q346" s="419" t="str">
        <f>IF(A346="","",IF(OR(B346="",C346=""),ERROR.TYPE(3),IFERROR(O346/(IF(F346=120,$G$12,'LDT2,HLDT,MDPV'!$G$11)),"")))</f>
        <v/>
      </c>
    </row>
    <row r="347" spans="1:17" ht="13.6">
      <c r="A347" s="195"/>
      <c r="B347" s="190"/>
      <c r="C347" s="191"/>
      <c r="D347" s="192"/>
      <c r="E347" s="192"/>
      <c r="F347" s="186"/>
      <c r="G347" s="192"/>
      <c r="H347" s="186"/>
      <c r="I347" s="186"/>
      <c r="J347" s="194"/>
      <c r="K347" s="451"/>
      <c r="L347" s="420" t="str">
        <f t="shared" si="25"/>
        <v/>
      </c>
      <c r="M347" s="421" t="str">
        <f t="shared" si="26"/>
        <v/>
      </c>
      <c r="N347" s="422" t="str">
        <f t="shared" si="27"/>
        <v/>
      </c>
      <c r="O347" s="418" t="str">
        <f t="shared" si="28"/>
        <v/>
      </c>
      <c r="P347" s="418" t="str">
        <f t="shared" si="29"/>
        <v/>
      </c>
      <c r="Q347" s="419" t="str">
        <f>IF(A347="","",IF(OR(B347="",C347=""),ERROR.TYPE(3),IFERROR(O347/(IF(F347=120,$G$12,'LDT2,HLDT,MDPV'!$G$11)),"")))</f>
        <v/>
      </c>
    </row>
    <row r="348" spans="1:17" ht="13.6">
      <c r="A348" s="195"/>
      <c r="B348" s="190"/>
      <c r="C348" s="191"/>
      <c r="D348" s="192"/>
      <c r="E348" s="192"/>
      <c r="F348" s="186"/>
      <c r="G348" s="192"/>
      <c r="H348" s="186"/>
      <c r="I348" s="186"/>
      <c r="J348" s="194"/>
      <c r="K348" s="451"/>
      <c r="L348" s="420" t="str">
        <f t="shared" si="25"/>
        <v/>
      </c>
      <c r="M348" s="421" t="str">
        <f t="shared" si="26"/>
        <v/>
      </c>
      <c r="N348" s="422" t="str">
        <f t="shared" si="27"/>
        <v/>
      </c>
      <c r="O348" s="418" t="str">
        <f t="shared" si="28"/>
        <v/>
      </c>
      <c r="P348" s="418" t="str">
        <f t="shared" si="29"/>
        <v/>
      </c>
      <c r="Q348" s="419" t="str">
        <f>IF(A348="","",IF(OR(B348="",C348=""),ERROR.TYPE(3),IFERROR(O348/(IF(F348=120,$G$12,'LDT2,HLDT,MDPV'!$G$11)),"")))</f>
        <v/>
      </c>
    </row>
    <row r="349" spans="1:17" ht="13.6">
      <c r="A349" s="195"/>
      <c r="B349" s="190"/>
      <c r="C349" s="191"/>
      <c r="D349" s="192"/>
      <c r="E349" s="192"/>
      <c r="F349" s="186"/>
      <c r="G349" s="192"/>
      <c r="H349" s="186"/>
      <c r="I349" s="186"/>
      <c r="J349" s="194"/>
      <c r="K349" s="451"/>
      <c r="L349" s="420" t="str">
        <f t="shared" si="25"/>
        <v/>
      </c>
      <c r="M349" s="421" t="str">
        <f t="shared" si="26"/>
        <v/>
      </c>
      <c r="N349" s="422" t="str">
        <f t="shared" si="27"/>
        <v/>
      </c>
      <c r="O349" s="418" t="str">
        <f t="shared" si="28"/>
        <v/>
      </c>
      <c r="P349" s="418" t="str">
        <f t="shared" si="29"/>
        <v/>
      </c>
      <c r="Q349" s="419" t="str">
        <f>IF(A349="","",IF(OR(B349="",C349=""),ERROR.TYPE(3),IFERROR(O349/(IF(F349=120,$G$12,'LDT2,HLDT,MDPV'!$G$11)),"")))</f>
        <v/>
      </c>
    </row>
    <row r="350" spans="1:17" ht="13.6">
      <c r="A350" s="195"/>
      <c r="B350" s="190"/>
      <c r="C350" s="191"/>
      <c r="D350" s="192"/>
      <c r="E350" s="192"/>
      <c r="F350" s="186"/>
      <c r="G350" s="192"/>
      <c r="H350" s="186"/>
      <c r="I350" s="186"/>
      <c r="J350" s="194"/>
      <c r="K350" s="451"/>
      <c r="L350" s="420" t="str">
        <f t="shared" si="25"/>
        <v/>
      </c>
      <c r="M350" s="421" t="str">
        <f t="shared" si="26"/>
        <v/>
      </c>
      <c r="N350" s="422" t="str">
        <f t="shared" si="27"/>
        <v/>
      </c>
      <c r="O350" s="418" t="str">
        <f t="shared" si="28"/>
        <v/>
      </c>
      <c r="P350" s="418" t="str">
        <f t="shared" si="29"/>
        <v/>
      </c>
      <c r="Q350" s="419" t="str">
        <f>IF(A350="","",IF(OR(B350="",C350=""),ERROR.TYPE(3),IFERROR(O350/(IF(F350=120,$G$12,'LDT2,HLDT,MDPV'!$G$11)),"")))</f>
        <v/>
      </c>
    </row>
    <row r="351" spans="1:17" ht="13.6">
      <c r="A351" s="195"/>
      <c r="B351" s="190"/>
      <c r="C351" s="191"/>
      <c r="D351" s="192"/>
      <c r="E351" s="192"/>
      <c r="F351" s="186"/>
      <c r="G351" s="192"/>
      <c r="H351" s="186"/>
      <c r="I351" s="186"/>
      <c r="J351" s="194"/>
      <c r="K351" s="451"/>
      <c r="L351" s="420" t="str">
        <f t="shared" si="25"/>
        <v/>
      </c>
      <c r="M351" s="421" t="str">
        <f t="shared" si="26"/>
        <v/>
      </c>
      <c r="N351" s="422" t="str">
        <f t="shared" si="27"/>
        <v/>
      </c>
      <c r="O351" s="418" t="str">
        <f t="shared" si="28"/>
        <v/>
      </c>
      <c r="P351" s="418" t="str">
        <f t="shared" si="29"/>
        <v/>
      </c>
      <c r="Q351" s="419" t="str">
        <f>IF(A351="","",IF(OR(B351="",C351=""),ERROR.TYPE(3),IFERROR(O351/(IF(F351=120,$G$12,'LDT2,HLDT,MDPV'!$G$11)),"")))</f>
        <v/>
      </c>
    </row>
    <row r="352" spans="1:17" ht="13.6">
      <c r="A352" s="195"/>
      <c r="B352" s="190"/>
      <c r="C352" s="191"/>
      <c r="D352" s="192"/>
      <c r="E352" s="192"/>
      <c r="F352" s="186"/>
      <c r="G352" s="192"/>
      <c r="H352" s="186"/>
      <c r="I352" s="186"/>
      <c r="J352" s="194"/>
      <c r="K352" s="451"/>
      <c r="L352" s="420" t="str">
        <f t="shared" si="25"/>
        <v/>
      </c>
      <c r="M352" s="421" t="str">
        <f t="shared" si="26"/>
        <v/>
      </c>
      <c r="N352" s="422" t="str">
        <f t="shared" si="27"/>
        <v/>
      </c>
      <c r="O352" s="418" t="str">
        <f t="shared" si="28"/>
        <v/>
      </c>
      <c r="P352" s="418" t="str">
        <f t="shared" si="29"/>
        <v/>
      </c>
      <c r="Q352" s="419" t="str">
        <f>IF(A352="","",IF(OR(B352="",C352=""),ERROR.TYPE(3),IFERROR(O352/(IF(F352=120,$G$12,'LDT2,HLDT,MDPV'!$G$11)),"")))</f>
        <v/>
      </c>
    </row>
    <row r="353" spans="1:17" ht="13.6">
      <c r="A353" s="195"/>
      <c r="B353" s="190"/>
      <c r="C353" s="191"/>
      <c r="D353" s="192"/>
      <c r="E353" s="192"/>
      <c r="F353" s="186"/>
      <c r="G353" s="192"/>
      <c r="H353" s="186"/>
      <c r="I353" s="186"/>
      <c r="J353" s="194"/>
      <c r="K353" s="451"/>
      <c r="L353" s="420" t="str">
        <f t="shared" si="25"/>
        <v/>
      </c>
      <c r="M353" s="421" t="str">
        <f t="shared" si="26"/>
        <v/>
      </c>
      <c r="N353" s="422" t="str">
        <f t="shared" si="27"/>
        <v/>
      </c>
      <c r="O353" s="418" t="str">
        <f t="shared" si="28"/>
        <v/>
      </c>
      <c r="P353" s="418" t="str">
        <f t="shared" si="29"/>
        <v/>
      </c>
      <c r="Q353" s="419" t="str">
        <f>IF(A353="","",IF(OR(B353="",C353=""),ERROR.TYPE(3),IFERROR(O353/(IF(F353=120,$G$12,'LDT2,HLDT,MDPV'!$G$11)),"")))</f>
        <v/>
      </c>
    </row>
    <row r="354" spans="1:17" ht="13.6">
      <c r="A354" s="195"/>
      <c r="B354" s="190"/>
      <c r="C354" s="191"/>
      <c r="D354" s="192"/>
      <c r="E354" s="192"/>
      <c r="F354" s="186"/>
      <c r="G354" s="192"/>
      <c r="H354" s="186"/>
      <c r="I354" s="186"/>
      <c r="J354" s="194"/>
      <c r="K354" s="451"/>
      <c r="L354" s="420" t="str">
        <f t="shared" si="25"/>
        <v/>
      </c>
      <c r="M354" s="421" t="str">
        <f t="shared" si="26"/>
        <v/>
      </c>
      <c r="N354" s="422" t="str">
        <f t="shared" si="27"/>
        <v/>
      </c>
      <c r="O354" s="418" t="str">
        <f t="shared" si="28"/>
        <v/>
      </c>
      <c r="P354" s="418" t="str">
        <f t="shared" si="29"/>
        <v/>
      </c>
      <c r="Q354" s="419" t="str">
        <f>IF(A354="","",IF(OR(B354="",C354=""),ERROR.TYPE(3),IFERROR(O354/(IF(F354=120,$G$12,'LDT2,HLDT,MDPV'!$G$11)),"")))</f>
        <v/>
      </c>
    </row>
    <row r="355" spans="1:17" ht="13.6">
      <c r="A355" s="195"/>
      <c r="B355" s="190"/>
      <c r="C355" s="191"/>
      <c r="D355" s="192"/>
      <c r="E355" s="192"/>
      <c r="F355" s="186"/>
      <c r="G355" s="192"/>
      <c r="H355" s="186"/>
      <c r="I355" s="186"/>
      <c r="J355" s="194"/>
      <c r="K355" s="451"/>
      <c r="L355" s="420" t="str">
        <f t="shared" si="25"/>
        <v/>
      </c>
      <c r="M355" s="421" t="str">
        <f t="shared" si="26"/>
        <v/>
      </c>
      <c r="N355" s="422" t="str">
        <f t="shared" si="27"/>
        <v/>
      </c>
      <c r="O355" s="418" t="str">
        <f t="shared" si="28"/>
        <v/>
      </c>
      <c r="P355" s="418" t="str">
        <f t="shared" si="29"/>
        <v/>
      </c>
      <c r="Q355" s="419" t="str">
        <f>IF(A355="","",IF(OR(B355="",C355=""),ERROR.TYPE(3),IFERROR(O355/(IF(F355=120,$G$12,'LDT2,HLDT,MDPV'!$G$11)),"")))</f>
        <v/>
      </c>
    </row>
    <row r="356" spans="1:17" ht="13.6">
      <c r="A356" s="195"/>
      <c r="B356" s="190"/>
      <c r="C356" s="191"/>
      <c r="D356" s="192"/>
      <c r="E356" s="192"/>
      <c r="F356" s="186"/>
      <c r="G356" s="192"/>
      <c r="H356" s="186"/>
      <c r="I356" s="186"/>
      <c r="J356" s="194"/>
      <c r="K356" s="451"/>
      <c r="L356" s="420" t="str">
        <f t="shared" si="25"/>
        <v/>
      </c>
      <c r="M356" s="421" t="str">
        <f t="shared" si="26"/>
        <v/>
      </c>
      <c r="N356" s="422" t="str">
        <f t="shared" si="27"/>
        <v/>
      </c>
      <c r="O356" s="418" t="str">
        <f t="shared" si="28"/>
        <v/>
      </c>
      <c r="P356" s="418" t="str">
        <f t="shared" si="29"/>
        <v/>
      </c>
      <c r="Q356" s="419" t="str">
        <f>IF(A356="","",IF(OR(B356="",C356=""),ERROR.TYPE(3),IFERROR(O356/(IF(F356=120,$G$12,'LDT2,HLDT,MDPV'!$G$11)),"")))</f>
        <v/>
      </c>
    </row>
    <row r="357" spans="1:17" ht="13.6">
      <c r="A357" s="195"/>
      <c r="B357" s="190"/>
      <c r="C357" s="191"/>
      <c r="D357" s="192"/>
      <c r="E357" s="192"/>
      <c r="F357" s="186"/>
      <c r="G357" s="192"/>
      <c r="H357" s="186"/>
      <c r="I357" s="186"/>
      <c r="J357" s="194"/>
      <c r="K357" s="451"/>
      <c r="L357" s="420" t="str">
        <f t="shared" si="25"/>
        <v/>
      </c>
      <c r="M357" s="421" t="str">
        <f t="shared" si="26"/>
        <v/>
      </c>
      <c r="N357" s="422" t="str">
        <f t="shared" si="27"/>
        <v/>
      </c>
      <c r="O357" s="418" t="str">
        <f t="shared" si="28"/>
        <v/>
      </c>
      <c r="P357" s="418" t="str">
        <f t="shared" si="29"/>
        <v/>
      </c>
      <c r="Q357" s="419" t="str">
        <f>IF(A357="","",IF(OR(B357="",C357=""),ERROR.TYPE(3),IFERROR(O357/(IF(F357=120,$G$12,'LDT2,HLDT,MDPV'!$G$11)),"")))</f>
        <v/>
      </c>
    </row>
    <row r="358" spans="1:17" ht="13.6">
      <c r="A358" s="195"/>
      <c r="B358" s="190"/>
      <c r="C358" s="191"/>
      <c r="D358" s="192"/>
      <c r="E358" s="192"/>
      <c r="F358" s="186"/>
      <c r="G358" s="192"/>
      <c r="H358" s="186"/>
      <c r="I358" s="186"/>
      <c r="J358" s="194"/>
      <c r="K358" s="451"/>
      <c r="L358" s="420" t="str">
        <f t="shared" si="25"/>
        <v/>
      </c>
      <c r="M358" s="421" t="str">
        <f t="shared" si="26"/>
        <v/>
      </c>
      <c r="N358" s="422" t="str">
        <f t="shared" si="27"/>
        <v/>
      </c>
      <c r="O358" s="418" t="str">
        <f t="shared" si="28"/>
        <v/>
      </c>
      <c r="P358" s="418" t="str">
        <f t="shared" si="29"/>
        <v/>
      </c>
      <c r="Q358" s="419" t="str">
        <f>IF(A358="","",IF(OR(B358="",C358=""),ERROR.TYPE(3),IFERROR(O358/(IF(F358=120,$G$12,'LDT2,HLDT,MDPV'!$G$11)),"")))</f>
        <v/>
      </c>
    </row>
    <row r="359" spans="1:17" ht="13.6">
      <c r="A359" s="195"/>
      <c r="B359" s="190"/>
      <c r="C359" s="191"/>
      <c r="D359" s="192"/>
      <c r="E359" s="192"/>
      <c r="F359" s="186"/>
      <c r="G359" s="192"/>
      <c r="H359" s="186"/>
      <c r="I359" s="186"/>
      <c r="J359" s="194"/>
      <c r="K359" s="451"/>
      <c r="L359" s="420" t="str">
        <f t="shared" si="25"/>
        <v/>
      </c>
      <c r="M359" s="421" t="str">
        <f t="shared" si="26"/>
        <v/>
      </c>
      <c r="N359" s="422" t="str">
        <f t="shared" si="27"/>
        <v/>
      </c>
      <c r="O359" s="418" t="str">
        <f t="shared" si="28"/>
        <v/>
      </c>
      <c r="P359" s="418" t="str">
        <f t="shared" si="29"/>
        <v/>
      </c>
      <c r="Q359" s="419" t="str">
        <f>IF(A359="","",IF(OR(B359="",C359=""),ERROR.TYPE(3),IFERROR(O359/(IF(F359=120,$G$12,'LDT2,HLDT,MDPV'!$G$11)),"")))</f>
        <v/>
      </c>
    </row>
    <row r="360" spans="1:17" ht="13.6">
      <c r="A360" s="195"/>
      <c r="B360" s="190"/>
      <c r="C360" s="191"/>
      <c r="D360" s="192"/>
      <c r="E360" s="192"/>
      <c r="F360" s="186"/>
      <c r="G360" s="192"/>
      <c r="H360" s="186"/>
      <c r="I360" s="186"/>
      <c r="J360" s="194"/>
      <c r="K360" s="451"/>
      <c r="L360" s="420" t="str">
        <f t="shared" si="25"/>
        <v/>
      </c>
      <c r="M360" s="421" t="str">
        <f t="shared" si="26"/>
        <v/>
      </c>
      <c r="N360" s="422" t="str">
        <f t="shared" si="27"/>
        <v/>
      </c>
      <c r="O360" s="418" t="str">
        <f t="shared" si="28"/>
        <v/>
      </c>
      <c r="P360" s="418" t="str">
        <f t="shared" si="29"/>
        <v/>
      </c>
      <c r="Q360" s="419" t="str">
        <f>IF(A360="","",IF(OR(B360="",C360=""),ERROR.TYPE(3),IFERROR(O360/(IF(F360=120,$G$12,'LDT2,HLDT,MDPV'!$G$11)),"")))</f>
        <v/>
      </c>
    </row>
    <row r="361" spans="1:17" ht="13.6">
      <c r="A361" s="195"/>
      <c r="B361" s="190"/>
      <c r="C361" s="191"/>
      <c r="D361" s="192"/>
      <c r="E361" s="192"/>
      <c r="F361" s="186"/>
      <c r="G361" s="192"/>
      <c r="H361" s="186"/>
      <c r="I361" s="186"/>
      <c r="J361" s="194"/>
      <c r="K361" s="451"/>
      <c r="L361" s="420" t="str">
        <f t="shared" si="25"/>
        <v/>
      </c>
      <c r="M361" s="421" t="str">
        <f t="shared" si="26"/>
        <v/>
      </c>
      <c r="N361" s="422" t="str">
        <f t="shared" si="27"/>
        <v/>
      </c>
      <c r="O361" s="418" t="str">
        <f t="shared" si="28"/>
        <v/>
      </c>
      <c r="P361" s="418" t="str">
        <f t="shared" si="29"/>
        <v/>
      </c>
      <c r="Q361" s="419" t="str">
        <f>IF(A361="","",IF(OR(B361="",C361=""),ERROR.TYPE(3),IFERROR(O361/(IF(F361=120,$G$12,'LDT2,HLDT,MDPV'!$G$11)),"")))</f>
        <v/>
      </c>
    </row>
    <row r="362" spans="1:17" ht="13.6">
      <c r="A362" s="195"/>
      <c r="B362" s="190"/>
      <c r="C362" s="191"/>
      <c r="D362" s="192"/>
      <c r="E362" s="192"/>
      <c r="F362" s="186"/>
      <c r="G362" s="192"/>
      <c r="H362" s="186"/>
      <c r="I362" s="186"/>
      <c r="J362" s="194"/>
      <c r="K362" s="451"/>
      <c r="L362" s="420" t="str">
        <f t="shared" si="25"/>
        <v/>
      </c>
      <c r="M362" s="421" t="str">
        <f t="shared" si="26"/>
        <v/>
      </c>
      <c r="N362" s="422" t="str">
        <f t="shared" si="27"/>
        <v/>
      </c>
      <c r="O362" s="418" t="str">
        <f t="shared" si="28"/>
        <v/>
      </c>
      <c r="P362" s="418" t="str">
        <f t="shared" si="29"/>
        <v/>
      </c>
      <c r="Q362" s="419" t="str">
        <f>IF(A362="","",IF(OR(B362="",C362=""),ERROR.TYPE(3),IFERROR(O362/(IF(F362=120,$G$12,'LDT2,HLDT,MDPV'!$G$11)),"")))</f>
        <v/>
      </c>
    </row>
    <row r="363" spans="1:17" ht="13.6">
      <c r="A363" s="195"/>
      <c r="B363" s="190"/>
      <c r="C363" s="191"/>
      <c r="D363" s="192"/>
      <c r="E363" s="192"/>
      <c r="F363" s="186"/>
      <c r="G363" s="192"/>
      <c r="H363" s="186"/>
      <c r="I363" s="186"/>
      <c r="J363" s="194"/>
      <c r="K363" s="451"/>
      <c r="L363" s="420" t="str">
        <f t="shared" si="25"/>
        <v/>
      </c>
      <c r="M363" s="421" t="str">
        <f t="shared" si="26"/>
        <v/>
      </c>
      <c r="N363" s="422" t="str">
        <f t="shared" si="27"/>
        <v/>
      </c>
      <c r="O363" s="418" t="str">
        <f t="shared" si="28"/>
        <v/>
      </c>
      <c r="P363" s="418" t="str">
        <f t="shared" si="29"/>
        <v/>
      </c>
      <c r="Q363" s="419" t="str">
        <f>IF(A363="","",IF(OR(B363="",C363=""),ERROR.TYPE(3),IFERROR(O363/(IF(F363=120,$G$12,'LDT2,HLDT,MDPV'!$G$11)),"")))</f>
        <v/>
      </c>
    </row>
    <row r="364" spans="1:17" ht="13.6">
      <c r="A364" s="195"/>
      <c r="B364" s="190"/>
      <c r="C364" s="191"/>
      <c r="D364" s="192"/>
      <c r="E364" s="192"/>
      <c r="F364" s="186"/>
      <c r="G364" s="192"/>
      <c r="H364" s="186"/>
      <c r="I364" s="186"/>
      <c r="J364" s="194"/>
      <c r="K364" s="451"/>
      <c r="L364" s="420" t="str">
        <f t="shared" si="25"/>
        <v/>
      </c>
      <c r="M364" s="421" t="str">
        <f t="shared" si="26"/>
        <v/>
      </c>
      <c r="N364" s="422" t="str">
        <f t="shared" si="27"/>
        <v/>
      </c>
      <c r="O364" s="418" t="str">
        <f t="shared" si="28"/>
        <v/>
      </c>
      <c r="P364" s="418" t="str">
        <f t="shared" si="29"/>
        <v/>
      </c>
      <c r="Q364" s="419" t="str">
        <f>IF(A364="","",IF(OR(B364="",C364=""),ERROR.TYPE(3),IFERROR(O364/(IF(F364=120,$G$12,'LDT2,HLDT,MDPV'!$G$11)),"")))</f>
        <v/>
      </c>
    </row>
    <row r="365" spans="1:17" ht="13.6">
      <c r="A365" s="195"/>
      <c r="B365" s="190"/>
      <c r="C365" s="191"/>
      <c r="D365" s="192"/>
      <c r="E365" s="192"/>
      <c r="F365" s="186"/>
      <c r="G365" s="192"/>
      <c r="H365" s="186"/>
      <c r="I365" s="186"/>
      <c r="J365" s="194"/>
      <c r="K365" s="451"/>
      <c r="L365" s="420" t="str">
        <f t="shared" si="25"/>
        <v/>
      </c>
      <c r="M365" s="421" t="str">
        <f t="shared" si="26"/>
        <v/>
      </c>
      <c r="N365" s="422" t="str">
        <f t="shared" si="27"/>
        <v/>
      </c>
      <c r="O365" s="418" t="str">
        <f t="shared" si="28"/>
        <v/>
      </c>
      <c r="P365" s="418" t="str">
        <f t="shared" si="29"/>
        <v/>
      </c>
      <c r="Q365" s="419" t="str">
        <f>IF(A365="","",IF(OR(B365="",C365=""),ERROR.TYPE(3),IFERROR(O365/(IF(F365=120,$G$12,'LDT2,HLDT,MDPV'!$G$11)),"")))</f>
        <v/>
      </c>
    </row>
    <row r="366" spans="1:17" ht="13.6">
      <c r="A366" s="195"/>
      <c r="B366" s="190"/>
      <c r="C366" s="191"/>
      <c r="D366" s="192"/>
      <c r="E366" s="192"/>
      <c r="F366" s="186"/>
      <c r="G366" s="192"/>
      <c r="H366" s="186"/>
      <c r="I366" s="186"/>
      <c r="J366" s="194"/>
      <c r="K366" s="451"/>
      <c r="L366" s="420" t="str">
        <f t="shared" si="25"/>
        <v/>
      </c>
      <c r="M366" s="421" t="str">
        <f t="shared" si="26"/>
        <v/>
      </c>
      <c r="N366" s="422" t="str">
        <f t="shared" si="27"/>
        <v/>
      </c>
      <c r="O366" s="418" t="str">
        <f t="shared" si="28"/>
        <v/>
      </c>
      <c r="P366" s="418" t="str">
        <f t="shared" si="29"/>
        <v/>
      </c>
      <c r="Q366" s="419" t="str">
        <f>IF(A366="","",IF(OR(B366="",C366=""),ERROR.TYPE(3),IFERROR(O366/(IF(F366=120,$G$12,'LDT2,HLDT,MDPV'!$G$11)),"")))</f>
        <v/>
      </c>
    </row>
    <row r="367" spans="1:17" ht="13.6">
      <c r="A367" s="195"/>
      <c r="B367" s="190"/>
      <c r="C367" s="191"/>
      <c r="D367" s="192"/>
      <c r="E367" s="192"/>
      <c r="F367" s="186"/>
      <c r="G367" s="192"/>
      <c r="H367" s="186"/>
      <c r="I367" s="186"/>
      <c r="J367" s="194"/>
      <c r="K367" s="451"/>
      <c r="L367" s="420" t="str">
        <f t="shared" si="25"/>
        <v/>
      </c>
      <c r="M367" s="421" t="str">
        <f t="shared" si="26"/>
        <v/>
      </c>
      <c r="N367" s="422" t="str">
        <f t="shared" si="27"/>
        <v/>
      </c>
      <c r="O367" s="418" t="str">
        <f t="shared" si="28"/>
        <v/>
      </c>
      <c r="P367" s="418" t="str">
        <f t="shared" si="29"/>
        <v/>
      </c>
      <c r="Q367" s="419" t="str">
        <f>IF(A367="","",IF(OR(B367="",C367=""),ERROR.TYPE(3),IFERROR(O367/(IF(F367=120,$G$12,'LDT2,HLDT,MDPV'!$G$11)),"")))</f>
        <v/>
      </c>
    </row>
    <row r="368" spans="1:17" ht="13.6">
      <c r="A368" s="195"/>
      <c r="B368" s="190"/>
      <c r="C368" s="191"/>
      <c r="D368" s="192"/>
      <c r="E368" s="192"/>
      <c r="F368" s="186"/>
      <c r="G368" s="192"/>
      <c r="H368" s="186"/>
      <c r="I368" s="186"/>
      <c r="J368" s="194"/>
      <c r="K368" s="451"/>
      <c r="L368" s="420" t="str">
        <f t="shared" si="25"/>
        <v/>
      </c>
      <c r="M368" s="421" t="str">
        <f t="shared" si="26"/>
        <v/>
      </c>
      <c r="N368" s="422" t="str">
        <f t="shared" si="27"/>
        <v/>
      </c>
      <c r="O368" s="418" t="str">
        <f t="shared" si="28"/>
        <v/>
      </c>
      <c r="P368" s="418" t="str">
        <f t="shared" si="29"/>
        <v/>
      </c>
      <c r="Q368" s="419" t="str">
        <f>IF(A368="","",IF(OR(B368="",C368=""),ERROR.TYPE(3),IFERROR(O368/(IF(F368=120,$G$12,'LDT2,HLDT,MDPV'!$G$11)),"")))</f>
        <v/>
      </c>
    </row>
    <row r="369" spans="1:17" ht="13.6">
      <c r="A369" s="195"/>
      <c r="B369" s="190"/>
      <c r="C369" s="191"/>
      <c r="D369" s="192"/>
      <c r="E369" s="192"/>
      <c r="F369" s="186"/>
      <c r="G369" s="192"/>
      <c r="H369" s="186"/>
      <c r="I369" s="186"/>
      <c r="J369" s="194"/>
      <c r="K369" s="451"/>
      <c r="L369" s="420" t="str">
        <f t="shared" si="25"/>
        <v/>
      </c>
      <c r="M369" s="421" t="str">
        <f t="shared" si="26"/>
        <v/>
      </c>
      <c r="N369" s="422" t="str">
        <f t="shared" si="27"/>
        <v/>
      </c>
      <c r="O369" s="418" t="str">
        <f t="shared" si="28"/>
        <v/>
      </c>
      <c r="P369" s="418" t="str">
        <f t="shared" si="29"/>
        <v/>
      </c>
      <c r="Q369" s="419" t="str">
        <f>IF(A369="","",IF(OR(B369="",C369=""),ERROR.TYPE(3),IFERROR(O369/(IF(F369=120,$G$12,'LDT2,HLDT,MDPV'!$G$11)),"")))</f>
        <v/>
      </c>
    </row>
    <row r="370" spans="1:17" ht="13.6">
      <c r="A370" s="195"/>
      <c r="B370" s="190"/>
      <c r="C370" s="191"/>
      <c r="D370" s="192"/>
      <c r="E370" s="192"/>
      <c r="F370" s="186"/>
      <c r="G370" s="192"/>
      <c r="H370" s="186"/>
      <c r="I370" s="186"/>
      <c r="J370" s="194"/>
      <c r="K370" s="451"/>
      <c r="L370" s="420" t="str">
        <f t="shared" si="25"/>
        <v/>
      </c>
      <c r="M370" s="421" t="str">
        <f t="shared" si="26"/>
        <v/>
      </c>
      <c r="N370" s="422" t="str">
        <f t="shared" si="27"/>
        <v/>
      </c>
      <c r="O370" s="418" t="str">
        <f t="shared" si="28"/>
        <v/>
      </c>
      <c r="P370" s="418" t="str">
        <f t="shared" si="29"/>
        <v/>
      </c>
      <c r="Q370" s="419" t="str">
        <f>IF(A370="","",IF(OR(B370="",C370=""),ERROR.TYPE(3),IFERROR(O370/(IF(F370=120,$G$12,'LDT2,HLDT,MDPV'!$G$11)),"")))</f>
        <v/>
      </c>
    </row>
    <row r="371" spans="1:17" ht="13.6">
      <c r="A371" s="195"/>
      <c r="B371" s="190"/>
      <c r="C371" s="191"/>
      <c r="D371" s="192"/>
      <c r="E371" s="192"/>
      <c r="F371" s="186"/>
      <c r="G371" s="192"/>
      <c r="H371" s="186"/>
      <c r="I371" s="186"/>
      <c r="J371" s="194"/>
      <c r="K371" s="451"/>
      <c r="L371" s="420" t="str">
        <f t="shared" si="25"/>
        <v/>
      </c>
      <c r="M371" s="421" t="str">
        <f t="shared" si="26"/>
        <v/>
      </c>
      <c r="N371" s="422" t="str">
        <f t="shared" si="27"/>
        <v/>
      </c>
      <c r="O371" s="418" t="str">
        <f t="shared" si="28"/>
        <v/>
      </c>
      <c r="P371" s="418" t="str">
        <f t="shared" si="29"/>
        <v/>
      </c>
      <c r="Q371" s="419" t="str">
        <f>IF(A371="","",IF(OR(B371="",C371=""),ERROR.TYPE(3),IFERROR(O371/(IF(F371=120,$G$12,'LDT2,HLDT,MDPV'!$G$11)),"")))</f>
        <v/>
      </c>
    </row>
    <row r="372" spans="1:17" ht="13.6">
      <c r="A372" s="195"/>
      <c r="B372" s="190"/>
      <c r="C372" s="191"/>
      <c r="D372" s="192"/>
      <c r="E372" s="192"/>
      <c r="F372" s="186"/>
      <c r="G372" s="192"/>
      <c r="H372" s="186"/>
      <c r="I372" s="186"/>
      <c r="J372" s="194"/>
      <c r="K372" s="451"/>
      <c r="L372" s="420" t="str">
        <f t="shared" si="25"/>
        <v/>
      </c>
      <c r="M372" s="421" t="str">
        <f t="shared" si="26"/>
        <v/>
      </c>
      <c r="N372" s="422" t="str">
        <f t="shared" si="27"/>
        <v/>
      </c>
      <c r="O372" s="418" t="str">
        <f t="shared" si="28"/>
        <v/>
      </c>
      <c r="P372" s="418" t="str">
        <f t="shared" si="29"/>
        <v/>
      </c>
      <c r="Q372" s="419" t="str">
        <f>IF(A372="","",IF(OR(B372="",C372=""),ERROR.TYPE(3),IFERROR(O372/(IF(F372=120,$G$12,'LDT2,HLDT,MDPV'!$G$11)),"")))</f>
        <v/>
      </c>
    </row>
    <row r="373" spans="1:17" ht="13.6">
      <c r="A373" s="195"/>
      <c r="B373" s="190"/>
      <c r="C373" s="191"/>
      <c r="D373" s="192"/>
      <c r="E373" s="192"/>
      <c r="F373" s="186"/>
      <c r="G373" s="192"/>
      <c r="H373" s="186"/>
      <c r="I373" s="186"/>
      <c r="J373" s="194"/>
      <c r="K373" s="451"/>
      <c r="L373" s="420" t="str">
        <f t="shared" si="25"/>
        <v/>
      </c>
      <c r="M373" s="421" t="str">
        <f t="shared" si="26"/>
        <v/>
      </c>
      <c r="N373" s="422" t="str">
        <f t="shared" si="27"/>
        <v/>
      </c>
      <c r="O373" s="418" t="str">
        <f t="shared" si="28"/>
        <v/>
      </c>
      <c r="P373" s="418" t="str">
        <f t="shared" si="29"/>
        <v/>
      </c>
      <c r="Q373" s="419" t="str">
        <f>IF(A373="","",IF(OR(B373="",C373=""),ERROR.TYPE(3),IFERROR(O373/(IF(F373=120,$G$12,'LDT2,HLDT,MDPV'!$G$11)),"")))</f>
        <v/>
      </c>
    </row>
    <row r="374" spans="1:17" ht="13.6">
      <c r="A374" s="195"/>
      <c r="B374" s="190"/>
      <c r="C374" s="191"/>
      <c r="D374" s="192"/>
      <c r="E374" s="192"/>
      <c r="F374" s="186"/>
      <c r="G374" s="192"/>
      <c r="H374" s="186"/>
      <c r="I374" s="186"/>
      <c r="J374" s="194"/>
      <c r="K374" s="451"/>
      <c r="L374" s="420" t="str">
        <f t="shared" si="25"/>
        <v/>
      </c>
      <c r="M374" s="421" t="str">
        <f t="shared" si="26"/>
        <v/>
      </c>
      <c r="N374" s="422" t="str">
        <f t="shared" si="27"/>
        <v/>
      </c>
      <c r="O374" s="418" t="str">
        <f t="shared" si="28"/>
        <v/>
      </c>
      <c r="P374" s="418" t="str">
        <f t="shared" si="29"/>
        <v/>
      </c>
      <c r="Q374" s="419" t="str">
        <f>IF(A374="","",IF(OR(B374="",C374=""),ERROR.TYPE(3),IFERROR(O374/(IF(F374=120,$G$12,'LDT2,HLDT,MDPV'!$G$11)),"")))</f>
        <v/>
      </c>
    </row>
    <row r="375" spans="1:17" ht="13.6">
      <c r="A375" s="195"/>
      <c r="B375" s="190"/>
      <c r="C375" s="191"/>
      <c r="D375" s="192"/>
      <c r="E375" s="192"/>
      <c r="F375" s="186"/>
      <c r="G375" s="192"/>
      <c r="H375" s="186"/>
      <c r="I375" s="186"/>
      <c r="J375" s="194"/>
      <c r="K375" s="451"/>
      <c r="L375" s="420" t="str">
        <f t="shared" si="25"/>
        <v/>
      </c>
      <c r="M375" s="421" t="str">
        <f t="shared" si="26"/>
        <v/>
      </c>
      <c r="N375" s="422" t="str">
        <f t="shared" si="27"/>
        <v/>
      </c>
      <c r="O375" s="418" t="str">
        <f t="shared" si="28"/>
        <v/>
      </c>
      <c r="P375" s="418" t="str">
        <f t="shared" si="29"/>
        <v/>
      </c>
      <c r="Q375" s="419" t="str">
        <f>IF(A375="","",IF(OR(B375="",C375=""),ERROR.TYPE(3),IFERROR(O375/(IF(F375=120,$G$12,'LDT2,HLDT,MDPV'!$G$11)),"")))</f>
        <v/>
      </c>
    </row>
    <row r="376" spans="1:17" ht="13.6">
      <c r="A376" s="195"/>
      <c r="B376" s="190"/>
      <c r="C376" s="191"/>
      <c r="D376" s="192"/>
      <c r="E376" s="192"/>
      <c r="F376" s="186"/>
      <c r="G376" s="192"/>
      <c r="H376" s="186"/>
      <c r="I376" s="186"/>
      <c r="J376" s="194"/>
      <c r="K376" s="451"/>
      <c r="L376" s="420" t="str">
        <f t="shared" si="25"/>
        <v/>
      </c>
      <c r="M376" s="421" t="str">
        <f t="shared" si="26"/>
        <v/>
      </c>
      <c r="N376" s="422" t="str">
        <f t="shared" si="27"/>
        <v/>
      </c>
      <c r="O376" s="418" t="str">
        <f t="shared" si="28"/>
        <v/>
      </c>
      <c r="P376" s="418" t="str">
        <f t="shared" si="29"/>
        <v/>
      </c>
      <c r="Q376" s="419" t="str">
        <f>IF(A376="","",IF(OR(B376="",C376=""),ERROR.TYPE(3),IFERROR(O376/(IF(F376=120,$G$12,'LDT2,HLDT,MDPV'!$G$11)),"")))</f>
        <v/>
      </c>
    </row>
    <row r="377" spans="1:17" ht="13.6">
      <c r="A377" s="195"/>
      <c r="B377" s="190"/>
      <c r="C377" s="191"/>
      <c r="D377" s="192"/>
      <c r="E377" s="192"/>
      <c r="F377" s="186"/>
      <c r="G377" s="192"/>
      <c r="H377" s="186"/>
      <c r="I377" s="186"/>
      <c r="J377" s="194"/>
      <c r="K377" s="451"/>
      <c r="L377" s="420" t="str">
        <f t="shared" si="25"/>
        <v/>
      </c>
      <c r="M377" s="421" t="str">
        <f t="shared" si="26"/>
        <v/>
      </c>
      <c r="N377" s="422" t="str">
        <f t="shared" si="27"/>
        <v/>
      </c>
      <c r="O377" s="418" t="str">
        <f t="shared" si="28"/>
        <v/>
      </c>
      <c r="P377" s="418" t="str">
        <f t="shared" si="29"/>
        <v/>
      </c>
      <c r="Q377" s="419" t="str">
        <f>IF(A377="","",IF(OR(B377="",C377=""),ERROR.TYPE(3),IFERROR(O377/(IF(F377=120,$G$12,'LDT2,HLDT,MDPV'!$G$11)),"")))</f>
        <v/>
      </c>
    </row>
    <row r="378" spans="1:17" ht="13.6">
      <c r="A378" s="195"/>
      <c r="B378" s="190"/>
      <c r="C378" s="191"/>
      <c r="D378" s="192"/>
      <c r="E378" s="192"/>
      <c r="F378" s="186"/>
      <c r="G378" s="192"/>
      <c r="H378" s="186"/>
      <c r="I378" s="186"/>
      <c r="J378" s="194"/>
      <c r="K378" s="451"/>
      <c r="L378" s="420" t="str">
        <f t="shared" si="25"/>
        <v/>
      </c>
      <c r="M378" s="421" t="str">
        <f t="shared" si="26"/>
        <v/>
      </c>
      <c r="N378" s="422" t="str">
        <f t="shared" si="27"/>
        <v/>
      </c>
      <c r="O378" s="418" t="str">
        <f t="shared" si="28"/>
        <v/>
      </c>
      <c r="P378" s="418" t="str">
        <f t="shared" si="29"/>
        <v/>
      </c>
      <c r="Q378" s="419" t="str">
        <f>IF(A378="","",IF(OR(B378="",C378=""),ERROR.TYPE(3),IFERROR(O378/(IF(F378=120,$G$12,'LDT2,HLDT,MDPV'!$G$11)),"")))</f>
        <v/>
      </c>
    </row>
    <row r="379" spans="1:17" ht="13.6">
      <c r="A379" s="195"/>
      <c r="B379" s="190"/>
      <c r="C379" s="191"/>
      <c r="D379" s="192"/>
      <c r="E379" s="192"/>
      <c r="F379" s="186"/>
      <c r="G379" s="192"/>
      <c r="H379" s="186"/>
      <c r="I379" s="186"/>
      <c r="J379" s="194"/>
      <c r="K379" s="451"/>
      <c r="L379" s="420" t="str">
        <f t="shared" si="25"/>
        <v/>
      </c>
      <c r="M379" s="421" t="str">
        <f t="shared" si="26"/>
        <v/>
      </c>
      <c r="N379" s="422" t="str">
        <f t="shared" si="27"/>
        <v/>
      </c>
      <c r="O379" s="418" t="str">
        <f t="shared" si="28"/>
        <v/>
      </c>
      <c r="P379" s="418" t="str">
        <f t="shared" si="29"/>
        <v/>
      </c>
      <c r="Q379" s="419" t="str">
        <f>IF(A379="","",IF(OR(B379="",C379=""),ERROR.TYPE(3),IFERROR(O379/(IF(F379=120,$G$12,'LDT2,HLDT,MDPV'!$G$11)),"")))</f>
        <v/>
      </c>
    </row>
    <row r="380" spans="1:17" ht="13.6">
      <c r="A380" s="195"/>
      <c r="B380" s="190"/>
      <c r="C380" s="191"/>
      <c r="D380" s="192"/>
      <c r="E380" s="192"/>
      <c r="F380" s="186"/>
      <c r="G380" s="192"/>
      <c r="H380" s="186"/>
      <c r="I380" s="186"/>
      <c r="J380" s="194"/>
      <c r="K380" s="451"/>
      <c r="L380" s="420" t="str">
        <f t="shared" si="25"/>
        <v/>
      </c>
      <c r="M380" s="421" t="str">
        <f t="shared" si="26"/>
        <v/>
      </c>
      <c r="N380" s="422" t="str">
        <f t="shared" si="27"/>
        <v/>
      </c>
      <c r="O380" s="418" t="str">
        <f t="shared" si="28"/>
        <v/>
      </c>
      <c r="P380" s="418" t="str">
        <f t="shared" si="29"/>
        <v/>
      </c>
      <c r="Q380" s="419" t="str">
        <f>IF(A380="","",IF(OR(B380="",C380=""),ERROR.TYPE(3),IFERROR(O380/(IF(F380=120,$G$12,'LDT2,HLDT,MDPV'!$G$11)),"")))</f>
        <v/>
      </c>
    </row>
    <row r="381" spans="1:17" ht="13.6">
      <c r="A381" s="195"/>
      <c r="B381" s="190"/>
      <c r="C381" s="191"/>
      <c r="D381" s="192"/>
      <c r="E381" s="192"/>
      <c r="F381" s="186"/>
      <c r="G381" s="192"/>
      <c r="H381" s="186"/>
      <c r="I381" s="186"/>
      <c r="J381" s="194"/>
      <c r="K381" s="451"/>
      <c r="L381" s="420" t="str">
        <f t="shared" si="25"/>
        <v/>
      </c>
      <c r="M381" s="421" t="str">
        <f t="shared" si="26"/>
        <v/>
      </c>
      <c r="N381" s="422" t="str">
        <f t="shared" si="27"/>
        <v/>
      </c>
      <c r="O381" s="418" t="str">
        <f t="shared" si="28"/>
        <v/>
      </c>
      <c r="P381" s="418" t="str">
        <f t="shared" si="29"/>
        <v/>
      </c>
      <c r="Q381" s="419" t="str">
        <f>IF(A381="","",IF(OR(B381="",C381=""),ERROR.TYPE(3),IFERROR(O381/(IF(F381=120,$G$12,'LDT2,HLDT,MDPV'!$G$11)),"")))</f>
        <v/>
      </c>
    </row>
    <row r="382" spans="1:17" ht="13.6">
      <c r="A382" s="195"/>
      <c r="B382" s="190"/>
      <c r="C382" s="191"/>
      <c r="D382" s="192"/>
      <c r="E382" s="192"/>
      <c r="F382" s="186"/>
      <c r="G382" s="192"/>
      <c r="H382" s="186"/>
      <c r="I382" s="186"/>
      <c r="J382" s="194"/>
      <c r="K382" s="451"/>
      <c r="L382" s="420" t="str">
        <f t="shared" si="25"/>
        <v/>
      </c>
      <c r="M382" s="421" t="str">
        <f t="shared" si="26"/>
        <v/>
      </c>
      <c r="N382" s="422" t="str">
        <f t="shared" si="27"/>
        <v/>
      </c>
      <c r="O382" s="418" t="str">
        <f t="shared" si="28"/>
        <v/>
      </c>
      <c r="P382" s="418" t="str">
        <f t="shared" si="29"/>
        <v/>
      </c>
      <c r="Q382" s="419" t="str">
        <f>IF(A382="","",IF(OR(B382="",C382=""),ERROR.TYPE(3),IFERROR(O382/(IF(F382=120,$G$12,'LDT2,HLDT,MDPV'!$G$11)),"")))</f>
        <v/>
      </c>
    </row>
    <row r="383" spans="1:17" ht="13.6">
      <c r="A383" s="195"/>
      <c r="B383" s="190"/>
      <c r="C383" s="191"/>
      <c r="D383" s="192"/>
      <c r="E383" s="192"/>
      <c r="F383" s="186"/>
      <c r="G383" s="192"/>
      <c r="H383" s="186"/>
      <c r="I383" s="186"/>
      <c r="J383" s="194"/>
      <c r="K383" s="451"/>
      <c r="L383" s="420" t="str">
        <f t="shared" si="25"/>
        <v/>
      </c>
      <c r="M383" s="421" t="str">
        <f t="shared" si="26"/>
        <v/>
      </c>
      <c r="N383" s="422" t="str">
        <f t="shared" si="27"/>
        <v/>
      </c>
      <c r="O383" s="418" t="str">
        <f t="shared" si="28"/>
        <v/>
      </c>
      <c r="P383" s="418" t="str">
        <f t="shared" si="29"/>
        <v/>
      </c>
      <c r="Q383" s="419" t="str">
        <f>IF(A383="","",IF(OR(B383="",C383=""),ERROR.TYPE(3),IFERROR(O383/(IF(F383=120,$G$12,'LDT2,HLDT,MDPV'!$G$11)),"")))</f>
        <v/>
      </c>
    </row>
    <row r="384" spans="1:17" ht="13.6">
      <c r="A384" s="195"/>
      <c r="B384" s="190"/>
      <c r="C384" s="191"/>
      <c r="D384" s="192"/>
      <c r="E384" s="192"/>
      <c r="F384" s="186"/>
      <c r="G384" s="192"/>
      <c r="H384" s="186"/>
      <c r="I384" s="186"/>
      <c r="J384" s="194"/>
      <c r="K384" s="451"/>
      <c r="L384" s="420" t="str">
        <f t="shared" si="25"/>
        <v/>
      </c>
      <c r="M384" s="421" t="str">
        <f t="shared" si="26"/>
        <v/>
      </c>
      <c r="N384" s="422" t="str">
        <f t="shared" si="27"/>
        <v/>
      </c>
      <c r="O384" s="418" t="str">
        <f t="shared" si="28"/>
        <v/>
      </c>
      <c r="P384" s="418" t="str">
        <f t="shared" si="29"/>
        <v/>
      </c>
      <c r="Q384" s="419" t="str">
        <f>IF(A384="","",IF(OR(B384="",C384=""),ERROR.TYPE(3),IFERROR(O384/(IF(F384=120,$G$12,'LDT2,HLDT,MDPV'!$G$11)),"")))</f>
        <v/>
      </c>
    </row>
    <row r="385" spans="1:17" ht="13.6">
      <c r="A385" s="195"/>
      <c r="B385" s="190"/>
      <c r="C385" s="191"/>
      <c r="D385" s="192"/>
      <c r="E385" s="192"/>
      <c r="F385" s="186"/>
      <c r="G385" s="192"/>
      <c r="H385" s="186"/>
      <c r="I385" s="186"/>
      <c r="J385" s="194"/>
      <c r="K385" s="451"/>
      <c r="L385" s="420" t="str">
        <f t="shared" si="25"/>
        <v/>
      </c>
      <c r="M385" s="421" t="str">
        <f t="shared" si="26"/>
        <v/>
      </c>
      <c r="N385" s="422" t="str">
        <f t="shared" si="27"/>
        <v/>
      </c>
      <c r="O385" s="418" t="str">
        <f t="shared" si="28"/>
        <v/>
      </c>
      <c r="P385" s="418" t="str">
        <f t="shared" si="29"/>
        <v/>
      </c>
      <c r="Q385" s="419" t="str">
        <f>IF(A385="","",IF(OR(B385="",C385=""),ERROR.TYPE(3),IFERROR(O385/(IF(F385=120,$G$12,'LDT2,HLDT,MDPV'!$G$11)),"")))</f>
        <v/>
      </c>
    </row>
    <row r="386" spans="1:17" ht="13.6">
      <c r="A386" s="195"/>
      <c r="B386" s="190"/>
      <c r="C386" s="191"/>
      <c r="D386" s="192"/>
      <c r="E386" s="192"/>
      <c r="F386" s="186"/>
      <c r="G386" s="192"/>
      <c r="H386" s="186"/>
      <c r="I386" s="186"/>
      <c r="J386" s="194"/>
      <c r="K386" s="451"/>
      <c r="L386" s="420" t="str">
        <f t="shared" si="25"/>
        <v/>
      </c>
      <c r="M386" s="421" t="str">
        <f t="shared" si="26"/>
        <v/>
      </c>
      <c r="N386" s="422" t="str">
        <f t="shared" si="27"/>
        <v/>
      </c>
      <c r="O386" s="418" t="str">
        <f t="shared" si="28"/>
        <v/>
      </c>
      <c r="P386" s="418" t="str">
        <f t="shared" si="29"/>
        <v/>
      </c>
      <c r="Q386" s="419" t="str">
        <f>IF(A386="","",IF(OR(B386="",C386=""),ERROR.TYPE(3),IFERROR(O386/(IF(F386=120,$G$12,'LDT2,HLDT,MDPV'!$G$11)),"")))</f>
        <v/>
      </c>
    </row>
    <row r="387" spans="1:17" ht="13.6">
      <c r="A387" s="195"/>
      <c r="B387" s="190"/>
      <c r="C387" s="191"/>
      <c r="D387" s="192"/>
      <c r="E387" s="192"/>
      <c r="F387" s="186"/>
      <c r="G387" s="192"/>
      <c r="H387" s="186"/>
      <c r="I387" s="186"/>
      <c r="J387" s="194"/>
      <c r="K387" s="451"/>
      <c r="L387" s="420" t="str">
        <f t="shared" si="25"/>
        <v/>
      </c>
      <c r="M387" s="421" t="str">
        <f t="shared" si="26"/>
        <v/>
      </c>
      <c r="N387" s="422" t="str">
        <f t="shared" si="27"/>
        <v/>
      </c>
      <c r="O387" s="418" t="str">
        <f t="shared" si="28"/>
        <v/>
      </c>
      <c r="P387" s="418" t="str">
        <f t="shared" si="29"/>
        <v/>
      </c>
      <c r="Q387" s="419" t="str">
        <f>IF(A387="","",IF(OR(B387="",C387=""),ERROR.TYPE(3),IFERROR(O387/(IF(F387=120,$G$12,'LDT2,HLDT,MDPV'!$G$11)),"")))</f>
        <v/>
      </c>
    </row>
    <row r="388" spans="1:17" ht="13.6">
      <c r="A388" s="195"/>
      <c r="B388" s="190"/>
      <c r="C388" s="191"/>
      <c r="D388" s="192"/>
      <c r="E388" s="192"/>
      <c r="F388" s="186"/>
      <c r="G388" s="192"/>
      <c r="H388" s="186"/>
      <c r="I388" s="186"/>
      <c r="J388" s="194"/>
      <c r="K388" s="451"/>
      <c r="L388" s="420" t="str">
        <f t="shared" si="25"/>
        <v/>
      </c>
      <c r="M388" s="421" t="str">
        <f t="shared" si="26"/>
        <v/>
      </c>
      <c r="N388" s="422" t="str">
        <f t="shared" si="27"/>
        <v/>
      </c>
      <c r="O388" s="418" t="str">
        <f t="shared" si="28"/>
        <v/>
      </c>
      <c r="P388" s="418" t="str">
        <f t="shared" si="29"/>
        <v/>
      </c>
      <c r="Q388" s="419" t="str">
        <f>IF(A388="","",IF(OR(B388="",C388=""),ERROR.TYPE(3),IFERROR(O388/(IF(F388=120,$G$12,'LDT2,HLDT,MDPV'!$G$11)),"")))</f>
        <v/>
      </c>
    </row>
    <row r="389" spans="1:17" ht="13.6">
      <c r="A389" s="195"/>
      <c r="B389" s="190"/>
      <c r="C389" s="191"/>
      <c r="D389" s="192"/>
      <c r="E389" s="192"/>
      <c r="F389" s="186"/>
      <c r="G389" s="192"/>
      <c r="H389" s="186"/>
      <c r="I389" s="186"/>
      <c r="J389" s="194"/>
      <c r="K389" s="451"/>
      <c r="L389" s="420" t="str">
        <f t="shared" si="25"/>
        <v/>
      </c>
      <c r="M389" s="421" t="str">
        <f t="shared" si="26"/>
        <v/>
      </c>
      <c r="N389" s="422" t="str">
        <f t="shared" si="27"/>
        <v/>
      </c>
      <c r="O389" s="418" t="str">
        <f t="shared" si="28"/>
        <v/>
      </c>
      <c r="P389" s="418" t="str">
        <f t="shared" si="29"/>
        <v/>
      </c>
      <c r="Q389" s="419" t="str">
        <f>IF(A389="","",IF(OR(B389="",C389=""),ERROR.TYPE(3),IFERROR(O389/(IF(F389=120,$G$12,'LDT2,HLDT,MDPV'!$G$11)),"")))</f>
        <v/>
      </c>
    </row>
    <row r="390" spans="1:17" ht="13.6">
      <c r="A390" s="195"/>
      <c r="B390" s="190"/>
      <c r="C390" s="191"/>
      <c r="D390" s="192"/>
      <c r="E390" s="192"/>
      <c r="F390" s="186"/>
      <c r="G390" s="192"/>
      <c r="H390" s="186"/>
      <c r="I390" s="186"/>
      <c r="J390" s="194"/>
      <c r="K390" s="451"/>
      <c r="L390" s="420" t="str">
        <f t="shared" si="25"/>
        <v/>
      </c>
      <c r="M390" s="421" t="str">
        <f t="shared" si="26"/>
        <v/>
      </c>
      <c r="N390" s="422" t="str">
        <f t="shared" si="27"/>
        <v/>
      </c>
      <c r="O390" s="418" t="str">
        <f t="shared" si="28"/>
        <v/>
      </c>
      <c r="P390" s="418" t="str">
        <f t="shared" si="29"/>
        <v/>
      </c>
      <c r="Q390" s="419" t="str">
        <f>IF(A390="","",IF(OR(B390="",C390=""),ERROR.TYPE(3),IFERROR(O390/(IF(F390=120,$G$12,'LDT2,HLDT,MDPV'!$G$11)),"")))</f>
        <v/>
      </c>
    </row>
    <row r="391" spans="1:17" ht="13.6">
      <c r="A391" s="195"/>
      <c r="B391" s="190"/>
      <c r="C391" s="191"/>
      <c r="D391" s="192"/>
      <c r="E391" s="192"/>
      <c r="F391" s="186"/>
      <c r="G391" s="192"/>
      <c r="H391" s="186"/>
      <c r="I391" s="186"/>
      <c r="J391" s="194"/>
      <c r="K391" s="451"/>
      <c r="L391" s="420" t="str">
        <f t="shared" si="25"/>
        <v/>
      </c>
      <c r="M391" s="421" t="str">
        <f t="shared" si="26"/>
        <v/>
      </c>
      <c r="N391" s="422" t="str">
        <f t="shared" si="27"/>
        <v/>
      </c>
      <c r="O391" s="418" t="str">
        <f t="shared" si="28"/>
        <v/>
      </c>
      <c r="P391" s="418" t="str">
        <f t="shared" si="29"/>
        <v/>
      </c>
      <c r="Q391" s="419" t="str">
        <f>IF(A391="","",IF(OR(B391="",C391=""),ERROR.TYPE(3),IFERROR(O391/(IF(F391=120,$G$12,'LDT2,HLDT,MDPV'!$G$11)),"")))</f>
        <v/>
      </c>
    </row>
    <row r="392" spans="1:17" ht="13.6">
      <c r="A392" s="195"/>
      <c r="B392" s="190"/>
      <c r="C392" s="191"/>
      <c r="D392" s="192"/>
      <c r="E392" s="192"/>
      <c r="F392" s="186"/>
      <c r="G392" s="192"/>
      <c r="H392" s="186"/>
      <c r="I392" s="186"/>
      <c r="J392" s="194"/>
      <c r="K392" s="451"/>
      <c r="L392" s="420" t="str">
        <f t="shared" si="25"/>
        <v/>
      </c>
      <c r="M392" s="421" t="str">
        <f t="shared" si="26"/>
        <v/>
      </c>
      <c r="N392" s="422" t="str">
        <f t="shared" si="27"/>
        <v/>
      </c>
      <c r="O392" s="418" t="str">
        <f t="shared" si="28"/>
        <v/>
      </c>
      <c r="P392" s="418" t="str">
        <f t="shared" si="29"/>
        <v/>
      </c>
      <c r="Q392" s="419" t="str">
        <f>IF(A392="","",IF(OR(B392="",C392=""),ERROR.TYPE(3),IFERROR(O392/(IF(F392=120,$G$12,'LDT2,HLDT,MDPV'!$G$11)),"")))</f>
        <v/>
      </c>
    </row>
    <row r="393" spans="1:17" ht="13.6">
      <c r="A393" s="195"/>
      <c r="B393" s="190"/>
      <c r="C393" s="191"/>
      <c r="D393" s="192"/>
      <c r="E393" s="192"/>
      <c r="F393" s="186"/>
      <c r="G393" s="192"/>
      <c r="H393" s="186"/>
      <c r="I393" s="186"/>
      <c r="J393" s="194"/>
      <c r="K393" s="451"/>
      <c r="L393" s="420" t="str">
        <f t="shared" si="25"/>
        <v/>
      </c>
      <c r="M393" s="421" t="str">
        <f t="shared" si="26"/>
        <v/>
      </c>
      <c r="N393" s="422" t="str">
        <f t="shared" si="27"/>
        <v/>
      </c>
      <c r="O393" s="418" t="str">
        <f t="shared" si="28"/>
        <v/>
      </c>
      <c r="P393" s="418" t="str">
        <f t="shared" si="29"/>
        <v/>
      </c>
      <c r="Q393" s="419" t="str">
        <f>IF(A393="","",IF(OR(B393="",C393=""),ERROR.TYPE(3),IFERROR(O393/(IF(F393=120,$G$12,'LDT2,HLDT,MDPV'!$G$11)),"")))</f>
        <v/>
      </c>
    </row>
    <row r="394" spans="1:17" ht="13.6">
      <c r="A394" s="195"/>
      <c r="B394" s="190"/>
      <c r="C394" s="191"/>
      <c r="D394" s="192"/>
      <c r="E394" s="192"/>
      <c r="F394" s="186"/>
      <c r="G394" s="192"/>
      <c r="H394" s="186"/>
      <c r="I394" s="186"/>
      <c r="J394" s="194"/>
      <c r="K394" s="451"/>
      <c r="L394" s="420" t="str">
        <f t="shared" si="25"/>
        <v/>
      </c>
      <c r="M394" s="421" t="str">
        <f t="shared" si="26"/>
        <v/>
      </c>
      <c r="N394" s="422" t="str">
        <f t="shared" si="27"/>
        <v/>
      </c>
      <c r="O394" s="418" t="str">
        <f t="shared" si="28"/>
        <v/>
      </c>
      <c r="P394" s="418" t="str">
        <f t="shared" si="29"/>
        <v/>
      </c>
      <c r="Q394" s="419" t="str">
        <f>IF(A394="","",IF(OR(B394="",C394=""),ERROR.TYPE(3),IFERROR(O394/(IF(F394=120,$G$12,'LDT2,HLDT,MDPV'!$G$11)),"")))</f>
        <v/>
      </c>
    </row>
    <row r="395" spans="1:17" ht="13.6">
      <c r="A395" s="195"/>
      <c r="B395" s="190"/>
      <c r="C395" s="191"/>
      <c r="D395" s="192"/>
      <c r="E395" s="192"/>
      <c r="F395" s="186"/>
      <c r="G395" s="192"/>
      <c r="H395" s="186"/>
      <c r="I395" s="186"/>
      <c r="J395" s="194"/>
      <c r="K395" s="451"/>
      <c r="L395" s="420" t="str">
        <f t="shared" si="25"/>
        <v/>
      </c>
      <c r="M395" s="421" t="str">
        <f t="shared" si="26"/>
        <v/>
      </c>
      <c r="N395" s="422" t="str">
        <f t="shared" si="27"/>
        <v/>
      </c>
      <c r="O395" s="418" t="str">
        <f t="shared" si="28"/>
        <v/>
      </c>
      <c r="P395" s="418" t="str">
        <f t="shared" si="29"/>
        <v/>
      </c>
      <c r="Q395" s="419" t="str">
        <f>IF(A395="","",IF(OR(B395="",C395=""),ERROR.TYPE(3),IFERROR(O395/(IF(F395=120,$G$12,'LDT2,HLDT,MDPV'!$G$11)),"")))</f>
        <v/>
      </c>
    </row>
    <row r="396" spans="1:17" ht="13.6">
      <c r="A396" s="195"/>
      <c r="B396" s="190"/>
      <c r="C396" s="191"/>
      <c r="D396" s="192"/>
      <c r="E396" s="192"/>
      <c r="F396" s="186"/>
      <c r="G396" s="192"/>
      <c r="H396" s="186"/>
      <c r="I396" s="186"/>
      <c r="J396" s="194"/>
      <c r="K396" s="451"/>
      <c r="L396" s="420" t="str">
        <f t="shared" si="25"/>
        <v/>
      </c>
      <c r="M396" s="421" t="str">
        <f t="shared" si="26"/>
        <v/>
      </c>
      <c r="N396" s="422" t="str">
        <f t="shared" si="27"/>
        <v/>
      </c>
      <c r="O396" s="418" t="str">
        <f t="shared" si="28"/>
        <v/>
      </c>
      <c r="P396" s="418" t="str">
        <f t="shared" si="29"/>
        <v/>
      </c>
      <c r="Q396" s="419" t="str">
        <f>IF(A396="","",IF(OR(B396="",C396=""),ERROR.TYPE(3),IFERROR(O396/(IF(F396=120,$G$12,'LDT2,HLDT,MDPV'!$G$11)),"")))</f>
        <v/>
      </c>
    </row>
    <row r="397" spans="1:17" ht="13.6">
      <c r="A397" s="195"/>
      <c r="B397" s="190"/>
      <c r="C397" s="191"/>
      <c r="D397" s="192"/>
      <c r="E397" s="192"/>
      <c r="F397" s="186"/>
      <c r="G397" s="192"/>
      <c r="H397" s="186"/>
      <c r="I397" s="186"/>
      <c r="J397" s="194"/>
      <c r="K397" s="451"/>
      <c r="L397" s="420" t="str">
        <f t="shared" si="25"/>
        <v/>
      </c>
      <c r="M397" s="421" t="str">
        <f t="shared" si="26"/>
        <v/>
      </c>
      <c r="N397" s="422" t="str">
        <f t="shared" si="27"/>
        <v/>
      </c>
      <c r="O397" s="418" t="str">
        <f t="shared" si="28"/>
        <v/>
      </c>
      <c r="P397" s="418" t="str">
        <f t="shared" si="29"/>
        <v/>
      </c>
      <c r="Q397" s="419" t="str">
        <f>IF(A397="","",IF(OR(B397="",C397=""),ERROR.TYPE(3),IFERROR(O397/(IF(F397=120,$G$12,'LDT2,HLDT,MDPV'!$G$11)),"")))</f>
        <v/>
      </c>
    </row>
    <row r="398" spans="1:17" ht="13.6">
      <c r="A398" s="195"/>
      <c r="B398" s="190"/>
      <c r="C398" s="191"/>
      <c r="D398" s="192"/>
      <c r="E398" s="192"/>
      <c r="F398" s="186"/>
      <c r="G398" s="192"/>
      <c r="H398" s="186"/>
      <c r="I398" s="186"/>
      <c r="J398" s="194"/>
      <c r="K398" s="451"/>
      <c r="L398" s="420" t="str">
        <f t="shared" si="25"/>
        <v/>
      </c>
      <c r="M398" s="421" t="str">
        <f t="shared" si="26"/>
        <v/>
      </c>
      <c r="N398" s="422" t="str">
        <f t="shared" si="27"/>
        <v/>
      </c>
      <c r="O398" s="418" t="str">
        <f t="shared" si="28"/>
        <v/>
      </c>
      <c r="P398" s="418" t="str">
        <f t="shared" si="29"/>
        <v/>
      </c>
      <c r="Q398" s="419" t="str">
        <f>IF(A398="","",IF(OR(B398="",C398=""),ERROR.TYPE(3),IFERROR(O398/(IF(F398=120,$G$12,'LDT2,HLDT,MDPV'!$G$11)),"")))</f>
        <v/>
      </c>
    </row>
    <row r="399" spans="1:17" ht="13.6">
      <c r="A399" s="195"/>
      <c r="B399" s="190"/>
      <c r="C399" s="191"/>
      <c r="D399" s="192"/>
      <c r="E399" s="192"/>
      <c r="F399" s="186"/>
      <c r="G399" s="192"/>
      <c r="H399" s="186"/>
      <c r="I399" s="186"/>
      <c r="J399" s="194"/>
      <c r="K399" s="451"/>
      <c r="L399" s="420" t="str">
        <f t="shared" si="25"/>
        <v/>
      </c>
      <c r="M399" s="421" t="str">
        <f t="shared" si="26"/>
        <v/>
      </c>
      <c r="N399" s="422" t="str">
        <f t="shared" si="27"/>
        <v/>
      </c>
      <c r="O399" s="418" t="str">
        <f t="shared" si="28"/>
        <v/>
      </c>
      <c r="P399" s="418" t="str">
        <f t="shared" si="29"/>
        <v/>
      </c>
      <c r="Q399" s="419" t="str">
        <f>IF(A399="","",IF(OR(B399="",C399=""),ERROR.TYPE(3),IFERROR(O399/(IF(F399=120,$G$12,'LDT2,HLDT,MDPV'!$G$11)),"")))</f>
        <v/>
      </c>
    </row>
    <row r="400" spans="1:17" ht="13.6">
      <c r="A400" s="195"/>
      <c r="B400" s="190"/>
      <c r="C400" s="191"/>
      <c r="D400" s="192"/>
      <c r="E400" s="192"/>
      <c r="F400" s="186"/>
      <c r="G400" s="192"/>
      <c r="H400" s="186"/>
      <c r="I400" s="186"/>
      <c r="J400" s="194"/>
      <c r="K400" s="451"/>
      <c r="L400" s="420" t="str">
        <f t="shared" si="25"/>
        <v/>
      </c>
      <c r="M400" s="421" t="str">
        <f t="shared" si="26"/>
        <v/>
      </c>
      <c r="N400" s="422" t="str">
        <f t="shared" si="27"/>
        <v/>
      </c>
      <c r="O400" s="418" t="str">
        <f t="shared" si="28"/>
        <v/>
      </c>
      <c r="P400" s="418" t="str">
        <f t="shared" si="29"/>
        <v/>
      </c>
      <c r="Q400" s="419" t="str">
        <f>IF(A400="","",IF(OR(B400="",C400=""),ERROR.TYPE(3),IFERROR(O400/(IF(F400=120,$G$12,'LDT2,HLDT,MDPV'!$G$11)),"")))</f>
        <v/>
      </c>
    </row>
    <row r="401" spans="1:17" ht="13.6">
      <c r="A401" s="195"/>
      <c r="B401" s="190"/>
      <c r="C401" s="191"/>
      <c r="D401" s="192"/>
      <c r="E401" s="192"/>
      <c r="F401" s="186"/>
      <c r="G401" s="192"/>
      <c r="H401" s="186"/>
      <c r="I401" s="186"/>
      <c r="J401" s="194"/>
      <c r="K401" s="451"/>
      <c r="L401" s="420" t="str">
        <f t="shared" si="25"/>
        <v/>
      </c>
      <c r="M401" s="421" t="str">
        <f t="shared" si="26"/>
        <v/>
      </c>
      <c r="N401" s="422" t="str">
        <f t="shared" si="27"/>
        <v/>
      </c>
      <c r="O401" s="418" t="str">
        <f t="shared" si="28"/>
        <v/>
      </c>
      <c r="P401" s="418" t="str">
        <f t="shared" si="29"/>
        <v/>
      </c>
      <c r="Q401" s="419" t="str">
        <f>IF(A401="","",IF(OR(B401="",C401=""),ERROR.TYPE(3),IFERROR(O401/(IF(F401=120,$G$12,'LDT2,HLDT,MDPV'!$G$11)),"")))</f>
        <v/>
      </c>
    </row>
    <row r="402" spans="1:17" ht="13.6">
      <c r="A402" s="195"/>
      <c r="B402" s="190"/>
      <c r="C402" s="191"/>
      <c r="D402" s="192"/>
      <c r="E402" s="192"/>
      <c r="F402" s="186"/>
      <c r="G402" s="192"/>
      <c r="H402" s="186"/>
      <c r="I402" s="186"/>
      <c r="J402" s="194"/>
      <c r="K402" s="451"/>
      <c r="L402" s="420" t="str">
        <f t="shared" ref="L402:L465" si="30">IF(A402="","",IF(B402=160,0.16,IF(B402=125,0.125,IF(B402=110,0.11,IF(B402=85,0.085,IF(B402="FED SULEV30",0.03,IF(B402=70,0.07,IF(B402=50,0.05,IF(B402=30,0.03,IF(B402=20,0.02,IF(B402=0,0,"n/a")))))))))))</f>
        <v/>
      </c>
      <c r="M402" s="421" t="str">
        <f t="shared" ref="M402:M465" si="31">IF(L402="","",MAX(0,L402-IF(G402="Yes",0.005,0))-IF(H402="Yes",I402,0))</f>
        <v/>
      </c>
      <c r="N402" s="422" t="str">
        <f t="shared" ref="N402:N465" si="32">IF(A402="","",IF(OR(B402="",C402=""),"FIX BIN",J402*M402))</f>
        <v/>
      </c>
      <c r="O402" s="418" t="str">
        <f t="shared" ref="O402:O465" si="33">IF(A402="","",IF(OR(B402="",C402=""),"FIX BIN",IFERROR(J402*C402,"")))</f>
        <v/>
      </c>
      <c r="P402" s="418" t="str">
        <f t="shared" ref="P402:P465" si="34">IF(A402="","",IF(OR(B402="",C402=""),ERROR.TYPE(3),IFERROR(N402/(IF(E402=120,$G$11,$M$11)),"")))</f>
        <v/>
      </c>
      <c r="Q402" s="419" t="str">
        <f>IF(A402="","",IF(OR(B402="",C402=""),ERROR.TYPE(3),IFERROR(O402/(IF(F402=120,$G$12,'LDT2,HLDT,MDPV'!$G$11)),"")))</f>
        <v/>
      </c>
    </row>
    <row r="403" spans="1:17" ht="13.6">
      <c r="A403" s="195"/>
      <c r="B403" s="190"/>
      <c r="C403" s="191"/>
      <c r="D403" s="192"/>
      <c r="E403" s="192"/>
      <c r="F403" s="186"/>
      <c r="G403" s="192"/>
      <c r="H403" s="186"/>
      <c r="I403" s="186"/>
      <c r="J403" s="194"/>
      <c r="K403" s="451"/>
      <c r="L403" s="420" t="str">
        <f t="shared" si="30"/>
        <v/>
      </c>
      <c r="M403" s="421" t="str">
        <f t="shared" si="31"/>
        <v/>
      </c>
      <c r="N403" s="422" t="str">
        <f t="shared" si="32"/>
        <v/>
      </c>
      <c r="O403" s="418" t="str">
        <f t="shared" si="33"/>
        <v/>
      </c>
      <c r="P403" s="418" t="str">
        <f t="shared" si="34"/>
        <v/>
      </c>
      <c r="Q403" s="419" t="str">
        <f>IF(A403="","",IF(OR(B403="",C403=""),ERROR.TYPE(3),IFERROR(O403/(IF(F403=120,$G$12,'LDT2,HLDT,MDPV'!$G$11)),"")))</f>
        <v/>
      </c>
    </row>
    <row r="404" spans="1:17" ht="13.6">
      <c r="A404" s="195"/>
      <c r="B404" s="190"/>
      <c r="C404" s="191"/>
      <c r="D404" s="192"/>
      <c r="E404" s="192"/>
      <c r="F404" s="186"/>
      <c r="G404" s="192"/>
      <c r="H404" s="186"/>
      <c r="I404" s="186"/>
      <c r="J404" s="194"/>
      <c r="K404" s="451"/>
      <c r="L404" s="420" t="str">
        <f t="shared" si="30"/>
        <v/>
      </c>
      <c r="M404" s="421" t="str">
        <f t="shared" si="31"/>
        <v/>
      </c>
      <c r="N404" s="422" t="str">
        <f t="shared" si="32"/>
        <v/>
      </c>
      <c r="O404" s="418" t="str">
        <f t="shared" si="33"/>
        <v/>
      </c>
      <c r="P404" s="418" t="str">
        <f t="shared" si="34"/>
        <v/>
      </c>
      <c r="Q404" s="419" t="str">
        <f>IF(A404="","",IF(OR(B404="",C404=""),ERROR.TYPE(3),IFERROR(O404/(IF(F404=120,$G$12,'LDT2,HLDT,MDPV'!$G$11)),"")))</f>
        <v/>
      </c>
    </row>
    <row r="405" spans="1:17" ht="13.6">
      <c r="A405" s="195"/>
      <c r="B405" s="190"/>
      <c r="C405" s="191"/>
      <c r="D405" s="192"/>
      <c r="E405" s="192"/>
      <c r="F405" s="186"/>
      <c r="G405" s="192"/>
      <c r="H405" s="186"/>
      <c r="I405" s="186"/>
      <c r="J405" s="194"/>
      <c r="K405" s="451"/>
      <c r="L405" s="420" t="str">
        <f t="shared" si="30"/>
        <v/>
      </c>
      <c r="M405" s="421" t="str">
        <f t="shared" si="31"/>
        <v/>
      </c>
      <c r="N405" s="422" t="str">
        <f t="shared" si="32"/>
        <v/>
      </c>
      <c r="O405" s="418" t="str">
        <f t="shared" si="33"/>
        <v/>
      </c>
      <c r="P405" s="418" t="str">
        <f t="shared" si="34"/>
        <v/>
      </c>
      <c r="Q405" s="419" t="str">
        <f>IF(A405="","",IF(OR(B405="",C405=""),ERROR.TYPE(3),IFERROR(O405/(IF(F405=120,$G$12,'LDT2,HLDT,MDPV'!$G$11)),"")))</f>
        <v/>
      </c>
    </row>
    <row r="406" spans="1:17" ht="13.6">
      <c r="A406" s="195"/>
      <c r="B406" s="190"/>
      <c r="C406" s="191"/>
      <c r="D406" s="192"/>
      <c r="E406" s="192"/>
      <c r="F406" s="186"/>
      <c r="G406" s="192"/>
      <c r="H406" s="186"/>
      <c r="I406" s="186"/>
      <c r="J406" s="194"/>
      <c r="K406" s="451"/>
      <c r="L406" s="420" t="str">
        <f t="shared" si="30"/>
        <v/>
      </c>
      <c r="M406" s="421" t="str">
        <f t="shared" si="31"/>
        <v/>
      </c>
      <c r="N406" s="422" t="str">
        <f t="shared" si="32"/>
        <v/>
      </c>
      <c r="O406" s="418" t="str">
        <f t="shared" si="33"/>
        <v/>
      </c>
      <c r="P406" s="418" t="str">
        <f t="shared" si="34"/>
        <v/>
      </c>
      <c r="Q406" s="419" t="str">
        <f>IF(A406="","",IF(OR(B406="",C406=""),ERROR.TYPE(3),IFERROR(O406/(IF(F406=120,$G$12,'LDT2,HLDT,MDPV'!$G$11)),"")))</f>
        <v/>
      </c>
    </row>
    <row r="407" spans="1:17" ht="13.6">
      <c r="A407" s="195"/>
      <c r="B407" s="190"/>
      <c r="C407" s="191"/>
      <c r="D407" s="192"/>
      <c r="E407" s="192"/>
      <c r="F407" s="186"/>
      <c r="G407" s="192"/>
      <c r="H407" s="186"/>
      <c r="I407" s="186"/>
      <c r="J407" s="194"/>
      <c r="K407" s="451"/>
      <c r="L407" s="420" t="str">
        <f t="shared" si="30"/>
        <v/>
      </c>
      <c r="M407" s="421" t="str">
        <f t="shared" si="31"/>
        <v/>
      </c>
      <c r="N407" s="422" t="str">
        <f t="shared" si="32"/>
        <v/>
      </c>
      <c r="O407" s="418" t="str">
        <f t="shared" si="33"/>
        <v/>
      </c>
      <c r="P407" s="418" t="str">
        <f t="shared" si="34"/>
        <v/>
      </c>
      <c r="Q407" s="419" t="str">
        <f>IF(A407="","",IF(OR(B407="",C407=""),ERROR.TYPE(3),IFERROR(O407/(IF(F407=120,$G$12,'LDT2,HLDT,MDPV'!$G$11)),"")))</f>
        <v/>
      </c>
    </row>
    <row r="408" spans="1:17" ht="13.6">
      <c r="A408" s="195"/>
      <c r="B408" s="190"/>
      <c r="C408" s="191"/>
      <c r="D408" s="192"/>
      <c r="E408" s="192"/>
      <c r="F408" s="186"/>
      <c r="G408" s="192"/>
      <c r="H408" s="186"/>
      <c r="I408" s="186"/>
      <c r="J408" s="194"/>
      <c r="K408" s="451"/>
      <c r="L408" s="420" t="str">
        <f t="shared" si="30"/>
        <v/>
      </c>
      <c r="M408" s="421" t="str">
        <f t="shared" si="31"/>
        <v/>
      </c>
      <c r="N408" s="422" t="str">
        <f t="shared" si="32"/>
        <v/>
      </c>
      <c r="O408" s="418" t="str">
        <f t="shared" si="33"/>
        <v/>
      </c>
      <c r="P408" s="418" t="str">
        <f t="shared" si="34"/>
        <v/>
      </c>
      <c r="Q408" s="419" t="str">
        <f>IF(A408="","",IF(OR(B408="",C408=""),ERROR.TYPE(3),IFERROR(O408/(IF(F408=120,$G$12,'LDT2,HLDT,MDPV'!$G$11)),"")))</f>
        <v/>
      </c>
    </row>
    <row r="409" spans="1:17" ht="13.6">
      <c r="A409" s="195"/>
      <c r="B409" s="190"/>
      <c r="C409" s="191"/>
      <c r="D409" s="192"/>
      <c r="E409" s="192"/>
      <c r="F409" s="186"/>
      <c r="G409" s="192"/>
      <c r="H409" s="186"/>
      <c r="I409" s="186"/>
      <c r="J409" s="194"/>
      <c r="K409" s="451"/>
      <c r="L409" s="420" t="str">
        <f t="shared" si="30"/>
        <v/>
      </c>
      <c r="M409" s="421" t="str">
        <f t="shared" si="31"/>
        <v/>
      </c>
      <c r="N409" s="422" t="str">
        <f t="shared" si="32"/>
        <v/>
      </c>
      <c r="O409" s="418" t="str">
        <f t="shared" si="33"/>
        <v/>
      </c>
      <c r="P409" s="418" t="str">
        <f t="shared" si="34"/>
        <v/>
      </c>
      <c r="Q409" s="419" t="str">
        <f>IF(A409="","",IF(OR(B409="",C409=""),ERROR.TYPE(3),IFERROR(O409/(IF(F409=120,$G$12,'LDT2,HLDT,MDPV'!$G$11)),"")))</f>
        <v/>
      </c>
    </row>
    <row r="410" spans="1:17" ht="13.6">
      <c r="A410" s="195"/>
      <c r="B410" s="190"/>
      <c r="C410" s="191"/>
      <c r="D410" s="192"/>
      <c r="E410" s="192"/>
      <c r="F410" s="186"/>
      <c r="G410" s="192"/>
      <c r="H410" s="186"/>
      <c r="I410" s="186"/>
      <c r="J410" s="194"/>
      <c r="K410" s="451"/>
      <c r="L410" s="420" t="str">
        <f t="shared" si="30"/>
        <v/>
      </c>
      <c r="M410" s="421" t="str">
        <f t="shared" si="31"/>
        <v/>
      </c>
      <c r="N410" s="422" t="str">
        <f t="shared" si="32"/>
        <v/>
      </c>
      <c r="O410" s="418" t="str">
        <f t="shared" si="33"/>
        <v/>
      </c>
      <c r="P410" s="418" t="str">
        <f t="shared" si="34"/>
        <v/>
      </c>
      <c r="Q410" s="419" t="str">
        <f>IF(A410="","",IF(OR(B410="",C410=""),ERROR.TYPE(3),IFERROR(O410/(IF(F410=120,$G$12,'LDT2,HLDT,MDPV'!$G$11)),"")))</f>
        <v/>
      </c>
    </row>
    <row r="411" spans="1:17" ht="13.6">
      <c r="A411" s="195"/>
      <c r="B411" s="190"/>
      <c r="C411" s="191"/>
      <c r="D411" s="192"/>
      <c r="E411" s="192"/>
      <c r="F411" s="186"/>
      <c r="G411" s="192"/>
      <c r="H411" s="186"/>
      <c r="I411" s="186"/>
      <c r="J411" s="194"/>
      <c r="K411" s="451"/>
      <c r="L411" s="420" t="str">
        <f t="shared" si="30"/>
        <v/>
      </c>
      <c r="M411" s="421" t="str">
        <f t="shared" si="31"/>
        <v/>
      </c>
      <c r="N411" s="422" t="str">
        <f t="shared" si="32"/>
        <v/>
      </c>
      <c r="O411" s="418" t="str">
        <f t="shared" si="33"/>
        <v/>
      </c>
      <c r="P411" s="418" t="str">
        <f t="shared" si="34"/>
        <v/>
      </c>
      <c r="Q411" s="419" t="str">
        <f>IF(A411="","",IF(OR(B411="",C411=""),ERROR.TYPE(3),IFERROR(O411/(IF(F411=120,$G$12,'LDT2,HLDT,MDPV'!$G$11)),"")))</f>
        <v/>
      </c>
    </row>
    <row r="412" spans="1:17" ht="13.6">
      <c r="A412" s="195"/>
      <c r="B412" s="190"/>
      <c r="C412" s="191"/>
      <c r="D412" s="192"/>
      <c r="E412" s="192"/>
      <c r="F412" s="186"/>
      <c r="G412" s="192"/>
      <c r="H412" s="186"/>
      <c r="I412" s="186"/>
      <c r="J412" s="194"/>
      <c r="K412" s="451"/>
      <c r="L412" s="420" t="str">
        <f t="shared" si="30"/>
        <v/>
      </c>
      <c r="M412" s="421" t="str">
        <f t="shared" si="31"/>
        <v/>
      </c>
      <c r="N412" s="422" t="str">
        <f t="shared" si="32"/>
        <v/>
      </c>
      <c r="O412" s="418" t="str">
        <f t="shared" si="33"/>
        <v/>
      </c>
      <c r="P412" s="418" t="str">
        <f t="shared" si="34"/>
        <v/>
      </c>
      <c r="Q412" s="419" t="str">
        <f>IF(A412="","",IF(OR(B412="",C412=""),ERROR.TYPE(3),IFERROR(O412/(IF(F412=120,$G$12,'LDT2,HLDT,MDPV'!$G$11)),"")))</f>
        <v/>
      </c>
    </row>
    <row r="413" spans="1:17" ht="13.6">
      <c r="A413" s="195"/>
      <c r="B413" s="190"/>
      <c r="C413" s="191"/>
      <c r="D413" s="192"/>
      <c r="E413" s="192"/>
      <c r="F413" s="186"/>
      <c r="G413" s="192"/>
      <c r="H413" s="186"/>
      <c r="I413" s="186"/>
      <c r="J413" s="194"/>
      <c r="K413" s="451"/>
      <c r="L413" s="420" t="str">
        <f t="shared" si="30"/>
        <v/>
      </c>
      <c r="M413" s="421" t="str">
        <f t="shared" si="31"/>
        <v/>
      </c>
      <c r="N413" s="422" t="str">
        <f t="shared" si="32"/>
        <v/>
      </c>
      <c r="O413" s="418" t="str">
        <f t="shared" si="33"/>
        <v/>
      </c>
      <c r="P413" s="418" t="str">
        <f t="shared" si="34"/>
        <v/>
      </c>
      <c r="Q413" s="419" t="str">
        <f>IF(A413="","",IF(OR(B413="",C413=""),ERROR.TYPE(3),IFERROR(O413/(IF(F413=120,$G$12,'LDT2,HLDT,MDPV'!$G$11)),"")))</f>
        <v/>
      </c>
    </row>
    <row r="414" spans="1:17" ht="13.6">
      <c r="A414" s="195"/>
      <c r="B414" s="190"/>
      <c r="C414" s="191"/>
      <c r="D414" s="192"/>
      <c r="E414" s="192"/>
      <c r="F414" s="186"/>
      <c r="G414" s="192"/>
      <c r="H414" s="186"/>
      <c r="I414" s="186"/>
      <c r="J414" s="194"/>
      <c r="K414" s="451"/>
      <c r="L414" s="420" t="str">
        <f t="shared" si="30"/>
        <v/>
      </c>
      <c r="M414" s="421" t="str">
        <f t="shared" si="31"/>
        <v/>
      </c>
      <c r="N414" s="422" t="str">
        <f t="shared" si="32"/>
        <v/>
      </c>
      <c r="O414" s="418" t="str">
        <f t="shared" si="33"/>
        <v/>
      </c>
      <c r="P414" s="418" t="str">
        <f t="shared" si="34"/>
        <v/>
      </c>
      <c r="Q414" s="419" t="str">
        <f>IF(A414="","",IF(OR(B414="",C414=""),ERROR.TYPE(3),IFERROR(O414/(IF(F414=120,$G$12,'LDT2,HLDT,MDPV'!$G$11)),"")))</f>
        <v/>
      </c>
    </row>
    <row r="415" spans="1:17" ht="13.6">
      <c r="A415" s="195"/>
      <c r="B415" s="190"/>
      <c r="C415" s="191"/>
      <c r="D415" s="192"/>
      <c r="E415" s="192"/>
      <c r="F415" s="186"/>
      <c r="G415" s="192"/>
      <c r="H415" s="186"/>
      <c r="I415" s="186"/>
      <c r="J415" s="194"/>
      <c r="K415" s="451"/>
      <c r="L415" s="420" t="str">
        <f t="shared" si="30"/>
        <v/>
      </c>
      <c r="M415" s="421" t="str">
        <f t="shared" si="31"/>
        <v/>
      </c>
      <c r="N415" s="422" t="str">
        <f t="shared" si="32"/>
        <v/>
      </c>
      <c r="O415" s="418" t="str">
        <f t="shared" si="33"/>
        <v/>
      </c>
      <c r="P415" s="418" t="str">
        <f t="shared" si="34"/>
        <v/>
      </c>
      <c r="Q415" s="419" t="str">
        <f>IF(A415="","",IF(OR(B415="",C415=""),ERROR.TYPE(3),IFERROR(O415/(IF(F415=120,$G$12,'LDT2,HLDT,MDPV'!$G$11)),"")))</f>
        <v/>
      </c>
    </row>
    <row r="416" spans="1:17" ht="13.6">
      <c r="A416" s="195"/>
      <c r="B416" s="190"/>
      <c r="C416" s="191"/>
      <c r="D416" s="192"/>
      <c r="E416" s="192"/>
      <c r="F416" s="186"/>
      <c r="G416" s="192"/>
      <c r="H416" s="186"/>
      <c r="I416" s="186"/>
      <c r="J416" s="194"/>
      <c r="K416" s="451"/>
      <c r="L416" s="420" t="str">
        <f t="shared" si="30"/>
        <v/>
      </c>
      <c r="M416" s="421" t="str">
        <f t="shared" si="31"/>
        <v/>
      </c>
      <c r="N416" s="422" t="str">
        <f t="shared" si="32"/>
        <v/>
      </c>
      <c r="O416" s="418" t="str">
        <f t="shared" si="33"/>
        <v/>
      </c>
      <c r="P416" s="418" t="str">
        <f t="shared" si="34"/>
        <v/>
      </c>
      <c r="Q416" s="419" t="str">
        <f>IF(A416="","",IF(OR(B416="",C416=""),ERROR.TYPE(3),IFERROR(O416/(IF(F416=120,$G$12,'LDT2,HLDT,MDPV'!$G$11)),"")))</f>
        <v/>
      </c>
    </row>
    <row r="417" spans="1:17" ht="13.6">
      <c r="A417" s="195"/>
      <c r="B417" s="190"/>
      <c r="C417" s="191"/>
      <c r="D417" s="192"/>
      <c r="E417" s="192"/>
      <c r="F417" s="186"/>
      <c r="G417" s="192"/>
      <c r="H417" s="186"/>
      <c r="I417" s="186"/>
      <c r="J417" s="194"/>
      <c r="K417" s="451"/>
      <c r="L417" s="420" t="str">
        <f t="shared" si="30"/>
        <v/>
      </c>
      <c r="M417" s="421" t="str">
        <f t="shared" si="31"/>
        <v/>
      </c>
      <c r="N417" s="422" t="str">
        <f t="shared" si="32"/>
        <v/>
      </c>
      <c r="O417" s="418" t="str">
        <f t="shared" si="33"/>
        <v/>
      </c>
      <c r="P417" s="418" t="str">
        <f t="shared" si="34"/>
        <v/>
      </c>
      <c r="Q417" s="419" t="str">
        <f>IF(A417="","",IF(OR(B417="",C417=""),ERROR.TYPE(3),IFERROR(O417/(IF(F417=120,$G$12,'LDT2,HLDT,MDPV'!$G$11)),"")))</f>
        <v/>
      </c>
    </row>
    <row r="418" spans="1:17" ht="13.6">
      <c r="A418" s="195"/>
      <c r="B418" s="190"/>
      <c r="C418" s="191"/>
      <c r="D418" s="192"/>
      <c r="E418" s="192"/>
      <c r="F418" s="186"/>
      <c r="G418" s="192"/>
      <c r="H418" s="186"/>
      <c r="I418" s="186"/>
      <c r="J418" s="194"/>
      <c r="K418" s="451"/>
      <c r="L418" s="420" t="str">
        <f t="shared" si="30"/>
        <v/>
      </c>
      <c r="M418" s="421" t="str">
        <f t="shared" si="31"/>
        <v/>
      </c>
      <c r="N418" s="422" t="str">
        <f t="shared" si="32"/>
        <v/>
      </c>
      <c r="O418" s="418" t="str">
        <f t="shared" si="33"/>
        <v/>
      </c>
      <c r="P418" s="418" t="str">
        <f t="shared" si="34"/>
        <v/>
      </c>
      <c r="Q418" s="419" t="str">
        <f>IF(A418="","",IF(OR(B418="",C418=""),ERROR.TYPE(3),IFERROR(O418/(IF(F418=120,$G$12,'LDT2,HLDT,MDPV'!$G$11)),"")))</f>
        <v/>
      </c>
    </row>
    <row r="419" spans="1:17" ht="13.6">
      <c r="A419" s="195"/>
      <c r="B419" s="190"/>
      <c r="C419" s="191"/>
      <c r="D419" s="192"/>
      <c r="E419" s="192"/>
      <c r="F419" s="186"/>
      <c r="G419" s="192"/>
      <c r="H419" s="186"/>
      <c r="I419" s="186"/>
      <c r="J419" s="194"/>
      <c r="K419" s="451"/>
      <c r="L419" s="420" t="str">
        <f t="shared" si="30"/>
        <v/>
      </c>
      <c r="M419" s="421" t="str">
        <f t="shared" si="31"/>
        <v/>
      </c>
      <c r="N419" s="422" t="str">
        <f t="shared" si="32"/>
        <v/>
      </c>
      <c r="O419" s="418" t="str">
        <f t="shared" si="33"/>
        <v/>
      </c>
      <c r="P419" s="418" t="str">
        <f t="shared" si="34"/>
        <v/>
      </c>
      <c r="Q419" s="419" t="str">
        <f>IF(A419="","",IF(OR(B419="",C419=""),ERROR.TYPE(3),IFERROR(O419/(IF(F419=120,$G$12,'LDT2,HLDT,MDPV'!$G$11)),"")))</f>
        <v/>
      </c>
    </row>
    <row r="420" spans="1:17" ht="13.6">
      <c r="A420" s="195"/>
      <c r="B420" s="190"/>
      <c r="C420" s="191"/>
      <c r="D420" s="192"/>
      <c r="E420" s="192"/>
      <c r="F420" s="186"/>
      <c r="G420" s="192"/>
      <c r="H420" s="186"/>
      <c r="I420" s="186"/>
      <c r="J420" s="194"/>
      <c r="K420" s="451"/>
      <c r="L420" s="420" t="str">
        <f t="shared" si="30"/>
        <v/>
      </c>
      <c r="M420" s="421" t="str">
        <f t="shared" si="31"/>
        <v/>
      </c>
      <c r="N420" s="422" t="str">
        <f t="shared" si="32"/>
        <v/>
      </c>
      <c r="O420" s="418" t="str">
        <f t="shared" si="33"/>
        <v/>
      </c>
      <c r="P420" s="418" t="str">
        <f t="shared" si="34"/>
        <v/>
      </c>
      <c r="Q420" s="419" t="str">
        <f>IF(A420="","",IF(OR(B420="",C420=""),ERROR.TYPE(3),IFERROR(O420/(IF(F420=120,$G$12,'LDT2,HLDT,MDPV'!$G$11)),"")))</f>
        <v/>
      </c>
    </row>
    <row r="421" spans="1:17" ht="13.6">
      <c r="A421" s="195"/>
      <c r="B421" s="190"/>
      <c r="C421" s="191"/>
      <c r="D421" s="192"/>
      <c r="E421" s="192"/>
      <c r="F421" s="186"/>
      <c r="G421" s="192"/>
      <c r="H421" s="186"/>
      <c r="I421" s="186"/>
      <c r="J421" s="194"/>
      <c r="K421" s="451"/>
      <c r="L421" s="420" t="str">
        <f t="shared" si="30"/>
        <v/>
      </c>
      <c r="M421" s="421" t="str">
        <f t="shared" si="31"/>
        <v/>
      </c>
      <c r="N421" s="422" t="str">
        <f t="shared" si="32"/>
        <v/>
      </c>
      <c r="O421" s="418" t="str">
        <f t="shared" si="33"/>
        <v/>
      </c>
      <c r="P421" s="418" t="str">
        <f t="shared" si="34"/>
        <v/>
      </c>
      <c r="Q421" s="419" t="str">
        <f>IF(A421="","",IF(OR(B421="",C421=""),ERROR.TYPE(3),IFERROR(O421/(IF(F421=120,$G$12,'LDT2,HLDT,MDPV'!$G$11)),"")))</f>
        <v/>
      </c>
    </row>
    <row r="422" spans="1:17" ht="13.6">
      <c r="A422" s="195"/>
      <c r="B422" s="190"/>
      <c r="C422" s="191"/>
      <c r="D422" s="192"/>
      <c r="E422" s="192"/>
      <c r="F422" s="186"/>
      <c r="G422" s="192"/>
      <c r="H422" s="186"/>
      <c r="I422" s="186"/>
      <c r="J422" s="194"/>
      <c r="K422" s="451"/>
      <c r="L422" s="420" t="str">
        <f t="shared" si="30"/>
        <v/>
      </c>
      <c r="M422" s="421" t="str">
        <f t="shared" si="31"/>
        <v/>
      </c>
      <c r="N422" s="422" t="str">
        <f t="shared" si="32"/>
        <v/>
      </c>
      <c r="O422" s="418" t="str">
        <f t="shared" si="33"/>
        <v/>
      </c>
      <c r="P422" s="418" t="str">
        <f t="shared" si="34"/>
        <v/>
      </c>
      <c r="Q422" s="419" t="str">
        <f>IF(A422="","",IF(OR(B422="",C422=""),ERROR.TYPE(3),IFERROR(O422/(IF(F422=120,$G$12,'LDT2,HLDT,MDPV'!$G$11)),"")))</f>
        <v/>
      </c>
    </row>
    <row r="423" spans="1:17" ht="13.6">
      <c r="A423" s="195"/>
      <c r="B423" s="190"/>
      <c r="C423" s="191"/>
      <c r="D423" s="192"/>
      <c r="E423" s="192"/>
      <c r="F423" s="186"/>
      <c r="G423" s="192"/>
      <c r="H423" s="186"/>
      <c r="I423" s="186"/>
      <c r="J423" s="194"/>
      <c r="K423" s="451"/>
      <c r="L423" s="420" t="str">
        <f t="shared" si="30"/>
        <v/>
      </c>
      <c r="M423" s="421" t="str">
        <f t="shared" si="31"/>
        <v/>
      </c>
      <c r="N423" s="422" t="str">
        <f t="shared" si="32"/>
        <v/>
      </c>
      <c r="O423" s="418" t="str">
        <f t="shared" si="33"/>
        <v/>
      </c>
      <c r="P423" s="418" t="str">
        <f t="shared" si="34"/>
        <v/>
      </c>
      <c r="Q423" s="419" t="str">
        <f>IF(A423="","",IF(OR(B423="",C423=""),ERROR.TYPE(3),IFERROR(O423/(IF(F423=120,$G$12,'LDT2,HLDT,MDPV'!$G$11)),"")))</f>
        <v/>
      </c>
    </row>
    <row r="424" spans="1:17" ht="13.6">
      <c r="A424" s="195"/>
      <c r="B424" s="190"/>
      <c r="C424" s="191"/>
      <c r="D424" s="192"/>
      <c r="E424" s="192"/>
      <c r="F424" s="186"/>
      <c r="G424" s="192"/>
      <c r="H424" s="186"/>
      <c r="I424" s="186"/>
      <c r="J424" s="194"/>
      <c r="K424" s="451"/>
      <c r="L424" s="420" t="str">
        <f t="shared" si="30"/>
        <v/>
      </c>
      <c r="M424" s="421" t="str">
        <f t="shared" si="31"/>
        <v/>
      </c>
      <c r="N424" s="422" t="str">
        <f t="shared" si="32"/>
        <v/>
      </c>
      <c r="O424" s="418" t="str">
        <f t="shared" si="33"/>
        <v/>
      </c>
      <c r="P424" s="418" t="str">
        <f t="shared" si="34"/>
        <v/>
      </c>
      <c r="Q424" s="419" t="str">
        <f>IF(A424="","",IF(OR(B424="",C424=""),ERROR.TYPE(3),IFERROR(O424/(IF(F424=120,$G$12,'LDT2,HLDT,MDPV'!$G$11)),"")))</f>
        <v/>
      </c>
    </row>
    <row r="425" spans="1:17" ht="13.6">
      <c r="A425" s="195"/>
      <c r="B425" s="190"/>
      <c r="C425" s="191"/>
      <c r="D425" s="192"/>
      <c r="E425" s="192"/>
      <c r="F425" s="186"/>
      <c r="G425" s="192"/>
      <c r="H425" s="186"/>
      <c r="I425" s="186"/>
      <c r="J425" s="194"/>
      <c r="K425" s="451"/>
      <c r="L425" s="420" t="str">
        <f t="shared" si="30"/>
        <v/>
      </c>
      <c r="M425" s="421" t="str">
        <f t="shared" si="31"/>
        <v/>
      </c>
      <c r="N425" s="422" t="str">
        <f t="shared" si="32"/>
        <v/>
      </c>
      <c r="O425" s="418" t="str">
        <f t="shared" si="33"/>
        <v/>
      </c>
      <c r="P425" s="418" t="str">
        <f t="shared" si="34"/>
        <v/>
      </c>
      <c r="Q425" s="419" t="str">
        <f>IF(A425="","",IF(OR(B425="",C425=""),ERROR.TYPE(3),IFERROR(O425/(IF(F425=120,$G$12,'LDT2,HLDT,MDPV'!$G$11)),"")))</f>
        <v/>
      </c>
    </row>
    <row r="426" spans="1:17" ht="13.6">
      <c r="A426" s="195"/>
      <c r="B426" s="190"/>
      <c r="C426" s="191"/>
      <c r="D426" s="192"/>
      <c r="E426" s="192"/>
      <c r="F426" s="186"/>
      <c r="G426" s="192"/>
      <c r="H426" s="186"/>
      <c r="I426" s="186"/>
      <c r="J426" s="194"/>
      <c r="K426" s="451"/>
      <c r="L426" s="420" t="str">
        <f t="shared" si="30"/>
        <v/>
      </c>
      <c r="M426" s="421" t="str">
        <f t="shared" si="31"/>
        <v/>
      </c>
      <c r="N426" s="422" t="str">
        <f t="shared" si="32"/>
        <v/>
      </c>
      <c r="O426" s="418" t="str">
        <f t="shared" si="33"/>
        <v/>
      </c>
      <c r="P426" s="418" t="str">
        <f t="shared" si="34"/>
        <v/>
      </c>
      <c r="Q426" s="419" t="str">
        <f>IF(A426="","",IF(OR(B426="",C426=""),ERROR.TYPE(3),IFERROR(O426/(IF(F426=120,$G$12,'LDT2,HLDT,MDPV'!$G$11)),"")))</f>
        <v/>
      </c>
    </row>
    <row r="427" spans="1:17" ht="13.6">
      <c r="A427" s="195"/>
      <c r="B427" s="190"/>
      <c r="C427" s="191"/>
      <c r="D427" s="192"/>
      <c r="E427" s="192"/>
      <c r="F427" s="186"/>
      <c r="G427" s="192"/>
      <c r="H427" s="186"/>
      <c r="I427" s="186"/>
      <c r="J427" s="194"/>
      <c r="K427" s="451"/>
      <c r="L427" s="420" t="str">
        <f t="shared" si="30"/>
        <v/>
      </c>
      <c r="M427" s="421" t="str">
        <f t="shared" si="31"/>
        <v/>
      </c>
      <c r="N427" s="422" t="str">
        <f t="shared" si="32"/>
        <v/>
      </c>
      <c r="O427" s="418" t="str">
        <f t="shared" si="33"/>
        <v/>
      </c>
      <c r="P427" s="418" t="str">
        <f t="shared" si="34"/>
        <v/>
      </c>
      <c r="Q427" s="419" t="str">
        <f>IF(A427="","",IF(OR(B427="",C427=""),ERROR.TYPE(3),IFERROR(O427/(IF(F427=120,$G$12,'LDT2,HLDT,MDPV'!$G$11)),"")))</f>
        <v/>
      </c>
    </row>
    <row r="428" spans="1:17" ht="13.6">
      <c r="A428" s="195"/>
      <c r="B428" s="190"/>
      <c r="C428" s="191"/>
      <c r="D428" s="192"/>
      <c r="E428" s="192"/>
      <c r="F428" s="186"/>
      <c r="G428" s="192"/>
      <c r="H428" s="186"/>
      <c r="I428" s="186"/>
      <c r="J428" s="194"/>
      <c r="K428" s="451"/>
      <c r="L428" s="420" t="str">
        <f t="shared" si="30"/>
        <v/>
      </c>
      <c r="M428" s="421" t="str">
        <f t="shared" si="31"/>
        <v/>
      </c>
      <c r="N428" s="422" t="str">
        <f t="shared" si="32"/>
        <v/>
      </c>
      <c r="O428" s="418" t="str">
        <f t="shared" si="33"/>
        <v/>
      </c>
      <c r="P428" s="418" t="str">
        <f t="shared" si="34"/>
        <v/>
      </c>
      <c r="Q428" s="419" t="str">
        <f>IF(A428="","",IF(OR(B428="",C428=""),ERROR.TYPE(3),IFERROR(O428/(IF(F428=120,$G$12,'LDT2,HLDT,MDPV'!$G$11)),"")))</f>
        <v/>
      </c>
    </row>
    <row r="429" spans="1:17" ht="13.6">
      <c r="A429" s="195"/>
      <c r="B429" s="190"/>
      <c r="C429" s="191"/>
      <c r="D429" s="192"/>
      <c r="E429" s="192"/>
      <c r="F429" s="186"/>
      <c r="G429" s="192"/>
      <c r="H429" s="186"/>
      <c r="I429" s="186"/>
      <c r="J429" s="194"/>
      <c r="K429" s="451"/>
      <c r="L429" s="420" t="str">
        <f t="shared" si="30"/>
        <v/>
      </c>
      <c r="M429" s="421" t="str">
        <f t="shared" si="31"/>
        <v/>
      </c>
      <c r="N429" s="422" t="str">
        <f t="shared" si="32"/>
        <v/>
      </c>
      <c r="O429" s="418" t="str">
        <f t="shared" si="33"/>
        <v/>
      </c>
      <c r="P429" s="418" t="str">
        <f t="shared" si="34"/>
        <v/>
      </c>
      <c r="Q429" s="419" t="str">
        <f>IF(A429="","",IF(OR(B429="",C429=""),ERROR.TYPE(3),IFERROR(O429/(IF(F429=120,$G$12,'LDT2,HLDT,MDPV'!$G$11)),"")))</f>
        <v/>
      </c>
    </row>
    <row r="430" spans="1:17" ht="13.6">
      <c r="A430" s="195"/>
      <c r="B430" s="190"/>
      <c r="C430" s="191"/>
      <c r="D430" s="192"/>
      <c r="E430" s="192"/>
      <c r="F430" s="186"/>
      <c r="G430" s="192"/>
      <c r="H430" s="186"/>
      <c r="I430" s="186"/>
      <c r="J430" s="194"/>
      <c r="K430" s="451"/>
      <c r="L430" s="420" t="str">
        <f t="shared" si="30"/>
        <v/>
      </c>
      <c r="M430" s="421" t="str">
        <f t="shared" si="31"/>
        <v/>
      </c>
      <c r="N430" s="422" t="str">
        <f t="shared" si="32"/>
        <v/>
      </c>
      <c r="O430" s="418" t="str">
        <f t="shared" si="33"/>
        <v/>
      </c>
      <c r="P430" s="418" t="str">
        <f t="shared" si="34"/>
        <v/>
      </c>
      <c r="Q430" s="419" t="str">
        <f>IF(A430="","",IF(OR(B430="",C430=""),ERROR.TYPE(3),IFERROR(O430/(IF(F430=120,$G$12,'LDT2,HLDT,MDPV'!$G$11)),"")))</f>
        <v/>
      </c>
    </row>
    <row r="431" spans="1:17" ht="13.6">
      <c r="A431" s="195"/>
      <c r="B431" s="190"/>
      <c r="C431" s="191"/>
      <c r="D431" s="192"/>
      <c r="E431" s="192"/>
      <c r="F431" s="186"/>
      <c r="G431" s="192"/>
      <c r="H431" s="186"/>
      <c r="I431" s="186"/>
      <c r="J431" s="194"/>
      <c r="K431" s="451"/>
      <c r="L431" s="420" t="str">
        <f t="shared" si="30"/>
        <v/>
      </c>
      <c r="M431" s="421" t="str">
        <f t="shared" si="31"/>
        <v/>
      </c>
      <c r="N431" s="422" t="str">
        <f t="shared" si="32"/>
        <v/>
      </c>
      <c r="O431" s="418" t="str">
        <f t="shared" si="33"/>
        <v/>
      </c>
      <c r="P431" s="418" t="str">
        <f t="shared" si="34"/>
        <v/>
      </c>
      <c r="Q431" s="419" t="str">
        <f>IF(A431="","",IF(OR(B431="",C431=""),ERROR.TYPE(3),IFERROR(O431/(IF(F431=120,$G$12,'LDT2,HLDT,MDPV'!$G$11)),"")))</f>
        <v/>
      </c>
    </row>
    <row r="432" spans="1:17" ht="13.6">
      <c r="A432" s="195"/>
      <c r="B432" s="190"/>
      <c r="C432" s="191"/>
      <c r="D432" s="192"/>
      <c r="E432" s="192"/>
      <c r="F432" s="186"/>
      <c r="G432" s="192"/>
      <c r="H432" s="186"/>
      <c r="I432" s="186"/>
      <c r="J432" s="194"/>
      <c r="K432" s="451"/>
      <c r="L432" s="420" t="str">
        <f t="shared" si="30"/>
        <v/>
      </c>
      <c r="M432" s="421" t="str">
        <f t="shared" si="31"/>
        <v/>
      </c>
      <c r="N432" s="422" t="str">
        <f t="shared" si="32"/>
        <v/>
      </c>
      <c r="O432" s="418" t="str">
        <f t="shared" si="33"/>
        <v/>
      </c>
      <c r="P432" s="418" t="str">
        <f t="shared" si="34"/>
        <v/>
      </c>
      <c r="Q432" s="419" t="str">
        <f>IF(A432="","",IF(OR(B432="",C432=""),ERROR.TYPE(3),IFERROR(O432/(IF(F432=120,$G$12,'LDT2,HLDT,MDPV'!$G$11)),"")))</f>
        <v/>
      </c>
    </row>
    <row r="433" spans="1:17" ht="13.6">
      <c r="A433" s="195"/>
      <c r="B433" s="190"/>
      <c r="C433" s="191"/>
      <c r="D433" s="192"/>
      <c r="E433" s="192"/>
      <c r="F433" s="186"/>
      <c r="G433" s="192"/>
      <c r="H433" s="186"/>
      <c r="I433" s="186"/>
      <c r="J433" s="194"/>
      <c r="K433" s="451"/>
      <c r="L433" s="420" t="str">
        <f t="shared" si="30"/>
        <v/>
      </c>
      <c r="M433" s="421" t="str">
        <f t="shared" si="31"/>
        <v/>
      </c>
      <c r="N433" s="422" t="str">
        <f t="shared" si="32"/>
        <v/>
      </c>
      <c r="O433" s="418" t="str">
        <f t="shared" si="33"/>
        <v/>
      </c>
      <c r="P433" s="418" t="str">
        <f t="shared" si="34"/>
        <v/>
      </c>
      <c r="Q433" s="419" t="str">
        <f>IF(A433="","",IF(OR(B433="",C433=""),ERROR.TYPE(3),IFERROR(O433/(IF(F433=120,$G$12,'LDT2,HLDT,MDPV'!$G$11)),"")))</f>
        <v/>
      </c>
    </row>
    <row r="434" spans="1:17" ht="13.6">
      <c r="A434" s="195"/>
      <c r="B434" s="190"/>
      <c r="C434" s="191"/>
      <c r="D434" s="192"/>
      <c r="E434" s="192"/>
      <c r="F434" s="186"/>
      <c r="G434" s="192"/>
      <c r="H434" s="186"/>
      <c r="I434" s="186"/>
      <c r="J434" s="194"/>
      <c r="K434" s="451"/>
      <c r="L434" s="420" t="str">
        <f t="shared" si="30"/>
        <v/>
      </c>
      <c r="M434" s="421" t="str">
        <f t="shared" si="31"/>
        <v/>
      </c>
      <c r="N434" s="422" t="str">
        <f t="shared" si="32"/>
        <v/>
      </c>
      <c r="O434" s="418" t="str">
        <f t="shared" si="33"/>
        <v/>
      </c>
      <c r="P434" s="418" t="str">
        <f t="shared" si="34"/>
        <v/>
      </c>
      <c r="Q434" s="419" t="str">
        <f>IF(A434="","",IF(OR(B434="",C434=""),ERROR.TYPE(3),IFERROR(O434/(IF(F434=120,$G$12,'LDT2,HLDT,MDPV'!$G$11)),"")))</f>
        <v/>
      </c>
    </row>
    <row r="435" spans="1:17" ht="13.6">
      <c r="A435" s="195"/>
      <c r="B435" s="190"/>
      <c r="C435" s="191"/>
      <c r="D435" s="192"/>
      <c r="E435" s="192"/>
      <c r="F435" s="186"/>
      <c r="G435" s="192"/>
      <c r="H435" s="186"/>
      <c r="I435" s="186"/>
      <c r="J435" s="194"/>
      <c r="K435" s="451"/>
      <c r="L435" s="420" t="str">
        <f t="shared" si="30"/>
        <v/>
      </c>
      <c r="M435" s="421" t="str">
        <f t="shared" si="31"/>
        <v/>
      </c>
      <c r="N435" s="422" t="str">
        <f t="shared" si="32"/>
        <v/>
      </c>
      <c r="O435" s="418" t="str">
        <f t="shared" si="33"/>
        <v/>
      </c>
      <c r="P435" s="418" t="str">
        <f t="shared" si="34"/>
        <v/>
      </c>
      <c r="Q435" s="419" t="str">
        <f>IF(A435="","",IF(OR(B435="",C435=""),ERROR.TYPE(3),IFERROR(O435/(IF(F435=120,$G$12,'LDT2,HLDT,MDPV'!$G$11)),"")))</f>
        <v/>
      </c>
    </row>
    <row r="436" spans="1:17" ht="13.6">
      <c r="A436" s="195"/>
      <c r="B436" s="190"/>
      <c r="C436" s="191"/>
      <c r="D436" s="192"/>
      <c r="E436" s="192"/>
      <c r="F436" s="186"/>
      <c r="G436" s="192"/>
      <c r="H436" s="186"/>
      <c r="I436" s="186"/>
      <c r="J436" s="194"/>
      <c r="K436" s="451"/>
      <c r="L436" s="420" t="str">
        <f t="shared" si="30"/>
        <v/>
      </c>
      <c r="M436" s="421" t="str">
        <f t="shared" si="31"/>
        <v/>
      </c>
      <c r="N436" s="422" t="str">
        <f t="shared" si="32"/>
        <v/>
      </c>
      <c r="O436" s="418" t="str">
        <f t="shared" si="33"/>
        <v/>
      </c>
      <c r="P436" s="418" t="str">
        <f t="shared" si="34"/>
        <v/>
      </c>
      <c r="Q436" s="419" t="str">
        <f>IF(A436="","",IF(OR(B436="",C436=""),ERROR.TYPE(3),IFERROR(O436/(IF(F436=120,$G$12,'LDT2,HLDT,MDPV'!$G$11)),"")))</f>
        <v/>
      </c>
    </row>
    <row r="437" spans="1:17" ht="13.6">
      <c r="A437" s="195"/>
      <c r="B437" s="190"/>
      <c r="C437" s="191"/>
      <c r="D437" s="192"/>
      <c r="E437" s="192"/>
      <c r="F437" s="186"/>
      <c r="G437" s="192"/>
      <c r="H437" s="186"/>
      <c r="I437" s="186"/>
      <c r="J437" s="194"/>
      <c r="K437" s="451"/>
      <c r="L437" s="420" t="str">
        <f t="shared" si="30"/>
        <v/>
      </c>
      <c r="M437" s="421" t="str">
        <f t="shared" si="31"/>
        <v/>
      </c>
      <c r="N437" s="422" t="str">
        <f t="shared" si="32"/>
        <v/>
      </c>
      <c r="O437" s="418" t="str">
        <f t="shared" si="33"/>
        <v/>
      </c>
      <c r="P437" s="418" t="str">
        <f t="shared" si="34"/>
        <v/>
      </c>
      <c r="Q437" s="419" t="str">
        <f>IF(A437="","",IF(OR(B437="",C437=""),ERROR.TYPE(3),IFERROR(O437/(IF(F437=120,$G$12,'LDT2,HLDT,MDPV'!$G$11)),"")))</f>
        <v/>
      </c>
    </row>
    <row r="438" spans="1:17" ht="13.6">
      <c r="A438" s="195"/>
      <c r="B438" s="190"/>
      <c r="C438" s="191"/>
      <c r="D438" s="192"/>
      <c r="E438" s="192"/>
      <c r="F438" s="186"/>
      <c r="G438" s="192"/>
      <c r="H438" s="186"/>
      <c r="I438" s="186"/>
      <c r="J438" s="194"/>
      <c r="K438" s="451"/>
      <c r="L438" s="420" t="str">
        <f t="shared" si="30"/>
        <v/>
      </c>
      <c r="M438" s="421" t="str">
        <f t="shared" si="31"/>
        <v/>
      </c>
      <c r="N438" s="422" t="str">
        <f t="shared" si="32"/>
        <v/>
      </c>
      <c r="O438" s="418" t="str">
        <f t="shared" si="33"/>
        <v/>
      </c>
      <c r="P438" s="418" t="str">
        <f t="shared" si="34"/>
        <v/>
      </c>
      <c r="Q438" s="419" t="str">
        <f>IF(A438="","",IF(OR(B438="",C438=""),ERROR.TYPE(3),IFERROR(O438/(IF(F438=120,$G$12,'LDT2,HLDT,MDPV'!$G$11)),"")))</f>
        <v/>
      </c>
    </row>
    <row r="439" spans="1:17" ht="13.6">
      <c r="A439" s="195"/>
      <c r="B439" s="190"/>
      <c r="C439" s="191"/>
      <c r="D439" s="192"/>
      <c r="E439" s="192"/>
      <c r="F439" s="186"/>
      <c r="G439" s="192"/>
      <c r="H439" s="186"/>
      <c r="I439" s="186"/>
      <c r="J439" s="194"/>
      <c r="K439" s="451"/>
      <c r="L439" s="420" t="str">
        <f t="shared" si="30"/>
        <v/>
      </c>
      <c r="M439" s="421" t="str">
        <f t="shared" si="31"/>
        <v/>
      </c>
      <c r="N439" s="422" t="str">
        <f t="shared" si="32"/>
        <v/>
      </c>
      <c r="O439" s="418" t="str">
        <f t="shared" si="33"/>
        <v/>
      </c>
      <c r="P439" s="418" t="str">
        <f t="shared" si="34"/>
        <v/>
      </c>
      <c r="Q439" s="419" t="str">
        <f>IF(A439="","",IF(OR(B439="",C439=""),ERROR.TYPE(3),IFERROR(O439/(IF(F439=120,$G$12,'LDT2,HLDT,MDPV'!$G$11)),"")))</f>
        <v/>
      </c>
    </row>
    <row r="440" spans="1:17" ht="13.6">
      <c r="A440" s="195"/>
      <c r="B440" s="190"/>
      <c r="C440" s="191"/>
      <c r="D440" s="192"/>
      <c r="E440" s="192"/>
      <c r="F440" s="186"/>
      <c r="G440" s="192"/>
      <c r="H440" s="186"/>
      <c r="I440" s="186"/>
      <c r="J440" s="194"/>
      <c r="K440" s="451"/>
      <c r="L440" s="420" t="str">
        <f t="shared" si="30"/>
        <v/>
      </c>
      <c r="M440" s="421" t="str">
        <f t="shared" si="31"/>
        <v/>
      </c>
      <c r="N440" s="422" t="str">
        <f t="shared" si="32"/>
        <v/>
      </c>
      <c r="O440" s="418" t="str">
        <f t="shared" si="33"/>
        <v/>
      </c>
      <c r="P440" s="418" t="str">
        <f t="shared" si="34"/>
        <v/>
      </c>
      <c r="Q440" s="419" t="str">
        <f>IF(A440="","",IF(OR(B440="",C440=""),ERROR.TYPE(3),IFERROR(O440/(IF(F440=120,$G$12,'LDT2,HLDT,MDPV'!$G$11)),"")))</f>
        <v/>
      </c>
    </row>
    <row r="441" spans="1:17" ht="13.6">
      <c r="A441" s="195"/>
      <c r="B441" s="190"/>
      <c r="C441" s="191"/>
      <c r="D441" s="192"/>
      <c r="E441" s="192"/>
      <c r="F441" s="186"/>
      <c r="G441" s="192"/>
      <c r="H441" s="186"/>
      <c r="I441" s="186"/>
      <c r="J441" s="194"/>
      <c r="K441" s="451"/>
      <c r="L441" s="420" t="str">
        <f t="shared" si="30"/>
        <v/>
      </c>
      <c r="M441" s="421" t="str">
        <f t="shared" si="31"/>
        <v/>
      </c>
      <c r="N441" s="422" t="str">
        <f t="shared" si="32"/>
        <v/>
      </c>
      <c r="O441" s="418" t="str">
        <f t="shared" si="33"/>
        <v/>
      </c>
      <c r="P441" s="418" t="str">
        <f t="shared" si="34"/>
        <v/>
      </c>
      <c r="Q441" s="419" t="str">
        <f>IF(A441="","",IF(OR(B441="",C441=""),ERROR.TYPE(3),IFERROR(O441/(IF(F441=120,$G$12,'LDT2,HLDT,MDPV'!$G$11)),"")))</f>
        <v/>
      </c>
    </row>
    <row r="442" spans="1:17" ht="13.6">
      <c r="A442" s="195"/>
      <c r="B442" s="190"/>
      <c r="C442" s="191"/>
      <c r="D442" s="192"/>
      <c r="E442" s="192"/>
      <c r="F442" s="186"/>
      <c r="G442" s="192"/>
      <c r="H442" s="186"/>
      <c r="I442" s="186"/>
      <c r="J442" s="194"/>
      <c r="K442" s="451"/>
      <c r="L442" s="420" t="str">
        <f t="shared" si="30"/>
        <v/>
      </c>
      <c r="M442" s="421" t="str">
        <f t="shared" si="31"/>
        <v/>
      </c>
      <c r="N442" s="422" t="str">
        <f t="shared" si="32"/>
        <v/>
      </c>
      <c r="O442" s="418" t="str">
        <f t="shared" si="33"/>
        <v/>
      </c>
      <c r="P442" s="418" t="str">
        <f t="shared" si="34"/>
        <v/>
      </c>
      <c r="Q442" s="419" t="str">
        <f>IF(A442="","",IF(OR(B442="",C442=""),ERROR.TYPE(3),IFERROR(O442/(IF(F442=120,$G$12,'LDT2,HLDT,MDPV'!$G$11)),"")))</f>
        <v/>
      </c>
    </row>
    <row r="443" spans="1:17" ht="13.6">
      <c r="A443" s="195"/>
      <c r="B443" s="190"/>
      <c r="C443" s="191"/>
      <c r="D443" s="192"/>
      <c r="E443" s="192"/>
      <c r="F443" s="186"/>
      <c r="G443" s="192"/>
      <c r="H443" s="186"/>
      <c r="I443" s="186"/>
      <c r="J443" s="194"/>
      <c r="K443" s="451"/>
      <c r="L443" s="420" t="str">
        <f t="shared" si="30"/>
        <v/>
      </c>
      <c r="M443" s="421" t="str">
        <f t="shared" si="31"/>
        <v/>
      </c>
      <c r="N443" s="422" t="str">
        <f t="shared" si="32"/>
        <v/>
      </c>
      <c r="O443" s="418" t="str">
        <f t="shared" si="33"/>
        <v/>
      </c>
      <c r="P443" s="418" t="str">
        <f t="shared" si="34"/>
        <v/>
      </c>
      <c r="Q443" s="419" t="str">
        <f>IF(A443="","",IF(OR(B443="",C443=""),ERROR.TYPE(3),IFERROR(O443/(IF(F443=120,$G$12,'LDT2,HLDT,MDPV'!$G$11)),"")))</f>
        <v/>
      </c>
    </row>
    <row r="444" spans="1:17" ht="13.6">
      <c r="A444" s="195"/>
      <c r="B444" s="190"/>
      <c r="C444" s="191"/>
      <c r="D444" s="192"/>
      <c r="E444" s="192"/>
      <c r="F444" s="186"/>
      <c r="G444" s="192"/>
      <c r="H444" s="186"/>
      <c r="I444" s="186"/>
      <c r="J444" s="194"/>
      <c r="K444" s="451"/>
      <c r="L444" s="420" t="str">
        <f t="shared" si="30"/>
        <v/>
      </c>
      <c r="M444" s="421" t="str">
        <f t="shared" si="31"/>
        <v/>
      </c>
      <c r="N444" s="422" t="str">
        <f t="shared" si="32"/>
        <v/>
      </c>
      <c r="O444" s="418" t="str">
        <f t="shared" si="33"/>
        <v/>
      </c>
      <c r="P444" s="418" t="str">
        <f t="shared" si="34"/>
        <v/>
      </c>
      <c r="Q444" s="419" t="str">
        <f>IF(A444="","",IF(OR(B444="",C444=""),ERROR.TYPE(3),IFERROR(O444/(IF(F444=120,$G$12,'LDT2,HLDT,MDPV'!$G$11)),"")))</f>
        <v/>
      </c>
    </row>
    <row r="445" spans="1:17" ht="13.6">
      <c r="A445" s="195"/>
      <c r="B445" s="190"/>
      <c r="C445" s="191"/>
      <c r="D445" s="192"/>
      <c r="E445" s="192"/>
      <c r="F445" s="186"/>
      <c r="G445" s="192"/>
      <c r="H445" s="186"/>
      <c r="I445" s="186"/>
      <c r="J445" s="194"/>
      <c r="K445" s="451"/>
      <c r="L445" s="420" t="str">
        <f t="shared" si="30"/>
        <v/>
      </c>
      <c r="M445" s="421" t="str">
        <f t="shared" si="31"/>
        <v/>
      </c>
      <c r="N445" s="422" t="str">
        <f t="shared" si="32"/>
        <v/>
      </c>
      <c r="O445" s="418" t="str">
        <f t="shared" si="33"/>
        <v/>
      </c>
      <c r="P445" s="418" t="str">
        <f t="shared" si="34"/>
        <v/>
      </c>
      <c r="Q445" s="419" t="str">
        <f>IF(A445="","",IF(OR(B445="",C445=""),ERROR.TYPE(3),IFERROR(O445/(IF(F445=120,$G$12,'LDT2,HLDT,MDPV'!$G$11)),"")))</f>
        <v/>
      </c>
    </row>
    <row r="446" spans="1:17" ht="13.6">
      <c r="A446" s="195"/>
      <c r="B446" s="190"/>
      <c r="C446" s="191"/>
      <c r="D446" s="192"/>
      <c r="E446" s="192"/>
      <c r="F446" s="186"/>
      <c r="G446" s="192"/>
      <c r="H446" s="186"/>
      <c r="I446" s="186"/>
      <c r="J446" s="194"/>
      <c r="K446" s="451"/>
      <c r="L446" s="420" t="str">
        <f t="shared" si="30"/>
        <v/>
      </c>
      <c r="M446" s="421" t="str">
        <f t="shared" si="31"/>
        <v/>
      </c>
      <c r="N446" s="422" t="str">
        <f t="shared" si="32"/>
        <v/>
      </c>
      <c r="O446" s="418" t="str">
        <f t="shared" si="33"/>
        <v/>
      </c>
      <c r="P446" s="418" t="str">
        <f t="shared" si="34"/>
        <v/>
      </c>
      <c r="Q446" s="419" t="str">
        <f>IF(A446="","",IF(OR(B446="",C446=""),ERROR.TYPE(3),IFERROR(O446/(IF(F446=120,$G$12,'LDT2,HLDT,MDPV'!$G$11)),"")))</f>
        <v/>
      </c>
    </row>
    <row r="447" spans="1:17" ht="13.6">
      <c r="A447" s="195"/>
      <c r="B447" s="190"/>
      <c r="C447" s="191"/>
      <c r="D447" s="192"/>
      <c r="E447" s="192"/>
      <c r="F447" s="186"/>
      <c r="G447" s="192"/>
      <c r="H447" s="186"/>
      <c r="I447" s="186"/>
      <c r="J447" s="194"/>
      <c r="K447" s="451"/>
      <c r="L447" s="420" t="str">
        <f t="shared" si="30"/>
        <v/>
      </c>
      <c r="M447" s="421" t="str">
        <f t="shared" si="31"/>
        <v/>
      </c>
      <c r="N447" s="422" t="str">
        <f t="shared" si="32"/>
        <v/>
      </c>
      <c r="O447" s="418" t="str">
        <f t="shared" si="33"/>
        <v/>
      </c>
      <c r="P447" s="418" t="str">
        <f t="shared" si="34"/>
        <v/>
      </c>
      <c r="Q447" s="419" t="str">
        <f>IF(A447="","",IF(OR(B447="",C447=""),ERROR.TYPE(3),IFERROR(O447/(IF(F447=120,$G$12,'LDT2,HLDT,MDPV'!$G$11)),"")))</f>
        <v/>
      </c>
    </row>
    <row r="448" spans="1:17" ht="13.6">
      <c r="A448" s="195"/>
      <c r="B448" s="190"/>
      <c r="C448" s="191"/>
      <c r="D448" s="192"/>
      <c r="E448" s="192"/>
      <c r="F448" s="186"/>
      <c r="G448" s="192"/>
      <c r="H448" s="186"/>
      <c r="I448" s="186"/>
      <c r="J448" s="194"/>
      <c r="K448" s="451"/>
      <c r="L448" s="420" t="str">
        <f t="shared" si="30"/>
        <v/>
      </c>
      <c r="M448" s="421" t="str">
        <f t="shared" si="31"/>
        <v/>
      </c>
      <c r="N448" s="422" t="str">
        <f t="shared" si="32"/>
        <v/>
      </c>
      <c r="O448" s="418" t="str">
        <f t="shared" si="33"/>
        <v/>
      </c>
      <c r="P448" s="418" t="str">
        <f t="shared" si="34"/>
        <v/>
      </c>
      <c r="Q448" s="419" t="str">
        <f>IF(A448="","",IF(OR(B448="",C448=""),ERROR.TYPE(3),IFERROR(O448/(IF(F448=120,$G$12,'LDT2,HLDT,MDPV'!$G$11)),"")))</f>
        <v/>
      </c>
    </row>
    <row r="449" spans="1:17" ht="13.6">
      <c r="A449" s="195"/>
      <c r="B449" s="190"/>
      <c r="C449" s="191"/>
      <c r="D449" s="192"/>
      <c r="E449" s="192"/>
      <c r="F449" s="186"/>
      <c r="G449" s="192"/>
      <c r="H449" s="186"/>
      <c r="I449" s="186"/>
      <c r="J449" s="194"/>
      <c r="K449" s="451"/>
      <c r="L449" s="420" t="str">
        <f t="shared" si="30"/>
        <v/>
      </c>
      <c r="M449" s="421" t="str">
        <f t="shared" si="31"/>
        <v/>
      </c>
      <c r="N449" s="422" t="str">
        <f t="shared" si="32"/>
        <v/>
      </c>
      <c r="O449" s="418" t="str">
        <f t="shared" si="33"/>
        <v/>
      </c>
      <c r="P449" s="418" t="str">
        <f t="shared" si="34"/>
        <v/>
      </c>
      <c r="Q449" s="419" t="str">
        <f>IF(A449="","",IF(OR(B449="",C449=""),ERROR.TYPE(3),IFERROR(O449/(IF(F449=120,$G$12,'LDT2,HLDT,MDPV'!$G$11)),"")))</f>
        <v/>
      </c>
    </row>
    <row r="450" spans="1:17" ht="13.6">
      <c r="A450" s="195"/>
      <c r="B450" s="190"/>
      <c r="C450" s="191"/>
      <c r="D450" s="192"/>
      <c r="E450" s="192"/>
      <c r="F450" s="186"/>
      <c r="G450" s="192"/>
      <c r="H450" s="186"/>
      <c r="I450" s="186"/>
      <c r="J450" s="194"/>
      <c r="K450" s="451"/>
      <c r="L450" s="420" t="str">
        <f t="shared" si="30"/>
        <v/>
      </c>
      <c r="M450" s="421" t="str">
        <f t="shared" si="31"/>
        <v/>
      </c>
      <c r="N450" s="422" t="str">
        <f t="shared" si="32"/>
        <v/>
      </c>
      <c r="O450" s="418" t="str">
        <f t="shared" si="33"/>
        <v/>
      </c>
      <c r="P450" s="418" t="str">
        <f t="shared" si="34"/>
        <v/>
      </c>
      <c r="Q450" s="419" t="str">
        <f>IF(A450="","",IF(OR(B450="",C450=""),ERROR.TYPE(3),IFERROR(O450/(IF(F450=120,$G$12,'LDT2,HLDT,MDPV'!$G$11)),"")))</f>
        <v/>
      </c>
    </row>
    <row r="451" spans="1:17" ht="13.6">
      <c r="A451" s="195"/>
      <c r="B451" s="190"/>
      <c r="C451" s="191"/>
      <c r="D451" s="192"/>
      <c r="E451" s="192"/>
      <c r="F451" s="186"/>
      <c r="G451" s="192"/>
      <c r="H451" s="186"/>
      <c r="I451" s="186"/>
      <c r="J451" s="194"/>
      <c r="K451" s="451"/>
      <c r="L451" s="420" t="str">
        <f t="shared" si="30"/>
        <v/>
      </c>
      <c r="M451" s="421" t="str">
        <f t="shared" si="31"/>
        <v/>
      </c>
      <c r="N451" s="422" t="str">
        <f t="shared" si="32"/>
        <v/>
      </c>
      <c r="O451" s="418" t="str">
        <f t="shared" si="33"/>
        <v/>
      </c>
      <c r="P451" s="418" t="str">
        <f t="shared" si="34"/>
        <v/>
      </c>
      <c r="Q451" s="419" t="str">
        <f>IF(A451="","",IF(OR(B451="",C451=""),ERROR.TYPE(3),IFERROR(O451/(IF(F451=120,$G$12,'LDT2,HLDT,MDPV'!$G$11)),"")))</f>
        <v/>
      </c>
    </row>
    <row r="452" spans="1:17" ht="13.6">
      <c r="A452" s="195"/>
      <c r="B452" s="190"/>
      <c r="C452" s="191"/>
      <c r="D452" s="192"/>
      <c r="E452" s="192"/>
      <c r="F452" s="186"/>
      <c r="G452" s="192"/>
      <c r="H452" s="186"/>
      <c r="I452" s="186"/>
      <c r="J452" s="194"/>
      <c r="K452" s="451"/>
      <c r="L452" s="420" t="str">
        <f t="shared" si="30"/>
        <v/>
      </c>
      <c r="M452" s="421" t="str">
        <f t="shared" si="31"/>
        <v/>
      </c>
      <c r="N452" s="422" t="str">
        <f t="shared" si="32"/>
        <v/>
      </c>
      <c r="O452" s="418" t="str">
        <f t="shared" si="33"/>
        <v/>
      </c>
      <c r="P452" s="418" t="str">
        <f t="shared" si="34"/>
        <v/>
      </c>
      <c r="Q452" s="419" t="str">
        <f>IF(A452="","",IF(OR(B452="",C452=""),ERROR.TYPE(3),IFERROR(O452/(IF(F452=120,$G$12,'LDT2,HLDT,MDPV'!$G$11)),"")))</f>
        <v/>
      </c>
    </row>
    <row r="453" spans="1:17" ht="13.6">
      <c r="A453" s="195"/>
      <c r="B453" s="190"/>
      <c r="C453" s="191"/>
      <c r="D453" s="192"/>
      <c r="E453" s="192"/>
      <c r="F453" s="186"/>
      <c r="G453" s="192"/>
      <c r="H453" s="186"/>
      <c r="I453" s="186"/>
      <c r="J453" s="194"/>
      <c r="K453" s="451"/>
      <c r="L453" s="420" t="str">
        <f t="shared" si="30"/>
        <v/>
      </c>
      <c r="M453" s="421" t="str">
        <f t="shared" si="31"/>
        <v/>
      </c>
      <c r="N453" s="422" t="str">
        <f t="shared" si="32"/>
        <v/>
      </c>
      <c r="O453" s="418" t="str">
        <f t="shared" si="33"/>
        <v/>
      </c>
      <c r="P453" s="418" t="str">
        <f t="shared" si="34"/>
        <v/>
      </c>
      <c r="Q453" s="419" t="str">
        <f>IF(A453="","",IF(OR(B453="",C453=""),ERROR.TYPE(3),IFERROR(O453/(IF(F453=120,$G$12,'LDT2,HLDT,MDPV'!$G$11)),"")))</f>
        <v/>
      </c>
    </row>
    <row r="454" spans="1:17" ht="13.6">
      <c r="A454" s="195"/>
      <c r="B454" s="190"/>
      <c r="C454" s="191"/>
      <c r="D454" s="192"/>
      <c r="E454" s="192"/>
      <c r="F454" s="186"/>
      <c r="G454" s="192"/>
      <c r="H454" s="186"/>
      <c r="I454" s="186"/>
      <c r="J454" s="194"/>
      <c r="K454" s="451"/>
      <c r="L454" s="420" t="str">
        <f t="shared" si="30"/>
        <v/>
      </c>
      <c r="M454" s="421" t="str">
        <f t="shared" si="31"/>
        <v/>
      </c>
      <c r="N454" s="422" t="str">
        <f t="shared" si="32"/>
        <v/>
      </c>
      <c r="O454" s="418" t="str">
        <f t="shared" si="33"/>
        <v/>
      </c>
      <c r="P454" s="418" t="str">
        <f t="shared" si="34"/>
        <v/>
      </c>
      <c r="Q454" s="419" t="str">
        <f>IF(A454="","",IF(OR(B454="",C454=""),ERROR.TYPE(3),IFERROR(O454/(IF(F454=120,$G$12,'LDT2,HLDT,MDPV'!$G$11)),"")))</f>
        <v/>
      </c>
    </row>
    <row r="455" spans="1:17" ht="13.6">
      <c r="A455" s="195"/>
      <c r="B455" s="190"/>
      <c r="C455" s="191"/>
      <c r="D455" s="192"/>
      <c r="E455" s="192"/>
      <c r="F455" s="186"/>
      <c r="G455" s="192"/>
      <c r="H455" s="186"/>
      <c r="I455" s="186"/>
      <c r="J455" s="194"/>
      <c r="K455" s="451"/>
      <c r="L455" s="420" t="str">
        <f t="shared" si="30"/>
        <v/>
      </c>
      <c r="M455" s="421" t="str">
        <f t="shared" si="31"/>
        <v/>
      </c>
      <c r="N455" s="422" t="str">
        <f t="shared" si="32"/>
        <v/>
      </c>
      <c r="O455" s="418" t="str">
        <f t="shared" si="33"/>
        <v/>
      </c>
      <c r="P455" s="418" t="str">
        <f t="shared" si="34"/>
        <v/>
      </c>
      <c r="Q455" s="419" t="str">
        <f>IF(A455="","",IF(OR(B455="",C455=""),ERROR.TYPE(3),IFERROR(O455/(IF(F455=120,$G$12,'LDT2,HLDT,MDPV'!$G$11)),"")))</f>
        <v/>
      </c>
    </row>
    <row r="456" spans="1:17" ht="13.6">
      <c r="A456" s="195"/>
      <c r="B456" s="190"/>
      <c r="C456" s="191"/>
      <c r="D456" s="192"/>
      <c r="E456" s="192"/>
      <c r="F456" s="186"/>
      <c r="G456" s="192"/>
      <c r="H456" s="186"/>
      <c r="I456" s="186"/>
      <c r="J456" s="194"/>
      <c r="K456" s="451"/>
      <c r="L456" s="420" t="str">
        <f t="shared" si="30"/>
        <v/>
      </c>
      <c r="M456" s="421" t="str">
        <f t="shared" si="31"/>
        <v/>
      </c>
      <c r="N456" s="422" t="str">
        <f t="shared" si="32"/>
        <v/>
      </c>
      <c r="O456" s="418" t="str">
        <f t="shared" si="33"/>
        <v/>
      </c>
      <c r="P456" s="418" t="str">
        <f t="shared" si="34"/>
        <v/>
      </c>
      <c r="Q456" s="419" t="str">
        <f>IF(A456="","",IF(OR(B456="",C456=""),ERROR.TYPE(3),IFERROR(O456/(IF(F456=120,$G$12,'LDT2,HLDT,MDPV'!$G$11)),"")))</f>
        <v/>
      </c>
    </row>
    <row r="457" spans="1:17" ht="13.6">
      <c r="A457" s="195"/>
      <c r="B457" s="190"/>
      <c r="C457" s="191"/>
      <c r="D457" s="192"/>
      <c r="E457" s="192"/>
      <c r="F457" s="186"/>
      <c r="G457" s="192"/>
      <c r="H457" s="186"/>
      <c r="I457" s="186"/>
      <c r="J457" s="194"/>
      <c r="K457" s="451"/>
      <c r="L457" s="420" t="str">
        <f t="shared" si="30"/>
        <v/>
      </c>
      <c r="M457" s="421" t="str">
        <f t="shared" si="31"/>
        <v/>
      </c>
      <c r="N457" s="422" t="str">
        <f t="shared" si="32"/>
        <v/>
      </c>
      <c r="O457" s="418" t="str">
        <f t="shared" si="33"/>
        <v/>
      </c>
      <c r="P457" s="418" t="str">
        <f t="shared" si="34"/>
        <v/>
      </c>
      <c r="Q457" s="419" t="str">
        <f>IF(A457="","",IF(OR(B457="",C457=""),ERROR.TYPE(3),IFERROR(O457/(IF(F457=120,$G$12,'LDT2,HLDT,MDPV'!$G$11)),"")))</f>
        <v/>
      </c>
    </row>
    <row r="458" spans="1:17" ht="13.6">
      <c r="A458" s="195"/>
      <c r="B458" s="190"/>
      <c r="C458" s="191"/>
      <c r="D458" s="192"/>
      <c r="E458" s="192"/>
      <c r="F458" s="186"/>
      <c r="G458" s="192"/>
      <c r="H458" s="186"/>
      <c r="I458" s="186"/>
      <c r="J458" s="194"/>
      <c r="K458" s="451"/>
      <c r="L458" s="420" t="str">
        <f t="shared" si="30"/>
        <v/>
      </c>
      <c r="M458" s="421" t="str">
        <f t="shared" si="31"/>
        <v/>
      </c>
      <c r="N458" s="422" t="str">
        <f t="shared" si="32"/>
        <v/>
      </c>
      <c r="O458" s="418" t="str">
        <f t="shared" si="33"/>
        <v/>
      </c>
      <c r="P458" s="418" t="str">
        <f t="shared" si="34"/>
        <v/>
      </c>
      <c r="Q458" s="419" t="str">
        <f>IF(A458="","",IF(OR(B458="",C458=""),ERROR.TYPE(3),IFERROR(O458/(IF(F458=120,$G$12,'LDT2,HLDT,MDPV'!$G$11)),"")))</f>
        <v/>
      </c>
    </row>
    <row r="459" spans="1:17" ht="13.6">
      <c r="A459" s="195"/>
      <c r="B459" s="190"/>
      <c r="C459" s="191"/>
      <c r="D459" s="192"/>
      <c r="E459" s="192"/>
      <c r="F459" s="186"/>
      <c r="G459" s="192"/>
      <c r="H459" s="186"/>
      <c r="I459" s="186"/>
      <c r="J459" s="194"/>
      <c r="K459" s="451"/>
      <c r="L459" s="420" t="str">
        <f t="shared" si="30"/>
        <v/>
      </c>
      <c r="M459" s="421" t="str">
        <f t="shared" si="31"/>
        <v/>
      </c>
      <c r="N459" s="422" t="str">
        <f t="shared" si="32"/>
        <v/>
      </c>
      <c r="O459" s="418" t="str">
        <f t="shared" si="33"/>
        <v/>
      </c>
      <c r="P459" s="418" t="str">
        <f t="shared" si="34"/>
        <v/>
      </c>
      <c r="Q459" s="419" t="str">
        <f>IF(A459="","",IF(OR(B459="",C459=""),ERROR.TYPE(3),IFERROR(O459/(IF(F459=120,$G$12,'LDT2,HLDT,MDPV'!$G$11)),"")))</f>
        <v/>
      </c>
    </row>
    <row r="460" spans="1:17" ht="13.6">
      <c r="A460" s="195"/>
      <c r="B460" s="190"/>
      <c r="C460" s="191"/>
      <c r="D460" s="192"/>
      <c r="E460" s="192"/>
      <c r="F460" s="186"/>
      <c r="G460" s="192"/>
      <c r="H460" s="186"/>
      <c r="I460" s="186"/>
      <c r="J460" s="194"/>
      <c r="K460" s="451"/>
      <c r="L460" s="420" t="str">
        <f t="shared" si="30"/>
        <v/>
      </c>
      <c r="M460" s="421" t="str">
        <f t="shared" si="31"/>
        <v/>
      </c>
      <c r="N460" s="422" t="str">
        <f t="shared" si="32"/>
        <v/>
      </c>
      <c r="O460" s="418" t="str">
        <f t="shared" si="33"/>
        <v/>
      </c>
      <c r="P460" s="418" t="str">
        <f t="shared" si="34"/>
        <v/>
      </c>
      <c r="Q460" s="419" t="str">
        <f>IF(A460="","",IF(OR(B460="",C460=""),ERROR.TYPE(3),IFERROR(O460/(IF(F460=120,$G$12,'LDT2,HLDT,MDPV'!$G$11)),"")))</f>
        <v/>
      </c>
    </row>
    <row r="461" spans="1:17" ht="13.6">
      <c r="A461" s="195"/>
      <c r="B461" s="190"/>
      <c r="C461" s="191"/>
      <c r="D461" s="192"/>
      <c r="E461" s="192"/>
      <c r="F461" s="186"/>
      <c r="G461" s="192"/>
      <c r="H461" s="186"/>
      <c r="I461" s="186"/>
      <c r="J461" s="194"/>
      <c r="K461" s="451"/>
      <c r="L461" s="420" t="str">
        <f t="shared" si="30"/>
        <v/>
      </c>
      <c r="M461" s="421" t="str">
        <f t="shared" si="31"/>
        <v/>
      </c>
      <c r="N461" s="422" t="str">
        <f t="shared" si="32"/>
        <v/>
      </c>
      <c r="O461" s="418" t="str">
        <f t="shared" si="33"/>
        <v/>
      </c>
      <c r="P461" s="418" t="str">
        <f t="shared" si="34"/>
        <v/>
      </c>
      <c r="Q461" s="419" t="str">
        <f>IF(A461="","",IF(OR(B461="",C461=""),ERROR.TYPE(3),IFERROR(O461/(IF(F461=120,$G$12,'LDT2,HLDT,MDPV'!$G$11)),"")))</f>
        <v/>
      </c>
    </row>
    <row r="462" spans="1:17" ht="13.6">
      <c r="A462" s="195"/>
      <c r="B462" s="190"/>
      <c r="C462" s="191"/>
      <c r="D462" s="192"/>
      <c r="E462" s="192"/>
      <c r="F462" s="186"/>
      <c r="G462" s="192"/>
      <c r="H462" s="186"/>
      <c r="I462" s="186"/>
      <c r="J462" s="194"/>
      <c r="K462" s="451"/>
      <c r="L462" s="420" t="str">
        <f t="shared" si="30"/>
        <v/>
      </c>
      <c r="M462" s="421" t="str">
        <f t="shared" si="31"/>
        <v/>
      </c>
      <c r="N462" s="422" t="str">
        <f t="shared" si="32"/>
        <v/>
      </c>
      <c r="O462" s="418" t="str">
        <f t="shared" si="33"/>
        <v/>
      </c>
      <c r="P462" s="418" t="str">
        <f t="shared" si="34"/>
        <v/>
      </c>
      <c r="Q462" s="419" t="str">
        <f>IF(A462="","",IF(OR(B462="",C462=""),ERROR.TYPE(3),IFERROR(O462/(IF(F462=120,$G$12,'LDT2,HLDT,MDPV'!$G$11)),"")))</f>
        <v/>
      </c>
    </row>
    <row r="463" spans="1:17" ht="13.6">
      <c r="A463" s="195"/>
      <c r="B463" s="190"/>
      <c r="C463" s="191"/>
      <c r="D463" s="192"/>
      <c r="E463" s="192"/>
      <c r="F463" s="186"/>
      <c r="G463" s="192"/>
      <c r="H463" s="186"/>
      <c r="I463" s="186"/>
      <c r="J463" s="194"/>
      <c r="K463" s="451"/>
      <c r="L463" s="420" t="str">
        <f t="shared" si="30"/>
        <v/>
      </c>
      <c r="M463" s="421" t="str">
        <f t="shared" si="31"/>
        <v/>
      </c>
      <c r="N463" s="422" t="str">
        <f t="shared" si="32"/>
        <v/>
      </c>
      <c r="O463" s="418" t="str">
        <f t="shared" si="33"/>
        <v/>
      </c>
      <c r="P463" s="418" t="str">
        <f t="shared" si="34"/>
        <v/>
      </c>
      <c r="Q463" s="419" t="str">
        <f>IF(A463="","",IF(OR(B463="",C463=""),ERROR.TYPE(3),IFERROR(O463/(IF(F463=120,$G$12,'LDT2,HLDT,MDPV'!$G$11)),"")))</f>
        <v/>
      </c>
    </row>
    <row r="464" spans="1:17" ht="13.6">
      <c r="A464" s="195"/>
      <c r="B464" s="190"/>
      <c r="C464" s="191"/>
      <c r="D464" s="192"/>
      <c r="E464" s="192"/>
      <c r="F464" s="186"/>
      <c r="G464" s="192"/>
      <c r="H464" s="186"/>
      <c r="I464" s="186"/>
      <c r="J464" s="194"/>
      <c r="K464" s="451"/>
      <c r="L464" s="420" t="str">
        <f t="shared" si="30"/>
        <v/>
      </c>
      <c r="M464" s="421" t="str">
        <f t="shared" si="31"/>
        <v/>
      </c>
      <c r="N464" s="422" t="str">
        <f t="shared" si="32"/>
        <v/>
      </c>
      <c r="O464" s="418" t="str">
        <f t="shared" si="33"/>
        <v/>
      </c>
      <c r="P464" s="418" t="str">
        <f t="shared" si="34"/>
        <v/>
      </c>
      <c r="Q464" s="419" t="str">
        <f>IF(A464="","",IF(OR(B464="",C464=""),ERROR.TYPE(3),IFERROR(O464/(IF(F464=120,$G$12,'LDT2,HLDT,MDPV'!$G$11)),"")))</f>
        <v/>
      </c>
    </row>
    <row r="465" spans="1:17" ht="13.6">
      <c r="A465" s="195"/>
      <c r="B465" s="190"/>
      <c r="C465" s="191"/>
      <c r="D465" s="192"/>
      <c r="E465" s="192"/>
      <c r="F465" s="186"/>
      <c r="G465" s="192"/>
      <c r="H465" s="186"/>
      <c r="I465" s="186"/>
      <c r="J465" s="194"/>
      <c r="K465" s="451"/>
      <c r="L465" s="420" t="str">
        <f t="shared" si="30"/>
        <v/>
      </c>
      <c r="M465" s="421" t="str">
        <f t="shared" si="31"/>
        <v/>
      </c>
      <c r="N465" s="422" t="str">
        <f t="shared" si="32"/>
        <v/>
      </c>
      <c r="O465" s="418" t="str">
        <f t="shared" si="33"/>
        <v/>
      </c>
      <c r="P465" s="418" t="str">
        <f t="shared" si="34"/>
        <v/>
      </c>
      <c r="Q465" s="419" t="str">
        <f>IF(A465="","",IF(OR(B465="",C465=""),ERROR.TYPE(3),IFERROR(O465/(IF(F465=120,$G$12,'LDT2,HLDT,MDPV'!$G$11)),"")))</f>
        <v/>
      </c>
    </row>
    <row r="466" spans="1:17" ht="13.6">
      <c r="A466" s="195"/>
      <c r="B466" s="190"/>
      <c r="C466" s="191"/>
      <c r="D466" s="192"/>
      <c r="E466" s="192"/>
      <c r="F466" s="186"/>
      <c r="G466" s="192"/>
      <c r="H466" s="186"/>
      <c r="I466" s="186"/>
      <c r="J466" s="194"/>
      <c r="K466" s="451"/>
      <c r="L466" s="420" t="str">
        <f t="shared" ref="L466:L487" si="35">IF(A466="","",IF(B466=160,0.16,IF(B466=125,0.125,IF(B466=110,0.11,IF(B466=85,0.085,IF(B466="FED SULEV30",0.03,IF(B466=70,0.07,IF(B466=50,0.05,IF(B466=30,0.03,IF(B466=20,0.02,IF(B466=0,0,"n/a")))))))))))</f>
        <v/>
      </c>
      <c r="M466" s="421" t="str">
        <f t="shared" ref="M466:M487" si="36">IF(L466="","",MAX(0,L466-IF(G466="Yes",0.005,0))-IF(H466="Yes",I466,0))</f>
        <v/>
      </c>
      <c r="N466" s="422" t="str">
        <f t="shared" ref="N466:N487" si="37">IF(A466="","",IF(OR(B466="",C466=""),"FIX BIN",J466*M466))</f>
        <v/>
      </c>
      <c r="O466" s="418" t="str">
        <f t="shared" ref="O466:O487" si="38">IF(A466="","",IF(OR(B466="",C466=""),"FIX BIN",IFERROR(J466*C466,"")))</f>
        <v/>
      </c>
      <c r="P466" s="418" t="str">
        <f t="shared" ref="P466:P487" si="39">IF(A466="","",IF(OR(B466="",C466=""),ERROR.TYPE(3),IFERROR(N466/(IF(E466=120,$G$11,$M$11)),"")))</f>
        <v/>
      </c>
      <c r="Q466" s="419" t="str">
        <f>IF(A466="","",IF(OR(B466="",C466=""),ERROR.TYPE(3),IFERROR(O466/(IF(F466=120,$G$12,'LDT2,HLDT,MDPV'!$G$11)),"")))</f>
        <v/>
      </c>
    </row>
    <row r="467" spans="1:17" ht="13.6">
      <c r="A467" s="195"/>
      <c r="B467" s="190"/>
      <c r="C467" s="191"/>
      <c r="D467" s="192"/>
      <c r="E467" s="192"/>
      <c r="F467" s="186"/>
      <c r="G467" s="192"/>
      <c r="H467" s="186"/>
      <c r="I467" s="186"/>
      <c r="J467" s="194"/>
      <c r="K467" s="451"/>
      <c r="L467" s="420" t="str">
        <f t="shared" si="35"/>
        <v/>
      </c>
      <c r="M467" s="421" t="str">
        <f t="shared" si="36"/>
        <v/>
      </c>
      <c r="N467" s="422" t="str">
        <f t="shared" si="37"/>
        <v/>
      </c>
      <c r="O467" s="418" t="str">
        <f t="shared" si="38"/>
        <v/>
      </c>
      <c r="P467" s="418" t="str">
        <f t="shared" si="39"/>
        <v/>
      </c>
      <c r="Q467" s="419" t="str">
        <f>IF(A467="","",IF(OR(B467="",C467=""),ERROR.TYPE(3),IFERROR(O467/(IF(F467=120,$G$12,'LDT2,HLDT,MDPV'!$G$11)),"")))</f>
        <v/>
      </c>
    </row>
    <row r="468" spans="1:17" ht="13.6">
      <c r="A468" s="195"/>
      <c r="B468" s="190"/>
      <c r="C468" s="191"/>
      <c r="D468" s="192"/>
      <c r="E468" s="192"/>
      <c r="F468" s="186"/>
      <c r="G468" s="192"/>
      <c r="H468" s="186"/>
      <c r="I468" s="186"/>
      <c r="J468" s="194"/>
      <c r="K468" s="451"/>
      <c r="L468" s="420" t="str">
        <f t="shared" si="35"/>
        <v/>
      </c>
      <c r="M468" s="421" t="str">
        <f t="shared" si="36"/>
        <v/>
      </c>
      <c r="N468" s="422" t="str">
        <f t="shared" si="37"/>
        <v/>
      </c>
      <c r="O468" s="418" t="str">
        <f t="shared" si="38"/>
        <v/>
      </c>
      <c r="P468" s="418" t="str">
        <f t="shared" si="39"/>
        <v/>
      </c>
      <c r="Q468" s="419" t="str">
        <f>IF(A468="","",IF(OR(B468="",C468=""),ERROR.TYPE(3),IFERROR(O468/(IF(F468=120,$G$12,'LDT2,HLDT,MDPV'!$G$11)),"")))</f>
        <v/>
      </c>
    </row>
    <row r="469" spans="1:17" ht="13.6">
      <c r="A469" s="195"/>
      <c r="B469" s="190"/>
      <c r="C469" s="191"/>
      <c r="D469" s="192"/>
      <c r="E469" s="192"/>
      <c r="F469" s="186"/>
      <c r="G469" s="192"/>
      <c r="H469" s="186"/>
      <c r="I469" s="186"/>
      <c r="J469" s="194"/>
      <c r="K469" s="451"/>
      <c r="L469" s="420" t="str">
        <f t="shared" si="35"/>
        <v/>
      </c>
      <c r="M469" s="421" t="str">
        <f t="shared" si="36"/>
        <v/>
      </c>
      <c r="N469" s="422" t="str">
        <f t="shared" si="37"/>
        <v/>
      </c>
      <c r="O469" s="418" t="str">
        <f t="shared" si="38"/>
        <v/>
      </c>
      <c r="P469" s="418" t="str">
        <f t="shared" si="39"/>
        <v/>
      </c>
      <c r="Q469" s="419" t="str">
        <f>IF(A469="","",IF(OR(B469="",C469=""),ERROR.TYPE(3),IFERROR(O469/(IF(F469=120,$G$12,'LDT2,HLDT,MDPV'!$G$11)),"")))</f>
        <v/>
      </c>
    </row>
    <row r="470" spans="1:17" ht="13.6">
      <c r="A470" s="195"/>
      <c r="B470" s="190"/>
      <c r="C470" s="191"/>
      <c r="D470" s="192"/>
      <c r="E470" s="192"/>
      <c r="F470" s="186"/>
      <c r="G470" s="192"/>
      <c r="H470" s="186"/>
      <c r="I470" s="186"/>
      <c r="J470" s="194"/>
      <c r="K470" s="451"/>
      <c r="L470" s="420" t="str">
        <f t="shared" si="35"/>
        <v/>
      </c>
      <c r="M470" s="421" t="str">
        <f t="shared" si="36"/>
        <v/>
      </c>
      <c r="N470" s="422" t="str">
        <f t="shared" si="37"/>
        <v/>
      </c>
      <c r="O470" s="418" t="str">
        <f t="shared" si="38"/>
        <v/>
      </c>
      <c r="P470" s="418" t="str">
        <f t="shared" si="39"/>
        <v/>
      </c>
      <c r="Q470" s="419" t="str">
        <f>IF(A470="","",IF(OR(B470="",C470=""),ERROR.TYPE(3),IFERROR(O470/(IF(F470=120,$G$12,'LDT2,HLDT,MDPV'!$G$11)),"")))</f>
        <v/>
      </c>
    </row>
    <row r="471" spans="1:17" ht="13.6">
      <c r="A471" s="195"/>
      <c r="B471" s="190"/>
      <c r="C471" s="191"/>
      <c r="D471" s="192"/>
      <c r="E471" s="192"/>
      <c r="F471" s="186"/>
      <c r="G471" s="192"/>
      <c r="H471" s="186"/>
      <c r="I471" s="186"/>
      <c r="J471" s="194"/>
      <c r="K471" s="451"/>
      <c r="L471" s="420" t="str">
        <f t="shared" si="35"/>
        <v/>
      </c>
      <c r="M471" s="421" t="str">
        <f t="shared" si="36"/>
        <v/>
      </c>
      <c r="N471" s="422" t="str">
        <f t="shared" si="37"/>
        <v/>
      </c>
      <c r="O471" s="418" t="str">
        <f t="shared" si="38"/>
        <v/>
      </c>
      <c r="P471" s="418" t="str">
        <f t="shared" si="39"/>
        <v/>
      </c>
      <c r="Q471" s="419" t="str">
        <f>IF(A471="","",IF(OR(B471="",C471=""),ERROR.TYPE(3),IFERROR(O471/(IF(F471=120,$G$12,'LDT2,HLDT,MDPV'!$G$11)),"")))</f>
        <v/>
      </c>
    </row>
    <row r="472" spans="1:17" ht="13.6">
      <c r="A472" s="195"/>
      <c r="B472" s="190"/>
      <c r="C472" s="191"/>
      <c r="D472" s="192"/>
      <c r="E472" s="192"/>
      <c r="F472" s="186"/>
      <c r="G472" s="192"/>
      <c r="H472" s="186"/>
      <c r="I472" s="186"/>
      <c r="J472" s="194"/>
      <c r="K472" s="451"/>
      <c r="L472" s="420" t="str">
        <f t="shared" si="35"/>
        <v/>
      </c>
      <c r="M472" s="421" t="str">
        <f t="shared" si="36"/>
        <v/>
      </c>
      <c r="N472" s="422" t="str">
        <f t="shared" si="37"/>
        <v/>
      </c>
      <c r="O472" s="418" t="str">
        <f t="shared" si="38"/>
        <v/>
      </c>
      <c r="P472" s="418" t="str">
        <f t="shared" si="39"/>
        <v/>
      </c>
      <c r="Q472" s="419" t="str">
        <f>IF(A472="","",IF(OR(B472="",C472=""),ERROR.TYPE(3),IFERROR(O472/(IF(F472=120,$G$12,'LDT2,HLDT,MDPV'!$G$11)),"")))</f>
        <v/>
      </c>
    </row>
    <row r="473" spans="1:17" ht="13.6">
      <c r="A473" s="195"/>
      <c r="B473" s="190"/>
      <c r="C473" s="191"/>
      <c r="D473" s="192"/>
      <c r="E473" s="192"/>
      <c r="F473" s="186"/>
      <c r="G473" s="192"/>
      <c r="H473" s="186"/>
      <c r="I473" s="186"/>
      <c r="J473" s="194"/>
      <c r="K473" s="451"/>
      <c r="L473" s="420" t="str">
        <f t="shared" si="35"/>
        <v/>
      </c>
      <c r="M473" s="421" t="str">
        <f t="shared" si="36"/>
        <v/>
      </c>
      <c r="N473" s="422" t="str">
        <f t="shared" si="37"/>
        <v/>
      </c>
      <c r="O473" s="418" t="str">
        <f t="shared" si="38"/>
        <v/>
      </c>
      <c r="P473" s="418" t="str">
        <f t="shared" si="39"/>
        <v/>
      </c>
      <c r="Q473" s="419" t="str">
        <f>IF(A473="","",IF(OR(B473="",C473=""),ERROR.TYPE(3),IFERROR(O473/(IF(F473=120,$G$12,'LDT2,HLDT,MDPV'!$G$11)),"")))</f>
        <v/>
      </c>
    </row>
    <row r="474" spans="1:17" ht="13.6">
      <c r="A474" s="195"/>
      <c r="B474" s="190"/>
      <c r="C474" s="191"/>
      <c r="D474" s="192"/>
      <c r="E474" s="192"/>
      <c r="F474" s="186"/>
      <c r="G474" s="192"/>
      <c r="H474" s="186"/>
      <c r="I474" s="186"/>
      <c r="J474" s="194"/>
      <c r="K474" s="451"/>
      <c r="L474" s="420" t="str">
        <f t="shared" si="35"/>
        <v/>
      </c>
      <c r="M474" s="421" t="str">
        <f t="shared" si="36"/>
        <v/>
      </c>
      <c r="N474" s="422" t="str">
        <f t="shared" si="37"/>
        <v/>
      </c>
      <c r="O474" s="418" t="str">
        <f t="shared" si="38"/>
        <v/>
      </c>
      <c r="P474" s="418" t="str">
        <f t="shared" si="39"/>
        <v/>
      </c>
      <c r="Q474" s="419" t="str">
        <f>IF(A474="","",IF(OR(B474="",C474=""),ERROR.TYPE(3),IFERROR(O474/(IF(F474=120,$G$12,'LDT2,HLDT,MDPV'!$G$11)),"")))</f>
        <v/>
      </c>
    </row>
    <row r="475" spans="1:17" ht="13.6">
      <c r="A475" s="195"/>
      <c r="B475" s="190"/>
      <c r="C475" s="191"/>
      <c r="D475" s="192"/>
      <c r="E475" s="192"/>
      <c r="F475" s="186"/>
      <c r="G475" s="192"/>
      <c r="H475" s="186"/>
      <c r="I475" s="186"/>
      <c r="J475" s="194"/>
      <c r="K475" s="451"/>
      <c r="L475" s="420" t="str">
        <f t="shared" si="35"/>
        <v/>
      </c>
      <c r="M475" s="421" t="str">
        <f t="shared" si="36"/>
        <v/>
      </c>
      <c r="N475" s="422" t="str">
        <f t="shared" si="37"/>
        <v/>
      </c>
      <c r="O475" s="418" t="str">
        <f t="shared" si="38"/>
        <v/>
      </c>
      <c r="P475" s="418" t="str">
        <f t="shared" si="39"/>
        <v/>
      </c>
      <c r="Q475" s="419" t="str">
        <f>IF(A475="","",IF(OR(B475="",C475=""),ERROR.TYPE(3),IFERROR(O475/(IF(F475=120,$G$12,'LDT2,HLDT,MDPV'!$G$11)),"")))</f>
        <v/>
      </c>
    </row>
    <row r="476" spans="1:17" ht="13.6">
      <c r="A476" s="195"/>
      <c r="B476" s="190"/>
      <c r="C476" s="191"/>
      <c r="D476" s="192"/>
      <c r="E476" s="192"/>
      <c r="F476" s="186"/>
      <c r="G476" s="192"/>
      <c r="H476" s="186"/>
      <c r="I476" s="186"/>
      <c r="J476" s="194"/>
      <c r="K476" s="451"/>
      <c r="L476" s="420" t="str">
        <f t="shared" si="35"/>
        <v/>
      </c>
      <c r="M476" s="421" t="str">
        <f t="shared" si="36"/>
        <v/>
      </c>
      <c r="N476" s="422" t="str">
        <f t="shared" si="37"/>
        <v/>
      </c>
      <c r="O476" s="418" t="str">
        <f t="shared" si="38"/>
        <v/>
      </c>
      <c r="P476" s="418" t="str">
        <f t="shared" si="39"/>
        <v/>
      </c>
      <c r="Q476" s="419" t="str">
        <f>IF(A476="","",IF(OR(B476="",C476=""),ERROR.TYPE(3),IFERROR(O476/(IF(F476=120,$G$12,'LDT2,HLDT,MDPV'!$G$11)),"")))</f>
        <v/>
      </c>
    </row>
    <row r="477" spans="1:17" ht="13.6">
      <c r="A477" s="195"/>
      <c r="B477" s="190"/>
      <c r="C477" s="191"/>
      <c r="D477" s="192"/>
      <c r="E477" s="192"/>
      <c r="F477" s="186"/>
      <c r="G477" s="192"/>
      <c r="H477" s="186"/>
      <c r="I477" s="186"/>
      <c r="J477" s="194"/>
      <c r="K477" s="451"/>
      <c r="L477" s="420" t="str">
        <f t="shared" si="35"/>
        <v/>
      </c>
      <c r="M477" s="421" t="str">
        <f t="shared" si="36"/>
        <v/>
      </c>
      <c r="N477" s="422" t="str">
        <f t="shared" si="37"/>
        <v/>
      </c>
      <c r="O477" s="418" t="str">
        <f t="shared" si="38"/>
        <v/>
      </c>
      <c r="P477" s="418" t="str">
        <f t="shared" si="39"/>
        <v/>
      </c>
      <c r="Q477" s="419" t="str">
        <f>IF(A477="","",IF(OR(B477="",C477=""),ERROR.TYPE(3),IFERROR(O477/(IF(F477=120,$G$12,'LDT2,HLDT,MDPV'!$G$11)),"")))</f>
        <v/>
      </c>
    </row>
    <row r="478" spans="1:17" ht="13.6">
      <c r="A478" s="195"/>
      <c r="B478" s="190"/>
      <c r="C478" s="191"/>
      <c r="D478" s="192"/>
      <c r="E478" s="192"/>
      <c r="F478" s="186"/>
      <c r="G478" s="192"/>
      <c r="H478" s="186"/>
      <c r="I478" s="186"/>
      <c r="J478" s="194"/>
      <c r="K478" s="451"/>
      <c r="L478" s="420" t="str">
        <f t="shared" si="35"/>
        <v/>
      </c>
      <c r="M478" s="421" t="str">
        <f t="shared" si="36"/>
        <v/>
      </c>
      <c r="N478" s="422" t="str">
        <f t="shared" si="37"/>
        <v/>
      </c>
      <c r="O478" s="418" t="str">
        <f t="shared" si="38"/>
        <v/>
      </c>
      <c r="P478" s="418" t="str">
        <f t="shared" si="39"/>
        <v/>
      </c>
      <c r="Q478" s="419" t="str">
        <f>IF(A478="","",IF(OR(B478="",C478=""),ERROR.TYPE(3),IFERROR(O478/(IF(F478=120,$G$12,'LDT2,HLDT,MDPV'!$G$11)),"")))</f>
        <v/>
      </c>
    </row>
    <row r="479" spans="1:17" ht="13.6">
      <c r="A479" s="195"/>
      <c r="B479" s="190"/>
      <c r="C479" s="191"/>
      <c r="D479" s="192"/>
      <c r="E479" s="192"/>
      <c r="F479" s="186"/>
      <c r="G479" s="192"/>
      <c r="H479" s="186"/>
      <c r="I479" s="186"/>
      <c r="J479" s="194"/>
      <c r="K479" s="451"/>
      <c r="L479" s="420" t="str">
        <f t="shared" si="35"/>
        <v/>
      </c>
      <c r="M479" s="421" t="str">
        <f t="shared" si="36"/>
        <v/>
      </c>
      <c r="N479" s="422" t="str">
        <f t="shared" si="37"/>
        <v/>
      </c>
      <c r="O479" s="418" t="str">
        <f t="shared" si="38"/>
        <v/>
      </c>
      <c r="P479" s="418" t="str">
        <f t="shared" si="39"/>
        <v/>
      </c>
      <c r="Q479" s="419" t="str">
        <f>IF(A479="","",IF(OR(B479="",C479=""),ERROR.TYPE(3),IFERROR(O479/(IF(F479=120,$G$12,'LDT2,HLDT,MDPV'!$G$11)),"")))</f>
        <v/>
      </c>
    </row>
    <row r="480" spans="1:17" ht="13.6">
      <c r="A480" s="195"/>
      <c r="B480" s="190"/>
      <c r="C480" s="191"/>
      <c r="D480" s="192"/>
      <c r="E480" s="192"/>
      <c r="F480" s="186"/>
      <c r="G480" s="192"/>
      <c r="H480" s="186"/>
      <c r="I480" s="186"/>
      <c r="J480" s="194"/>
      <c r="K480" s="451"/>
      <c r="L480" s="420" t="str">
        <f t="shared" si="35"/>
        <v/>
      </c>
      <c r="M480" s="421" t="str">
        <f t="shared" si="36"/>
        <v/>
      </c>
      <c r="N480" s="422" t="str">
        <f t="shared" si="37"/>
        <v/>
      </c>
      <c r="O480" s="418" t="str">
        <f t="shared" si="38"/>
        <v/>
      </c>
      <c r="P480" s="418" t="str">
        <f t="shared" si="39"/>
        <v/>
      </c>
      <c r="Q480" s="419" t="str">
        <f>IF(A480="","",IF(OR(B480="",C480=""),ERROR.TYPE(3),IFERROR(O480/(IF(F480=120,$G$12,'LDT2,HLDT,MDPV'!$G$11)),"")))</f>
        <v/>
      </c>
    </row>
    <row r="481" spans="1:17" ht="13.6">
      <c r="A481" s="195"/>
      <c r="B481" s="190"/>
      <c r="C481" s="191"/>
      <c r="D481" s="192"/>
      <c r="E481" s="192"/>
      <c r="F481" s="186"/>
      <c r="G481" s="192"/>
      <c r="H481" s="186"/>
      <c r="I481" s="186"/>
      <c r="J481" s="194"/>
      <c r="K481" s="451"/>
      <c r="L481" s="420" t="str">
        <f t="shared" si="35"/>
        <v/>
      </c>
      <c r="M481" s="421" t="str">
        <f t="shared" si="36"/>
        <v/>
      </c>
      <c r="N481" s="422" t="str">
        <f t="shared" si="37"/>
        <v/>
      </c>
      <c r="O481" s="418" t="str">
        <f t="shared" si="38"/>
        <v/>
      </c>
      <c r="P481" s="418" t="str">
        <f t="shared" si="39"/>
        <v/>
      </c>
      <c r="Q481" s="419" t="str">
        <f>IF(A481="","",IF(OR(B481="",C481=""),ERROR.TYPE(3),IFERROR(O481/(IF(F481=120,$G$12,'LDT2,HLDT,MDPV'!$G$11)),"")))</f>
        <v/>
      </c>
    </row>
    <row r="482" spans="1:17" ht="13.6">
      <c r="A482" s="195"/>
      <c r="B482" s="190"/>
      <c r="C482" s="191"/>
      <c r="D482" s="192"/>
      <c r="E482" s="192"/>
      <c r="F482" s="186"/>
      <c r="G482" s="192"/>
      <c r="H482" s="186"/>
      <c r="I482" s="186"/>
      <c r="J482" s="194"/>
      <c r="K482" s="451"/>
      <c r="L482" s="420" t="str">
        <f t="shared" si="35"/>
        <v/>
      </c>
      <c r="M482" s="421" t="str">
        <f t="shared" si="36"/>
        <v/>
      </c>
      <c r="N482" s="422" t="str">
        <f t="shared" si="37"/>
        <v/>
      </c>
      <c r="O482" s="418" t="str">
        <f t="shared" si="38"/>
        <v/>
      </c>
      <c r="P482" s="418" t="str">
        <f t="shared" si="39"/>
        <v/>
      </c>
      <c r="Q482" s="419" t="str">
        <f>IF(A482="","",IF(OR(B482="",C482=""),ERROR.TYPE(3),IFERROR(O482/(IF(F482=120,$G$12,'LDT2,HLDT,MDPV'!$G$11)),"")))</f>
        <v/>
      </c>
    </row>
    <row r="483" spans="1:17" ht="13.6">
      <c r="A483" s="195"/>
      <c r="B483" s="190"/>
      <c r="C483" s="191"/>
      <c r="D483" s="192"/>
      <c r="E483" s="192"/>
      <c r="F483" s="186"/>
      <c r="G483" s="192"/>
      <c r="H483" s="186"/>
      <c r="I483" s="186"/>
      <c r="J483" s="194"/>
      <c r="K483" s="451"/>
      <c r="L483" s="420" t="str">
        <f t="shared" si="35"/>
        <v/>
      </c>
      <c r="M483" s="421" t="str">
        <f t="shared" si="36"/>
        <v/>
      </c>
      <c r="N483" s="422" t="str">
        <f t="shared" si="37"/>
        <v/>
      </c>
      <c r="O483" s="418" t="str">
        <f t="shared" si="38"/>
        <v/>
      </c>
      <c r="P483" s="418" t="str">
        <f t="shared" si="39"/>
        <v/>
      </c>
      <c r="Q483" s="419" t="str">
        <f>IF(A483="","",IF(OR(B483="",C483=""),ERROR.TYPE(3),IFERROR(O483/(IF(F483=120,$G$12,'LDT2,HLDT,MDPV'!$G$11)),"")))</f>
        <v/>
      </c>
    </row>
    <row r="484" spans="1:17" ht="13.6">
      <c r="A484" s="195"/>
      <c r="B484" s="190"/>
      <c r="C484" s="191"/>
      <c r="D484" s="192"/>
      <c r="E484" s="192"/>
      <c r="F484" s="186"/>
      <c r="G484" s="192"/>
      <c r="H484" s="186"/>
      <c r="I484" s="186"/>
      <c r="J484" s="194"/>
      <c r="K484" s="451"/>
      <c r="L484" s="420" t="str">
        <f t="shared" si="35"/>
        <v/>
      </c>
      <c r="M484" s="421" t="str">
        <f t="shared" si="36"/>
        <v/>
      </c>
      <c r="N484" s="422" t="str">
        <f t="shared" si="37"/>
        <v/>
      </c>
      <c r="O484" s="418" t="str">
        <f t="shared" si="38"/>
        <v/>
      </c>
      <c r="P484" s="418" t="str">
        <f t="shared" si="39"/>
        <v/>
      </c>
      <c r="Q484" s="419" t="str">
        <f>IF(A484="","",IF(OR(B484="",C484=""),ERROR.TYPE(3),IFERROR(O484/(IF(F484=120,$G$12,'LDT2,HLDT,MDPV'!$G$11)),"")))</f>
        <v/>
      </c>
    </row>
    <row r="485" spans="1:17" ht="13.6">
      <c r="A485" s="195"/>
      <c r="B485" s="190"/>
      <c r="C485" s="191"/>
      <c r="D485" s="192"/>
      <c r="E485" s="192"/>
      <c r="F485" s="186"/>
      <c r="G485" s="192"/>
      <c r="H485" s="186"/>
      <c r="I485" s="186"/>
      <c r="J485" s="194"/>
      <c r="K485" s="451"/>
      <c r="L485" s="420" t="str">
        <f t="shared" si="35"/>
        <v/>
      </c>
      <c r="M485" s="421" t="str">
        <f t="shared" si="36"/>
        <v/>
      </c>
      <c r="N485" s="422" t="str">
        <f t="shared" si="37"/>
        <v/>
      </c>
      <c r="O485" s="418" t="str">
        <f t="shared" si="38"/>
        <v/>
      </c>
      <c r="P485" s="418" t="str">
        <f t="shared" si="39"/>
        <v/>
      </c>
      <c r="Q485" s="419" t="str">
        <f>IF(A485="","",IF(OR(B485="",C485=""),ERROR.TYPE(3),IFERROR(O485/(IF(F485=120,$G$12,'LDT2,HLDT,MDPV'!$G$11)),"")))</f>
        <v/>
      </c>
    </row>
    <row r="486" spans="1:17" ht="13.6">
      <c r="A486" s="195"/>
      <c r="B486" s="190"/>
      <c r="C486" s="191"/>
      <c r="D486" s="192"/>
      <c r="E486" s="192"/>
      <c r="F486" s="186"/>
      <c r="G486" s="192"/>
      <c r="H486" s="186"/>
      <c r="I486" s="186"/>
      <c r="J486" s="194"/>
      <c r="K486" s="451"/>
      <c r="L486" s="420" t="str">
        <f t="shared" si="35"/>
        <v/>
      </c>
      <c r="M486" s="421" t="str">
        <f t="shared" si="36"/>
        <v/>
      </c>
      <c r="N486" s="422" t="str">
        <f t="shared" si="37"/>
        <v/>
      </c>
      <c r="O486" s="418" t="str">
        <f t="shared" si="38"/>
        <v/>
      </c>
      <c r="P486" s="418" t="str">
        <f t="shared" si="39"/>
        <v/>
      </c>
      <c r="Q486" s="419" t="str">
        <f>IF(A486="","",IF(OR(B486="",C486=""),ERROR.TYPE(3),IFERROR(O486/(IF(F486=120,$G$12,'LDT2,HLDT,MDPV'!$G$11)),"")))</f>
        <v/>
      </c>
    </row>
    <row r="487" spans="1:17" ht="14.3" thickBot="1">
      <c r="A487" s="196"/>
      <c r="B487" s="197"/>
      <c r="C487" s="198"/>
      <c r="D487" s="199"/>
      <c r="E487" s="199"/>
      <c r="F487" s="200"/>
      <c r="G487" s="199"/>
      <c r="H487" s="200"/>
      <c r="I487" s="200"/>
      <c r="J487" s="201"/>
      <c r="K487" s="453"/>
      <c r="L487" s="424" t="str">
        <f t="shared" si="35"/>
        <v/>
      </c>
      <c r="M487" s="425" t="str">
        <f t="shared" si="36"/>
        <v/>
      </c>
      <c r="N487" s="426" t="str">
        <f t="shared" si="37"/>
        <v/>
      </c>
      <c r="O487" s="427" t="str">
        <f t="shared" si="38"/>
        <v/>
      </c>
      <c r="P487" s="427" t="str">
        <f t="shared" si="39"/>
        <v/>
      </c>
      <c r="Q487" s="428" t="str">
        <f>IF(A487="","",IF(OR(B487="",C487=""),ERROR.TYPE(3),IFERROR(O487/(IF(F487=120,$G$12,'LDT2,HLDT,MDPV'!$G$11)),"")))</f>
        <v/>
      </c>
    </row>
  </sheetData>
  <sheetProtection formatRows="0"/>
  <mergeCells count="22">
    <mergeCell ref="F7:J7"/>
    <mergeCell ref="A1:Q1"/>
    <mergeCell ref="A12:B13"/>
    <mergeCell ref="C12:C13"/>
    <mergeCell ref="A2:J2"/>
    <mergeCell ref="M9:M10"/>
    <mergeCell ref="L9:L10"/>
    <mergeCell ref="F9:F10"/>
    <mergeCell ref="G9:G10"/>
    <mergeCell ref="A5:Q5"/>
    <mergeCell ref="A4:Q4"/>
    <mergeCell ref="L8:P8"/>
    <mergeCell ref="F8:J8"/>
    <mergeCell ref="L2:O2"/>
    <mergeCell ref="A7:C7"/>
    <mergeCell ref="Q16:Q17"/>
    <mergeCell ref="A14:B14"/>
    <mergeCell ref="A16:A17"/>
    <mergeCell ref="B16:B17"/>
    <mergeCell ref="M12:P12"/>
    <mergeCell ref="P16:P17"/>
    <mergeCell ref="K16:K17"/>
  </mergeCells>
  <dataValidations count="6">
    <dataValidation type="list" allowBlank="1" showInputMessage="1" showErrorMessage="1" errorTitle="Invalid Standard" error="That is not a valid standard level." sqref="C18:C487" xr:uid="{00000000-0002-0000-0000-000000000000}">
      <formula1>NMOG_NOx</formula1>
    </dataValidation>
    <dataValidation type="list" allowBlank="1" showInputMessage="1" showErrorMessage="1" sqref="E26:E487 E18:E23 D18:D487 E24:F25" xr:uid="{00000000-0002-0000-0000-000001000000}">
      <formula1>Useful_Life</formula1>
    </dataValidation>
    <dataValidation type="list" allowBlank="1" showInputMessage="1" showErrorMessage="1" sqref="C14 G18:H487" xr:uid="{00000000-0002-0000-0000-000002000000}">
      <formula1>YN_Choice</formula1>
    </dataValidation>
    <dataValidation type="decimal" operator="lessThanOrEqual" allowBlank="1" showInputMessage="1" showErrorMessage="1" errorTitle="Over Limit" error="Cannot exceed .005 grams/mile. Ref. Preamble to Tier 3 final rule; 79 FR 23480, April 28, 2014" sqref="I18:I487" xr:uid="{00000000-0002-0000-0000-000003000000}">
      <formula1>0.005</formula1>
    </dataValidation>
    <dataValidation type="list" allowBlank="1" showInputMessage="1" showErrorMessage="1" sqref="F18:F23 F26:F487" xr:uid="{00000000-0002-0000-0000-000004000000}">
      <formula1>Useful_LifeSFTP</formula1>
    </dataValidation>
    <dataValidation type="list" allowBlank="1" showInputMessage="1" showErrorMessage="1" errorTitle="Invalid Bin" error="That is not a valid Bin entry." sqref="B18:B487" xr:uid="{00000000-0002-0000-0000-000005000000}">
      <formula1>IF(C$12&lt;2020,Bin_2019,Bin_2020)</formula1>
    </dataValidation>
  </dataValidations>
  <pageMargins left="0.25" right="0.25" top="0.65" bottom="0.75" header="0.3" footer="0.3"/>
  <pageSetup paperSize="5" scale="59" fitToHeight="0" orientation="landscape" r:id="rId1"/>
  <headerFooter differentFirst="1">
    <firstHeader>&amp;L&amp;G&amp;C&amp;"-,Bold"EPA Tier 3 Averaging Banking &amp; Trading Reporting Template&amp;R&amp;"-,Regular"Office of Transportation and Air Quality
August, 2018</firstHeader>
  </headerFooter>
  <cellWatches>
    <cellWatch r="M11"/>
    <cellWatch r="N11"/>
    <cellWatch r="O11"/>
    <cellWatch r="P11"/>
    <cellWatch r="N12"/>
    <cellWatch r="M12"/>
    <cellWatch r="P12"/>
  </cellWatche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Sheet2!$E$1:$E$13</xm:f>
          </x14:formula1>
          <xm:sqref>C12:C13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86"/>
  <sheetViews>
    <sheetView zoomScale="70" zoomScaleNormal="70" workbookViewId="0">
      <selection activeCell="S2" sqref="S2"/>
    </sheetView>
  </sheetViews>
  <sheetFormatPr defaultRowHeight="12.9"/>
  <cols>
    <col min="1" max="1" width="24.375" customWidth="1"/>
    <col min="3" max="3" width="10.75" customWidth="1"/>
    <col min="5" max="5" width="11" customWidth="1"/>
    <col min="6" max="6" width="15.625" customWidth="1"/>
    <col min="7" max="7" width="12.125" customWidth="1"/>
    <col min="8" max="8" width="12.375" customWidth="1"/>
    <col min="9" max="9" width="9.25" customWidth="1"/>
    <col min="10" max="10" width="12.5" customWidth="1"/>
    <col min="11" max="11" width="51.125" customWidth="1"/>
    <col min="12" max="12" width="12.5" customWidth="1"/>
    <col min="13" max="13" width="14.25" customWidth="1"/>
    <col min="14" max="14" width="12.75" customWidth="1"/>
    <col min="15" max="15" width="10.875" customWidth="1"/>
    <col min="16" max="16" width="12.125" customWidth="1"/>
    <col min="17" max="17" width="12.25" customWidth="1"/>
    <col min="18" max="18" width="9.5" bestFit="1" customWidth="1"/>
    <col min="19" max="19" width="11.25" customWidth="1"/>
    <col min="20" max="20" width="9.25" customWidth="1"/>
    <col min="21" max="21" width="9" customWidth="1"/>
  </cols>
  <sheetData>
    <row r="1" spans="1:27" ht="30.6">
      <c r="A1" s="503" t="s">
        <v>117</v>
      </c>
      <c r="B1" s="503"/>
      <c r="C1" s="503"/>
      <c r="D1" s="503"/>
      <c r="E1" s="503"/>
      <c r="F1" s="503"/>
      <c r="G1" s="503"/>
      <c r="H1" s="503"/>
      <c r="I1" s="503"/>
      <c r="J1" s="503"/>
      <c r="K1" s="503"/>
      <c r="L1" s="503"/>
      <c r="M1" s="503"/>
      <c r="N1" s="503"/>
      <c r="O1" s="503"/>
      <c r="P1" s="503"/>
      <c r="Q1" s="503"/>
      <c r="R1" s="68"/>
      <c r="S1" s="464" t="s">
        <v>169</v>
      </c>
      <c r="T1" s="68"/>
      <c r="U1" s="68"/>
      <c r="V1" s="68"/>
      <c r="W1" s="68"/>
      <c r="X1" s="68"/>
    </row>
    <row r="2" spans="1:27" ht="30.6">
      <c r="A2" s="483" t="s">
        <v>17</v>
      </c>
      <c r="B2" s="483"/>
      <c r="C2" s="483"/>
      <c r="D2" s="483"/>
      <c r="E2" s="483"/>
      <c r="F2" s="483"/>
      <c r="G2" s="483"/>
      <c r="H2" s="483"/>
      <c r="I2" s="483"/>
      <c r="J2" s="483"/>
      <c r="K2" s="169"/>
      <c r="L2" s="483" t="s">
        <v>45</v>
      </c>
      <c r="M2" s="483"/>
      <c r="N2" s="483"/>
      <c r="O2" s="483"/>
      <c r="P2" s="483"/>
      <c r="Q2" s="169"/>
      <c r="R2" s="68"/>
      <c r="S2" s="464" t="s">
        <v>162</v>
      </c>
      <c r="T2" s="68"/>
      <c r="U2" s="68"/>
      <c r="V2" s="68"/>
      <c r="W2" s="68"/>
      <c r="X2" s="68"/>
    </row>
    <row r="3" spans="1:27" s="60" customFormat="1" ht="31.25" thickBot="1">
      <c r="A3" s="46"/>
      <c r="B3" s="46"/>
      <c r="C3" s="46"/>
      <c r="D3" s="46"/>
      <c r="E3" s="46"/>
      <c r="F3" s="46"/>
      <c r="G3" s="46"/>
      <c r="H3" s="46"/>
      <c r="I3" s="46"/>
      <c r="J3" s="46"/>
      <c r="K3" s="46"/>
      <c r="L3" s="46"/>
      <c r="M3" s="46"/>
      <c r="N3" s="46"/>
      <c r="O3" s="46"/>
      <c r="P3" s="46"/>
      <c r="Q3" s="46"/>
      <c r="R3" s="68"/>
      <c r="S3" s="464" t="s">
        <v>167</v>
      </c>
      <c r="T3" s="68"/>
      <c r="U3" s="68"/>
      <c r="V3" s="68"/>
      <c r="W3" s="68"/>
      <c r="X3" s="68"/>
    </row>
    <row r="4" spans="1:27" s="60" customFormat="1" ht="31.25" thickBot="1">
      <c r="A4" s="513" t="s">
        <v>129</v>
      </c>
      <c r="B4" s="514"/>
      <c r="C4" s="514"/>
      <c r="D4" s="514"/>
      <c r="E4" s="514"/>
      <c r="F4" s="514"/>
      <c r="G4" s="514"/>
      <c r="H4" s="514"/>
      <c r="I4" s="514"/>
      <c r="J4" s="514"/>
      <c r="K4" s="514"/>
      <c r="L4" s="514"/>
      <c r="M4" s="514"/>
      <c r="N4" s="514"/>
      <c r="O4" s="514"/>
      <c r="P4" s="514"/>
      <c r="Q4" s="514"/>
      <c r="R4" s="68"/>
      <c r="S4" s="464" t="s">
        <v>168</v>
      </c>
      <c r="T4" s="68"/>
      <c r="U4" s="68"/>
      <c r="V4" s="68"/>
      <c r="W4" s="68"/>
      <c r="X4" s="68"/>
    </row>
    <row r="5" spans="1:27" s="60" customFormat="1" ht="131.30000000000001" customHeight="1" thickBot="1">
      <c r="A5" s="515" t="s">
        <v>154</v>
      </c>
      <c r="B5" s="516"/>
      <c r="C5" s="516"/>
      <c r="D5" s="516"/>
      <c r="E5" s="516"/>
      <c r="F5" s="516"/>
      <c r="G5" s="516"/>
      <c r="H5" s="516"/>
      <c r="I5" s="516"/>
      <c r="J5" s="516"/>
      <c r="K5" s="516"/>
      <c r="L5" s="516"/>
      <c r="M5" s="516"/>
      <c r="N5" s="516"/>
      <c r="O5" s="516"/>
      <c r="P5" s="516"/>
      <c r="Q5" s="517"/>
      <c r="R5" s="68"/>
      <c r="S5" s="68"/>
      <c r="T5" s="68"/>
      <c r="U5" s="68"/>
      <c r="V5" s="68"/>
      <c r="W5" s="68"/>
      <c r="X5" s="68"/>
    </row>
    <row r="6" spans="1:27" s="60" customFormat="1" ht="12.75" customHeight="1" thickBot="1">
      <c r="A6" s="46"/>
      <c r="B6" s="46"/>
      <c r="C6" s="46"/>
      <c r="D6" s="46"/>
      <c r="E6" s="46"/>
      <c r="F6" s="46"/>
      <c r="G6" s="46"/>
      <c r="H6" s="46"/>
      <c r="I6" s="46"/>
      <c r="J6" s="46"/>
      <c r="K6" s="46"/>
      <c r="L6" s="46"/>
      <c r="M6" s="46"/>
      <c r="N6" s="46"/>
      <c r="O6" s="46"/>
      <c r="P6" s="46"/>
      <c r="Q6" s="46"/>
      <c r="R6" s="46"/>
      <c r="S6" s="46"/>
      <c r="T6" s="46"/>
      <c r="U6" s="46"/>
      <c r="V6" s="46"/>
      <c r="W6" s="46"/>
      <c r="X6" s="46"/>
    </row>
    <row r="7" spans="1:27" s="60" customFormat="1" ht="31.25" thickBot="1">
      <c r="A7" s="46"/>
      <c r="B7" s="46"/>
      <c r="C7" s="46"/>
      <c r="D7" s="46"/>
      <c r="E7" s="46"/>
      <c r="F7" s="500" t="s">
        <v>35</v>
      </c>
      <c r="G7" s="501"/>
      <c r="H7" s="501"/>
      <c r="I7" s="501"/>
      <c r="J7" s="502"/>
      <c r="O7" s="518"/>
      <c r="P7" s="519"/>
      <c r="Q7" s="520"/>
    </row>
    <row r="8" spans="1:27" ht="55.55" customHeight="1" thickBot="1">
      <c r="A8" s="1"/>
      <c r="B8" s="1"/>
      <c r="C8" s="1"/>
      <c r="D8" s="1"/>
      <c r="E8" s="1"/>
      <c r="F8" s="387" t="s">
        <v>38</v>
      </c>
      <c r="G8" s="385" t="s">
        <v>33</v>
      </c>
      <c r="H8" s="57" t="s">
        <v>28</v>
      </c>
      <c r="I8" s="57" t="s">
        <v>29</v>
      </c>
      <c r="J8" s="57" t="s">
        <v>30</v>
      </c>
    </row>
    <row r="9" spans="1:27" ht="19.05" customHeight="1" thickBot="1">
      <c r="A9" s="136" t="s">
        <v>11</v>
      </c>
      <c r="B9" s="1"/>
      <c r="C9" s="1"/>
      <c r="D9" s="1"/>
      <c r="E9" s="1"/>
      <c r="F9" s="388"/>
      <c r="G9" s="386"/>
      <c r="H9" s="57" t="s">
        <v>27</v>
      </c>
      <c r="I9" s="57" t="s">
        <v>27</v>
      </c>
      <c r="J9" s="57" t="s">
        <v>27</v>
      </c>
    </row>
    <row r="10" spans="1:27" ht="59.95" customHeight="1" thickBot="1">
      <c r="A10" s="1"/>
      <c r="B10" s="1"/>
      <c r="C10" s="1"/>
      <c r="D10" s="1"/>
      <c r="E10" s="1"/>
      <c r="F10" s="73" t="s">
        <v>39</v>
      </c>
      <c r="G10" s="76">
        <f>SUMIF(E17:E486,"150",J17:J486)</f>
        <v>70403</v>
      </c>
      <c r="H10" s="133">
        <f>astm(SUMIF(E17:E486,"150",P17:P486),3)</f>
        <v>0.12</v>
      </c>
      <c r="I10" s="134">
        <f>IF(C13="Yes",IF(C11&lt;2022,0.125,0.051),IF(C11=2015,0.119,IF(C11=2016,0.11,IF(C11=2017,0.101,IF(C11=2018,0.092,IF(C11=2019,0.083,IF(C11=2020,0.074,IF(C11=2021,0.065,IF(C11=2022,0.056,IF(C11=2023,0.047,IF(C11=2024,0.038,IF(C11&gt;=2025,0.03,"n/a"))))))))))))</f>
        <v>0.10100000000000001</v>
      </c>
      <c r="J10" s="82">
        <f>IF(C13="Yes",IF(C11&lt;2022,0,astm(((I10-H10)*$G$10),0)),astm(((I10-H10)*$G$10),0))</f>
        <v>-1338</v>
      </c>
    </row>
    <row r="11" spans="1:27" ht="43.5" customHeight="1" thickBot="1">
      <c r="A11" s="507" t="s">
        <v>32</v>
      </c>
      <c r="B11" s="508"/>
      <c r="C11" s="481">
        <v>2017</v>
      </c>
      <c r="D11" s="138"/>
      <c r="E11" s="1"/>
      <c r="F11" s="73" t="s">
        <v>40</v>
      </c>
      <c r="G11" s="76">
        <f>IF(C11-'LDV,LDT1'!C12&lt;&gt;0, "MY ERROR", SUMIF(F17:F486,"150",J17:J486)+SUMIF('LDV,LDT1'!F18:'LDV,LDT1'!F487,"150",'LDV,LDT1'!J18:'LDV,LDT1'!J487))</f>
        <v>264243</v>
      </c>
      <c r="H11" s="133" t="e">
        <f ca="1">astm(SUMIF(F17:F486,150,Q17:Q486)+SUMIF('LDV,LDT1'!F18:'LDV,LDT1'!F487,150,'LDV,LDT1'!Q18:'LDV,LDT1'!Q487),3)</f>
        <v>#NAME?</v>
      </c>
      <c r="I11" s="134">
        <f>IF(C11=2015,0.14,IF(C11=2016,0.11,IF(C11=2017,0.103,IF(C11=2018,0.097,IF(C11=2019,0.09,IF(C11=2020,0.083,IF(C11=2021,0.077,IF(C11=2022,0.07,IF(C11=2023,0.063,IF(C11=2024,0.057,IF(C11&gt;=2025,0.05,"n/a")))))))))))</f>
        <v>0.10299999999999999</v>
      </c>
      <c r="J11" s="140" t="e">
        <f ca="1">IF(C11-'LDV,LDT1'!C12&lt;&gt;0,"ERROR--Model year doesn't match model year used on LDV,LDT1 spreadsheet",astm(((I11-H11)*G$11),0))</f>
        <v>#NAME?</v>
      </c>
    </row>
    <row r="12" spans="1:27" ht="14.95" customHeight="1" thickBot="1">
      <c r="A12" s="509"/>
      <c r="B12" s="510"/>
      <c r="C12" s="482"/>
      <c r="D12" s="1"/>
      <c r="E12" s="1"/>
      <c r="F12" s="1"/>
      <c r="G12" s="1"/>
      <c r="H12" s="1"/>
      <c r="I12" s="1"/>
      <c r="J12" s="1"/>
      <c r="K12" s="1"/>
      <c r="L12" s="1"/>
      <c r="M12" s="1"/>
      <c r="N12" s="1"/>
      <c r="O12" s="1"/>
      <c r="P12" s="1"/>
      <c r="Q12" s="1"/>
      <c r="R12" s="1"/>
      <c r="S12" s="1"/>
    </row>
    <row r="13" spans="1:27" ht="36" customHeight="1" thickBot="1">
      <c r="A13" s="511" t="s">
        <v>64</v>
      </c>
      <c r="B13" s="512"/>
      <c r="C13" s="180" t="s">
        <v>48</v>
      </c>
      <c r="D13" s="139"/>
      <c r="E13" s="1"/>
      <c r="F13" s="1"/>
      <c r="G13" s="79"/>
      <c r="H13" s="1"/>
      <c r="I13" s="1"/>
      <c r="J13" s="1"/>
      <c r="K13" s="1"/>
      <c r="L13" s="1"/>
      <c r="M13" s="1"/>
      <c r="N13" s="1"/>
      <c r="O13" s="1"/>
      <c r="P13" s="1"/>
      <c r="Q13" s="1"/>
      <c r="R13" s="1"/>
      <c r="S13" s="1"/>
    </row>
    <row r="14" spans="1:27" ht="14.3" thickBot="1">
      <c r="A14" s="1"/>
      <c r="B14" s="1"/>
      <c r="C14" s="66"/>
      <c r="D14" s="66"/>
      <c r="E14" s="66"/>
      <c r="F14" s="66"/>
      <c r="G14" s="66"/>
      <c r="H14" s="66"/>
      <c r="I14" s="66"/>
      <c r="J14" s="66"/>
      <c r="K14" s="43"/>
      <c r="L14" s="43"/>
      <c r="M14" s="43"/>
      <c r="N14" s="1"/>
      <c r="O14" s="1"/>
      <c r="P14" s="1"/>
      <c r="Q14" s="1"/>
      <c r="R14" s="1"/>
      <c r="S14" s="1"/>
      <c r="T14" s="1"/>
      <c r="U14" s="1"/>
      <c r="V14" s="1"/>
    </row>
    <row r="15" spans="1:27" s="60" customFormat="1" ht="111.75" customHeight="1" thickBot="1">
      <c r="A15" s="504" t="s">
        <v>31</v>
      </c>
      <c r="B15" s="504" t="s">
        <v>42</v>
      </c>
      <c r="C15" s="112" t="s">
        <v>104</v>
      </c>
      <c r="D15" s="112" t="s">
        <v>56</v>
      </c>
      <c r="E15" s="112" t="s">
        <v>37</v>
      </c>
      <c r="F15" s="120" t="s">
        <v>47</v>
      </c>
      <c r="G15" s="168" t="s">
        <v>93</v>
      </c>
      <c r="H15" s="168" t="s">
        <v>88</v>
      </c>
      <c r="I15" s="168" t="s">
        <v>91</v>
      </c>
      <c r="J15" s="113" t="s">
        <v>60</v>
      </c>
      <c r="K15" s="504" t="s">
        <v>4</v>
      </c>
      <c r="L15" s="112" t="s">
        <v>156</v>
      </c>
      <c r="M15" s="168" t="s">
        <v>161</v>
      </c>
      <c r="N15" s="112" t="s">
        <v>158</v>
      </c>
      <c r="O15" s="168" t="s">
        <v>159</v>
      </c>
      <c r="P15" s="504" t="s">
        <v>52</v>
      </c>
      <c r="Q15" s="504" t="s">
        <v>53</v>
      </c>
      <c r="R15" s="114"/>
      <c r="S15" s="114"/>
      <c r="T15" s="114"/>
      <c r="U15" s="114"/>
      <c r="V15" s="114"/>
      <c r="W15" s="115"/>
      <c r="X15" s="115"/>
      <c r="Y15" s="115"/>
      <c r="Z15" s="115"/>
      <c r="AA15" s="115"/>
    </row>
    <row r="16" spans="1:27" s="60" customFormat="1" ht="16.5" customHeight="1" thickBot="1">
      <c r="A16" s="505"/>
      <c r="B16" s="505"/>
      <c r="C16" s="116" t="s">
        <v>27</v>
      </c>
      <c r="D16" s="116" t="s">
        <v>61</v>
      </c>
      <c r="E16" s="116" t="s">
        <v>43</v>
      </c>
      <c r="F16" s="116" t="s">
        <v>43</v>
      </c>
      <c r="G16" s="112" t="s">
        <v>111</v>
      </c>
      <c r="H16" s="112" t="s">
        <v>111</v>
      </c>
      <c r="I16" s="168" t="s">
        <v>27</v>
      </c>
      <c r="J16" s="116" t="s">
        <v>26</v>
      </c>
      <c r="K16" s="506"/>
      <c r="L16" s="116" t="s">
        <v>27</v>
      </c>
      <c r="M16" s="112" t="s">
        <v>27</v>
      </c>
      <c r="N16" s="117" t="s">
        <v>27</v>
      </c>
      <c r="O16" s="117" t="s">
        <v>27</v>
      </c>
      <c r="P16" s="506"/>
      <c r="Q16" s="506"/>
      <c r="R16" s="118"/>
      <c r="S16" s="118"/>
      <c r="T16" s="118"/>
      <c r="U16" s="118"/>
      <c r="V16" s="118"/>
      <c r="W16" s="119"/>
      <c r="X16" s="119"/>
      <c r="Y16" s="119"/>
      <c r="Z16" s="119"/>
      <c r="AA16" s="119"/>
    </row>
    <row r="17" spans="1:22" ht="27.2">
      <c r="A17" s="202" t="s">
        <v>0</v>
      </c>
      <c r="B17" s="182">
        <v>160</v>
      </c>
      <c r="C17" s="203">
        <v>0.06</v>
      </c>
      <c r="D17" s="204">
        <v>120</v>
      </c>
      <c r="E17" s="205">
        <v>150</v>
      </c>
      <c r="F17" s="205">
        <v>150</v>
      </c>
      <c r="G17" s="186" t="s">
        <v>49</v>
      </c>
      <c r="H17" s="186" t="s">
        <v>49</v>
      </c>
      <c r="I17" s="187">
        <v>4.0000000000000001E-3</v>
      </c>
      <c r="J17" s="206">
        <v>50000</v>
      </c>
      <c r="K17" s="454" t="s">
        <v>164</v>
      </c>
      <c r="L17" s="170">
        <f t="shared" ref="L17:L80" si="0">IF(A17="","",IF(B17=160,0.16,IF(B17=125,0.125,IF(B17=110,0.11,IF(B17=85,0.085,IF(B17="FED SULEV30",0.03,IF(B17=70,0.07,IF(B17=50,0.05,IF(B17=30,0.03,IF(B17=20,0.02,IF(B17=0,0,"n/a")))))))))))</f>
        <v>0.16</v>
      </c>
      <c r="M17" s="173">
        <f t="shared" ref="M17:M80" si="1">IF(L17="","",MAX(0,L17-IF(G17="Yes",0.005,0))-IF(H17="Yes",I17,0))</f>
        <v>0.151</v>
      </c>
      <c r="N17" s="172">
        <f t="shared" ref="N17:N80" si="2">IF(A17="","",IF(OR(B17="",C17=""),"FIX BIN",J17*M17))</f>
        <v>7550</v>
      </c>
      <c r="O17" s="58">
        <f t="shared" ref="O17:O80" si="3">IF(A17="","",IF(OR(B17="",C17=""),"FIX BIN",IFERROR(J17*C17,"")))</f>
        <v>3000</v>
      </c>
      <c r="P17" s="59">
        <f t="shared" ref="P17:P80" si="4">IF(A17="","",IF(OR(B17="",C17=""),ERROR.TYPE(3),IFERROR(N17/$G$10,"")))</f>
        <v>0.10723974830618013</v>
      </c>
      <c r="Q17" s="67">
        <f t="shared" ref="Q17:Q80" si="5">IF(A17="","",IF(OR(B17="",C17=""),ERROR.TYPE(3),IFERROR(O17/$G$11,"")))</f>
        <v>1.1353186271727161E-2</v>
      </c>
      <c r="R17" s="1"/>
      <c r="S17" s="1"/>
      <c r="T17" s="1"/>
      <c r="U17" s="1"/>
      <c r="V17" s="1"/>
    </row>
    <row r="18" spans="1:22" ht="13.6">
      <c r="A18" s="207" t="s">
        <v>2</v>
      </c>
      <c r="B18" s="190">
        <v>50</v>
      </c>
      <c r="C18" s="191">
        <v>7.0000000000000007E-2</v>
      </c>
      <c r="D18" s="208">
        <v>150</v>
      </c>
      <c r="E18" s="192">
        <v>150</v>
      </c>
      <c r="F18" s="192">
        <v>150</v>
      </c>
      <c r="G18" s="186" t="s">
        <v>48</v>
      </c>
      <c r="H18" s="186" t="s">
        <v>48</v>
      </c>
      <c r="I18" s="193"/>
      <c r="J18" s="209">
        <v>15403</v>
      </c>
      <c r="K18" s="451" t="s">
        <v>87</v>
      </c>
      <c r="L18" s="171">
        <f t="shared" si="0"/>
        <v>0.05</v>
      </c>
      <c r="M18" s="174">
        <f t="shared" si="1"/>
        <v>0.05</v>
      </c>
      <c r="N18" s="58">
        <f t="shared" si="2"/>
        <v>770.15000000000009</v>
      </c>
      <c r="O18" s="58">
        <f t="shared" si="3"/>
        <v>1078.21</v>
      </c>
      <c r="P18" s="59">
        <f t="shared" si="4"/>
        <v>1.0939164524239025E-2</v>
      </c>
      <c r="Q18" s="67">
        <f t="shared" si="5"/>
        <v>4.080372990012981E-3</v>
      </c>
      <c r="R18" s="1"/>
      <c r="S18" s="1"/>
      <c r="T18" s="1"/>
      <c r="U18" s="1"/>
      <c r="V18" s="1"/>
    </row>
    <row r="19" spans="1:22" ht="13.6">
      <c r="A19" s="207" t="s">
        <v>1</v>
      </c>
      <c r="B19" s="190">
        <v>30</v>
      </c>
      <c r="C19" s="191">
        <v>7.0000000000000007E-2</v>
      </c>
      <c r="D19" s="208">
        <v>150</v>
      </c>
      <c r="E19" s="192">
        <v>150</v>
      </c>
      <c r="F19" s="192">
        <v>150</v>
      </c>
      <c r="G19" s="186" t="s">
        <v>49</v>
      </c>
      <c r="H19" s="186" t="s">
        <v>48</v>
      </c>
      <c r="I19" s="193"/>
      <c r="J19" s="209">
        <v>5000</v>
      </c>
      <c r="K19" s="455" t="s">
        <v>87</v>
      </c>
      <c r="L19" s="171">
        <f t="shared" si="0"/>
        <v>0.03</v>
      </c>
      <c r="M19" s="174">
        <f t="shared" si="1"/>
        <v>2.4999999999999998E-2</v>
      </c>
      <c r="N19" s="58">
        <f t="shared" si="2"/>
        <v>124.99999999999999</v>
      </c>
      <c r="O19" s="58">
        <f t="shared" si="3"/>
        <v>350.00000000000006</v>
      </c>
      <c r="P19" s="59">
        <f t="shared" si="4"/>
        <v>1.7754925216254987E-3</v>
      </c>
      <c r="Q19" s="67">
        <f t="shared" si="5"/>
        <v>1.3245383983681689E-3</v>
      </c>
      <c r="R19" s="1"/>
      <c r="S19" s="1"/>
      <c r="T19" s="1"/>
      <c r="U19" s="1"/>
      <c r="V19" s="1"/>
    </row>
    <row r="20" spans="1:22" ht="13.6">
      <c r="A20" s="207"/>
      <c r="B20" s="190"/>
      <c r="C20" s="191"/>
      <c r="D20" s="208"/>
      <c r="E20" s="192"/>
      <c r="F20" s="192"/>
      <c r="G20" s="186"/>
      <c r="H20" s="186"/>
      <c r="I20" s="193"/>
      <c r="J20" s="209"/>
      <c r="K20" s="451"/>
      <c r="L20" s="171" t="str">
        <f t="shared" si="0"/>
        <v/>
      </c>
      <c r="M20" s="174" t="str">
        <f t="shared" si="1"/>
        <v/>
      </c>
      <c r="N20" s="58" t="str">
        <f t="shared" si="2"/>
        <v/>
      </c>
      <c r="O20" s="58" t="str">
        <f t="shared" si="3"/>
        <v/>
      </c>
      <c r="P20" s="59" t="str">
        <f t="shared" si="4"/>
        <v/>
      </c>
      <c r="Q20" s="67" t="str">
        <f t="shared" si="5"/>
        <v/>
      </c>
      <c r="R20" s="1"/>
      <c r="S20" s="1"/>
      <c r="T20" s="1"/>
      <c r="U20" s="1"/>
      <c r="V20" s="1"/>
    </row>
    <row r="21" spans="1:22" ht="13.6">
      <c r="A21" s="207"/>
      <c r="B21" s="190"/>
      <c r="C21" s="191"/>
      <c r="D21" s="208"/>
      <c r="E21" s="192"/>
      <c r="F21" s="192"/>
      <c r="G21" s="186"/>
      <c r="H21" s="186"/>
      <c r="I21" s="193"/>
      <c r="J21" s="209"/>
      <c r="K21" s="451"/>
      <c r="L21" s="171" t="str">
        <f t="shared" si="0"/>
        <v/>
      </c>
      <c r="M21" s="174" t="str">
        <f t="shared" si="1"/>
        <v/>
      </c>
      <c r="N21" s="58" t="str">
        <f t="shared" si="2"/>
        <v/>
      </c>
      <c r="O21" s="58" t="str">
        <f t="shared" si="3"/>
        <v/>
      </c>
      <c r="P21" s="59" t="str">
        <f t="shared" si="4"/>
        <v/>
      </c>
      <c r="Q21" s="67" t="str">
        <f t="shared" si="5"/>
        <v/>
      </c>
      <c r="R21" s="1"/>
      <c r="S21" s="1"/>
      <c r="T21" s="1"/>
      <c r="U21" s="1"/>
      <c r="V21" s="1"/>
    </row>
    <row r="22" spans="1:22" ht="13.6">
      <c r="A22" s="207"/>
      <c r="B22" s="190"/>
      <c r="C22" s="191"/>
      <c r="D22" s="208"/>
      <c r="E22" s="192"/>
      <c r="F22" s="192"/>
      <c r="G22" s="186"/>
      <c r="H22" s="186"/>
      <c r="I22" s="193"/>
      <c r="J22" s="209"/>
      <c r="K22" s="451"/>
      <c r="L22" s="171" t="str">
        <f t="shared" si="0"/>
        <v/>
      </c>
      <c r="M22" s="174" t="str">
        <f t="shared" si="1"/>
        <v/>
      </c>
      <c r="N22" s="58" t="str">
        <f t="shared" si="2"/>
        <v/>
      </c>
      <c r="O22" s="58" t="str">
        <f t="shared" si="3"/>
        <v/>
      </c>
      <c r="P22" s="59" t="str">
        <f t="shared" si="4"/>
        <v/>
      </c>
      <c r="Q22" s="67" t="str">
        <f t="shared" si="5"/>
        <v/>
      </c>
      <c r="R22" s="1"/>
      <c r="S22" s="1"/>
      <c r="T22" s="1"/>
      <c r="U22" s="1"/>
      <c r="V22" s="1"/>
    </row>
    <row r="23" spans="1:22" ht="13.6">
      <c r="A23" s="207"/>
      <c r="B23" s="190"/>
      <c r="C23" s="191"/>
      <c r="D23" s="208"/>
      <c r="E23" s="192"/>
      <c r="F23" s="192"/>
      <c r="G23" s="186"/>
      <c r="H23" s="186"/>
      <c r="I23" s="193"/>
      <c r="J23" s="209"/>
      <c r="K23" s="451"/>
      <c r="L23" s="171" t="str">
        <f t="shared" si="0"/>
        <v/>
      </c>
      <c r="M23" s="174" t="str">
        <f t="shared" si="1"/>
        <v/>
      </c>
      <c r="N23" s="58" t="str">
        <f t="shared" si="2"/>
        <v/>
      </c>
      <c r="O23" s="58" t="str">
        <f t="shared" si="3"/>
        <v/>
      </c>
      <c r="P23" s="59" t="str">
        <f t="shared" si="4"/>
        <v/>
      </c>
      <c r="Q23" s="67" t="str">
        <f t="shared" si="5"/>
        <v/>
      </c>
      <c r="R23" s="1"/>
      <c r="S23" s="1"/>
      <c r="T23" s="1"/>
      <c r="U23" s="1"/>
      <c r="V23" s="1"/>
    </row>
    <row r="24" spans="1:22" ht="13.6">
      <c r="A24" s="207"/>
      <c r="B24" s="190"/>
      <c r="C24" s="191"/>
      <c r="D24" s="208"/>
      <c r="E24" s="192"/>
      <c r="F24" s="192"/>
      <c r="G24" s="186"/>
      <c r="H24" s="186"/>
      <c r="I24" s="193"/>
      <c r="J24" s="209"/>
      <c r="K24" s="451"/>
      <c r="L24" s="171" t="str">
        <f t="shared" si="0"/>
        <v/>
      </c>
      <c r="M24" s="174" t="str">
        <f t="shared" si="1"/>
        <v/>
      </c>
      <c r="N24" s="58" t="str">
        <f t="shared" si="2"/>
        <v/>
      </c>
      <c r="O24" s="58" t="str">
        <f t="shared" si="3"/>
        <v/>
      </c>
      <c r="P24" s="59" t="str">
        <f t="shared" si="4"/>
        <v/>
      </c>
      <c r="Q24" s="67" t="str">
        <f t="shared" si="5"/>
        <v/>
      </c>
      <c r="R24" s="1"/>
      <c r="S24" s="1"/>
      <c r="T24" s="1"/>
      <c r="U24" s="1"/>
      <c r="V24" s="1"/>
    </row>
    <row r="25" spans="1:22" ht="13.6">
      <c r="A25" s="207"/>
      <c r="B25" s="190"/>
      <c r="C25" s="191"/>
      <c r="D25" s="208"/>
      <c r="E25" s="192"/>
      <c r="F25" s="192"/>
      <c r="G25" s="186"/>
      <c r="H25" s="186"/>
      <c r="I25" s="193"/>
      <c r="J25" s="209"/>
      <c r="K25" s="451"/>
      <c r="L25" s="171" t="str">
        <f t="shared" si="0"/>
        <v/>
      </c>
      <c r="M25" s="174" t="str">
        <f t="shared" si="1"/>
        <v/>
      </c>
      <c r="N25" s="58" t="str">
        <f t="shared" si="2"/>
        <v/>
      </c>
      <c r="O25" s="58" t="str">
        <f t="shared" si="3"/>
        <v/>
      </c>
      <c r="P25" s="59" t="str">
        <f t="shared" si="4"/>
        <v/>
      </c>
      <c r="Q25" s="67" t="str">
        <f t="shared" si="5"/>
        <v/>
      </c>
      <c r="R25" s="1"/>
      <c r="S25" s="1"/>
      <c r="T25" s="1"/>
      <c r="U25" s="1"/>
      <c r="V25" s="1"/>
    </row>
    <row r="26" spans="1:22" ht="13.6">
      <c r="A26" s="207"/>
      <c r="B26" s="190"/>
      <c r="C26" s="191"/>
      <c r="D26" s="208"/>
      <c r="E26" s="192"/>
      <c r="F26" s="192"/>
      <c r="G26" s="186"/>
      <c r="H26" s="186"/>
      <c r="I26" s="193"/>
      <c r="J26" s="209"/>
      <c r="K26" s="451"/>
      <c r="L26" s="171" t="str">
        <f t="shared" si="0"/>
        <v/>
      </c>
      <c r="M26" s="174" t="str">
        <f t="shared" si="1"/>
        <v/>
      </c>
      <c r="N26" s="58" t="str">
        <f t="shared" si="2"/>
        <v/>
      </c>
      <c r="O26" s="58" t="str">
        <f t="shared" si="3"/>
        <v/>
      </c>
      <c r="P26" s="59" t="str">
        <f t="shared" si="4"/>
        <v/>
      </c>
      <c r="Q26" s="67" t="str">
        <f t="shared" si="5"/>
        <v/>
      </c>
      <c r="R26" s="1"/>
      <c r="S26" s="1"/>
      <c r="T26" s="1"/>
      <c r="U26" s="1"/>
      <c r="V26" s="1"/>
    </row>
    <row r="27" spans="1:22" ht="13.6">
      <c r="A27" s="207"/>
      <c r="B27" s="190"/>
      <c r="C27" s="191"/>
      <c r="D27" s="208"/>
      <c r="E27" s="192"/>
      <c r="F27" s="192"/>
      <c r="G27" s="186"/>
      <c r="H27" s="186"/>
      <c r="I27" s="193"/>
      <c r="J27" s="209"/>
      <c r="K27" s="451"/>
      <c r="L27" s="171" t="str">
        <f t="shared" si="0"/>
        <v/>
      </c>
      <c r="M27" s="174" t="str">
        <f t="shared" si="1"/>
        <v/>
      </c>
      <c r="N27" s="58" t="str">
        <f t="shared" si="2"/>
        <v/>
      </c>
      <c r="O27" s="58" t="str">
        <f t="shared" si="3"/>
        <v/>
      </c>
      <c r="P27" s="59" t="str">
        <f t="shared" si="4"/>
        <v/>
      </c>
      <c r="Q27" s="67" t="str">
        <f t="shared" si="5"/>
        <v/>
      </c>
      <c r="R27" s="1"/>
      <c r="S27" s="1"/>
      <c r="T27" s="1"/>
      <c r="U27" s="1"/>
      <c r="V27" s="1"/>
    </row>
    <row r="28" spans="1:22" ht="13.6">
      <c r="A28" s="207"/>
      <c r="B28" s="190"/>
      <c r="C28" s="191"/>
      <c r="D28" s="208"/>
      <c r="E28" s="192"/>
      <c r="F28" s="192"/>
      <c r="G28" s="186"/>
      <c r="H28" s="186"/>
      <c r="I28" s="193"/>
      <c r="J28" s="209"/>
      <c r="K28" s="451"/>
      <c r="L28" s="171" t="str">
        <f t="shared" si="0"/>
        <v/>
      </c>
      <c r="M28" s="174" t="str">
        <f t="shared" si="1"/>
        <v/>
      </c>
      <c r="N28" s="58" t="str">
        <f t="shared" si="2"/>
        <v/>
      </c>
      <c r="O28" s="58" t="str">
        <f t="shared" si="3"/>
        <v/>
      </c>
      <c r="P28" s="59" t="str">
        <f t="shared" si="4"/>
        <v/>
      </c>
      <c r="Q28" s="67" t="str">
        <f t="shared" si="5"/>
        <v/>
      </c>
      <c r="R28" s="1"/>
      <c r="S28" s="1"/>
      <c r="T28" s="1"/>
      <c r="U28" s="1"/>
      <c r="V28" s="1"/>
    </row>
    <row r="29" spans="1:22" ht="13.6">
      <c r="A29" s="207"/>
      <c r="B29" s="190"/>
      <c r="C29" s="191"/>
      <c r="D29" s="208"/>
      <c r="E29" s="192"/>
      <c r="F29" s="192"/>
      <c r="G29" s="186"/>
      <c r="H29" s="186"/>
      <c r="I29" s="193"/>
      <c r="J29" s="209"/>
      <c r="K29" s="451"/>
      <c r="L29" s="171" t="str">
        <f t="shared" si="0"/>
        <v/>
      </c>
      <c r="M29" s="174" t="str">
        <f t="shared" si="1"/>
        <v/>
      </c>
      <c r="N29" s="58" t="str">
        <f t="shared" si="2"/>
        <v/>
      </c>
      <c r="O29" s="58" t="str">
        <f t="shared" si="3"/>
        <v/>
      </c>
      <c r="P29" s="59" t="str">
        <f t="shared" si="4"/>
        <v/>
      </c>
      <c r="Q29" s="67" t="str">
        <f t="shared" si="5"/>
        <v/>
      </c>
      <c r="R29" s="1"/>
      <c r="S29" s="1"/>
      <c r="T29" s="1"/>
      <c r="U29" s="1"/>
      <c r="V29" s="1"/>
    </row>
    <row r="30" spans="1:22" ht="13.6">
      <c r="A30" s="207"/>
      <c r="B30" s="190"/>
      <c r="C30" s="191"/>
      <c r="D30" s="208"/>
      <c r="E30" s="192"/>
      <c r="F30" s="192"/>
      <c r="G30" s="186"/>
      <c r="H30" s="186"/>
      <c r="I30" s="193"/>
      <c r="J30" s="209"/>
      <c r="K30" s="451"/>
      <c r="L30" s="171" t="str">
        <f t="shared" si="0"/>
        <v/>
      </c>
      <c r="M30" s="174" t="str">
        <f t="shared" si="1"/>
        <v/>
      </c>
      <c r="N30" s="58" t="str">
        <f t="shared" si="2"/>
        <v/>
      </c>
      <c r="O30" s="58" t="str">
        <f t="shared" si="3"/>
        <v/>
      </c>
      <c r="P30" s="59" t="str">
        <f t="shared" si="4"/>
        <v/>
      </c>
      <c r="Q30" s="67" t="str">
        <f t="shared" si="5"/>
        <v/>
      </c>
      <c r="R30" s="1"/>
      <c r="S30" s="1"/>
      <c r="T30" s="1"/>
      <c r="U30" s="1"/>
      <c r="V30" s="1"/>
    </row>
    <row r="31" spans="1:22" ht="13.6">
      <c r="A31" s="207"/>
      <c r="B31" s="190"/>
      <c r="C31" s="191"/>
      <c r="D31" s="208"/>
      <c r="E31" s="192"/>
      <c r="F31" s="192"/>
      <c r="G31" s="186"/>
      <c r="H31" s="186"/>
      <c r="I31" s="193"/>
      <c r="J31" s="209"/>
      <c r="K31" s="451"/>
      <c r="L31" s="171" t="str">
        <f t="shared" si="0"/>
        <v/>
      </c>
      <c r="M31" s="174" t="str">
        <f t="shared" si="1"/>
        <v/>
      </c>
      <c r="N31" s="58" t="str">
        <f t="shared" si="2"/>
        <v/>
      </c>
      <c r="O31" s="58" t="str">
        <f t="shared" si="3"/>
        <v/>
      </c>
      <c r="P31" s="59" t="str">
        <f t="shared" si="4"/>
        <v/>
      </c>
      <c r="Q31" s="67" t="str">
        <f t="shared" si="5"/>
        <v/>
      </c>
      <c r="R31" s="1"/>
      <c r="S31" s="1"/>
      <c r="T31" s="1"/>
      <c r="U31" s="1"/>
      <c r="V31" s="1"/>
    </row>
    <row r="32" spans="1:22" ht="13.6">
      <c r="A32" s="207"/>
      <c r="B32" s="190"/>
      <c r="C32" s="191"/>
      <c r="D32" s="208"/>
      <c r="E32" s="192"/>
      <c r="F32" s="192"/>
      <c r="G32" s="186"/>
      <c r="H32" s="186"/>
      <c r="I32" s="193"/>
      <c r="J32" s="209"/>
      <c r="K32" s="451"/>
      <c r="L32" s="171" t="str">
        <f t="shared" si="0"/>
        <v/>
      </c>
      <c r="M32" s="174" t="str">
        <f t="shared" si="1"/>
        <v/>
      </c>
      <c r="N32" s="58" t="str">
        <f t="shared" si="2"/>
        <v/>
      </c>
      <c r="O32" s="58" t="str">
        <f t="shared" si="3"/>
        <v/>
      </c>
      <c r="P32" s="59" t="str">
        <f t="shared" si="4"/>
        <v/>
      </c>
      <c r="Q32" s="67" t="str">
        <f t="shared" si="5"/>
        <v/>
      </c>
      <c r="R32" s="1"/>
      <c r="S32" s="1"/>
      <c r="T32" s="1"/>
      <c r="U32" s="1"/>
      <c r="V32" s="1"/>
    </row>
    <row r="33" spans="1:22" ht="13.6">
      <c r="A33" s="207"/>
      <c r="B33" s="190"/>
      <c r="C33" s="191"/>
      <c r="D33" s="208"/>
      <c r="E33" s="192"/>
      <c r="F33" s="192"/>
      <c r="G33" s="186"/>
      <c r="H33" s="186"/>
      <c r="I33" s="193"/>
      <c r="J33" s="209"/>
      <c r="K33" s="451"/>
      <c r="L33" s="171" t="str">
        <f t="shared" si="0"/>
        <v/>
      </c>
      <c r="M33" s="174" t="str">
        <f t="shared" si="1"/>
        <v/>
      </c>
      <c r="N33" s="58" t="str">
        <f t="shared" si="2"/>
        <v/>
      </c>
      <c r="O33" s="58" t="str">
        <f t="shared" si="3"/>
        <v/>
      </c>
      <c r="P33" s="59" t="str">
        <f t="shared" si="4"/>
        <v/>
      </c>
      <c r="Q33" s="67" t="str">
        <f t="shared" si="5"/>
        <v/>
      </c>
      <c r="R33" s="1"/>
      <c r="S33" s="1"/>
      <c r="T33" s="1"/>
      <c r="U33" s="1"/>
      <c r="V33" s="1"/>
    </row>
    <row r="34" spans="1:22" ht="13.6">
      <c r="A34" s="207"/>
      <c r="B34" s="190"/>
      <c r="C34" s="191"/>
      <c r="D34" s="208"/>
      <c r="E34" s="192"/>
      <c r="F34" s="192"/>
      <c r="G34" s="186"/>
      <c r="H34" s="186"/>
      <c r="I34" s="193"/>
      <c r="J34" s="209"/>
      <c r="K34" s="451"/>
      <c r="L34" s="171" t="str">
        <f t="shared" si="0"/>
        <v/>
      </c>
      <c r="M34" s="174" t="str">
        <f t="shared" si="1"/>
        <v/>
      </c>
      <c r="N34" s="58" t="str">
        <f t="shared" si="2"/>
        <v/>
      </c>
      <c r="O34" s="58" t="str">
        <f t="shared" si="3"/>
        <v/>
      </c>
      <c r="P34" s="59" t="str">
        <f t="shared" si="4"/>
        <v/>
      </c>
      <c r="Q34" s="67" t="str">
        <f t="shared" si="5"/>
        <v/>
      </c>
      <c r="R34" s="1"/>
      <c r="S34" s="1"/>
      <c r="T34" s="1"/>
      <c r="U34" s="1"/>
      <c r="V34" s="1"/>
    </row>
    <row r="35" spans="1:22" ht="13.6">
      <c r="A35" s="207"/>
      <c r="B35" s="190"/>
      <c r="C35" s="191"/>
      <c r="D35" s="208"/>
      <c r="E35" s="192"/>
      <c r="F35" s="192"/>
      <c r="G35" s="186"/>
      <c r="H35" s="186"/>
      <c r="I35" s="193"/>
      <c r="J35" s="209"/>
      <c r="K35" s="451"/>
      <c r="L35" s="171" t="str">
        <f t="shared" si="0"/>
        <v/>
      </c>
      <c r="M35" s="174" t="str">
        <f t="shared" si="1"/>
        <v/>
      </c>
      <c r="N35" s="58" t="str">
        <f t="shared" si="2"/>
        <v/>
      </c>
      <c r="O35" s="58" t="str">
        <f t="shared" si="3"/>
        <v/>
      </c>
      <c r="P35" s="59" t="str">
        <f t="shared" si="4"/>
        <v/>
      </c>
      <c r="Q35" s="67" t="str">
        <f t="shared" si="5"/>
        <v/>
      </c>
      <c r="R35" s="1"/>
      <c r="S35" s="1"/>
      <c r="T35" s="1"/>
      <c r="U35" s="1"/>
      <c r="V35" s="1"/>
    </row>
    <row r="36" spans="1:22" ht="13.6">
      <c r="A36" s="207"/>
      <c r="B36" s="190"/>
      <c r="C36" s="191"/>
      <c r="D36" s="208"/>
      <c r="E36" s="192"/>
      <c r="F36" s="192"/>
      <c r="G36" s="186"/>
      <c r="H36" s="186"/>
      <c r="I36" s="193"/>
      <c r="J36" s="209"/>
      <c r="K36" s="451"/>
      <c r="L36" s="171" t="str">
        <f t="shared" si="0"/>
        <v/>
      </c>
      <c r="M36" s="174" t="str">
        <f t="shared" si="1"/>
        <v/>
      </c>
      <c r="N36" s="58" t="str">
        <f t="shared" si="2"/>
        <v/>
      </c>
      <c r="O36" s="58" t="str">
        <f t="shared" si="3"/>
        <v/>
      </c>
      <c r="P36" s="59" t="str">
        <f t="shared" si="4"/>
        <v/>
      </c>
      <c r="Q36" s="67" t="str">
        <f t="shared" si="5"/>
        <v/>
      </c>
      <c r="R36" s="1"/>
      <c r="S36" s="1"/>
      <c r="T36" s="1"/>
      <c r="U36" s="1"/>
      <c r="V36" s="1"/>
    </row>
    <row r="37" spans="1:22" ht="13.6">
      <c r="A37" s="207"/>
      <c r="B37" s="190"/>
      <c r="C37" s="191"/>
      <c r="D37" s="208"/>
      <c r="E37" s="192"/>
      <c r="F37" s="192"/>
      <c r="G37" s="186"/>
      <c r="H37" s="186"/>
      <c r="I37" s="193"/>
      <c r="J37" s="209"/>
      <c r="K37" s="451"/>
      <c r="L37" s="171" t="str">
        <f t="shared" si="0"/>
        <v/>
      </c>
      <c r="M37" s="174" t="str">
        <f t="shared" si="1"/>
        <v/>
      </c>
      <c r="N37" s="58" t="str">
        <f t="shared" si="2"/>
        <v/>
      </c>
      <c r="O37" s="58" t="str">
        <f t="shared" si="3"/>
        <v/>
      </c>
      <c r="P37" s="59" t="str">
        <f t="shared" si="4"/>
        <v/>
      </c>
      <c r="Q37" s="67" t="str">
        <f t="shared" si="5"/>
        <v/>
      </c>
      <c r="R37" s="1"/>
      <c r="S37" s="1"/>
      <c r="T37" s="1"/>
      <c r="U37" s="1"/>
      <c r="V37" s="1"/>
    </row>
    <row r="38" spans="1:22" ht="13.6">
      <c r="A38" s="207"/>
      <c r="B38" s="190"/>
      <c r="C38" s="191"/>
      <c r="D38" s="208"/>
      <c r="E38" s="192"/>
      <c r="F38" s="192"/>
      <c r="G38" s="186"/>
      <c r="H38" s="186"/>
      <c r="I38" s="193"/>
      <c r="J38" s="209"/>
      <c r="K38" s="451"/>
      <c r="L38" s="171" t="str">
        <f t="shared" si="0"/>
        <v/>
      </c>
      <c r="M38" s="174" t="str">
        <f t="shared" si="1"/>
        <v/>
      </c>
      <c r="N38" s="58" t="str">
        <f t="shared" si="2"/>
        <v/>
      </c>
      <c r="O38" s="58" t="str">
        <f t="shared" si="3"/>
        <v/>
      </c>
      <c r="P38" s="59" t="str">
        <f t="shared" si="4"/>
        <v/>
      </c>
      <c r="Q38" s="67" t="str">
        <f t="shared" si="5"/>
        <v/>
      </c>
      <c r="R38" s="1"/>
      <c r="S38" s="1"/>
      <c r="T38" s="1"/>
      <c r="U38" s="1"/>
      <c r="V38" s="1"/>
    </row>
    <row r="39" spans="1:22" ht="13.6">
      <c r="A39" s="207"/>
      <c r="B39" s="190"/>
      <c r="C39" s="191"/>
      <c r="D39" s="208"/>
      <c r="E39" s="192"/>
      <c r="F39" s="192"/>
      <c r="G39" s="186"/>
      <c r="H39" s="186"/>
      <c r="I39" s="193"/>
      <c r="J39" s="209"/>
      <c r="K39" s="451"/>
      <c r="L39" s="171" t="str">
        <f t="shared" si="0"/>
        <v/>
      </c>
      <c r="M39" s="174" t="str">
        <f t="shared" si="1"/>
        <v/>
      </c>
      <c r="N39" s="58" t="str">
        <f t="shared" si="2"/>
        <v/>
      </c>
      <c r="O39" s="58" t="str">
        <f t="shared" si="3"/>
        <v/>
      </c>
      <c r="P39" s="59" t="str">
        <f t="shared" si="4"/>
        <v/>
      </c>
      <c r="Q39" s="67" t="str">
        <f t="shared" si="5"/>
        <v/>
      </c>
      <c r="R39" s="1"/>
      <c r="S39" s="1"/>
      <c r="T39" s="1"/>
      <c r="U39" s="1"/>
      <c r="V39" s="1"/>
    </row>
    <row r="40" spans="1:22" ht="13.6">
      <c r="A40" s="207"/>
      <c r="B40" s="190"/>
      <c r="C40" s="191"/>
      <c r="D40" s="208"/>
      <c r="E40" s="192"/>
      <c r="F40" s="192"/>
      <c r="G40" s="186"/>
      <c r="H40" s="186"/>
      <c r="I40" s="193"/>
      <c r="J40" s="209"/>
      <c r="K40" s="451"/>
      <c r="L40" s="171" t="str">
        <f t="shared" si="0"/>
        <v/>
      </c>
      <c r="M40" s="174" t="str">
        <f t="shared" si="1"/>
        <v/>
      </c>
      <c r="N40" s="58" t="str">
        <f t="shared" si="2"/>
        <v/>
      </c>
      <c r="O40" s="58" t="str">
        <f t="shared" si="3"/>
        <v/>
      </c>
      <c r="P40" s="59" t="str">
        <f t="shared" si="4"/>
        <v/>
      </c>
      <c r="Q40" s="67" t="str">
        <f t="shared" si="5"/>
        <v/>
      </c>
      <c r="R40" s="1"/>
      <c r="S40" s="1"/>
      <c r="T40" s="1"/>
      <c r="U40" s="1"/>
      <c r="V40" s="1"/>
    </row>
    <row r="41" spans="1:22" ht="13.6">
      <c r="A41" s="207"/>
      <c r="B41" s="190"/>
      <c r="C41" s="191"/>
      <c r="D41" s="208"/>
      <c r="E41" s="192"/>
      <c r="F41" s="192"/>
      <c r="G41" s="186"/>
      <c r="H41" s="186"/>
      <c r="I41" s="193"/>
      <c r="J41" s="209"/>
      <c r="K41" s="451"/>
      <c r="L41" s="171" t="str">
        <f t="shared" si="0"/>
        <v/>
      </c>
      <c r="M41" s="174" t="str">
        <f t="shared" si="1"/>
        <v/>
      </c>
      <c r="N41" s="58" t="str">
        <f t="shared" si="2"/>
        <v/>
      </c>
      <c r="O41" s="58" t="str">
        <f t="shared" si="3"/>
        <v/>
      </c>
      <c r="P41" s="59" t="str">
        <f t="shared" si="4"/>
        <v/>
      </c>
      <c r="Q41" s="67" t="str">
        <f t="shared" si="5"/>
        <v/>
      </c>
      <c r="R41" s="1"/>
      <c r="S41" s="1"/>
      <c r="T41" s="1"/>
      <c r="U41" s="1"/>
      <c r="V41" s="1"/>
    </row>
    <row r="42" spans="1:22" ht="13.6">
      <c r="A42" s="207"/>
      <c r="B42" s="190"/>
      <c r="C42" s="191"/>
      <c r="D42" s="208"/>
      <c r="E42" s="192"/>
      <c r="F42" s="192"/>
      <c r="G42" s="186"/>
      <c r="H42" s="186"/>
      <c r="I42" s="193"/>
      <c r="J42" s="209"/>
      <c r="K42" s="451"/>
      <c r="L42" s="171" t="str">
        <f t="shared" si="0"/>
        <v/>
      </c>
      <c r="M42" s="174" t="str">
        <f t="shared" si="1"/>
        <v/>
      </c>
      <c r="N42" s="58" t="str">
        <f t="shared" si="2"/>
        <v/>
      </c>
      <c r="O42" s="58" t="str">
        <f t="shared" si="3"/>
        <v/>
      </c>
      <c r="P42" s="59" t="str">
        <f t="shared" si="4"/>
        <v/>
      </c>
      <c r="Q42" s="67" t="str">
        <f t="shared" si="5"/>
        <v/>
      </c>
      <c r="R42" s="1"/>
      <c r="S42" s="1"/>
      <c r="T42" s="1"/>
      <c r="U42" s="1"/>
      <c r="V42" s="1"/>
    </row>
    <row r="43" spans="1:22" ht="13.6">
      <c r="A43" s="207"/>
      <c r="B43" s="190"/>
      <c r="C43" s="191"/>
      <c r="D43" s="208"/>
      <c r="E43" s="192"/>
      <c r="F43" s="192"/>
      <c r="G43" s="186"/>
      <c r="H43" s="186"/>
      <c r="I43" s="193"/>
      <c r="J43" s="209"/>
      <c r="K43" s="451"/>
      <c r="L43" s="171" t="str">
        <f t="shared" si="0"/>
        <v/>
      </c>
      <c r="M43" s="174" t="str">
        <f t="shared" si="1"/>
        <v/>
      </c>
      <c r="N43" s="58" t="str">
        <f t="shared" si="2"/>
        <v/>
      </c>
      <c r="O43" s="58" t="str">
        <f t="shared" si="3"/>
        <v/>
      </c>
      <c r="P43" s="59" t="str">
        <f t="shared" si="4"/>
        <v/>
      </c>
      <c r="Q43" s="67" t="str">
        <f t="shared" si="5"/>
        <v/>
      </c>
      <c r="R43" s="1"/>
      <c r="S43" s="1"/>
      <c r="T43" s="1"/>
      <c r="U43" s="1"/>
      <c r="V43" s="1"/>
    </row>
    <row r="44" spans="1:22" ht="13.6">
      <c r="A44" s="207"/>
      <c r="B44" s="190"/>
      <c r="C44" s="191"/>
      <c r="D44" s="208"/>
      <c r="E44" s="192"/>
      <c r="F44" s="192"/>
      <c r="G44" s="186"/>
      <c r="H44" s="186"/>
      <c r="I44" s="193"/>
      <c r="J44" s="209"/>
      <c r="K44" s="451"/>
      <c r="L44" s="171" t="str">
        <f t="shared" si="0"/>
        <v/>
      </c>
      <c r="M44" s="174" t="str">
        <f t="shared" si="1"/>
        <v/>
      </c>
      <c r="N44" s="58" t="str">
        <f t="shared" si="2"/>
        <v/>
      </c>
      <c r="O44" s="58" t="str">
        <f t="shared" si="3"/>
        <v/>
      </c>
      <c r="P44" s="59" t="str">
        <f t="shared" si="4"/>
        <v/>
      </c>
      <c r="Q44" s="67" t="str">
        <f t="shared" si="5"/>
        <v/>
      </c>
      <c r="R44" s="1"/>
      <c r="S44" s="1"/>
      <c r="T44" s="1"/>
      <c r="U44" s="1"/>
      <c r="V44" s="1"/>
    </row>
    <row r="45" spans="1:22" ht="13.6">
      <c r="A45" s="207"/>
      <c r="B45" s="190"/>
      <c r="C45" s="191"/>
      <c r="D45" s="208"/>
      <c r="E45" s="192"/>
      <c r="F45" s="192"/>
      <c r="G45" s="186"/>
      <c r="H45" s="186"/>
      <c r="I45" s="193"/>
      <c r="J45" s="209"/>
      <c r="K45" s="451"/>
      <c r="L45" s="171" t="str">
        <f t="shared" si="0"/>
        <v/>
      </c>
      <c r="M45" s="174" t="str">
        <f t="shared" si="1"/>
        <v/>
      </c>
      <c r="N45" s="58" t="str">
        <f t="shared" si="2"/>
        <v/>
      </c>
      <c r="O45" s="58" t="str">
        <f t="shared" si="3"/>
        <v/>
      </c>
      <c r="P45" s="59" t="str">
        <f t="shared" si="4"/>
        <v/>
      </c>
      <c r="Q45" s="67" t="str">
        <f t="shared" si="5"/>
        <v/>
      </c>
      <c r="R45" s="1"/>
      <c r="S45" s="1"/>
      <c r="T45" s="1"/>
      <c r="U45" s="1"/>
      <c r="V45" s="1"/>
    </row>
    <row r="46" spans="1:22" ht="13.6">
      <c r="A46" s="207"/>
      <c r="B46" s="190"/>
      <c r="C46" s="191"/>
      <c r="D46" s="208"/>
      <c r="E46" s="192"/>
      <c r="F46" s="192"/>
      <c r="G46" s="186"/>
      <c r="H46" s="186"/>
      <c r="I46" s="193"/>
      <c r="J46" s="209"/>
      <c r="K46" s="451"/>
      <c r="L46" s="171" t="str">
        <f t="shared" si="0"/>
        <v/>
      </c>
      <c r="M46" s="174" t="str">
        <f t="shared" si="1"/>
        <v/>
      </c>
      <c r="N46" s="58" t="str">
        <f t="shared" si="2"/>
        <v/>
      </c>
      <c r="O46" s="58" t="str">
        <f t="shared" si="3"/>
        <v/>
      </c>
      <c r="P46" s="59" t="str">
        <f t="shared" si="4"/>
        <v/>
      </c>
      <c r="Q46" s="67" t="str">
        <f t="shared" si="5"/>
        <v/>
      </c>
      <c r="R46" s="1"/>
      <c r="S46" s="1"/>
      <c r="T46" s="1"/>
      <c r="U46" s="1"/>
      <c r="V46" s="1"/>
    </row>
    <row r="47" spans="1:22" ht="13.6">
      <c r="A47" s="207"/>
      <c r="B47" s="190"/>
      <c r="C47" s="191"/>
      <c r="D47" s="208"/>
      <c r="E47" s="192"/>
      <c r="F47" s="192"/>
      <c r="G47" s="186"/>
      <c r="H47" s="186"/>
      <c r="I47" s="193"/>
      <c r="J47" s="209"/>
      <c r="K47" s="451"/>
      <c r="L47" s="171" t="str">
        <f t="shared" si="0"/>
        <v/>
      </c>
      <c r="M47" s="174" t="str">
        <f t="shared" si="1"/>
        <v/>
      </c>
      <c r="N47" s="58" t="str">
        <f t="shared" si="2"/>
        <v/>
      </c>
      <c r="O47" s="58" t="str">
        <f t="shared" si="3"/>
        <v/>
      </c>
      <c r="P47" s="59" t="str">
        <f t="shared" si="4"/>
        <v/>
      </c>
      <c r="Q47" s="67" t="str">
        <f t="shared" si="5"/>
        <v/>
      </c>
      <c r="R47" s="1"/>
      <c r="S47" s="1"/>
      <c r="T47" s="1"/>
      <c r="U47" s="1"/>
      <c r="V47" s="1"/>
    </row>
    <row r="48" spans="1:22" ht="13.6">
      <c r="A48" s="207"/>
      <c r="B48" s="190"/>
      <c r="C48" s="191"/>
      <c r="D48" s="208"/>
      <c r="E48" s="192"/>
      <c r="F48" s="192"/>
      <c r="G48" s="186"/>
      <c r="H48" s="186"/>
      <c r="I48" s="193"/>
      <c r="J48" s="209"/>
      <c r="K48" s="451"/>
      <c r="L48" s="171" t="str">
        <f t="shared" si="0"/>
        <v/>
      </c>
      <c r="M48" s="174" t="str">
        <f t="shared" si="1"/>
        <v/>
      </c>
      <c r="N48" s="58" t="str">
        <f t="shared" si="2"/>
        <v/>
      </c>
      <c r="O48" s="58" t="str">
        <f t="shared" si="3"/>
        <v/>
      </c>
      <c r="P48" s="59" t="str">
        <f t="shared" si="4"/>
        <v/>
      </c>
      <c r="Q48" s="67" t="str">
        <f t="shared" si="5"/>
        <v/>
      </c>
      <c r="R48" s="1"/>
      <c r="S48" s="1"/>
      <c r="T48" s="1"/>
      <c r="U48" s="1"/>
      <c r="V48" s="1"/>
    </row>
    <row r="49" spans="1:22" ht="13.6">
      <c r="A49" s="207"/>
      <c r="B49" s="190"/>
      <c r="C49" s="191"/>
      <c r="D49" s="208"/>
      <c r="E49" s="192"/>
      <c r="F49" s="192"/>
      <c r="G49" s="186"/>
      <c r="H49" s="186"/>
      <c r="I49" s="193"/>
      <c r="J49" s="209"/>
      <c r="K49" s="451"/>
      <c r="L49" s="171" t="str">
        <f t="shared" si="0"/>
        <v/>
      </c>
      <c r="M49" s="174" t="str">
        <f t="shared" si="1"/>
        <v/>
      </c>
      <c r="N49" s="58" t="str">
        <f t="shared" si="2"/>
        <v/>
      </c>
      <c r="O49" s="58" t="str">
        <f t="shared" si="3"/>
        <v/>
      </c>
      <c r="P49" s="59" t="str">
        <f t="shared" si="4"/>
        <v/>
      </c>
      <c r="Q49" s="67" t="str">
        <f t="shared" si="5"/>
        <v/>
      </c>
      <c r="R49" s="1"/>
      <c r="S49" s="1"/>
      <c r="T49" s="1"/>
      <c r="U49" s="1"/>
      <c r="V49" s="1"/>
    </row>
    <row r="50" spans="1:22" ht="13.6">
      <c r="A50" s="207"/>
      <c r="B50" s="190"/>
      <c r="C50" s="191"/>
      <c r="D50" s="208"/>
      <c r="E50" s="192"/>
      <c r="F50" s="192"/>
      <c r="G50" s="186"/>
      <c r="H50" s="186"/>
      <c r="I50" s="193"/>
      <c r="J50" s="209"/>
      <c r="K50" s="451"/>
      <c r="L50" s="171" t="str">
        <f t="shared" si="0"/>
        <v/>
      </c>
      <c r="M50" s="174" t="str">
        <f t="shared" si="1"/>
        <v/>
      </c>
      <c r="N50" s="58" t="str">
        <f t="shared" si="2"/>
        <v/>
      </c>
      <c r="O50" s="58" t="str">
        <f t="shared" si="3"/>
        <v/>
      </c>
      <c r="P50" s="59" t="str">
        <f t="shared" si="4"/>
        <v/>
      </c>
      <c r="Q50" s="67" t="str">
        <f t="shared" si="5"/>
        <v/>
      </c>
      <c r="R50" s="1"/>
      <c r="S50" s="1"/>
      <c r="T50" s="1"/>
      <c r="U50" s="1"/>
      <c r="V50" s="1"/>
    </row>
    <row r="51" spans="1:22" ht="13.6">
      <c r="A51" s="207"/>
      <c r="B51" s="190"/>
      <c r="C51" s="191"/>
      <c r="D51" s="208"/>
      <c r="E51" s="192"/>
      <c r="F51" s="192"/>
      <c r="G51" s="186"/>
      <c r="H51" s="186"/>
      <c r="I51" s="193"/>
      <c r="J51" s="209"/>
      <c r="K51" s="451"/>
      <c r="L51" s="171" t="str">
        <f t="shared" si="0"/>
        <v/>
      </c>
      <c r="M51" s="174" t="str">
        <f t="shared" si="1"/>
        <v/>
      </c>
      <c r="N51" s="58" t="str">
        <f t="shared" si="2"/>
        <v/>
      </c>
      <c r="O51" s="58" t="str">
        <f t="shared" si="3"/>
        <v/>
      </c>
      <c r="P51" s="59" t="str">
        <f t="shared" si="4"/>
        <v/>
      </c>
      <c r="Q51" s="67" t="str">
        <f t="shared" si="5"/>
        <v/>
      </c>
      <c r="R51" s="1"/>
      <c r="S51" s="1"/>
      <c r="T51" s="1"/>
      <c r="U51" s="1"/>
      <c r="V51" s="1"/>
    </row>
    <row r="52" spans="1:22" ht="13.6">
      <c r="A52" s="207"/>
      <c r="B52" s="190"/>
      <c r="C52" s="191"/>
      <c r="D52" s="208"/>
      <c r="E52" s="192"/>
      <c r="F52" s="192"/>
      <c r="G52" s="186"/>
      <c r="H52" s="186"/>
      <c r="I52" s="193"/>
      <c r="J52" s="209"/>
      <c r="K52" s="451"/>
      <c r="L52" s="171" t="str">
        <f t="shared" si="0"/>
        <v/>
      </c>
      <c r="M52" s="174" t="str">
        <f t="shared" si="1"/>
        <v/>
      </c>
      <c r="N52" s="58" t="str">
        <f t="shared" si="2"/>
        <v/>
      </c>
      <c r="O52" s="58" t="str">
        <f t="shared" si="3"/>
        <v/>
      </c>
      <c r="P52" s="59" t="str">
        <f t="shared" si="4"/>
        <v/>
      </c>
      <c r="Q52" s="67" t="str">
        <f t="shared" si="5"/>
        <v/>
      </c>
      <c r="R52" s="1"/>
      <c r="S52" s="1"/>
      <c r="T52" s="1"/>
      <c r="U52" s="1"/>
      <c r="V52" s="1"/>
    </row>
    <row r="53" spans="1:22" ht="13.6">
      <c r="A53" s="207"/>
      <c r="B53" s="190"/>
      <c r="C53" s="191"/>
      <c r="D53" s="208"/>
      <c r="E53" s="192"/>
      <c r="F53" s="192"/>
      <c r="G53" s="186"/>
      <c r="H53" s="186"/>
      <c r="I53" s="193"/>
      <c r="J53" s="209"/>
      <c r="K53" s="451"/>
      <c r="L53" s="171" t="str">
        <f t="shared" si="0"/>
        <v/>
      </c>
      <c r="M53" s="174" t="str">
        <f t="shared" si="1"/>
        <v/>
      </c>
      <c r="N53" s="58" t="str">
        <f t="shared" si="2"/>
        <v/>
      </c>
      <c r="O53" s="58" t="str">
        <f t="shared" si="3"/>
        <v/>
      </c>
      <c r="P53" s="59" t="str">
        <f t="shared" si="4"/>
        <v/>
      </c>
      <c r="Q53" s="67" t="str">
        <f t="shared" si="5"/>
        <v/>
      </c>
      <c r="R53" s="1"/>
      <c r="S53" s="1"/>
      <c r="T53" s="1"/>
      <c r="U53" s="1"/>
      <c r="V53" s="1"/>
    </row>
    <row r="54" spans="1:22" ht="13.6">
      <c r="A54" s="207"/>
      <c r="B54" s="190"/>
      <c r="C54" s="191"/>
      <c r="D54" s="208"/>
      <c r="E54" s="192"/>
      <c r="F54" s="192"/>
      <c r="G54" s="186"/>
      <c r="H54" s="186"/>
      <c r="I54" s="193"/>
      <c r="J54" s="209"/>
      <c r="K54" s="451"/>
      <c r="L54" s="171" t="str">
        <f t="shared" si="0"/>
        <v/>
      </c>
      <c r="M54" s="174" t="str">
        <f t="shared" si="1"/>
        <v/>
      </c>
      <c r="N54" s="58" t="str">
        <f t="shared" si="2"/>
        <v/>
      </c>
      <c r="O54" s="58" t="str">
        <f t="shared" si="3"/>
        <v/>
      </c>
      <c r="P54" s="59" t="str">
        <f t="shared" si="4"/>
        <v/>
      </c>
      <c r="Q54" s="67" t="str">
        <f t="shared" si="5"/>
        <v/>
      </c>
      <c r="R54" s="1"/>
      <c r="S54" s="1"/>
      <c r="T54" s="1"/>
      <c r="U54" s="1"/>
      <c r="V54" s="1"/>
    </row>
    <row r="55" spans="1:22" ht="13.6">
      <c r="A55" s="207"/>
      <c r="B55" s="190"/>
      <c r="C55" s="191"/>
      <c r="D55" s="208"/>
      <c r="E55" s="192"/>
      <c r="F55" s="192"/>
      <c r="G55" s="186"/>
      <c r="H55" s="186"/>
      <c r="I55" s="193"/>
      <c r="J55" s="209"/>
      <c r="K55" s="451"/>
      <c r="L55" s="171" t="str">
        <f t="shared" si="0"/>
        <v/>
      </c>
      <c r="M55" s="174" t="str">
        <f t="shared" si="1"/>
        <v/>
      </c>
      <c r="N55" s="58" t="str">
        <f t="shared" si="2"/>
        <v/>
      </c>
      <c r="O55" s="58" t="str">
        <f t="shared" si="3"/>
        <v/>
      </c>
      <c r="P55" s="59" t="str">
        <f t="shared" si="4"/>
        <v/>
      </c>
      <c r="Q55" s="67" t="str">
        <f t="shared" si="5"/>
        <v/>
      </c>
      <c r="R55" s="1"/>
      <c r="S55" s="1"/>
      <c r="T55" s="1"/>
      <c r="U55" s="1"/>
      <c r="V55" s="1"/>
    </row>
    <row r="56" spans="1:22" ht="13.6">
      <c r="A56" s="207"/>
      <c r="B56" s="190"/>
      <c r="C56" s="191"/>
      <c r="D56" s="208"/>
      <c r="E56" s="192"/>
      <c r="F56" s="192"/>
      <c r="G56" s="186"/>
      <c r="H56" s="186"/>
      <c r="I56" s="193"/>
      <c r="J56" s="209"/>
      <c r="K56" s="451"/>
      <c r="L56" s="171" t="str">
        <f t="shared" si="0"/>
        <v/>
      </c>
      <c r="M56" s="174" t="str">
        <f t="shared" si="1"/>
        <v/>
      </c>
      <c r="N56" s="58" t="str">
        <f t="shared" si="2"/>
        <v/>
      </c>
      <c r="O56" s="58" t="str">
        <f t="shared" si="3"/>
        <v/>
      </c>
      <c r="P56" s="59" t="str">
        <f t="shared" si="4"/>
        <v/>
      </c>
      <c r="Q56" s="67" t="str">
        <f t="shared" si="5"/>
        <v/>
      </c>
      <c r="R56" s="1"/>
      <c r="S56" s="1"/>
      <c r="T56" s="1"/>
      <c r="U56" s="1"/>
      <c r="V56" s="1"/>
    </row>
    <row r="57" spans="1:22" ht="13.6">
      <c r="A57" s="207"/>
      <c r="B57" s="190"/>
      <c r="C57" s="191"/>
      <c r="D57" s="208"/>
      <c r="E57" s="192"/>
      <c r="F57" s="192"/>
      <c r="G57" s="186"/>
      <c r="H57" s="186"/>
      <c r="I57" s="193"/>
      <c r="J57" s="209"/>
      <c r="K57" s="451"/>
      <c r="L57" s="171" t="str">
        <f t="shared" si="0"/>
        <v/>
      </c>
      <c r="M57" s="174" t="str">
        <f t="shared" si="1"/>
        <v/>
      </c>
      <c r="N57" s="58" t="str">
        <f t="shared" si="2"/>
        <v/>
      </c>
      <c r="O57" s="58" t="str">
        <f t="shared" si="3"/>
        <v/>
      </c>
      <c r="P57" s="59" t="str">
        <f t="shared" si="4"/>
        <v/>
      </c>
      <c r="Q57" s="67" t="str">
        <f t="shared" si="5"/>
        <v/>
      </c>
      <c r="R57" s="1"/>
      <c r="S57" s="1"/>
      <c r="T57" s="1"/>
      <c r="U57" s="1"/>
      <c r="V57" s="1"/>
    </row>
    <row r="58" spans="1:22" ht="13.6">
      <c r="A58" s="207"/>
      <c r="B58" s="190"/>
      <c r="C58" s="191"/>
      <c r="D58" s="208"/>
      <c r="E58" s="192"/>
      <c r="F58" s="192"/>
      <c r="G58" s="186"/>
      <c r="H58" s="186"/>
      <c r="I58" s="193"/>
      <c r="J58" s="209"/>
      <c r="K58" s="451"/>
      <c r="L58" s="171" t="str">
        <f t="shared" si="0"/>
        <v/>
      </c>
      <c r="M58" s="174" t="str">
        <f t="shared" si="1"/>
        <v/>
      </c>
      <c r="N58" s="58" t="str">
        <f t="shared" si="2"/>
        <v/>
      </c>
      <c r="O58" s="58" t="str">
        <f t="shared" si="3"/>
        <v/>
      </c>
      <c r="P58" s="59" t="str">
        <f t="shared" si="4"/>
        <v/>
      </c>
      <c r="Q58" s="67" t="str">
        <f t="shared" si="5"/>
        <v/>
      </c>
      <c r="R58" s="1"/>
      <c r="S58" s="1"/>
      <c r="T58" s="1"/>
      <c r="U58" s="1"/>
      <c r="V58" s="1"/>
    </row>
    <row r="59" spans="1:22" ht="13.6">
      <c r="A59" s="207"/>
      <c r="B59" s="190"/>
      <c r="C59" s="191"/>
      <c r="D59" s="208"/>
      <c r="E59" s="192"/>
      <c r="F59" s="192"/>
      <c r="G59" s="186"/>
      <c r="H59" s="186"/>
      <c r="I59" s="193"/>
      <c r="J59" s="209"/>
      <c r="K59" s="451"/>
      <c r="L59" s="171" t="str">
        <f t="shared" si="0"/>
        <v/>
      </c>
      <c r="M59" s="174" t="str">
        <f t="shared" si="1"/>
        <v/>
      </c>
      <c r="N59" s="58" t="str">
        <f t="shared" si="2"/>
        <v/>
      </c>
      <c r="O59" s="58" t="str">
        <f t="shared" si="3"/>
        <v/>
      </c>
      <c r="P59" s="59" t="str">
        <f t="shared" si="4"/>
        <v/>
      </c>
      <c r="Q59" s="67" t="str">
        <f t="shared" si="5"/>
        <v/>
      </c>
      <c r="R59" s="1"/>
      <c r="S59" s="1"/>
      <c r="T59" s="1"/>
      <c r="U59" s="1"/>
      <c r="V59" s="1"/>
    </row>
    <row r="60" spans="1:22" ht="13.6">
      <c r="A60" s="207"/>
      <c r="B60" s="190"/>
      <c r="C60" s="191"/>
      <c r="D60" s="208"/>
      <c r="E60" s="192"/>
      <c r="F60" s="192"/>
      <c r="G60" s="186"/>
      <c r="H60" s="186"/>
      <c r="I60" s="193"/>
      <c r="J60" s="209"/>
      <c r="K60" s="451"/>
      <c r="L60" s="171" t="str">
        <f t="shared" si="0"/>
        <v/>
      </c>
      <c r="M60" s="174" t="str">
        <f t="shared" si="1"/>
        <v/>
      </c>
      <c r="N60" s="58" t="str">
        <f t="shared" si="2"/>
        <v/>
      </c>
      <c r="O60" s="58" t="str">
        <f t="shared" si="3"/>
        <v/>
      </c>
      <c r="P60" s="59" t="str">
        <f t="shared" si="4"/>
        <v/>
      </c>
      <c r="Q60" s="67" t="str">
        <f t="shared" si="5"/>
        <v/>
      </c>
      <c r="R60" s="1"/>
      <c r="S60" s="1"/>
      <c r="T60" s="1"/>
      <c r="U60" s="1"/>
      <c r="V60" s="1"/>
    </row>
    <row r="61" spans="1:22" ht="13.6">
      <c r="A61" s="207"/>
      <c r="B61" s="190"/>
      <c r="C61" s="191"/>
      <c r="D61" s="208"/>
      <c r="E61" s="192"/>
      <c r="F61" s="192"/>
      <c r="G61" s="186"/>
      <c r="H61" s="186"/>
      <c r="I61" s="193"/>
      <c r="J61" s="209"/>
      <c r="K61" s="451"/>
      <c r="L61" s="171" t="str">
        <f t="shared" si="0"/>
        <v/>
      </c>
      <c r="M61" s="174" t="str">
        <f t="shared" si="1"/>
        <v/>
      </c>
      <c r="N61" s="58" t="str">
        <f t="shared" si="2"/>
        <v/>
      </c>
      <c r="O61" s="58" t="str">
        <f t="shared" si="3"/>
        <v/>
      </c>
      <c r="P61" s="59" t="str">
        <f t="shared" si="4"/>
        <v/>
      </c>
      <c r="Q61" s="67" t="str">
        <f t="shared" si="5"/>
        <v/>
      </c>
      <c r="R61" s="1"/>
      <c r="S61" s="1"/>
      <c r="T61" s="1"/>
      <c r="U61" s="1"/>
      <c r="V61" s="1"/>
    </row>
    <row r="62" spans="1:22" ht="13.6">
      <c r="A62" s="207"/>
      <c r="B62" s="190"/>
      <c r="C62" s="191"/>
      <c r="D62" s="208"/>
      <c r="E62" s="192"/>
      <c r="F62" s="192"/>
      <c r="G62" s="186"/>
      <c r="H62" s="186"/>
      <c r="I62" s="193"/>
      <c r="J62" s="209"/>
      <c r="K62" s="451"/>
      <c r="L62" s="171" t="str">
        <f t="shared" si="0"/>
        <v/>
      </c>
      <c r="M62" s="174" t="str">
        <f t="shared" si="1"/>
        <v/>
      </c>
      <c r="N62" s="58" t="str">
        <f t="shared" si="2"/>
        <v/>
      </c>
      <c r="O62" s="58" t="str">
        <f t="shared" si="3"/>
        <v/>
      </c>
      <c r="P62" s="59" t="str">
        <f t="shared" si="4"/>
        <v/>
      </c>
      <c r="Q62" s="67" t="str">
        <f t="shared" si="5"/>
        <v/>
      </c>
      <c r="R62" s="1"/>
      <c r="S62" s="1"/>
      <c r="T62" s="1"/>
      <c r="U62" s="1"/>
      <c r="V62" s="1"/>
    </row>
    <row r="63" spans="1:22" ht="13.6">
      <c r="A63" s="207"/>
      <c r="B63" s="190"/>
      <c r="C63" s="191"/>
      <c r="D63" s="208"/>
      <c r="E63" s="192"/>
      <c r="F63" s="192"/>
      <c r="G63" s="186"/>
      <c r="H63" s="186"/>
      <c r="I63" s="193"/>
      <c r="J63" s="209"/>
      <c r="K63" s="451"/>
      <c r="L63" s="171" t="str">
        <f t="shared" si="0"/>
        <v/>
      </c>
      <c r="M63" s="174" t="str">
        <f t="shared" si="1"/>
        <v/>
      </c>
      <c r="N63" s="58" t="str">
        <f t="shared" si="2"/>
        <v/>
      </c>
      <c r="O63" s="58" t="str">
        <f t="shared" si="3"/>
        <v/>
      </c>
      <c r="P63" s="59" t="str">
        <f t="shared" si="4"/>
        <v/>
      </c>
      <c r="Q63" s="67" t="str">
        <f t="shared" si="5"/>
        <v/>
      </c>
      <c r="R63" s="1"/>
      <c r="S63" s="1"/>
      <c r="T63" s="1"/>
      <c r="U63" s="1"/>
      <c r="V63" s="1"/>
    </row>
    <row r="64" spans="1:22" ht="13.6">
      <c r="A64" s="207"/>
      <c r="B64" s="190"/>
      <c r="C64" s="191"/>
      <c r="D64" s="208"/>
      <c r="E64" s="192"/>
      <c r="F64" s="192"/>
      <c r="G64" s="186"/>
      <c r="H64" s="186"/>
      <c r="I64" s="193"/>
      <c r="J64" s="209"/>
      <c r="K64" s="451"/>
      <c r="L64" s="171" t="str">
        <f t="shared" si="0"/>
        <v/>
      </c>
      <c r="M64" s="174" t="str">
        <f t="shared" si="1"/>
        <v/>
      </c>
      <c r="N64" s="58" t="str">
        <f t="shared" si="2"/>
        <v/>
      </c>
      <c r="O64" s="58" t="str">
        <f t="shared" si="3"/>
        <v/>
      </c>
      <c r="P64" s="59" t="str">
        <f t="shared" si="4"/>
        <v/>
      </c>
      <c r="Q64" s="67" t="str">
        <f t="shared" si="5"/>
        <v/>
      </c>
      <c r="R64" s="1"/>
      <c r="S64" s="1"/>
      <c r="T64" s="1"/>
      <c r="U64" s="1"/>
      <c r="V64" s="1"/>
    </row>
    <row r="65" spans="1:22" ht="13.6">
      <c r="A65" s="207"/>
      <c r="B65" s="190"/>
      <c r="C65" s="191"/>
      <c r="D65" s="208"/>
      <c r="E65" s="192"/>
      <c r="F65" s="192"/>
      <c r="G65" s="186"/>
      <c r="H65" s="186"/>
      <c r="I65" s="193"/>
      <c r="J65" s="209"/>
      <c r="K65" s="451"/>
      <c r="L65" s="171" t="str">
        <f t="shared" si="0"/>
        <v/>
      </c>
      <c r="M65" s="174" t="str">
        <f t="shared" si="1"/>
        <v/>
      </c>
      <c r="N65" s="58" t="str">
        <f t="shared" si="2"/>
        <v/>
      </c>
      <c r="O65" s="58" t="str">
        <f t="shared" si="3"/>
        <v/>
      </c>
      <c r="P65" s="59" t="str">
        <f t="shared" si="4"/>
        <v/>
      </c>
      <c r="Q65" s="67" t="str">
        <f t="shared" si="5"/>
        <v/>
      </c>
      <c r="R65" s="1"/>
      <c r="S65" s="1"/>
      <c r="T65" s="1"/>
      <c r="U65" s="1"/>
      <c r="V65" s="1"/>
    </row>
    <row r="66" spans="1:22" ht="13.6">
      <c r="A66" s="207"/>
      <c r="B66" s="190"/>
      <c r="C66" s="191"/>
      <c r="D66" s="208"/>
      <c r="E66" s="192"/>
      <c r="F66" s="192"/>
      <c r="G66" s="186"/>
      <c r="H66" s="186"/>
      <c r="I66" s="193"/>
      <c r="J66" s="209"/>
      <c r="K66" s="451"/>
      <c r="L66" s="171" t="str">
        <f t="shared" si="0"/>
        <v/>
      </c>
      <c r="M66" s="174" t="str">
        <f t="shared" si="1"/>
        <v/>
      </c>
      <c r="N66" s="58" t="str">
        <f t="shared" si="2"/>
        <v/>
      </c>
      <c r="O66" s="58" t="str">
        <f t="shared" si="3"/>
        <v/>
      </c>
      <c r="P66" s="59" t="str">
        <f t="shared" si="4"/>
        <v/>
      </c>
      <c r="Q66" s="67" t="str">
        <f t="shared" si="5"/>
        <v/>
      </c>
      <c r="R66" s="1"/>
      <c r="S66" s="1"/>
      <c r="T66" s="1"/>
      <c r="U66" s="1"/>
      <c r="V66" s="1"/>
    </row>
    <row r="67" spans="1:22" ht="13.6">
      <c r="A67" s="207"/>
      <c r="B67" s="190"/>
      <c r="C67" s="191"/>
      <c r="D67" s="208"/>
      <c r="E67" s="192"/>
      <c r="F67" s="192"/>
      <c r="G67" s="186"/>
      <c r="H67" s="186"/>
      <c r="I67" s="193"/>
      <c r="J67" s="209"/>
      <c r="K67" s="451"/>
      <c r="L67" s="171" t="str">
        <f t="shared" si="0"/>
        <v/>
      </c>
      <c r="M67" s="174" t="str">
        <f t="shared" si="1"/>
        <v/>
      </c>
      <c r="N67" s="58" t="str">
        <f t="shared" si="2"/>
        <v/>
      </c>
      <c r="O67" s="58" t="str">
        <f t="shared" si="3"/>
        <v/>
      </c>
      <c r="P67" s="59" t="str">
        <f t="shared" si="4"/>
        <v/>
      </c>
      <c r="Q67" s="67" t="str">
        <f t="shared" si="5"/>
        <v/>
      </c>
      <c r="R67" s="1"/>
      <c r="S67" s="1"/>
      <c r="T67" s="1"/>
      <c r="U67" s="1"/>
      <c r="V67" s="1"/>
    </row>
    <row r="68" spans="1:22" ht="13.6">
      <c r="A68" s="207"/>
      <c r="B68" s="190"/>
      <c r="C68" s="191"/>
      <c r="D68" s="208"/>
      <c r="E68" s="192"/>
      <c r="F68" s="192"/>
      <c r="G68" s="186"/>
      <c r="H68" s="186"/>
      <c r="I68" s="193"/>
      <c r="J68" s="209"/>
      <c r="K68" s="451"/>
      <c r="L68" s="171" t="str">
        <f t="shared" si="0"/>
        <v/>
      </c>
      <c r="M68" s="174" t="str">
        <f t="shared" si="1"/>
        <v/>
      </c>
      <c r="N68" s="58" t="str">
        <f t="shared" si="2"/>
        <v/>
      </c>
      <c r="O68" s="58" t="str">
        <f t="shared" si="3"/>
        <v/>
      </c>
      <c r="P68" s="59" t="str">
        <f t="shared" si="4"/>
        <v/>
      </c>
      <c r="Q68" s="67" t="str">
        <f t="shared" si="5"/>
        <v/>
      </c>
      <c r="R68" s="1"/>
      <c r="S68" s="1"/>
      <c r="T68" s="1"/>
      <c r="U68" s="1"/>
      <c r="V68" s="1"/>
    </row>
    <row r="69" spans="1:22" ht="13.6">
      <c r="A69" s="207"/>
      <c r="B69" s="190"/>
      <c r="C69" s="191"/>
      <c r="D69" s="208"/>
      <c r="E69" s="192"/>
      <c r="F69" s="192"/>
      <c r="G69" s="186"/>
      <c r="H69" s="186"/>
      <c r="I69" s="193"/>
      <c r="J69" s="209"/>
      <c r="K69" s="451"/>
      <c r="L69" s="171" t="str">
        <f t="shared" si="0"/>
        <v/>
      </c>
      <c r="M69" s="174" t="str">
        <f t="shared" si="1"/>
        <v/>
      </c>
      <c r="N69" s="58" t="str">
        <f t="shared" si="2"/>
        <v/>
      </c>
      <c r="O69" s="58" t="str">
        <f t="shared" si="3"/>
        <v/>
      </c>
      <c r="P69" s="59" t="str">
        <f t="shared" si="4"/>
        <v/>
      </c>
      <c r="Q69" s="67" t="str">
        <f t="shared" si="5"/>
        <v/>
      </c>
      <c r="R69" s="1"/>
      <c r="S69" s="1"/>
      <c r="T69" s="1"/>
      <c r="U69" s="1"/>
      <c r="V69" s="1"/>
    </row>
    <row r="70" spans="1:22" ht="13.6">
      <c r="A70" s="207"/>
      <c r="B70" s="190"/>
      <c r="C70" s="191"/>
      <c r="D70" s="208"/>
      <c r="E70" s="192"/>
      <c r="F70" s="192"/>
      <c r="G70" s="186"/>
      <c r="H70" s="186"/>
      <c r="I70" s="193"/>
      <c r="J70" s="209"/>
      <c r="K70" s="451"/>
      <c r="L70" s="171" t="str">
        <f t="shared" si="0"/>
        <v/>
      </c>
      <c r="M70" s="174" t="str">
        <f t="shared" si="1"/>
        <v/>
      </c>
      <c r="N70" s="58" t="str">
        <f t="shared" si="2"/>
        <v/>
      </c>
      <c r="O70" s="58" t="str">
        <f t="shared" si="3"/>
        <v/>
      </c>
      <c r="P70" s="59" t="str">
        <f t="shared" si="4"/>
        <v/>
      </c>
      <c r="Q70" s="67" t="str">
        <f t="shared" si="5"/>
        <v/>
      </c>
      <c r="R70" s="1"/>
      <c r="S70" s="1"/>
      <c r="T70" s="1"/>
      <c r="U70" s="1"/>
      <c r="V70" s="1"/>
    </row>
    <row r="71" spans="1:22" ht="13.6">
      <c r="A71" s="207"/>
      <c r="B71" s="190"/>
      <c r="C71" s="191"/>
      <c r="D71" s="208"/>
      <c r="E71" s="192"/>
      <c r="F71" s="192"/>
      <c r="G71" s="186"/>
      <c r="H71" s="186"/>
      <c r="I71" s="193"/>
      <c r="J71" s="209"/>
      <c r="K71" s="451"/>
      <c r="L71" s="171" t="str">
        <f t="shared" si="0"/>
        <v/>
      </c>
      <c r="M71" s="174" t="str">
        <f t="shared" si="1"/>
        <v/>
      </c>
      <c r="N71" s="58" t="str">
        <f t="shared" si="2"/>
        <v/>
      </c>
      <c r="O71" s="58" t="str">
        <f t="shared" si="3"/>
        <v/>
      </c>
      <c r="P71" s="59" t="str">
        <f t="shared" si="4"/>
        <v/>
      </c>
      <c r="Q71" s="67" t="str">
        <f t="shared" si="5"/>
        <v/>
      </c>
      <c r="R71" s="1"/>
      <c r="S71" s="1"/>
      <c r="T71" s="1"/>
      <c r="U71" s="1"/>
      <c r="V71" s="1"/>
    </row>
    <row r="72" spans="1:22" ht="13.6">
      <c r="A72" s="207"/>
      <c r="B72" s="190"/>
      <c r="C72" s="191"/>
      <c r="D72" s="208"/>
      <c r="E72" s="192"/>
      <c r="F72" s="192"/>
      <c r="G72" s="186"/>
      <c r="H72" s="186"/>
      <c r="I72" s="193"/>
      <c r="J72" s="209"/>
      <c r="K72" s="451"/>
      <c r="L72" s="171" t="str">
        <f t="shared" si="0"/>
        <v/>
      </c>
      <c r="M72" s="174" t="str">
        <f t="shared" si="1"/>
        <v/>
      </c>
      <c r="N72" s="58" t="str">
        <f t="shared" si="2"/>
        <v/>
      </c>
      <c r="O72" s="58" t="str">
        <f t="shared" si="3"/>
        <v/>
      </c>
      <c r="P72" s="59" t="str">
        <f t="shared" si="4"/>
        <v/>
      </c>
      <c r="Q72" s="67" t="str">
        <f t="shared" si="5"/>
        <v/>
      </c>
      <c r="R72" s="1"/>
      <c r="S72" s="1"/>
      <c r="T72" s="1"/>
      <c r="U72" s="1"/>
      <c r="V72" s="1"/>
    </row>
    <row r="73" spans="1:22" ht="13.6">
      <c r="A73" s="207"/>
      <c r="B73" s="190"/>
      <c r="C73" s="191"/>
      <c r="D73" s="208"/>
      <c r="E73" s="192"/>
      <c r="F73" s="192"/>
      <c r="G73" s="186"/>
      <c r="H73" s="186"/>
      <c r="I73" s="193"/>
      <c r="J73" s="209"/>
      <c r="K73" s="451"/>
      <c r="L73" s="171" t="str">
        <f t="shared" si="0"/>
        <v/>
      </c>
      <c r="M73" s="174" t="str">
        <f t="shared" si="1"/>
        <v/>
      </c>
      <c r="N73" s="58" t="str">
        <f t="shared" si="2"/>
        <v/>
      </c>
      <c r="O73" s="58" t="str">
        <f t="shared" si="3"/>
        <v/>
      </c>
      <c r="P73" s="59" t="str">
        <f t="shared" si="4"/>
        <v/>
      </c>
      <c r="Q73" s="67" t="str">
        <f t="shared" si="5"/>
        <v/>
      </c>
      <c r="R73" s="1"/>
      <c r="S73" s="1"/>
      <c r="T73" s="1"/>
      <c r="U73" s="1"/>
      <c r="V73" s="1"/>
    </row>
    <row r="74" spans="1:22" ht="13.6">
      <c r="A74" s="207"/>
      <c r="B74" s="190"/>
      <c r="C74" s="191"/>
      <c r="D74" s="208"/>
      <c r="E74" s="192"/>
      <c r="F74" s="192"/>
      <c r="G74" s="186"/>
      <c r="H74" s="186"/>
      <c r="I74" s="193"/>
      <c r="J74" s="209"/>
      <c r="K74" s="451"/>
      <c r="L74" s="171" t="str">
        <f t="shared" si="0"/>
        <v/>
      </c>
      <c r="M74" s="174" t="str">
        <f t="shared" si="1"/>
        <v/>
      </c>
      <c r="N74" s="58" t="str">
        <f t="shared" si="2"/>
        <v/>
      </c>
      <c r="O74" s="58" t="str">
        <f t="shared" si="3"/>
        <v/>
      </c>
      <c r="P74" s="59" t="str">
        <f t="shared" si="4"/>
        <v/>
      </c>
      <c r="Q74" s="67" t="str">
        <f t="shared" si="5"/>
        <v/>
      </c>
      <c r="R74" s="1"/>
      <c r="S74" s="1"/>
      <c r="T74" s="1"/>
      <c r="U74" s="1"/>
      <c r="V74" s="1"/>
    </row>
    <row r="75" spans="1:22" ht="13.6">
      <c r="A75" s="207"/>
      <c r="B75" s="190"/>
      <c r="C75" s="191"/>
      <c r="D75" s="208"/>
      <c r="E75" s="192"/>
      <c r="F75" s="192"/>
      <c r="G75" s="186"/>
      <c r="H75" s="186"/>
      <c r="I75" s="193"/>
      <c r="J75" s="209"/>
      <c r="K75" s="451"/>
      <c r="L75" s="171" t="str">
        <f t="shared" si="0"/>
        <v/>
      </c>
      <c r="M75" s="174" t="str">
        <f t="shared" si="1"/>
        <v/>
      </c>
      <c r="N75" s="58" t="str">
        <f t="shared" si="2"/>
        <v/>
      </c>
      <c r="O75" s="58" t="str">
        <f t="shared" si="3"/>
        <v/>
      </c>
      <c r="P75" s="59" t="str">
        <f t="shared" si="4"/>
        <v/>
      </c>
      <c r="Q75" s="67" t="str">
        <f t="shared" si="5"/>
        <v/>
      </c>
      <c r="R75" s="1"/>
      <c r="S75" s="1"/>
      <c r="T75" s="1"/>
      <c r="U75" s="1"/>
      <c r="V75" s="1"/>
    </row>
    <row r="76" spans="1:22" ht="13.6">
      <c r="A76" s="207"/>
      <c r="B76" s="190"/>
      <c r="C76" s="191"/>
      <c r="D76" s="208"/>
      <c r="E76" s="192"/>
      <c r="F76" s="192"/>
      <c r="G76" s="186"/>
      <c r="H76" s="186"/>
      <c r="I76" s="193"/>
      <c r="J76" s="209"/>
      <c r="K76" s="451"/>
      <c r="L76" s="171" t="str">
        <f t="shared" si="0"/>
        <v/>
      </c>
      <c r="M76" s="174" t="str">
        <f t="shared" si="1"/>
        <v/>
      </c>
      <c r="N76" s="58" t="str">
        <f t="shared" si="2"/>
        <v/>
      </c>
      <c r="O76" s="58" t="str">
        <f t="shared" si="3"/>
        <v/>
      </c>
      <c r="P76" s="59" t="str">
        <f t="shared" si="4"/>
        <v/>
      </c>
      <c r="Q76" s="67" t="str">
        <f t="shared" si="5"/>
        <v/>
      </c>
      <c r="R76" s="1"/>
      <c r="S76" s="1"/>
      <c r="T76" s="1"/>
      <c r="U76" s="1"/>
      <c r="V76" s="1"/>
    </row>
    <row r="77" spans="1:22" ht="13.6">
      <c r="A77" s="207"/>
      <c r="B77" s="190"/>
      <c r="C77" s="191"/>
      <c r="D77" s="208"/>
      <c r="E77" s="192"/>
      <c r="F77" s="192"/>
      <c r="G77" s="186"/>
      <c r="H77" s="186"/>
      <c r="I77" s="193"/>
      <c r="J77" s="209"/>
      <c r="K77" s="451"/>
      <c r="L77" s="171" t="str">
        <f t="shared" si="0"/>
        <v/>
      </c>
      <c r="M77" s="174" t="str">
        <f t="shared" si="1"/>
        <v/>
      </c>
      <c r="N77" s="58" t="str">
        <f t="shared" si="2"/>
        <v/>
      </c>
      <c r="O77" s="58" t="str">
        <f t="shared" si="3"/>
        <v/>
      </c>
      <c r="P77" s="59" t="str">
        <f t="shared" si="4"/>
        <v/>
      </c>
      <c r="Q77" s="67" t="str">
        <f t="shared" si="5"/>
        <v/>
      </c>
      <c r="R77" s="1"/>
      <c r="S77" s="1"/>
      <c r="T77" s="1"/>
      <c r="U77" s="1"/>
      <c r="V77" s="1"/>
    </row>
    <row r="78" spans="1:22" ht="13.6">
      <c r="A78" s="207"/>
      <c r="B78" s="190"/>
      <c r="C78" s="191"/>
      <c r="D78" s="208"/>
      <c r="E78" s="192"/>
      <c r="F78" s="192"/>
      <c r="G78" s="186"/>
      <c r="H78" s="186"/>
      <c r="I78" s="193"/>
      <c r="J78" s="209"/>
      <c r="K78" s="451"/>
      <c r="L78" s="171" t="str">
        <f t="shared" si="0"/>
        <v/>
      </c>
      <c r="M78" s="174" t="str">
        <f t="shared" si="1"/>
        <v/>
      </c>
      <c r="N78" s="58" t="str">
        <f t="shared" si="2"/>
        <v/>
      </c>
      <c r="O78" s="58" t="str">
        <f t="shared" si="3"/>
        <v/>
      </c>
      <c r="P78" s="59" t="str">
        <f t="shared" si="4"/>
        <v/>
      </c>
      <c r="Q78" s="67" t="str">
        <f t="shared" si="5"/>
        <v/>
      </c>
      <c r="R78" s="1"/>
      <c r="S78" s="1"/>
      <c r="T78" s="1"/>
      <c r="U78" s="1"/>
      <c r="V78" s="1"/>
    </row>
    <row r="79" spans="1:22" ht="13.6">
      <c r="A79" s="207"/>
      <c r="B79" s="190"/>
      <c r="C79" s="191"/>
      <c r="D79" s="208"/>
      <c r="E79" s="192"/>
      <c r="F79" s="192"/>
      <c r="G79" s="186"/>
      <c r="H79" s="186"/>
      <c r="I79" s="193"/>
      <c r="J79" s="209"/>
      <c r="K79" s="451"/>
      <c r="L79" s="171" t="str">
        <f t="shared" si="0"/>
        <v/>
      </c>
      <c r="M79" s="174" t="str">
        <f t="shared" si="1"/>
        <v/>
      </c>
      <c r="N79" s="58" t="str">
        <f t="shared" si="2"/>
        <v/>
      </c>
      <c r="O79" s="58" t="str">
        <f t="shared" si="3"/>
        <v/>
      </c>
      <c r="P79" s="59" t="str">
        <f t="shared" si="4"/>
        <v/>
      </c>
      <c r="Q79" s="67" t="str">
        <f t="shared" si="5"/>
        <v/>
      </c>
      <c r="R79" s="1"/>
      <c r="S79" s="1"/>
      <c r="T79" s="1"/>
      <c r="U79" s="1"/>
      <c r="V79" s="1"/>
    </row>
    <row r="80" spans="1:22" ht="13.6">
      <c r="A80" s="207"/>
      <c r="B80" s="190"/>
      <c r="C80" s="191"/>
      <c r="D80" s="208"/>
      <c r="E80" s="192"/>
      <c r="F80" s="192"/>
      <c r="G80" s="186"/>
      <c r="H80" s="186"/>
      <c r="I80" s="193"/>
      <c r="J80" s="209"/>
      <c r="K80" s="451"/>
      <c r="L80" s="171" t="str">
        <f t="shared" si="0"/>
        <v/>
      </c>
      <c r="M80" s="174" t="str">
        <f t="shared" si="1"/>
        <v/>
      </c>
      <c r="N80" s="58" t="str">
        <f t="shared" si="2"/>
        <v/>
      </c>
      <c r="O80" s="58" t="str">
        <f t="shared" si="3"/>
        <v/>
      </c>
      <c r="P80" s="59" t="str">
        <f t="shared" si="4"/>
        <v/>
      </c>
      <c r="Q80" s="67" t="str">
        <f t="shared" si="5"/>
        <v/>
      </c>
      <c r="R80" s="1"/>
      <c r="S80" s="1"/>
      <c r="T80" s="1"/>
      <c r="U80" s="1"/>
      <c r="V80" s="1"/>
    </row>
    <row r="81" spans="1:22" ht="13.6">
      <c r="A81" s="207"/>
      <c r="B81" s="190"/>
      <c r="C81" s="191"/>
      <c r="D81" s="208"/>
      <c r="E81" s="192"/>
      <c r="F81" s="192"/>
      <c r="G81" s="186"/>
      <c r="H81" s="186"/>
      <c r="I81" s="193"/>
      <c r="J81" s="209"/>
      <c r="K81" s="451"/>
      <c r="L81" s="171" t="str">
        <f t="shared" ref="L81:L144" si="6">IF(A81="","",IF(B81=160,0.16,IF(B81=125,0.125,IF(B81=110,0.11,IF(B81=85,0.085,IF(B81="FED SULEV30",0.03,IF(B81=70,0.07,IF(B81=50,0.05,IF(B81=30,0.03,IF(B81=20,0.02,IF(B81=0,0,"n/a")))))))))))</f>
        <v/>
      </c>
      <c r="M81" s="174" t="str">
        <f t="shared" ref="M81:M144" si="7">IF(L81="","",MAX(0,L81-IF(G81="Yes",0.005,0))-IF(H81="Yes",I81,0))</f>
        <v/>
      </c>
      <c r="N81" s="58" t="str">
        <f t="shared" ref="N81:N144" si="8">IF(A81="","",IF(OR(B81="",C81=""),"FIX BIN",J81*M81))</f>
        <v/>
      </c>
      <c r="O81" s="58" t="str">
        <f t="shared" ref="O81:O144" si="9">IF(A81="","",IF(OR(B81="",C81=""),"FIX BIN",IFERROR(J81*C81,"")))</f>
        <v/>
      </c>
      <c r="P81" s="59" t="str">
        <f t="shared" ref="P81:P144" si="10">IF(A81="","",IF(OR(B81="",C81=""),ERROR.TYPE(3),IFERROR(N81/$G$10,"")))</f>
        <v/>
      </c>
      <c r="Q81" s="67" t="str">
        <f t="shared" ref="Q81:Q144" si="11">IF(A81="","",IF(OR(B81="",C81=""),ERROR.TYPE(3),IFERROR(O81/$G$11,"")))</f>
        <v/>
      </c>
      <c r="R81" s="1"/>
      <c r="S81" s="1"/>
      <c r="T81" s="1"/>
      <c r="U81" s="1"/>
      <c r="V81" s="1"/>
    </row>
    <row r="82" spans="1:22" ht="13.6">
      <c r="A82" s="207"/>
      <c r="B82" s="190"/>
      <c r="C82" s="191"/>
      <c r="D82" s="208"/>
      <c r="E82" s="192"/>
      <c r="F82" s="192"/>
      <c r="G82" s="186"/>
      <c r="H82" s="186"/>
      <c r="I82" s="193"/>
      <c r="J82" s="209"/>
      <c r="K82" s="451"/>
      <c r="L82" s="171" t="str">
        <f t="shared" si="6"/>
        <v/>
      </c>
      <c r="M82" s="174" t="str">
        <f t="shared" si="7"/>
        <v/>
      </c>
      <c r="N82" s="58" t="str">
        <f t="shared" si="8"/>
        <v/>
      </c>
      <c r="O82" s="58" t="str">
        <f t="shared" si="9"/>
        <v/>
      </c>
      <c r="P82" s="59" t="str">
        <f t="shared" si="10"/>
        <v/>
      </c>
      <c r="Q82" s="67" t="str">
        <f t="shared" si="11"/>
        <v/>
      </c>
      <c r="R82" s="1"/>
      <c r="S82" s="1"/>
      <c r="T82" s="1"/>
      <c r="U82" s="1"/>
      <c r="V82" s="1"/>
    </row>
    <row r="83" spans="1:22" ht="13.6">
      <c r="A83" s="207"/>
      <c r="B83" s="190"/>
      <c r="C83" s="191"/>
      <c r="D83" s="208"/>
      <c r="E83" s="192"/>
      <c r="F83" s="192"/>
      <c r="G83" s="186"/>
      <c r="H83" s="186"/>
      <c r="I83" s="193"/>
      <c r="J83" s="209"/>
      <c r="K83" s="451"/>
      <c r="L83" s="171" t="str">
        <f t="shared" si="6"/>
        <v/>
      </c>
      <c r="M83" s="174" t="str">
        <f t="shared" si="7"/>
        <v/>
      </c>
      <c r="N83" s="58" t="str">
        <f t="shared" si="8"/>
        <v/>
      </c>
      <c r="O83" s="58" t="str">
        <f t="shared" si="9"/>
        <v/>
      </c>
      <c r="P83" s="59" t="str">
        <f t="shared" si="10"/>
        <v/>
      </c>
      <c r="Q83" s="67" t="str">
        <f t="shared" si="11"/>
        <v/>
      </c>
      <c r="R83" s="1"/>
      <c r="S83" s="1"/>
      <c r="T83" s="1"/>
      <c r="U83" s="1"/>
      <c r="V83" s="1"/>
    </row>
    <row r="84" spans="1:22" ht="13.6">
      <c r="A84" s="207"/>
      <c r="B84" s="190"/>
      <c r="C84" s="191"/>
      <c r="D84" s="208"/>
      <c r="E84" s="192"/>
      <c r="F84" s="192"/>
      <c r="G84" s="186"/>
      <c r="H84" s="186"/>
      <c r="I84" s="193"/>
      <c r="J84" s="209"/>
      <c r="K84" s="451"/>
      <c r="L84" s="171" t="str">
        <f t="shared" si="6"/>
        <v/>
      </c>
      <c r="M84" s="174" t="str">
        <f t="shared" si="7"/>
        <v/>
      </c>
      <c r="N84" s="58" t="str">
        <f t="shared" si="8"/>
        <v/>
      </c>
      <c r="O84" s="58" t="str">
        <f t="shared" si="9"/>
        <v/>
      </c>
      <c r="P84" s="59" t="str">
        <f t="shared" si="10"/>
        <v/>
      </c>
      <c r="Q84" s="67" t="str">
        <f t="shared" si="11"/>
        <v/>
      </c>
      <c r="R84" s="1"/>
      <c r="S84" s="1"/>
      <c r="T84" s="1"/>
      <c r="U84" s="1"/>
      <c r="V84" s="1"/>
    </row>
    <row r="85" spans="1:22" ht="13.6">
      <c r="A85" s="207"/>
      <c r="B85" s="190"/>
      <c r="C85" s="191"/>
      <c r="D85" s="208"/>
      <c r="E85" s="192"/>
      <c r="F85" s="192"/>
      <c r="G85" s="186"/>
      <c r="H85" s="186"/>
      <c r="I85" s="193"/>
      <c r="J85" s="209"/>
      <c r="K85" s="451"/>
      <c r="L85" s="171" t="str">
        <f t="shared" si="6"/>
        <v/>
      </c>
      <c r="M85" s="174" t="str">
        <f t="shared" si="7"/>
        <v/>
      </c>
      <c r="N85" s="58" t="str">
        <f t="shared" si="8"/>
        <v/>
      </c>
      <c r="O85" s="58" t="str">
        <f t="shared" si="9"/>
        <v/>
      </c>
      <c r="P85" s="59" t="str">
        <f t="shared" si="10"/>
        <v/>
      </c>
      <c r="Q85" s="67" t="str">
        <f t="shared" si="11"/>
        <v/>
      </c>
      <c r="R85" s="1"/>
      <c r="S85" s="1"/>
      <c r="T85" s="1"/>
      <c r="U85" s="1"/>
      <c r="V85" s="1"/>
    </row>
    <row r="86" spans="1:22" ht="13.6">
      <c r="A86" s="207"/>
      <c r="B86" s="190"/>
      <c r="C86" s="191"/>
      <c r="D86" s="208"/>
      <c r="E86" s="192"/>
      <c r="F86" s="192"/>
      <c r="G86" s="186"/>
      <c r="H86" s="186"/>
      <c r="I86" s="193"/>
      <c r="J86" s="209"/>
      <c r="K86" s="451"/>
      <c r="L86" s="171" t="str">
        <f t="shared" si="6"/>
        <v/>
      </c>
      <c r="M86" s="174" t="str">
        <f t="shared" si="7"/>
        <v/>
      </c>
      <c r="N86" s="58" t="str">
        <f t="shared" si="8"/>
        <v/>
      </c>
      <c r="O86" s="58" t="str">
        <f t="shared" si="9"/>
        <v/>
      </c>
      <c r="P86" s="59" t="str">
        <f t="shared" si="10"/>
        <v/>
      </c>
      <c r="Q86" s="67" t="str">
        <f t="shared" si="11"/>
        <v/>
      </c>
      <c r="R86" s="1"/>
      <c r="S86" s="1"/>
      <c r="T86" s="1"/>
      <c r="U86" s="1"/>
      <c r="V86" s="1"/>
    </row>
    <row r="87" spans="1:22" ht="13.6">
      <c r="A87" s="207"/>
      <c r="B87" s="190"/>
      <c r="C87" s="191"/>
      <c r="D87" s="208"/>
      <c r="E87" s="192"/>
      <c r="F87" s="192"/>
      <c r="G87" s="186"/>
      <c r="H87" s="186"/>
      <c r="I87" s="193"/>
      <c r="J87" s="209"/>
      <c r="K87" s="451"/>
      <c r="L87" s="171" t="str">
        <f t="shared" si="6"/>
        <v/>
      </c>
      <c r="M87" s="174" t="str">
        <f t="shared" si="7"/>
        <v/>
      </c>
      <c r="N87" s="58" t="str">
        <f t="shared" si="8"/>
        <v/>
      </c>
      <c r="O87" s="58" t="str">
        <f t="shared" si="9"/>
        <v/>
      </c>
      <c r="P87" s="59" t="str">
        <f t="shared" si="10"/>
        <v/>
      </c>
      <c r="Q87" s="67" t="str">
        <f t="shared" si="11"/>
        <v/>
      </c>
      <c r="R87" s="1"/>
      <c r="S87" s="1"/>
      <c r="T87" s="1"/>
      <c r="U87" s="1"/>
      <c r="V87" s="1"/>
    </row>
    <row r="88" spans="1:22" ht="13.6">
      <c r="A88" s="207"/>
      <c r="B88" s="190"/>
      <c r="C88" s="191"/>
      <c r="D88" s="208"/>
      <c r="E88" s="192"/>
      <c r="F88" s="192"/>
      <c r="G88" s="186"/>
      <c r="H88" s="186"/>
      <c r="I88" s="193"/>
      <c r="J88" s="209"/>
      <c r="K88" s="451"/>
      <c r="L88" s="171" t="str">
        <f t="shared" si="6"/>
        <v/>
      </c>
      <c r="M88" s="174" t="str">
        <f t="shared" si="7"/>
        <v/>
      </c>
      <c r="N88" s="58" t="str">
        <f t="shared" si="8"/>
        <v/>
      </c>
      <c r="O88" s="58" t="str">
        <f t="shared" si="9"/>
        <v/>
      </c>
      <c r="P88" s="59" t="str">
        <f t="shared" si="10"/>
        <v/>
      </c>
      <c r="Q88" s="67" t="str">
        <f t="shared" si="11"/>
        <v/>
      </c>
      <c r="R88" s="1"/>
      <c r="S88" s="1"/>
      <c r="T88" s="1"/>
      <c r="U88" s="1"/>
      <c r="V88" s="1"/>
    </row>
    <row r="89" spans="1:22" ht="13.6">
      <c r="A89" s="207"/>
      <c r="B89" s="190"/>
      <c r="C89" s="191"/>
      <c r="D89" s="208"/>
      <c r="E89" s="192"/>
      <c r="F89" s="192"/>
      <c r="G89" s="186"/>
      <c r="H89" s="186"/>
      <c r="I89" s="193"/>
      <c r="J89" s="209"/>
      <c r="K89" s="451"/>
      <c r="L89" s="171" t="str">
        <f t="shared" si="6"/>
        <v/>
      </c>
      <c r="M89" s="174" t="str">
        <f t="shared" si="7"/>
        <v/>
      </c>
      <c r="N89" s="58" t="str">
        <f t="shared" si="8"/>
        <v/>
      </c>
      <c r="O89" s="58" t="str">
        <f t="shared" si="9"/>
        <v/>
      </c>
      <c r="P89" s="59" t="str">
        <f t="shared" si="10"/>
        <v/>
      </c>
      <c r="Q89" s="67" t="str">
        <f t="shared" si="11"/>
        <v/>
      </c>
      <c r="R89" s="1"/>
      <c r="S89" s="1"/>
      <c r="T89" s="1"/>
      <c r="U89" s="1"/>
      <c r="V89" s="1"/>
    </row>
    <row r="90" spans="1:22" ht="13.6">
      <c r="A90" s="207"/>
      <c r="B90" s="190"/>
      <c r="C90" s="191"/>
      <c r="D90" s="208"/>
      <c r="E90" s="192"/>
      <c r="F90" s="192"/>
      <c r="G90" s="186"/>
      <c r="H90" s="186"/>
      <c r="I90" s="193"/>
      <c r="J90" s="209"/>
      <c r="K90" s="451"/>
      <c r="L90" s="171" t="str">
        <f t="shared" si="6"/>
        <v/>
      </c>
      <c r="M90" s="174" t="str">
        <f t="shared" si="7"/>
        <v/>
      </c>
      <c r="N90" s="58" t="str">
        <f t="shared" si="8"/>
        <v/>
      </c>
      <c r="O90" s="58" t="str">
        <f t="shared" si="9"/>
        <v/>
      </c>
      <c r="P90" s="59" t="str">
        <f t="shared" si="10"/>
        <v/>
      </c>
      <c r="Q90" s="67" t="str">
        <f t="shared" si="11"/>
        <v/>
      </c>
      <c r="R90" s="1"/>
      <c r="S90" s="1"/>
      <c r="T90" s="1"/>
      <c r="U90" s="1"/>
      <c r="V90" s="1"/>
    </row>
    <row r="91" spans="1:22" ht="13.6">
      <c r="A91" s="207"/>
      <c r="B91" s="190"/>
      <c r="C91" s="191"/>
      <c r="D91" s="208"/>
      <c r="E91" s="192"/>
      <c r="F91" s="192"/>
      <c r="G91" s="186"/>
      <c r="H91" s="186"/>
      <c r="I91" s="193"/>
      <c r="J91" s="209"/>
      <c r="K91" s="451"/>
      <c r="L91" s="171" t="str">
        <f t="shared" si="6"/>
        <v/>
      </c>
      <c r="M91" s="174" t="str">
        <f t="shared" si="7"/>
        <v/>
      </c>
      <c r="N91" s="58" t="str">
        <f t="shared" si="8"/>
        <v/>
      </c>
      <c r="O91" s="58" t="str">
        <f t="shared" si="9"/>
        <v/>
      </c>
      <c r="P91" s="59" t="str">
        <f t="shared" si="10"/>
        <v/>
      </c>
      <c r="Q91" s="67" t="str">
        <f t="shared" si="11"/>
        <v/>
      </c>
      <c r="R91" s="1"/>
      <c r="S91" s="1"/>
      <c r="T91" s="1"/>
      <c r="U91" s="1"/>
      <c r="V91" s="1"/>
    </row>
    <row r="92" spans="1:22" ht="13.6">
      <c r="A92" s="207"/>
      <c r="B92" s="190"/>
      <c r="C92" s="191"/>
      <c r="D92" s="208"/>
      <c r="E92" s="192"/>
      <c r="F92" s="192"/>
      <c r="G92" s="186"/>
      <c r="H92" s="186"/>
      <c r="I92" s="193"/>
      <c r="J92" s="209"/>
      <c r="K92" s="451"/>
      <c r="L92" s="171" t="str">
        <f t="shared" si="6"/>
        <v/>
      </c>
      <c r="M92" s="174" t="str">
        <f t="shared" si="7"/>
        <v/>
      </c>
      <c r="N92" s="58" t="str">
        <f t="shared" si="8"/>
        <v/>
      </c>
      <c r="O92" s="58" t="str">
        <f t="shared" si="9"/>
        <v/>
      </c>
      <c r="P92" s="59" t="str">
        <f t="shared" si="10"/>
        <v/>
      </c>
      <c r="Q92" s="67" t="str">
        <f t="shared" si="11"/>
        <v/>
      </c>
      <c r="R92" s="1"/>
      <c r="S92" s="1"/>
      <c r="T92" s="1"/>
      <c r="U92" s="1"/>
      <c r="V92" s="1"/>
    </row>
    <row r="93" spans="1:22" ht="13.6">
      <c r="A93" s="207"/>
      <c r="B93" s="190"/>
      <c r="C93" s="191"/>
      <c r="D93" s="208"/>
      <c r="E93" s="192"/>
      <c r="F93" s="192"/>
      <c r="G93" s="186"/>
      <c r="H93" s="186"/>
      <c r="I93" s="193"/>
      <c r="J93" s="209"/>
      <c r="K93" s="451"/>
      <c r="L93" s="171" t="str">
        <f t="shared" si="6"/>
        <v/>
      </c>
      <c r="M93" s="174" t="str">
        <f t="shared" si="7"/>
        <v/>
      </c>
      <c r="N93" s="58" t="str">
        <f t="shared" si="8"/>
        <v/>
      </c>
      <c r="O93" s="58" t="str">
        <f t="shared" si="9"/>
        <v/>
      </c>
      <c r="P93" s="59" t="str">
        <f t="shared" si="10"/>
        <v/>
      </c>
      <c r="Q93" s="67" t="str">
        <f t="shared" si="11"/>
        <v/>
      </c>
      <c r="R93" s="1"/>
      <c r="S93" s="1"/>
      <c r="T93" s="1"/>
      <c r="U93" s="1"/>
      <c r="V93" s="1"/>
    </row>
    <row r="94" spans="1:22" ht="13.6">
      <c r="A94" s="207"/>
      <c r="B94" s="190"/>
      <c r="C94" s="191"/>
      <c r="D94" s="208"/>
      <c r="E94" s="192"/>
      <c r="F94" s="192"/>
      <c r="G94" s="186"/>
      <c r="H94" s="186"/>
      <c r="I94" s="193"/>
      <c r="J94" s="209"/>
      <c r="K94" s="451"/>
      <c r="L94" s="171" t="str">
        <f t="shared" si="6"/>
        <v/>
      </c>
      <c r="M94" s="174" t="str">
        <f t="shared" si="7"/>
        <v/>
      </c>
      <c r="N94" s="58" t="str">
        <f t="shared" si="8"/>
        <v/>
      </c>
      <c r="O94" s="58" t="str">
        <f t="shared" si="9"/>
        <v/>
      </c>
      <c r="P94" s="59" t="str">
        <f t="shared" si="10"/>
        <v/>
      </c>
      <c r="Q94" s="67" t="str">
        <f t="shared" si="11"/>
        <v/>
      </c>
      <c r="R94" s="1"/>
      <c r="S94" s="1"/>
      <c r="T94" s="1"/>
      <c r="U94" s="1"/>
      <c r="V94" s="1"/>
    </row>
    <row r="95" spans="1:22" ht="13.6">
      <c r="A95" s="207"/>
      <c r="B95" s="190"/>
      <c r="C95" s="191"/>
      <c r="D95" s="208"/>
      <c r="E95" s="192"/>
      <c r="F95" s="192"/>
      <c r="G95" s="186"/>
      <c r="H95" s="186"/>
      <c r="I95" s="193"/>
      <c r="J95" s="209"/>
      <c r="K95" s="451"/>
      <c r="L95" s="171" t="str">
        <f t="shared" si="6"/>
        <v/>
      </c>
      <c r="M95" s="174" t="str">
        <f t="shared" si="7"/>
        <v/>
      </c>
      <c r="N95" s="58" t="str">
        <f t="shared" si="8"/>
        <v/>
      </c>
      <c r="O95" s="58" t="str">
        <f t="shared" si="9"/>
        <v/>
      </c>
      <c r="P95" s="59" t="str">
        <f t="shared" si="10"/>
        <v/>
      </c>
      <c r="Q95" s="67" t="str">
        <f t="shared" si="11"/>
        <v/>
      </c>
      <c r="R95" s="1"/>
      <c r="S95" s="1"/>
      <c r="T95" s="1"/>
      <c r="U95" s="1"/>
      <c r="V95" s="1"/>
    </row>
    <row r="96" spans="1:22" ht="13.6">
      <c r="A96" s="207"/>
      <c r="B96" s="190"/>
      <c r="C96" s="191"/>
      <c r="D96" s="208"/>
      <c r="E96" s="192"/>
      <c r="F96" s="192"/>
      <c r="G96" s="186"/>
      <c r="H96" s="186"/>
      <c r="I96" s="193"/>
      <c r="J96" s="209"/>
      <c r="K96" s="451"/>
      <c r="L96" s="171" t="str">
        <f t="shared" si="6"/>
        <v/>
      </c>
      <c r="M96" s="174" t="str">
        <f t="shared" si="7"/>
        <v/>
      </c>
      <c r="N96" s="58" t="str">
        <f t="shared" si="8"/>
        <v/>
      </c>
      <c r="O96" s="58" t="str">
        <f t="shared" si="9"/>
        <v/>
      </c>
      <c r="P96" s="59" t="str">
        <f t="shared" si="10"/>
        <v/>
      </c>
      <c r="Q96" s="67" t="str">
        <f t="shared" si="11"/>
        <v/>
      </c>
      <c r="R96" s="1"/>
      <c r="S96" s="1"/>
      <c r="T96" s="1"/>
      <c r="U96" s="1"/>
      <c r="V96" s="1"/>
    </row>
    <row r="97" spans="1:22" ht="13.6">
      <c r="A97" s="207"/>
      <c r="B97" s="190"/>
      <c r="C97" s="191"/>
      <c r="D97" s="208"/>
      <c r="E97" s="192"/>
      <c r="F97" s="192"/>
      <c r="G97" s="186"/>
      <c r="H97" s="186"/>
      <c r="I97" s="193"/>
      <c r="J97" s="209"/>
      <c r="K97" s="451"/>
      <c r="L97" s="171" t="str">
        <f t="shared" si="6"/>
        <v/>
      </c>
      <c r="M97" s="174" t="str">
        <f t="shared" si="7"/>
        <v/>
      </c>
      <c r="N97" s="58" t="str">
        <f t="shared" si="8"/>
        <v/>
      </c>
      <c r="O97" s="58" t="str">
        <f t="shared" si="9"/>
        <v/>
      </c>
      <c r="P97" s="59" t="str">
        <f t="shared" si="10"/>
        <v/>
      </c>
      <c r="Q97" s="67" t="str">
        <f t="shared" si="11"/>
        <v/>
      </c>
      <c r="R97" s="1"/>
      <c r="S97" s="1"/>
      <c r="T97" s="1"/>
      <c r="U97" s="1"/>
      <c r="V97" s="1"/>
    </row>
    <row r="98" spans="1:22" ht="13.6">
      <c r="A98" s="207"/>
      <c r="B98" s="190"/>
      <c r="C98" s="191"/>
      <c r="D98" s="208"/>
      <c r="E98" s="192"/>
      <c r="F98" s="192"/>
      <c r="G98" s="186"/>
      <c r="H98" s="186"/>
      <c r="I98" s="193"/>
      <c r="J98" s="209"/>
      <c r="K98" s="451"/>
      <c r="L98" s="171" t="str">
        <f t="shared" si="6"/>
        <v/>
      </c>
      <c r="M98" s="174" t="str">
        <f t="shared" si="7"/>
        <v/>
      </c>
      <c r="N98" s="58" t="str">
        <f t="shared" si="8"/>
        <v/>
      </c>
      <c r="O98" s="58" t="str">
        <f t="shared" si="9"/>
        <v/>
      </c>
      <c r="P98" s="59" t="str">
        <f t="shared" si="10"/>
        <v/>
      </c>
      <c r="Q98" s="67" t="str">
        <f t="shared" si="11"/>
        <v/>
      </c>
      <c r="R98" s="1"/>
      <c r="S98" s="1"/>
      <c r="T98" s="1"/>
      <c r="U98" s="1"/>
      <c r="V98" s="1"/>
    </row>
    <row r="99" spans="1:22" ht="13.6">
      <c r="A99" s="207"/>
      <c r="B99" s="190"/>
      <c r="C99" s="191"/>
      <c r="D99" s="208"/>
      <c r="E99" s="192"/>
      <c r="F99" s="192"/>
      <c r="G99" s="186"/>
      <c r="H99" s="186"/>
      <c r="I99" s="193"/>
      <c r="J99" s="209"/>
      <c r="K99" s="451"/>
      <c r="L99" s="171" t="str">
        <f t="shared" si="6"/>
        <v/>
      </c>
      <c r="M99" s="174" t="str">
        <f t="shared" si="7"/>
        <v/>
      </c>
      <c r="N99" s="58" t="str">
        <f t="shared" si="8"/>
        <v/>
      </c>
      <c r="O99" s="58" t="str">
        <f t="shared" si="9"/>
        <v/>
      </c>
      <c r="P99" s="59" t="str">
        <f t="shared" si="10"/>
        <v/>
      </c>
      <c r="Q99" s="67" t="str">
        <f t="shared" si="11"/>
        <v/>
      </c>
      <c r="R99" s="1"/>
      <c r="S99" s="1"/>
      <c r="T99" s="1"/>
      <c r="U99" s="1"/>
      <c r="V99" s="1"/>
    </row>
    <row r="100" spans="1:22" ht="13.6">
      <c r="A100" s="207"/>
      <c r="B100" s="190"/>
      <c r="C100" s="191"/>
      <c r="D100" s="208"/>
      <c r="E100" s="192"/>
      <c r="F100" s="192"/>
      <c r="G100" s="186"/>
      <c r="H100" s="186"/>
      <c r="I100" s="193"/>
      <c r="J100" s="209"/>
      <c r="K100" s="451"/>
      <c r="L100" s="171" t="str">
        <f t="shared" si="6"/>
        <v/>
      </c>
      <c r="M100" s="174" t="str">
        <f t="shared" si="7"/>
        <v/>
      </c>
      <c r="N100" s="58" t="str">
        <f t="shared" si="8"/>
        <v/>
      </c>
      <c r="O100" s="58" t="str">
        <f t="shared" si="9"/>
        <v/>
      </c>
      <c r="P100" s="59" t="str">
        <f t="shared" si="10"/>
        <v/>
      </c>
      <c r="Q100" s="67" t="str">
        <f t="shared" si="11"/>
        <v/>
      </c>
      <c r="R100" s="1"/>
      <c r="S100" s="1"/>
      <c r="T100" s="1"/>
      <c r="U100" s="1"/>
      <c r="V100" s="1"/>
    </row>
    <row r="101" spans="1:22" ht="13.6">
      <c r="A101" s="207"/>
      <c r="B101" s="190"/>
      <c r="C101" s="191"/>
      <c r="D101" s="208"/>
      <c r="E101" s="192"/>
      <c r="F101" s="192"/>
      <c r="G101" s="186"/>
      <c r="H101" s="186"/>
      <c r="I101" s="193"/>
      <c r="J101" s="209"/>
      <c r="K101" s="451"/>
      <c r="L101" s="171" t="str">
        <f t="shared" si="6"/>
        <v/>
      </c>
      <c r="M101" s="174" t="str">
        <f t="shared" si="7"/>
        <v/>
      </c>
      <c r="N101" s="58" t="str">
        <f t="shared" si="8"/>
        <v/>
      </c>
      <c r="O101" s="58" t="str">
        <f t="shared" si="9"/>
        <v/>
      </c>
      <c r="P101" s="59" t="str">
        <f t="shared" si="10"/>
        <v/>
      </c>
      <c r="Q101" s="67" t="str">
        <f t="shared" si="11"/>
        <v/>
      </c>
      <c r="R101" s="1"/>
      <c r="S101" s="1"/>
      <c r="T101" s="1"/>
      <c r="U101" s="1"/>
      <c r="V101" s="1"/>
    </row>
    <row r="102" spans="1:22" ht="13.6">
      <c r="A102" s="207"/>
      <c r="B102" s="190"/>
      <c r="C102" s="191"/>
      <c r="D102" s="208"/>
      <c r="E102" s="192"/>
      <c r="F102" s="192"/>
      <c r="G102" s="186"/>
      <c r="H102" s="186"/>
      <c r="I102" s="193"/>
      <c r="J102" s="209"/>
      <c r="K102" s="451"/>
      <c r="L102" s="171" t="str">
        <f t="shared" si="6"/>
        <v/>
      </c>
      <c r="M102" s="174" t="str">
        <f t="shared" si="7"/>
        <v/>
      </c>
      <c r="N102" s="58" t="str">
        <f t="shared" si="8"/>
        <v/>
      </c>
      <c r="O102" s="58" t="str">
        <f t="shared" si="9"/>
        <v/>
      </c>
      <c r="P102" s="59" t="str">
        <f t="shared" si="10"/>
        <v/>
      </c>
      <c r="Q102" s="67" t="str">
        <f t="shared" si="11"/>
        <v/>
      </c>
      <c r="R102" s="1"/>
      <c r="S102" s="1"/>
      <c r="T102" s="1"/>
      <c r="U102" s="1"/>
      <c r="V102" s="1"/>
    </row>
    <row r="103" spans="1:22" ht="13.6">
      <c r="A103" s="207"/>
      <c r="B103" s="190"/>
      <c r="C103" s="191"/>
      <c r="D103" s="208"/>
      <c r="E103" s="192"/>
      <c r="F103" s="192"/>
      <c r="G103" s="186"/>
      <c r="H103" s="186"/>
      <c r="I103" s="193"/>
      <c r="J103" s="209"/>
      <c r="K103" s="451"/>
      <c r="L103" s="171" t="str">
        <f t="shared" si="6"/>
        <v/>
      </c>
      <c r="M103" s="174" t="str">
        <f t="shared" si="7"/>
        <v/>
      </c>
      <c r="N103" s="58" t="str">
        <f t="shared" si="8"/>
        <v/>
      </c>
      <c r="O103" s="58" t="str">
        <f t="shared" si="9"/>
        <v/>
      </c>
      <c r="P103" s="59" t="str">
        <f t="shared" si="10"/>
        <v/>
      </c>
      <c r="Q103" s="67" t="str">
        <f t="shared" si="11"/>
        <v/>
      </c>
      <c r="R103" s="1"/>
      <c r="S103" s="1"/>
      <c r="T103" s="1"/>
      <c r="U103" s="1"/>
      <c r="V103" s="1"/>
    </row>
    <row r="104" spans="1:22" ht="13.6">
      <c r="A104" s="207"/>
      <c r="B104" s="190"/>
      <c r="C104" s="191"/>
      <c r="D104" s="208"/>
      <c r="E104" s="192"/>
      <c r="F104" s="192"/>
      <c r="G104" s="186"/>
      <c r="H104" s="186"/>
      <c r="I104" s="193"/>
      <c r="J104" s="209"/>
      <c r="K104" s="451"/>
      <c r="L104" s="171" t="str">
        <f t="shared" si="6"/>
        <v/>
      </c>
      <c r="M104" s="174" t="str">
        <f t="shared" si="7"/>
        <v/>
      </c>
      <c r="N104" s="58" t="str">
        <f t="shared" si="8"/>
        <v/>
      </c>
      <c r="O104" s="58" t="str">
        <f t="shared" si="9"/>
        <v/>
      </c>
      <c r="P104" s="59" t="str">
        <f t="shared" si="10"/>
        <v/>
      </c>
      <c r="Q104" s="67" t="str">
        <f t="shared" si="11"/>
        <v/>
      </c>
      <c r="R104" s="1"/>
      <c r="S104" s="1"/>
      <c r="T104" s="1"/>
      <c r="U104" s="1"/>
      <c r="V104" s="1"/>
    </row>
    <row r="105" spans="1:22" ht="13.6">
      <c r="A105" s="207"/>
      <c r="B105" s="190"/>
      <c r="C105" s="191"/>
      <c r="D105" s="208"/>
      <c r="E105" s="192"/>
      <c r="F105" s="192"/>
      <c r="G105" s="186"/>
      <c r="H105" s="186"/>
      <c r="I105" s="193"/>
      <c r="J105" s="209"/>
      <c r="K105" s="451"/>
      <c r="L105" s="171" t="str">
        <f t="shared" si="6"/>
        <v/>
      </c>
      <c r="M105" s="174" t="str">
        <f t="shared" si="7"/>
        <v/>
      </c>
      <c r="N105" s="58" t="str">
        <f t="shared" si="8"/>
        <v/>
      </c>
      <c r="O105" s="58" t="str">
        <f t="shared" si="9"/>
        <v/>
      </c>
      <c r="P105" s="59" t="str">
        <f t="shared" si="10"/>
        <v/>
      </c>
      <c r="Q105" s="67" t="str">
        <f t="shared" si="11"/>
        <v/>
      </c>
      <c r="R105" s="1"/>
      <c r="S105" s="1"/>
      <c r="T105" s="1"/>
      <c r="U105" s="1"/>
      <c r="V105" s="1"/>
    </row>
    <row r="106" spans="1:22" ht="13.6">
      <c r="A106" s="207"/>
      <c r="B106" s="190"/>
      <c r="C106" s="191"/>
      <c r="D106" s="208"/>
      <c r="E106" s="192"/>
      <c r="F106" s="192"/>
      <c r="G106" s="186"/>
      <c r="H106" s="186"/>
      <c r="I106" s="193"/>
      <c r="J106" s="209"/>
      <c r="K106" s="451"/>
      <c r="L106" s="171" t="str">
        <f t="shared" si="6"/>
        <v/>
      </c>
      <c r="M106" s="174" t="str">
        <f t="shared" si="7"/>
        <v/>
      </c>
      <c r="N106" s="58" t="str">
        <f t="shared" si="8"/>
        <v/>
      </c>
      <c r="O106" s="58" t="str">
        <f t="shared" si="9"/>
        <v/>
      </c>
      <c r="P106" s="59" t="str">
        <f t="shared" si="10"/>
        <v/>
      </c>
      <c r="Q106" s="67" t="str">
        <f t="shared" si="11"/>
        <v/>
      </c>
      <c r="R106" s="1"/>
      <c r="S106" s="1"/>
      <c r="T106" s="1"/>
      <c r="U106" s="1"/>
      <c r="V106" s="1"/>
    </row>
    <row r="107" spans="1:22" ht="13.6">
      <c r="A107" s="207"/>
      <c r="B107" s="190"/>
      <c r="C107" s="191"/>
      <c r="D107" s="208"/>
      <c r="E107" s="192"/>
      <c r="F107" s="192"/>
      <c r="G107" s="186"/>
      <c r="H107" s="186"/>
      <c r="I107" s="193"/>
      <c r="J107" s="209"/>
      <c r="K107" s="451"/>
      <c r="L107" s="171" t="str">
        <f t="shared" si="6"/>
        <v/>
      </c>
      <c r="M107" s="174" t="str">
        <f t="shared" si="7"/>
        <v/>
      </c>
      <c r="N107" s="58" t="str">
        <f t="shared" si="8"/>
        <v/>
      </c>
      <c r="O107" s="58" t="str">
        <f t="shared" si="9"/>
        <v/>
      </c>
      <c r="P107" s="59" t="str">
        <f t="shared" si="10"/>
        <v/>
      </c>
      <c r="Q107" s="67" t="str">
        <f t="shared" si="11"/>
        <v/>
      </c>
      <c r="R107" s="1"/>
      <c r="S107" s="1"/>
      <c r="T107" s="1"/>
      <c r="U107" s="1"/>
      <c r="V107" s="1"/>
    </row>
    <row r="108" spans="1:22" ht="13.6">
      <c r="A108" s="207"/>
      <c r="B108" s="190"/>
      <c r="C108" s="191"/>
      <c r="D108" s="208"/>
      <c r="E108" s="192"/>
      <c r="F108" s="192"/>
      <c r="G108" s="186"/>
      <c r="H108" s="186"/>
      <c r="I108" s="193"/>
      <c r="J108" s="209"/>
      <c r="K108" s="451"/>
      <c r="L108" s="171" t="str">
        <f t="shared" si="6"/>
        <v/>
      </c>
      <c r="M108" s="174" t="str">
        <f t="shared" si="7"/>
        <v/>
      </c>
      <c r="N108" s="58" t="str">
        <f t="shared" si="8"/>
        <v/>
      </c>
      <c r="O108" s="58" t="str">
        <f t="shared" si="9"/>
        <v/>
      </c>
      <c r="P108" s="59" t="str">
        <f t="shared" si="10"/>
        <v/>
      </c>
      <c r="Q108" s="67" t="str">
        <f t="shared" si="11"/>
        <v/>
      </c>
      <c r="R108" s="1"/>
      <c r="S108" s="1"/>
      <c r="T108" s="1"/>
      <c r="U108" s="1"/>
      <c r="V108" s="1"/>
    </row>
    <row r="109" spans="1:22" ht="13.6">
      <c r="A109" s="207"/>
      <c r="B109" s="190"/>
      <c r="C109" s="191"/>
      <c r="D109" s="208"/>
      <c r="E109" s="192"/>
      <c r="F109" s="192"/>
      <c r="G109" s="186"/>
      <c r="H109" s="186"/>
      <c r="I109" s="193"/>
      <c r="J109" s="209"/>
      <c r="K109" s="451"/>
      <c r="L109" s="171" t="str">
        <f t="shared" si="6"/>
        <v/>
      </c>
      <c r="M109" s="174" t="str">
        <f t="shared" si="7"/>
        <v/>
      </c>
      <c r="N109" s="58" t="str">
        <f t="shared" si="8"/>
        <v/>
      </c>
      <c r="O109" s="58" t="str">
        <f t="shared" si="9"/>
        <v/>
      </c>
      <c r="P109" s="59" t="str">
        <f t="shared" si="10"/>
        <v/>
      </c>
      <c r="Q109" s="67" t="str">
        <f t="shared" si="11"/>
        <v/>
      </c>
      <c r="R109" s="1"/>
      <c r="S109" s="1"/>
      <c r="T109" s="1"/>
      <c r="U109" s="1"/>
      <c r="V109" s="1"/>
    </row>
    <row r="110" spans="1:22" ht="13.6">
      <c r="A110" s="207"/>
      <c r="B110" s="190"/>
      <c r="C110" s="191"/>
      <c r="D110" s="208"/>
      <c r="E110" s="192"/>
      <c r="F110" s="192"/>
      <c r="G110" s="186"/>
      <c r="H110" s="186"/>
      <c r="I110" s="193"/>
      <c r="J110" s="209"/>
      <c r="K110" s="451"/>
      <c r="L110" s="171" t="str">
        <f t="shared" si="6"/>
        <v/>
      </c>
      <c r="M110" s="174" t="str">
        <f t="shared" si="7"/>
        <v/>
      </c>
      <c r="N110" s="58" t="str">
        <f t="shared" si="8"/>
        <v/>
      </c>
      <c r="O110" s="58" t="str">
        <f t="shared" si="9"/>
        <v/>
      </c>
      <c r="P110" s="59" t="str">
        <f t="shared" si="10"/>
        <v/>
      </c>
      <c r="Q110" s="67" t="str">
        <f t="shared" si="11"/>
        <v/>
      </c>
      <c r="R110" s="1"/>
      <c r="S110" s="1"/>
      <c r="T110" s="1"/>
      <c r="U110" s="1"/>
      <c r="V110" s="1"/>
    </row>
    <row r="111" spans="1:22" ht="13.6">
      <c r="A111" s="207"/>
      <c r="B111" s="190"/>
      <c r="C111" s="191"/>
      <c r="D111" s="208"/>
      <c r="E111" s="192"/>
      <c r="F111" s="192"/>
      <c r="G111" s="186"/>
      <c r="H111" s="186"/>
      <c r="I111" s="193"/>
      <c r="J111" s="209"/>
      <c r="K111" s="451"/>
      <c r="L111" s="171" t="str">
        <f t="shared" si="6"/>
        <v/>
      </c>
      <c r="M111" s="174" t="str">
        <f t="shared" si="7"/>
        <v/>
      </c>
      <c r="N111" s="58" t="str">
        <f t="shared" si="8"/>
        <v/>
      </c>
      <c r="O111" s="58" t="str">
        <f t="shared" si="9"/>
        <v/>
      </c>
      <c r="P111" s="59" t="str">
        <f t="shared" si="10"/>
        <v/>
      </c>
      <c r="Q111" s="67" t="str">
        <f t="shared" si="11"/>
        <v/>
      </c>
      <c r="R111" s="1"/>
      <c r="S111" s="1"/>
      <c r="T111" s="1"/>
      <c r="U111" s="1"/>
      <c r="V111" s="1"/>
    </row>
    <row r="112" spans="1:22" ht="13.6">
      <c r="A112" s="207"/>
      <c r="B112" s="190"/>
      <c r="C112" s="191"/>
      <c r="D112" s="208"/>
      <c r="E112" s="192"/>
      <c r="F112" s="192"/>
      <c r="G112" s="186"/>
      <c r="H112" s="186"/>
      <c r="I112" s="193"/>
      <c r="J112" s="209"/>
      <c r="K112" s="451"/>
      <c r="L112" s="171" t="str">
        <f t="shared" si="6"/>
        <v/>
      </c>
      <c r="M112" s="174" t="str">
        <f t="shared" si="7"/>
        <v/>
      </c>
      <c r="N112" s="58" t="str">
        <f t="shared" si="8"/>
        <v/>
      </c>
      <c r="O112" s="58" t="str">
        <f t="shared" si="9"/>
        <v/>
      </c>
      <c r="P112" s="59" t="str">
        <f t="shared" si="10"/>
        <v/>
      </c>
      <c r="Q112" s="67" t="str">
        <f t="shared" si="11"/>
        <v/>
      </c>
      <c r="R112" s="1"/>
      <c r="S112" s="1"/>
      <c r="T112" s="1"/>
      <c r="U112" s="1"/>
      <c r="V112" s="1"/>
    </row>
    <row r="113" spans="1:22" ht="13.6">
      <c r="A113" s="207"/>
      <c r="B113" s="190"/>
      <c r="C113" s="191"/>
      <c r="D113" s="208"/>
      <c r="E113" s="192"/>
      <c r="F113" s="192"/>
      <c r="G113" s="186"/>
      <c r="H113" s="186"/>
      <c r="I113" s="193"/>
      <c r="J113" s="209"/>
      <c r="K113" s="451"/>
      <c r="L113" s="171" t="str">
        <f t="shared" si="6"/>
        <v/>
      </c>
      <c r="M113" s="174" t="str">
        <f t="shared" si="7"/>
        <v/>
      </c>
      <c r="N113" s="58" t="str">
        <f t="shared" si="8"/>
        <v/>
      </c>
      <c r="O113" s="58" t="str">
        <f t="shared" si="9"/>
        <v/>
      </c>
      <c r="P113" s="59" t="str">
        <f t="shared" si="10"/>
        <v/>
      </c>
      <c r="Q113" s="67" t="str">
        <f t="shared" si="11"/>
        <v/>
      </c>
      <c r="R113" s="1"/>
      <c r="S113" s="1"/>
      <c r="T113" s="1"/>
      <c r="U113" s="1"/>
      <c r="V113" s="1"/>
    </row>
    <row r="114" spans="1:22" ht="13.6">
      <c r="A114" s="207"/>
      <c r="B114" s="190"/>
      <c r="C114" s="191"/>
      <c r="D114" s="208"/>
      <c r="E114" s="192"/>
      <c r="F114" s="192"/>
      <c r="G114" s="186"/>
      <c r="H114" s="186"/>
      <c r="I114" s="193"/>
      <c r="J114" s="209"/>
      <c r="K114" s="451"/>
      <c r="L114" s="171" t="str">
        <f t="shared" si="6"/>
        <v/>
      </c>
      <c r="M114" s="174" t="str">
        <f t="shared" si="7"/>
        <v/>
      </c>
      <c r="N114" s="58" t="str">
        <f t="shared" si="8"/>
        <v/>
      </c>
      <c r="O114" s="58" t="str">
        <f t="shared" si="9"/>
        <v/>
      </c>
      <c r="P114" s="59" t="str">
        <f t="shared" si="10"/>
        <v/>
      </c>
      <c r="Q114" s="67" t="str">
        <f t="shared" si="11"/>
        <v/>
      </c>
      <c r="R114" s="1"/>
      <c r="S114" s="1"/>
      <c r="T114" s="1"/>
      <c r="U114" s="1"/>
      <c r="V114" s="1"/>
    </row>
    <row r="115" spans="1:22" ht="13.6">
      <c r="A115" s="207"/>
      <c r="B115" s="190"/>
      <c r="C115" s="191"/>
      <c r="D115" s="208"/>
      <c r="E115" s="192"/>
      <c r="F115" s="192"/>
      <c r="G115" s="186"/>
      <c r="H115" s="186"/>
      <c r="I115" s="193"/>
      <c r="J115" s="209"/>
      <c r="K115" s="451"/>
      <c r="L115" s="171" t="str">
        <f t="shared" si="6"/>
        <v/>
      </c>
      <c r="M115" s="174" t="str">
        <f t="shared" si="7"/>
        <v/>
      </c>
      <c r="N115" s="58" t="str">
        <f t="shared" si="8"/>
        <v/>
      </c>
      <c r="O115" s="58" t="str">
        <f t="shared" si="9"/>
        <v/>
      </c>
      <c r="P115" s="59" t="str">
        <f t="shared" si="10"/>
        <v/>
      </c>
      <c r="Q115" s="67" t="str">
        <f t="shared" si="11"/>
        <v/>
      </c>
      <c r="R115" s="1"/>
      <c r="S115" s="1"/>
      <c r="T115" s="1"/>
      <c r="U115" s="1"/>
      <c r="V115" s="1"/>
    </row>
    <row r="116" spans="1:22" ht="13.6">
      <c r="A116" s="207"/>
      <c r="B116" s="190"/>
      <c r="C116" s="191"/>
      <c r="D116" s="208"/>
      <c r="E116" s="192"/>
      <c r="F116" s="192"/>
      <c r="G116" s="186"/>
      <c r="H116" s="186"/>
      <c r="I116" s="193"/>
      <c r="J116" s="209"/>
      <c r="K116" s="451"/>
      <c r="L116" s="171" t="str">
        <f t="shared" si="6"/>
        <v/>
      </c>
      <c r="M116" s="174" t="str">
        <f t="shared" si="7"/>
        <v/>
      </c>
      <c r="N116" s="58" t="str">
        <f t="shared" si="8"/>
        <v/>
      </c>
      <c r="O116" s="58" t="str">
        <f t="shared" si="9"/>
        <v/>
      </c>
      <c r="P116" s="59" t="str">
        <f t="shared" si="10"/>
        <v/>
      </c>
      <c r="Q116" s="67" t="str">
        <f t="shared" si="11"/>
        <v/>
      </c>
      <c r="R116" s="1"/>
      <c r="S116" s="1"/>
      <c r="T116" s="1"/>
      <c r="U116" s="1"/>
      <c r="V116" s="1"/>
    </row>
    <row r="117" spans="1:22" ht="13.6">
      <c r="A117" s="207"/>
      <c r="B117" s="190"/>
      <c r="C117" s="191"/>
      <c r="D117" s="208"/>
      <c r="E117" s="192"/>
      <c r="F117" s="192"/>
      <c r="G117" s="186"/>
      <c r="H117" s="186"/>
      <c r="I117" s="193"/>
      <c r="J117" s="209"/>
      <c r="K117" s="451"/>
      <c r="L117" s="171" t="str">
        <f t="shared" si="6"/>
        <v/>
      </c>
      <c r="M117" s="174" t="str">
        <f t="shared" si="7"/>
        <v/>
      </c>
      <c r="N117" s="58" t="str">
        <f t="shared" si="8"/>
        <v/>
      </c>
      <c r="O117" s="58" t="str">
        <f t="shared" si="9"/>
        <v/>
      </c>
      <c r="P117" s="59" t="str">
        <f t="shared" si="10"/>
        <v/>
      </c>
      <c r="Q117" s="67" t="str">
        <f t="shared" si="11"/>
        <v/>
      </c>
      <c r="R117" s="1"/>
      <c r="S117" s="1"/>
      <c r="T117" s="1"/>
      <c r="U117" s="1"/>
      <c r="V117" s="1"/>
    </row>
    <row r="118" spans="1:22" ht="13.6">
      <c r="A118" s="207"/>
      <c r="B118" s="190"/>
      <c r="C118" s="191"/>
      <c r="D118" s="208"/>
      <c r="E118" s="192"/>
      <c r="F118" s="192"/>
      <c r="G118" s="186"/>
      <c r="H118" s="186"/>
      <c r="I118" s="193"/>
      <c r="J118" s="209"/>
      <c r="K118" s="451"/>
      <c r="L118" s="171" t="str">
        <f t="shared" si="6"/>
        <v/>
      </c>
      <c r="M118" s="174" t="str">
        <f t="shared" si="7"/>
        <v/>
      </c>
      <c r="N118" s="58" t="str">
        <f t="shared" si="8"/>
        <v/>
      </c>
      <c r="O118" s="58" t="str">
        <f t="shared" si="9"/>
        <v/>
      </c>
      <c r="P118" s="59" t="str">
        <f t="shared" si="10"/>
        <v/>
      </c>
      <c r="Q118" s="67" t="str">
        <f t="shared" si="11"/>
        <v/>
      </c>
      <c r="R118" s="1"/>
      <c r="S118" s="1"/>
      <c r="T118" s="1"/>
      <c r="U118" s="1"/>
      <c r="V118" s="1"/>
    </row>
    <row r="119" spans="1:22" ht="13.6">
      <c r="A119" s="207"/>
      <c r="B119" s="190"/>
      <c r="C119" s="191"/>
      <c r="D119" s="208"/>
      <c r="E119" s="192"/>
      <c r="F119" s="192"/>
      <c r="G119" s="186"/>
      <c r="H119" s="186"/>
      <c r="I119" s="193"/>
      <c r="J119" s="209"/>
      <c r="K119" s="451"/>
      <c r="L119" s="171" t="str">
        <f t="shared" si="6"/>
        <v/>
      </c>
      <c r="M119" s="174" t="str">
        <f t="shared" si="7"/>
        <v/>
      </c>
      <c r="N119" s="58" t="str">
        <f t="shared" si="8"/>
        <v/>
      </c>
      <c r="O119" s="58" t="str">
        <f t="shared" si="9"/>
        <v/>
      </c>
      <c r="P119" s="59" t="str">
        <f t="shared" si="10"/>
        <v/>
      </c>
      <c r="Q119" s="67" t="str">
        <f t="shared" si="11"/>
        <v/>
      </c>
      <c r="R119" s="1"/>
      <c r="S119" s="1"/>
      <c r="T119" s="1"/>
      <c r="U119" s="1"/>
      <c r="V119" s="1"/>
    </row>
    <row r="120" spans="1:22" ht="13.6">
      <c r="A120" s="207"/>
      <c r="B120" s="190"/>
      <c r="C120" s="191"/>
      <c r="D120" s="208"/>
      <c r="E120" s="192"/>
      <c r="F120" s="192"/>
      <c r="G120" s="186"/>
      <c r="H120" s="186"/>
      <c r="I120" s="193"/>
      <c r="J120" s="209"/>
      <c r="K120" s="451"/>
      <c r="L120" s="171" t="str">
        <f t="shared" si="6"/>
        <v/>
      </c>
      <c r="M120" s="174" t="str">
        <f t="shared" si="7"/>
        <v/>
      </c>
      <c r="N120" s="58" t="str">
        <f t="shared" si="8"/>
        <v/>
      </c>
      <c r="O120" s="58" t="str">
        <f t="shared" si="9"/>
        <v/>
      </c>
      <c r="P120" s="59" t="str">
        <f t="shared" si="10"/>
        <v/>
      </c>
      <c r="Q120" s="67" t="str">
        <f t="shared" si="11"/>
        <v/>
      </c>
      <c r="R120" s="1"/>
      <c r="S120" s="1"/>
      <c r="T120" s="1"/>
      <c r="U120" s="1"/>
      <c r="V120" s="1"/>
    </row>
    <row r="121" spans="1:22" ht="13.6">
      <c r="A121" s="207"/>
      <c r="B121" s="190"/>
      <c r="C121" s="191"/>
      <c r="D121" s="208"/>
      <c r="E121" s="192"/>
      <c r="F121" s="192"/>
      <c r="G121" s="186"/>
      <c r="H121" s="186"/>
      <c r="I121" s="193"/>
      <c r="J121" s="209"/>
      <c r="K121" s="451"/>
      <c r="L121" s="171" t="str">
        <f t="shared" si="6"/>
        <v/>
      </c>
      <c r="M121" s="174" t="str">
        <f t="shared" si="7"/>
        <v/>
      </c>
      <c r="N121" s="58" t="str">
        <f t="shared" si="8"/>
        <v/>
      </c>
      <c r="O121" s="58" t="str">
        <f t="shared" si="9"/>
        <v/>
      </c>
      <c r="P121" s="59" t="str">
        <f t="shared" si="10"/>
        <v/>
      </c>
      <c r="Q121" s="67" t="str">
        <f t="shared" si="11"/>
        <v/>
      </c>
      <c r="R121" s="1"/>
      <c r="S121" s="1"/>
      <c r="T121" s="1"/>
      <c r="U121" s="1"/>
      <c r="V121" s="1"/>
    </row>
    <row r="122" spans="1:22" ht="13.6">
      <c r="A122" s="207"/>
      <c r="B122" s="190"/>
      <c r="C122" s="191"/>
      <c r="D122" s="208"/>
      <c r="E122" s="192"/>
      <c r="F122" s="192"/>
      <c r="G122" s="186"/>
      <c r="H122" s="186"/>
      <c r="I122" s="193"/>
      <c r="J122" s="209"/>
      <c r="K122" s="451"/>
      <c r="L122" s="171" t="str">
        <f t="shared" si="6"/>
        <v/>
      </c>
      <c r="M122" s="174" t="str">
        <f t="shared" si="7"/>
        <v/>
      </c>
      <c r="N122" s="58" t="str">
        <f t="shared" si="8"/>
        <v/>
      </c>
      <c r="O122" s="58" t="str">
        <f t="shared" si="9"/>
        <v/>
      </c>
      <c r="P122" s="59" t="str">
        <f t="shared" si="10"/>
        <v/>
      </c>
      <c r="Q122" s="67" t="str">
        <f t="shared" si="11"/>
        <v/>
      </c>
      <c r="R122" s="1"/>
      <c r="S122" s="1"/>
      <c r="T122" s="1"/>
      <c r="U122" s="1"/>
      <c r="V122" s="1"/>
    </row>
    <row r="123" spans="1:22" ht="13.6">
      <c r="A123" s="207"/>
      <c r="B123" s="190"/>
      <c r="C123" s="191"/>
      <c r="D123" s="208"/>
      <c r="E123" s="192"/>
      <c r="F123" s="192"/>
      <c r="G123" s="186"/>
      <c r="H123" s="186"/>
      <c r="I123" s="193"/>
      <c r="J123" s="209"/>
      <c r="K123" s="451"/>
      <c r="L123" s="171" t="str">
        <f t="shared" si="6"/>
        <v/>
      </c>
      <c r="M123" s="174" t="str">
        <f t="shared" si="7"/>
        <v/>
      </c>
      <c r="N123" s="58" t="str">
        <f t="shared" si="8"/>
        <v/>
      </c>
      <c r="O123" s="58" t="str">
        <f t="shared" si="9"/>
        <v/>
      </c>
      <c r="P123" s="59" t="str">
        <f t="shared" si="10"/>
        <v/>
      </c>
      <c r="Q123" s="67" t="str">
        <f t="shared" si="11"/>
        <v/>
      </c>
      <c r="R123" s="1"/>
      <c r="S123" s="1"/>
      <c r="T123" s="1"/>
      <c r="U123" s="1"/>
      <c r="V123" s="1"/>
    </row>
    <row r="124" spans="1:22" ht="13.6">
      <c r="A124" s="207"/>
      <c r="B124" s="190"/>
      <c r="C124" s="191"/>
      <c r="D124" s="208"/>
      <c r="E124" s="192"/>
      <c r="F124" s="192"/>
      <c r="G124" s="186"/>
      <c r="H124" s="186"/>
      <c r="I124" s="193"/>
      <c r="J124" s="209"/>
      <c r="K124" s="451"/>
      <c r="L124" s="171" t="str">
        <f t="shared" si="6"/>
        <v/>
      </c>
      <c r="M124" s="174" t="str">
        <f t="shared" si="7"/>
        <v/>
      </c>
      <c r="N124" s="58" t="str">
        <f t="shared" si="8"/>
        <v/>
      </c>
      <c r="O124" s="58" t="str">
        <f t="shared" si="9"/>
        <v/>
      </c>
      <c r="P124" s="59" t="str">
        <f t="shared" si="10"/>
        <v/>
      </c>
      <c r="Q124" s="67" t="str">
        <f t="shared" si="11"/>
        <v/>
      </c>
      <c r="R124" s="1"/>
      <c r="S124" s="1"/>
      <c r="T124" s="1"/>
      <c r="U124" s="1"/>
      <c r="V124" s="1"/>
    </row>
    <row r="125" spans="1:22" ht="13.6">
      <c r="A125" s="207"/>
      <c r="B125" s="190"/>
      <c r="C125" s="191"/>
      <c r="D125" s="208"/>
      <c r="E125" s="192"/>
      <c r="F125" s="192"/>
      <c r="G125" s="186"/>
      <c r="H125" s="186"/>
      <c r="I125" s="193"/>
      <c r="J125" s="209"/>
      <c r="K125" s="451"/>
      <c r="L125" s="171" t="str">
        <f t="shared" si="6"/>
        <v/>
      </c>
      <c r="M125" s="174" t="str">
        <f t="shared" si="7"/>
        <v/>
      </c>
      <c r="N125" s="58" t="str">
        <f t="shared" si="8"/>
        <v/>
      </c>
      <c r="O125" s="58" t="str">
        <f t="shared" si="9"/>
        <v/>
      </c>
      <c r="P125" s="59" t="str">
        <f t="shared" si="10"/>
        <v/>
      </c>
      <c r="Q125" s="67" t="str">
        <f t="shared" si="11"/>
        <v/>
      </c>
      <c r="R125" s="1"/>
      <c r="S125" s="1"/>
      <c r="T125" s="1"/>
      <c r="U125" s="1"/>
      <c r="V125" s="1"/>
    </row>
    <row r="126" spans="1:22" ht="13.6">
      <c r="A126" s="207"/>
      <c r="B126" s="190"/>
      <c r="C126" s="191"/>
      <c r="D126" s="208"/>
      <c r="E126" s="192"/>
      <c r="F126" s="192"/>
      <c r="G126" s="186"/>
      <c r="H126" s="186"/>
      <c r="I126" s="193"/>
      <c r="J126" s="209"/>
      <c r="K126" s="451"/>
      <c r="L126" s="171" t="str">
        <f t="shared" si="6"/>
        <v/>
      </c>
      <c r="M126" s="174" t="str">
        <f t="shared" si="7"/>
        <v/>
      </c>
      <c r="N126" s="58" t="str">
        <f t="shared" si="8"/>
        <v/>
      </c>
      <c r="O126" s="58" t="str">
        <f t="shared" si="9"/>
        <v/>
      </c>
      <c r="P126" s="59" t="str">
        <f t="shared" si="10"/>
        <v/>
      </c>
      <c r="Q126" s="67" t="str">
        <f t="shared" si="11"/>
        <v/>
      </c>
      <c r="R126" s="1"/>
      <c r="S126" s="1"/>
      <c r="T126" s="1"/>
      <c r="U126" s="1"/>
      <c r="V126" s="1"/>
    </row>
    <row r="127" spans="1:22" ht="13.6">
      <c r="A127" s="207"/>
      <c r="B127" s="190"/>
      <c r="C127" s="191"/>
      <c r="D127" s="208"/>
      <c r="E127" s="192"/>
      <c r="F127" s="192"/>
      <c r="G127" s="186"/>
      <c r="H127" s="186"/>
      <c r="I127" s="193"/>
      <c r="J127" s="209"/>
      <c r="K127" s="451"/>
      <c r="L127" s="171" t="str">
        <f t="shared" si="6"/>
        <v/>
      </c>
      <c r="M127" s="174" t="str">
        <f t="shared" si="7"/>
        <v/>
      </c>
      <c r="N127" s="58" t="str">
        <f t="shared" si="8"/>
        <v/>
      </c>
      <c r="O127" s="58" t="str">
        <f t="shared" si="9"/>
        <v/>
      </c>
      <c r="P127" s="59" t="str">
        <f t="shared" si="10"/>
        <v/>
      </c>
      <c r="Q127" s="67" t="str">
        <f t="shared" si="11"/>
        <v/>
      </c>
      <c r="R127" s="1"/>
      <c r="S127" s="1"/>
      <c r="T127" s="1"/>
      <c r="U127" s="1"/>
      <c r="V127" s="1"/>
    </row>
    <row r="128" spans="1:22" ht="13.6">
      <c r="A128" s="207"/>
      <c r="B128" s="190"/>
      <c r="C128" s="191"/>
      <c r="D128" s="208"/>
      <c r="E128" s="192"/>
      <c r="F128" s="192"/>
      <c r="G128" s="186"/>
      <c r="H128" s="186"/>
      <c r="I128" s="193"/>
      <c r="J128" s="209"/>
      <c r="K128" s="451"/>
      <c r="L128" s="171" t="str">
        <f t="shared" si="6"/>
        <v/>
      </c>
      <c r="M128" s="174" t="str">
        <f t="shared" si="7"/>
        <v/>
      </c>
      <c r="N128" s="58" t="str">
        <f t="shared" si="8"/>
        <v/>
      </c>
      <c r="O128" s="58" t="str">
        <f t="shared" si="9"/>
        <v/>
      </c>
      <c r="P128" s="59" t="str">
        <f t="shared" si="10"/>
        <v/>
      </c>
      <c r="Q128" s="67" t="str">
        <f t="shared" si="11"/>
        <v/>
      </c>
      <c r="R128" s="1"/>
      <c r="S128" s="1"/>
      <c r="T128" s="1"/>
      <c r="U128" s="1"/>
      <c r="V128" s="1"/>
    </row>
    <row r="129" spans="1:22" ht="13.6">
      <c r="A129" s="207"/>
      <c r="B129" s="190"/>
      <c r="C129" s="191"/>
      <c r="D129" s="208"/>
      <c r="E129" s="192"/>
      <c r="F129" s="192"/>
      <c r="G129" s="186"/>
      <c r="H129" s="186"/>
      <c r="I129" s="193"/>
      <c r="J129" s="209"/>
      <c r="K129" s="451"/>
      <c r="L129" s="171" t="str">
        <f t="shared" si="6"/>
        <v/>
      </c>
      <c r="M129" s="174" t="str">
        <f t="shared" si="7"/>
        <v/>
      </c>
      <c r="N129" s="58" t="str">
        <f t="shared" si="8"/>
        <v/>
      </c>
      <c r="O129" s="58" t="str">
        <f t="shared" si="9"/>
        <v/>
      </c>
      <c r="P129" s="59" t="str">
        <f t="shared" si="10"/>
        <v/>
      </c>
      <c r="Q129" s="67" t="str">
        <f t="shared" si="11"/>
        <v/>
      </c>
      <c r="R129" s="1"/>
      <c r="S129" s="1"/>
      <c r="T129" s="1"/>
      <c r="U129" s="1"/>
      <c r="V129" s="1"/>
    </row>
    <row r="130" spans="1:22" ht="13.6">
      <c r="A130" s="207"/>
      <c r="B130" s="190"/>
      <c r="C130" s="191"/>
      <c r="D130" s="208"/>
      <c r="E130" s="192"/>
      <c r="F130" s="192"/>
      <c r="G130" s="186"/>
      <c r="H130" s="186"/>
      <c r="I130" s="193"/>
      <c r="J130" s="209"/>
      <c r="K130" s="451"/>
      <c r="L130" s="171" t="str">
        <f t="shared" si="6"/>
        <v/>
      </c>
      <c r="M130" s="174" t="str">
        <f t="shared" si="7"/>
        <v/>
      </c>
      <c r="N130" s="58" t="str">
        <f t="shared" si="8"/>
        <v/>
      </c>
      <c r="O130" s="58" t="str">
        <f t="shared" si="9"/>
        <v/>
      </c>
      <c r="P130" s="59" t="str">
        <f t="shared" si="10"/>
        <v/>
      </c>
      <c r="Q130" s="67" t="str">
        <f t="shared" si="11"/>
        <v/>
      </c>
      <c r="R130" s="1"/>
      <c r="S130" s="1"/>
      <c r="T130" s="1"/>
      <c r="U130" s="1"/>
      <c r="V130" s="1"/>
    </row>
    <row r="131" spans="1:22" ht="13.6">
      <c r="A131" s="207"/>
      <c r="B131" s="190"/>
      <c r="C131" s="191"/>
      <c r="D131" s="208"/>
      <c r="E131" s="192"/>
      <c r="F131" s="192"/>
      <c r="G131" s="186"/>
      <c r="H131" s="186"/>
      <c r="I131" s="193"/>
      <c r="J131" s="209"/>
      <c r="K131" s="451"/>
      <c r="L131" s="171" t="str">
        <f t="shared" si="6"/>
        <v/>
      </c>
      <c r="M131" s="174" t="str">
        <f t="shared" si="7"/>
        <v/>
      </c>
      <c r="N131" s="58" t="str">
        <f t="shared" si="8"/>
        <v/>
      </c>
      <c r="O131" s="58" t="str">
        <f t="shared" si="9"/>
        <v/>
      </c>
      <c r="P131" s="59" t="str">
        <f t="shared" si="10"/>
        <v/>
      </c>
      <c r="Q131" s="67" t="str">
        <f t="shared" si="11"/>
        <v/>
      </c>
      <c r="R131" s="1"/>
      <c r="S131" s="1"/>
      <c r="T131" s="1"/>
      <c r="U131" s="1"/>
      <c r="V131" s="1"/>
    </row>
    <row r="132" spans="1:22" ht="13.6">
      <c r="A132" s="207"/>
      <c r="B132" s="190"/>
      <c r="C132" s="191"/>
      <c r="D132" s="208"/>
      <c r="E132" s="192"/>
      <c r="F132" s="192"/>
      <c r="G132" s="186"/>
      <c r="H132" s="186"/>
      <c r="I132" s="193"/>
      <c r="J132" s="209"/>
      <c r="K132" s="451"/>
      <c r="L132" s="171" t="str">
        <f t="shared" si="6"/>
        <v/>
      </c>
      <c r="M132" s="174" t="str">
        <f t="shared" si="7"/>
        <v/>
      </c>
      <c r="N132" s="58" t="str">
        <f t="shared" si="8"/>
        <v/>
      </c>
      <c r="O132" s="58" t="str">
        <f t="shared" si="9"/>
        <v/>
      </c>
      <c r="P132" s="59" t="str">
        <f t="shared" si="10"/>
        <v/>
      </c>
      <c r="Q132" s="67" t="str">
        <f t="shared" si="11"/>
        <v/>
      </c>
      <c r="R132" s="1"/>
      <c r="S132" s="1"/>
      <c r="T132" s="1"/>
      <c r="U132" s="1"/>
      <c r="V132" s="1"/>
    </row>
    <row r="133" spans="1:22" ht="13.6">
      <c r="A133" s="207"/>
      <c r="B133" s="190"/>
      <c r="C133" s="191"/>
      <c r="D133" s="208"/>
      <c r="E133" s="192"/>
      <c r="F133" s="192"/>
      <c r="G133" s="186"/>
      <c r="H133" s="186"/>
      <c r="I133" s="193"/>
      <c r="J133" s="209"/>
      <c r="K133" s="451"/>
      <c r="L133" s="171" t="str">
        <f t="shared" si="6"/>
        <v/>
      </c>
      <c r="M133" s="174" t="str">
        <f t="shared" si="7"/>
        <v/>
      </c>
      <c r="N133" s="58" t="str">
        <f t="shared" si="8"/>
        <v/>
      </c>
      <c r="O133" s="58" t="str">
        <f t="shared" si="9"/>
        <v/>
      </c>
      <c r="P133" s="59" t="str">
        <f t="shared" si="10"/>
        <v/>
      </c>
      <c r="Q133" s="67" t="str">
        <f t="shared" si="11"/>
        <v/>
      </c>
      <c r="R133" s="1"/>
      <c r="S133" s="1"/>
      <c r="T133" s="1"/>
      <c r="U133" s="1"/>
      <c r="V133" s="1"/>
    </row>
    <row r="134" spans="1:22" ht="13.6">
      <c r="A134" s="207"/>
      <c r="B134" s="190"/>
      <c r="C134" s="191"/>
      <c r="D134" s="208"/>
      <c r="E134" s="192"/>
      <c r="F134" s="192"/>
      <c r="G134" s="186"/>
      <c r="H134" s="186"/>
      <c r="I134" s="193"/>
      <c r="J134" s="209"/>
      <c r="K134" s="451"/>
      <c r="L134" s="171" t="str">
        <f t="shared" si="6"/>
        <v/>
      </c>
      <c r="M134" s="174" t="str">
        <f t="shared" si="7"/>
        <v/>
      </c>
      <c r="N134" s="58" t="str">
        <f t="shared" si="8"/>
        <v/>
      </c>
      <c r="O134" s="58" t="str">
        <f t="shared" si="9"/>
        <v/>
      </c>
      <c r="P134" s="59" t="str">
        <f t="shared" si="10"/>
        <v/>
      </c>
      <c r="Q134" s="67" t="str">
        <f t="shared" si="11"/>
        <v/>
      </c>
      <c r="R134" s="1"/>
      <c r="S134" s="1"/>
      <c r="T134" s="1"/>
      <c r="U134" s="1"/>
      <c r="V134" s="1"/>
    </row>
    <row r="135" spans="1:22" ht="13.6">
      <c r="A135" s="207"/>
      <c r="B135" s="190"/>
      <c r="C135" s="191"/>
      <c r="D135" s="208"/>
      <c r="E135" s="192"/>
      <c r="F135" s="192"/>
      <c r="G135" s="186"/>
      <c r="H135" s="186"/>
      <c r="I135" s="193"/>
      <c r="J135" s="209"/>
      <c r="K135" s="451"/>
      <c r="L135" s="171" t="str">
        <f t="shared" si="6"/>
        <v/>
      </c>
      <c r="M135" s="174" t="str">
        <f t="shared" si="7"/>
        <v/>
      </c>
      <c r="N135" s="58" t="str">
        <f t="shared" si="8"/>
        <v/>
      </c>
      <c r="O135" s="58" t="str">
        <f t="shared" si="9"/>
        <v/>
      </c>
      <c r="P135" s="59" t="str">
        <f t="shared" si="10"/>
        <v/>
      </c>
      <c r="Q135" s="67" t="str">
        <f t="shared" si="11"/>
        <v/>
      </c>
      <c r="R135" s="1"/>
      <c r="S135" s="1"/>
      <c r="T135" s="1"/>
      <c r="U135" s="1"/>
      <c r="V135" s="1"/>
    </row>
    <row r="136" spans="1:22" ht="13.6">
      <c r="A136" s="207"/>
      <c r="B136" s="190"/>
      <c r="C136" s="191"/>
      <c r="D136" s="208"/>
      <c r="E136" s="192"/>
      <c r="F136" s="192"/>
      <c r="G136" s="186"/>
      <c r="H136" s="186"/>
      <c r="I136" s="193"/>
      <c r="J136" s="209"/>
      <c r="K136" s="451"/>
      <c r="L136" s="171" t="str">
        <f t="shared" si="6"/>
        <v/>
      </c>
      <c r="M136" s="174" t="str">
        <f t="shared" si="7"/>
        <v/>
      </c>
      <c r="N136" s="58" t="str">
        <f t="shared" si="8"/>
        <v/>
      </c>
      <c r="O136" s="58" t="str">
        <f t="shared" si="9"/>
        <v/>
      </c>
      <c r="P136" s="59" t="str">
        <f t="shared" si="10"/>
        <v/>
      </c>
      <c r="Q136" s="67" t="str">
        <f t="shared" si="11"/>
        <v/>
      </c>
      <c r="R136" s="1"/>
      <c r="S136" s="1"/>
      <c r="T136" s="1"/>
      <c r="U136" s="1"/>
      <c r="V136" s="1"/>
    </row>
    <row r="137" spans="1:22" ht="13.6">
      <c r="A137" s="207"/>
      <c r="B137" s="190"/>
      <c r="C137" s="191"/>
      <c r="D137" s="208"/>
      <c r="E137" s="192"/>
      <c r="F137" s="192"/>
      <c r="G137" s="186"/>
      <c r="H137" s="186"/>
      <c r="I137" s="193"/>
      <c r="J137" s="209"/>
      <c r="K137" s="451"/>
      <c r="L137" s="171" t="str">
        <f t="shared" si="6"/>
        <v/>
      </c>
      <c r="M137" s="174" t="str">
        <f t="shared" si="7"/>
        <v/>
      </c>
      <c r="N137" s="58" t="str">
        <f t="shared" si="8"/>
        <v/>
      </c>
      <c r="O137" s="58" t="str">
        <f t="shared" si="9"/>
        <v/>
      </c>
      <c r="P137" s="59" t="str">
        <f t="shared" si="10"/>
        <v/>
      </c>
      <c r="Q137" s="67" t="str">
        <f t="shared" si="11"/>
        <v/>
      </c>
      <c r="R137" s="1"/>
      <c r="S137" s="1"/>
      <c r="T137" s="1"/>
      <c r="U137" s="1"/>
      <c r="V137" s="1"/>
    </row>
    <row r="138" spans="1:22" ht="13.6">
      <c r="A138" s="207"/>
      <c r="B138" s="190"/>
      <c r="C138" s="191"/>
      <c r="D138" s="208"/>
      <c r="E138" s="192"/>
      <c r="F138" s="192"/>
      <c r="G138" s="186"/>
      <c r="H138" s="186"/>
      <c r="I138" s="193"/>
      <c r="J138" s="209"/>
      <c r="K138" s="451"/>
      <c r="L138" s="171" t="str">
        <f t="shared" si="6"/>
        <v/>
      </c>
      <c r="M138" s="174" t="str">
        <f t="shared" si="7"/>
        <v/>
      </c>
      <c r="N138" s="58" t="str">
        <f t="shared" si="8"/>
        <v/>
      </c>
      <c r="O138" s="58" t="str">
        <f t="shared" si="9"/>
        <v/>
      </c>
      <c r="P138" s="59" t="str">
        <f t="shared" si="10"/>
        <v/>
      </c>
      <c r="Q138" s="67" t="str">
        <f t="shared" si="11"/>
        <v/>
      </c>
      <c r="R138" s="1"/>
      <c r="S138" s="1"/>
      <c r="T138" s="1"/>
      <c r="U138" s="1"/>
      <c r="V138" s="1"/>
    </row>
    <row r="139" spans="1:22" ht="13.6">
      <c r="A139" s="207"/>
      <c r="B139" s="190"/>
      <c r="C139" s="191"/>
      <c r="D139" s="208"/>
      <c r="E139" s="192"/>
      <c r="F139" s="192"/>
      <c r="G139" s="186"/>
      <c r="H139" s="186"/>
      <c r="I139" s="193"/>
      <c r="J139" s="209"/>
      <c r="K139" s="451"/>
      <c r="L139" s="171" t="str">
        <f t="shared" si="6"/>
        <v/>
      </c>
      <c r="M139" s="174" t="str">
        <f t="shared" si="7"/>
        <v/>
      </c>
      <c r="N139" s="58" t="str">
        <f t="shared" si="8"/>
        <v/>
      </c>
      <c r="O139" s="58" t="str">
        <f t="shared" si="9"/>
        <v/>
      </c>
      <c r="P139" s="59" t="str">
        <f t="shared" si="10"/>
        <v/>
      </c>
      <c r="Q139" s="67" t="str">
        <f t="shared" si="11"/>
        <v/>
      </c>
      <c r="R139" s="1"/>
      <c r="S139" s="1"/>
      <c r="T139" s="1"/>
      <c r="U139" s="1"/>
      <c r="V139" s="1"/>
    </row>
    <row r="140" spans="1:22" ht="13.6">
      <c r="A140" s="207"/>
      <c r="B140" s="190"/>
      <c r="C140" s="191"/>
      <c r="D140" s="208"/>
      <c r="E140" s="192"/>
      <c r="F140" s="192"/>
      <c r="G140" s="186"/>
      <c r="H140" s="186"/>
      <c r="I140" s="193"/>
      <c r="J140" s="209"/>
      <c r="K140" s="451"/>
      <c r="L140" s="171" t="str">
        <f t="shared" si="6"/>
        <v/>
      </c>
      <c r="M140" s="174" t="str">
        <f t="shared" si="7"/>
        <v/>
      </c>
      <c r="N140" s="58" t="str">
        <f t="shared" si="8"/>
        <v/>
      </c>
      <c r="O140" s="58" t="str">
        <f t="shared" si="9"/>
        <v/>
      </c>
      <c r="P140" s="59" t="str">
        <f t="shared" si="10"/>
        <v/>
      </c>
      <c r="Q140" s="67" t="str">
        <f t="shared" si="11"/>
        <v/>
      </c>
      <c r="R140" s="1"/>
      <c r="S140" s="1"/>
      <c r="T140" s="1"/>
      <c r="U140" s="1"/>
      <c r="V140" s="1"/>
    </row>
    <row r="141" spans="1:22" ht="13.6">
      <c r="A141" s="207"/>
      <c r="B141" s="190"/>
      <c r="C141" s="191"/>
      <c r="D141" s="208"/>
      <c r="E141" s="192"/>
      <c r="F141" s="192"/>
      <c r="G141" s="186"/>
      <c r="H141" s="186"/>
      <c r="I141" s="193"/>
      <c r="J141" s="209"/>
      <c r="K141" s="451"/>
      <c r="L141" s="171" t="str">
        <f t="shared" si="6"/>
        <v/>
      </c>
      <c r="M141" s="174" t="str">
        <f t="shared" si="7"/>
        <v/>
      </c>
      <c r="N141" s="58" t="str">
        <f t="shared" si="8"/>
        <v/>
      </c>
      <c r="O141" s="58" t="str">
        <f t="shared" si="9"/>
        <v/>
      </c>
      <c r="P141" s="59" t="str">
        <f t="shared" si="10"/>
        <v/>
      </c>
      <c r="Q141" s="67" t="str">
        <f t="shared" si="11"/>
        <v/>
      </c>
      <c r="R141" s="1"/>
      <c r="S141" s="1"/>
      <c r="T141" s="1"/>
      <c r="U141" s="1"/>
      <c r="V141" s="1"/>
    </row>
    <row r="142" spans="1:22" ht="13.6">
      <c r="A142" s="207"/>
      <c r="B142" s="190"/>
      <c r="C142" s="191"/>
      <c r="D142" s="208"/>
      <c r="E142" s="192"/>
      <c r="F142" s="192"/>
      <c r="G142" s="186"/>
      <c r="H142" s="186"/>
      <c r="I142" s="193"/>
      <c r="J142" s="209"/>
      <c r="K142" s="451"/>
      <c r="L142" s="171" t="str">
        <f t="shared" si="6"/>
        <v/>
      </c>
      <c r="M142" s="174" t="str">
        <f t="shared" si="7"/>
        <v/>
      </c>
      <c r="N142" s="58" t="str">
        <f t="shared" si="8"/>
        <v/>
      </c>
      <c r="O142" s="58" t="str">
        <f t="shared" si="9"/>
        <v/>
      </c>
      <c r="P142" s="59" t="str">
        <f t="shared" si="10"/>
        <v/>
      </c>
      <c r="Q142" s="67" t="str">
        <f t="shared" si="11"/>
        <v/>
      </c>
      <c r="R142" s="1"/>
      <c r="S142" s="1"/>
      <c r="T142" s="1"/>
      <c r="U142" s="1"/>
      <c r="V142" s="1"/>
    </row>
    <row r="143" spans="1:22" ht="13.6">
      <c r="A143" s="207"/>
      <c r="B143" s="190"/>
      <c r="C143" s="191"/>
      <c r="D143" s="208"/>
      <c r="E143" s="192"/>
      <c r="F143" s="192"/>
      <c r="G143" s="186"/>
      <c r="H143" s="186"/>
      <c r="I143" s="193"/>
      <c r="J143" s="209"/>
      <c r="K143" s="451"/>
      <c r="L143" s="171" t="str">
        <f t="shared" si="6"/>
        <v/>
      </c>
      <c r="M143" s="174" t="str">
        <f t="shared" si="7"/>
        <v/>
      </c>
      <c r="N143" s="58" t="str">
        <f t="shared" si="8"/>
        <v/>
      </c>
      <c r="O143" s="58" t="str">
        <f t="shared" si="9"/>
        <v/>
      </c>
      <c r="P143" s="59" t="str">
        <f t="shared" si="10"/>
        <v/>
      </c>
      <c r="Q143" s="67" t="str">
        <f t="shared" si="11"/>
        <v/>
      </c>
      <c r="R143" s="1"/>
      <c r="S143" s="1"/>
      <c r="T143" s="1"/>
      <c r="U143" s="1"/>
      <c r="V143" s="1"/>
    </row>
    <row r="144" spans="1:22" ht="13.6">
      <c r="A144" s="207"/>
      <c r="B144" s="190"/>
      <c r="C144" s="191"/>
      <c r="D144" s="208"/>
      <c r="E144" s="192"/>
      <c r="F144" s="192"/>
      <c r="G144" s="186"/>
      <c r="H144" s="186"/>
      <c r="I144" s="193"/>
      <c r="J144" s="209"/>
      <c r="K144" s="451"/>
      <c r="L144" s="171" t="str">
        <f t="shared" si="6"/>
        <v/>
      </c>
      <c r="M144" s="174" t="str">
        <f t="shared" si="7"/>
        <v/>
      </c>
      <c r="N144" s="58" t="str">
        <f t="shared" si="8"/>
        <v/>
      </c>
      <c r="O144" s="58" t="str">
        <f t="shared" si="9"/>
        <v/>
      </c>
      <c r="P144" s="59" t="str">
        <f t="shared" si="10"/>
        <v/>
      </c>
      <c r="Q144" s="67" t="str">
        <f t="shared" si="11"/>
        <v/>
      </c>
      <c r="R144" s="1"/>
      <c r="S144" s="1"/>
      <c r="T144" s="1"/>
      <c r="U144" s="1"/>
      <c r="V144" s="1"/>
    </row>
    <row r="145" spans="1:22" ht="13.6">
      <c r="A145" s="207"/>
      <c r="B145" s="190"/>
      <c r="C145" s="191"/>
      <c r="D145" s="208"/>
      <c r="E145" s="192"/>
      <c r="F145" s="192"/>
      <c r="G145" s="186"/>
      <c r="H145" s="186"/>
      <c r="I145" s="193"/>
      <c r="J145" s="209"/>
      <c r="K145" s="451"/>
      <c r="L145" s="171" t="str">
        <f t="shared" ref="L145:L208" si="12">IF(A145="","",IF(B145=160,0.16,IF(B145=125,0.125,IF(B145=110,0.11,IF(B145=85,0.085,IF(B145="FED SULEV30",0.03,IF(B145=70,0.07,IF(B145=50,0.05,IF(B145=30,0.03,IF(B145=20,0.02,IF(B145=0,0,"n/a")))))))))))</f>
        <v/>
      </c>
      <c r="M145" s="174" t="str">
        <f t="shared" ref="M145:M208" si="13">IF(L145="","",MAX(0,L145-IF(G145="Yes",0.005,0))-IF(H145="Yes",I145,0))</f>
        <v/>
      </c>
      <c r="N145" s="58" t="str">
        <f t="shared" ref="N145:N208" si="14">IF(A145="","",IF(OR(B145="",C145=""),"FIX BIN",J145*M145))</f>
        <v/>
      </c>
      <c r="O145" s="58" t="str">
        <f t="shared" ref="O145:O208" si="15">IF(A145="","",IF(OR(B145="",C145=""),"FIX BIN",IFERROR(J145*C145,"")))</f>
        <v/>
      </c>
      <c r="P145" s="59" t="str">
        <f t="shared" ref="P145:P208" si="16">IF(A145="","",IF(OR(B145="",C145=""),ERROR.TYPE(3),IFERROR(N145/$G$10,"")))</f>
        <v/>
      </c>
      <c r="Q145" s="67" t="str">
        <f t="shared" ref="Q145:Q208" si="17">IF(A145="","",IF(OR(B145="",C145=""),ERROR.TYPE(3),IFERROR(O145/$G$11,"")))</f>
        <v/>
      </c>
      <c r="R145" s="1"/>
      <c r="S145" s="1"/>
      <c r="T145" s="1"/>
      <c r="U145" s="1"/>
      <c r="V145" s="1"/>
    </row>
    <row r="146" spans="1:22" ht="13.6">
      <c r="A146" s="207"/>
      <c r="B146" s="190"/>
      <c r="C146" s="191"/>
      <c r="D146" s="208"/>
      <c r="E146" s="192"/>
      <c r="F146" s="192"/>
      <c r="G146" s="186"/>
      <c r="H146" s="186"/>
      <c r="I146" s="193"/>
      <c r="J146" s="209"/>
      <c r="K146" s="451"/>
      <c r="L146" s="171" t="str">
        <f t="shared" si="12"/>
        <v/>
      </c>
      <c r="M146" s="174" t="str">
        <f t="shared" si="13"/>
        <v/>
      </c>
      <c r="N146" s="58" t="str">
        <f t="shared" si="14"/>
        <v/>
      </c>
      <c r="O146" s="58" t="str">
        <f t="shared" si="15"/>
        <v/>
      </c>
      <c r="P146" s="59" t="str">
        <f t="shared" si="16"/>
        <v/>
      </c>
      <c r="Q146" s="67" t="str">
        <f t="shared" si="17"/>
        <v/>
      </c>
      <c r="R146" s="1"/>
      <c r="S146" s="1"/>
      <c r="T146" s="1"/>
      <c r="U146" s="1"/>
      <c r="V146" s="1"/>
    </row>
    <row r="147" spans="1:22" ht="13.6">
      <c r="A147" s="207"/>
      <c r="B147" s="190"/>
      <c r="C147" s="191"/>
      <c r="D147" s="208"/>
      <c r="E147" s="192"/>
      <c r="F147" s="192"/>
      <c r="G147" s="186"/>
      <c r="H147" s="186"/>
      <c r="I147" s="193"/>
      <c r="J147" s="209"/>
      <c r="K147" s="451"/>
      <c r="L147" s="171" t="str">
        <f t="shared" si="12"/>
        <v/>
      </c>
      <c r="M147" s="174" t="str">
        <f t="shared" si="13"/>
        <v/>
      </c>
      <c r="N147" s="58" t="str">
        <f t="shared" si="14"/>
        <v/>
      </c>
      <c r="O147" s="58" t="str">
        <f t="shared" si="15"/>
        <v/>
      </c>
      <c r="P147" s="59" t="str">
        <f t="shared" si="16"/>
        <v/>
      </c>
      <c r="Q147" s="67" t="str">
        <f t="shared" si="17"/>
        <v/>
      </c>
      <c r="R147" s="1"/>
      <c r="S147" s="1"/>
      <c r="T147" s="1"/>
      <c r="U147" s="1"/>
      <c r="V147" s="1"/>
    </row>
    <row r="148" spans="1:22" ht="13.6">
      <c r="A148" s="207"/>
      <c r="B148" s="190"/>
      <c r="C148" s="191"/>
      <c r="D148" s="208"/>
      <c r="E148" s="192"/>
      <c r="F148" s="192"/>
      <c r="G148" s="186"/>
      <c r="H148" s="186"/>
      <c r="I148" s="193"/>
      <c r="J148" s="209"/>
      <c r="K148" s="451"/>
      <c r="L148" s="171" t="str">
        <f t="shared" si="12"/>
        <v/>
      </c>
      <c r="M148" s="174" t="str">
        <f t="shared" si="13"/>
        <v/>
      </c>
      <c r="N148" s="58" t="str">
        <f t="shared" si="14"/>
        <v/>
      </c>
      <c r="O148" s="58" t="str">
        <f t="shared" si="15"/>
        <v/>
      </c>
      <c r="P148" s="59" t="str">
        <f t="shared" si="16"/>
        <v/>
      </c>
      <c r="Q148" s="67" t="str">
        <f t="shared" si="17"/>
        <v/>
      </c>
      <c r="R148" s="1"/>
      <c r="S148" s="1"/>
      <c r="T148" s="1"/>
      <c r="U148" s="1"/>
      <c r="V148" s="1"/>
    </row>
    <row r="149" spans="1:22" ht="13.6">
      <c r="A149" s="207"/>
      <c r="B149" s="190"/>
      <c r="C149" s="191"/>
      <c r="D149" s="208"/>
      <c r="E149" s="192"/>
      <c r="F149" s="192"/>
      <c r="G149" s="186"/>
      <c r="H149" s="186"/>
      <c r="I149" s="193"/>
      <c r="J149" s="209"/>
      <c r="K149" s="451"/>
      <c r="L149" s="171" t="str">
        <f t="shared" si="12"/>
        <v/>
      </c>
      <c r="M149" s="174" t="str">
        <f t="shared" si="13"/>
        <v/>
      </c>
      <c r="N149" s="58" t="str">
        <f t="shared" si="14"/>
        <v/>
      </c>
      <c r="O149" s="58" t="str">
        <f t="shared" si="15"/>
        <v/>
      </c>
      <c r="P149" s="59" t="str">
        <f t="shared" si="16"/>
        <v/>
      </c>
      <c r="Q149" s="67" t="str">
        <f t="shared" si="17"/>
        <v/>
      </c>
      <c r="R149" s="1"/>
      <c r="S149" s="1"/>
      <c r="T149" s="1"/>
      <c r="U149" s="1"/>
      <c r="V149" s="1"/>
    </row>
    <row r="150" spans="1:22" ht="13.6">
      <c r="A150" s="207"/>
      <c r="B150" s="190"/>
      <c r="C150" s="191"/>
      <c r="D150" s="208"/>
      <c r="E150" s="192"/>
      <c r="F150" s="192"/>
      <c r="G150" s="186"/>
      <c r="H150" s="186"/>
      <c r="I150" s="193"/>
      <c r="J150" s="209"/>
      <c r="K150" s="451"/>
      <c r="L150" s="171" t="str">
        <f t="shared" si="12"/>
        <v/>
      </c>
      <c r="M150" s="174" t="str">
        <f t="shared" si="13"/>
        <v/>
      </c>
      <c r="N150" s="58" t="str">
        <f t="shared" si="14"/>
        <v/>
      </c>
      <c r="O150" s="58" t="str">
        <f t="shared" si="15"/>
        <v/>
      </c>
      <c r="P150" s="59" t="str">
        <f t="shared" si="16"/>
        <v/>
      </c>
      <c r="Q150" s="67" t="str">
        <f t="shared" si="17"/>
        <v/>
      </c>
      <c r="R150" s="1"/>
      <c r="S150" s="1"/>
      <c r="T150" s="1"/>
      <c r="U150" s="1"/>
      <c r="V150" s="1"/>
    </row>
    <row r="151" spans="1:22" ht="13.6">
      <c r="A151" s="207"/>
      <c r="B151" s="190"/>
      <c r="C151" s="191"/>
      <c r="D151" s="208"/>
      <c r="E151" s="192"/>
      <c r="F151" s="192"/>
      <c r="G151" s="186"/>
      <c r="H151" s="186"/>
      <c r="I151" s="193"/>
      <c r="J151" s="209"/>
      <c r="K151" s="451"/>
      <c r="L151" s="171" t="str">
        <f t="shared" si="12"/>
        <v/>
      </c>
      <c r="M151" s="174" t="str">
        <f t="shared" si="13"/>
        <v/>
      </c>
      <c r="N151" s="58" t="str">
        <f t="shared" si="14"/>
        <v/>
      </c>
      <c r="O151" s="58" t="str">
        <f t="shared" si="15"/>
        <v/>
      </c>
      <c r="P151" s="59" t="str">
        <f t="shared" si="16"/>
        <v/>
      </c>
      <c r="Q151" s="67" t="str">
        <f t="shared" si="17"/>
        <v/>
      </c>
      <c r="R151" s="1"/>
      <c r="S151" s="1"/>
      <c r="T151" s="1"/>
      <c r="U151" s="1"/>
      <c r="V151" s="1"/>
    </row>
    <row r="152" spans="1:22" ht="13.6">
      <c r="A152" s="207"/>
      <c r="B152" s="190"/>
      <c r="C152" s="191"/>
      <c r="D152" s="208"/>
      <c r="E152" s="192"/>
      <c r="F152" s="192"/>
      <c r="G152" s="186"/>
      <c r="H152" s="186"/>
      <c r="I152" s="193"/>
      <c r="J152" s="209"/>
      <c r="K152" s="451"/>
      <c r="L152" s="171" t="str">
        <f t="shared" si="12"/>
        <v/>
      </c>
      <c r="M152" s="174" t="str">
        <f t="shared" si="13"/>
        <v/>
      </c>
      <c r="N152" s="58" t="str">
        <f t="shared" si="14"/>
        <v/>
      </c>
      <c r="O152" s="58" t="str">
        <f t="shared" si="15"/>
        <v/>
      </c>
      <c r="P152" s="59" t="str">
        <f t="shared" si="16"/>
        <v/>
      </c>
      <c r="Q152" s="67" t="str">
        <f t="shared" si="17"/>
        <v/>
      </c>
      <c r="R152" s="1"/>
      <c r="S152" s="1"/>
      <c r="T152" s="1"/>
      <c r="U152" s="1"/>
      <c r="V152" s="1"/>
    </row>
    <row r="153" spans="1:22" ht="13.6">
      <c r="A153" s="207"/>
      <c r="B153" s="190"/>
      <c r="C153" s="191"/>
      <c r="D153" s="208"/>
      <c r="E153" s="192"/>
      <c r="F153" s="192"/>
      <c r="G153" s="186"/>
      <c r="H153" s="186"/>
      <c r="I153" s="193"/>
      <c r="J153" s="209"/>
      <c r="K153" s="451"/>
      <c r="L153" s="171" t="str">
        <f t="shared" si="12"/>
        <v/>
      </c>
      <c r="M153" s="174" t="str">
        <f t="shared" si="13"/>
        <v/>
      </c>
      <c r="N153" s="58" t="str">
        <f t="shared" si="14"/>
        <v/>
      </c>
      <c r="O153" s="58" t="str">
        <f t="shared" si="15"/>
        <v/>
      </c>
      <c r="P153" s="59" t="str">
        <f t="shared" si="16"/>
        <v/>
      </c>
      <c r="Q153" s="67" t="str">
        <f t="shared" si="17"/>
        <v/>
      </c>
      <c r="R153" s="1"/>
      <c r="S153" s="1"/>
      <c r="T153" s="1"/>
      <c r="U153" s="1"/>
      <c r="V153" s="1"/>
    </row>
    <row r="154" spans="1:22" ht="13.6">
      <c r="A154" s="207"/>
      <c r="B154" s="190"/>
      <c r="C154" s="191"/>
      <c r="D154" s="208"/>
      <c r="E154" s="192"/>
      <c r="F154" s="192"/>
      <c r="G154" s="186"/>
      <c r="H154" s="186"/>
      <c r="I154" s="193"/>
      <c r="J154" s="209"/>
      <c r="K154" s="451"/>
      <c r="L154" s="171" t="str">
        <f t="shared" si="12"/>
        <v/>
      </c>
      <c r="M154" s="174" t="str">
        <f t="shared" si="13"/>
        <v/>
      </c>
      <c r="N154" s="58" t="str">
        <f t="shared" si="14"/>
        <v/>
      </c>
      <c r="O154" s="58" t="str">
        <f t="shared" si="15"/>
        <v/>
      </c>
      <c r="P154" s="59" t="str">
        <f t="shared" si="16"/>
        <v/>
      </c>
      <c r="Q154" s="67" t="str">
        <f t="shared" si="17"/>
        <v/>
      </c>
      <c r="R154" s="1"/>
      <c r="S154" s="1"/>
      <c r="T154" s="1"/>
      <c r="U154" s="1"/>
      <c r="V154" s="1"/>
    </row>
    <row r="155" spans="1:22" ht="13.6">
      <c r="A155" s="207"/>
      <c r="B155" s="190"/>
      <c r="C155" s="191"/>
      <c r="D155" s="208"/>
      <c r="E155" s="192"/>
      <c r="F155" s="192"/>
      <c r="G155" s="186"/>
      <c r="H155" s="186"/>
      <c r="I155" s="193"/>
      <c r="J155" s="209"/>
      <c r="K155" s="451"/>
      <c r="L155" s="171" t="str">
        <f t="shared" si="12"/>
        <v/>
      </c>
      <c r="M155" s="174" t="str">
        <f t="shared" si="13"/>
        <v/>
      </c>
      <c r="N155" s="58" t="str">
        <f t="shared" si="14"/>
        <v/>
      </c>
      <c r="O155" s="58" t="str">
        <f t="shared" si="15"/>
        <v/>
      </c>
      <c r="P155" s="59" t="str">
        <f t="shared" si="16"/>
        <v/>
      </c>
      <c r="Q155" s="67" t="str">
        <f t="shared" si="17"/>
        <v/>
      </c>
      <c r="R155" s="1"/>
      <c r="S155" s="1"/>
      <c r="T155" s="1"/>
      <c r="U155" s="1"/>
      <c r="V155" s="1"/>
    </row>
    <row r="156" spans="1:22" ht="13.6">
      <c r="A156" s="207"/>
      <c r="B156" s="190"/>
      <c r="C156" s="191"/>
      <c r="D156" s="208"/>
      <c r="E156" s="192"/>
      <c r="F156" s="192"/>
      <c r="G156" s="186"/>
      <c r="H156" s="186"/>
      <c r="I156" s="193"/>
      <c r="J156" s="209"/>
      <c r="K156" s="451"/>
      <c r="L156" s="171" t="str">
        <f t="shared" si="12"/>
        <v/>
      </c>
      <c r="M156" s="174" t="str">
        <f t="shared" si="13"/>
        <v/>
      </c>
      <c r="N156" s="58" t="str">
        <f t="shared" si="14"/>
        <v/>
      </c>
      <c r="O156" s="58" t="str">
        <f t="shared" si="15"/>
        <v/>
      </c>
      <c r="P156" s="59" t="str">
        <f t="shared" si="16"/>
        <v/>
      </c>
      <c r="Q156" s="67" t="str">
        <f t="shared" si="17"/>
        <v/>
      </c>
      <c r="R156" s="1"/>
      <c r="S156" s="1"/>
      <c r="T156" s="1"/>
      <c r="U156" s="1"/>
      <c r="V156" s="1"/>
    </row>
    <row r="157" spans="1:22" ht="13.6">
      <c r="A157" s="207"/>
      <c r="B157" s="190"/>
      <c r="C157" s="191"/>
      <c r="D157" s="208"/>
      <c r="E157" s="192"/>
      <c r="F157" s="192"/>
      <c r="G157" s="186"/>
      <c r="H157" s="186"/>
      <c r="I157" s="193"/>
      <c r="J157" s="209"/>
      <c r="K157" s="451"/>
      <c r="L157" s="171" t="str">
        <f t="shared" si="12"/>
        <v/>
      </c>
      <c r="M157" s="174" t="str">
        <f t="shared" si="13"/>
        <v/>
      </c>
      <c r="N157" s="58" t="str">
        <f t="shared" si="14"/>
        <v/>
      </c>
      <c r="O157" s="58" t="str">
        <f t="shared" si="15"/>
        <v/>
      </c>
      <c r="P157" s="59" t="str">
        <f t="shared" si="16"/>
        <v/>
      </c>
      <c r="Q157" s="67" t="str">
        <f t="shared" si="17"/>
        <v/>
      </c>
      <c r="R157" s="1"/>
      <c r="S157" s="1"/>
      <c r="T157" s="1"/>
      <c r="U157" s="1"/>
      <c r="V157" s="1"/>
    </row>
    <row r="158" spans="1:22" ht="13.6">
      <c r="A158" s="207"/>
      <c r="B158" s="190"/>
      <c r="C158" s="191"/>
      <c r="D158" s="208"/>
      <c r="E158" s="192"/>
      <c r="F158" s="192"/>
      <c r="G158" s="186"/>
      <c r="H158" s="186"/>
      <c r="I158" s="193"/>
      <c r="J158" s="209"/>
      <c r="K158" s="451"/>
      <c r="L158" s="171" t="str">
        <f t="shared" si="12"/>
        <v/>
      </c>
      <c r="M158" s="174" t="str">
        <f t="shared" si="13"/>
        <v/>
      </c>
      <c r="N158" s="58" t="str">
        <f t="shared" si="14"/>
        <v/>
      </c>
      <c r="O158" s="58" t="str">
        <f t="shared" si="15"/>
        <v/>
      </c>
      <c r="P158" s="59" t="str">
        <f t="shared" si="16"/>
        <v/>
      </c>
      <c r="Q158" s="67" t="str">
        <f t="shared" si="17"/>
        <v/>
      </c>
      <c r="R158" s="1"/>
      <c r="S158" s="1"/>
      <c r="T158" s="1"/>
      <c r="U158" s="1"/>
      <c r="V158" s="1"/>
    </row>
    <row r="159" spans="1:22" ht="13.6">
      <c r="A159" s="207"/>
      <c r="B159" s="190"/>
      <c r="C159" s="191"/>
      <c r="D159" s="208"/>
      <c r="E159" s="192"/>
      <c r="F159" s="192"/>
      <c r="G159" s="186"/>
      <c r="H159" s="186"/>
      <c r="I159" s="193"/>
      <c r="J159" s="209"/>
      <c r="K159" s="451"/>
      <c r="L159" s="171" t="str">
        <f t="shared" si="12"/>
        <v/>
      </c>
      <c r="M159" s="174" t="str">
        <f t="shared" si="13"/>
        <v/>
      </c>
      <c r="N159" s="58" t="str">
        <f t="shared" si="14"/>
        <v/>
      </c>
      <c r="O159" s="58" t="str">
        <f t="shared" si="15"/>
        <v/>
      </c>
      <c r="P159" s="59" t="str">
        <f t="shared" si="16"/>
        <v/>
      </c>
      <c r="Q159" s="67" t="str">
        <f t="shared" si="17"/>
        <v/>
      </c>
      <c r="R159" s="1"/>
      <c r="S159" s="1"/>
      <c r="T159" s="1"/>
      <c r="U159" s="1"/>
      <c r="V159" s="1"/>
    </row>
    <row r="160" spans="1:22" ht="13.6">
      <c r="A160" s="207"/>
      <c r="B160" s="190"/>
      <c r="C160" s="191"/>
      <c r="D160" s="208"/>
      <c r="E160" s="192"/>
      <c r="F160" s="192"/>
      <c r="G160" s="186"/>
      <c r="H160" s="186"/>
      <c r="I160" s="193"/>
      <c r="J160" s="209"/>
      <c r="K160" s="451"/>
      <c r="L160" s="171" t="str">
        <f t="shared" si="12"/>
        <v/>
      </c>
      <c r="M160" s="174" t="str">
        <f t="shared" si="13"/>
        <v/>
      </c>
      <c r="N160" s="58" t="str">
        <f t="shared" si="14"/>
        <v/>
      </c>
      <c r="O160" s="58" t="str">
        <f t="shared" si="15"/>
        <v/>
      </c>
      <c r="P160" s="59" t="str">
        <f t="shared" si="16"/>
        <v/>
      </c>
      <c r="Q160" s="67" t="str">
        <f t="shared" si="17"/>
        <v/>
      </c>
      <c r="R160" s="1"/>
      <c r="S160" s="1"/>
      <c r="T160" s="1"/>
      <c r="U160" s="1"/>
      <c r="V160" s="1"/>
    </row>
    <row r="161" spans="1:22" ht="13.6">
      <c r="A161" s="207"/>
      <c r="B161" s="190"/>
      <c r="C161" s="191"/>
      <c r="D161" s="208"/>
      <c r="E161" s="192"/>
      <c r="F161" s="192"/>
      <c r="G161" s="186"/>
      <c r="H161" s="186"/>
      <c r="I161" s="193"/>
      <c r="J161" s="209"/>
      <c r="K161" s="451"/>
      <c r="L161" s="171" t="str">
        <f t="shared" si="12"/>
        <v/>
      </c>
      <c r="M161" s="174" t="str">
        <f t="shared" si="13"/>
        <v/>
      </c>
      <c r="N161" s="58" t="str">
        <f t="shared" si="14"/>
        <v/>
      </c>
      <c r="O161" s="58" t="str">
        <f t="shared" si="15"/>
        <v/>
      </c>
      <c r="P161" s="59" t="str">
        <f t="shared" si="16"/>
        <v/>
      </c>
      <c r="Q161" s="67" t="str">
        <f t="shared" si="17"/>
        <v/>
      </c>
      <c r="R161" s="1"/>
      <c r="S161" s="1"/>
      <c r="T161" s="1"/>
      <c r="U161" s="1"/>
      <c r="V161" s="1"/>
    </row>
    <row r="162" spans="1:22" ht="13.6">
      <c r="A162" s="207"/>
      <c r="B162" s="190"/>
      <c r="C162" s="191"/>
      <c r="D162" s="208"/>
      <c r="E162" s="192"/>
      <c r="F162" s="192"/>
      <c r="G162" s="186"/>
      <c r="H162" s="186"/>
      <c r="I162" s="193"/>
      <c r="J162" s="209"/>
      <c r="K162" s="451"/>
      <c r="L162" s="171" t="str">
        <f t="shared" si="12"/>
        <v/>
      </c>
      <c r="M162" s="174" t="str">
        <f t="shared" si="13"/>
        <v/>
      </c>
      <c r="N162" s="58" t="str">
        <f t="shared" si="14"/>
        <v/>
      </c>
      <c r="O162" s="58" t="str">
        <f t="shared" si="15"/>
        <v/>
      </c>
      <c r="P162" s="59" t="str">
        <f t="shared" si="16"/>
        <v/>
      </c>
      <c r="Q162" s="67" t="str">
        <f t="shared" si="17"/>
        <v/>
      </c>
      <c r="R162" s="1"/>
      <c r="S162" s="1"/>
      <c r="T162" s="1"/>
      <c r="U162" s="1"/>
      <c r="V162" s="1"/>
    </row>
    <row r="163" spans="1:22" ht="13.6">
      <c r="A163" s="207"/>
      <c r="B163" s="190"/>
      <c r="C163" s="191"/>
      <c r="D163" s="208"/>
      <c r="E163" s="192"/>
      <c r="F163" s="192"/>
      <c r="G163" s="186"/>
      <c r="H163" s="186"/>
      <c r="I163" s="193"/>
      <c r="J163" s="209"/>
      <c r="K163" s="451"/>
      <c r="L163" s="171" t="str">
        <f t="shared" si="12"/>
        <v/>
      </c>
      <c r="M163" s="174" t="str">
        <f t="shared" si="13"/>
        <v/>
      </c>
      <c r="N163" s="58" t="str">
        <f t="shared" si="14"/>
        <v/>
      </c>
      <c r="O163" s="58" t="str">
        <f t="shared" si="15"/>
        <v/>
      </c>
      <c r="P163" s="59" t="str">
        <f t="shared" si="16"/>
        <v/>
      </c>
      <c r="Q163" s="67" t="str">
        <f t="shared" si="17"/>
        <v/>
      </c>
      <c r="R163" s="1"/>
      <c r="S163" s="1"/>
      <c r="T163" s="1"/>
      <c r="U163" s="1"/>
      <c r="V163" s="1"/>
    </row>
    <row r="164" spans="1:22" ht="13.6">
      <c r="A164" s="207"/>
      <c r="B164" s="190"/>
      <c r="C164" s="191"/>
      <c r="D164" s="208"/>
      <c r="E164" s="192"/>
      <c r="F164" s="192"/>
      <c r="G164" s="186"/>
      <c r="H164" s="186"/>
      <c r="I164" s="193"/>
      <c r="J164" s="209"/>
      <c r="K164" s="451"/>
      <c r="L164" s="171" t="str">
        <f t="shared" si="12"/>
        <v/>
      </c>
      <c r="M164" s="174" t="str">
        <f t="shared" si="13"/>
        <v/>
      </c>
      <c r="N164" s="58" t="str">
        <f t="shared" si="14"/>
        <v/>
      </c>
      <c r="O164" s="58" t="str">
        <f t="shared" si="15"/>
        <v/>
      </c>
      <c r="P164" s="59" t="str">
        <f t="shared" si="16"/>
        <v/>
      </c>
      <c r="Q164" s="67" t="str">
        <f t="shared" si="17"/>
        <v/>
      </c>
      <c r="R164" s="1"/>
      <c r="S164" s="1"/>
      <c r="T164" s="1"/>
      <c r="U164" s="1"/>
      <c r="V164" s="1"/>
    </row>
    <row r="165" spans="1:22" ht="13.6">
      <c r="A165" s="207"/>
      <c r="B165" s="190"/>
      <c r="C165" s="191"/>
      <c r="D165" s="208"/>
      <c r="E165" s="192"/>
      <c r="F165" s="192"/>
      <c r="G165" s="186"/>
      <c r="H165" s="186"/>
      <c r="I165" s="193"/>
      <c r="J165" s="209"/>
      <c r="K165" s="451"/>
      <c r="L165" s="171" t="str">
        <f t="shared" si="12"/>
        <v/>
      </c>
      <c r="M165" s="174" t="str">
        <f t="shared" si="13"/>
        <v/>
      </c>
      <c r="N165" s="58" t="str">
        <f t="shared" si="14"/>
        <v/>
      </c>
      <c r="O165" s="58" t="str">
        <f t="shared" si="15"/>
        <v/>
      </c>
      <c r="P165" s="59" t="str">
        <f t="shared" si="16"/>
        <v/>
      </c>
      <c r="Q165" s="67" t="str">
        <f t="shared" si="17"/>
        <v/>
      </c>
      <c r="R165" s="1"/>
      <c r="S165" s="1"/>
      <c r="T165" s="1"/>
      <c r="U165" s="1"/>
      <c r="V165" s="1"/>
    </row>
    <row r="166" spans="1:22" ht="13.6">
      <c r="A166" s="207"/>
      <c r="B166" s="190"/>
      <c r="C166" s="191"/>
      <c r="D166" s="208"/>
      <c r="E166" s="192"/>
      <c r="F166" s="192"/>
      <c r="G166" s="186"/>
      <c r="H166" s="186"/>
      <c r="I166" s="193"/>
      <c r="J166" s="209"/>
      <c r="K166" s="451"/>
      <c r="L166" s="171" t="str">
        <f t="shared" si="12"/>
        <v/>
      </c>
      <c r="M166" s="174" t="str">
        <f t="shared" si="13"/>
        <v/>
      </c>
      <c r="N166" s="58" t="str">
        <f t="shared" si="14"/>
        <v/>
      </c>
      <c r="O166" s="58" t="str">
        <f t="shared" si="15"/>
        <v/>
      </c>
      <c r="P166" s="59" t="str">
        <f t="shared" si="16"/>
        <v/>
      </c>
      <c r="Q166" s="67" t="str">
        <f t="shared" si="17"/>
        <v/>
      </c>
      <c r="R166" s="1"/>
      <c r="S166" s="1"/>
      <c r="T166" s="1"/>
      <c r="U166" s="1"/>
      <c r="V166" s="1"/>
    </row>
    <row r="167" spans="1:22" ht="13.6">
      <c r="A167" s="207"/>
      <c r="B167" s="190"/>
      <c r="C167" s="191"/>
      <c r="D167" s="208"/>
      <c r="E167" s="192"/>
      <c r="F167" s="192"/>
      <c r="G167" s="186"/>
      <c r="H167" s="186"/>
      <c r="I167" s="193"/>
      <c r="J167" s="209"/>
      <c r="K167" s="451"/>
      <c r="L167" s="171" t="str">
        <f t="shared" si="12"/>
        <v/>
      </c>
      <c r="M167" s="174" t="str">
        <f t="shared" si="13"/>
        <v/>
      </c>
      <c r="N167" s="58" t="str">
        <f t="shared" si="14"/>
        <v/>
      </c>
      <c r="O167" s="58" t="str">
        <f t="shared" si="15"/>
        <v/>
      </c>
      <c r="P167" s="59" t="str">
        <f t="shared" si="16"/>
        <v/>
      </c>
      <c r="Q167" s="67" t="str">
        <f t="shared" si="17"/>
        <v/>
      </c>
      <c r="R167" s="1"/>
      <c r="S167" s="1"/>
      <c r="T167" s="1"/>
      <c r="U167" s="1"/>
      <c r="V167" s="1"/>
    </row>
    <row r="168" spans="1:22" ht="13.6">
      <c r="A168" s="207"/>
      <c r="B168" s="190"/>
      <c r="C168" s="191"/>
      <c r="D168" s="208"/>
      <c r="E168" s="192"/>
      <c r="F168" s="192"/>
      <c r="G168" s="186"/>
      <c r="H168" s="186"/>
      <c r="I168" s="193"/>
      <c r="J168" s="209"/>
      <c r="K168" s="451"/>
      <c r="L168" s="171" t="str">
        <f t="shared" si="12"/>
        <v/>
      </c>
      <c r="M168" s="174" t="str">
        <f t="shared" si="13"/>
        <v/>
      </c>
      <c r="N168" s="58" t="str">
        <f t="shared" si="14"/>
        <v/>
      </c>
      <c r="O168" s="58" t="str">
        <f t="shared" si="15"/>
        <v/>
      </c>
      <c r="P168" s="59" t="str">
        <f t="shared" si="16"/>
        <v/>
      </c>
      <c r="Q168" s="67" t="str">
        <f t="shared" si="17"/>
        <v/>
      </c>
      <c r="R168" s="1"/>
      <c r="S168" s="1"/>
      <c r="T168" s="1"/>
      <c r="U168" s="1"/>
      <c r="V168" s="1"/>
    </row>
    <row r="169" spans="1:22" ht="13.6">
      <c r="A169" s="207"/>
      <c r="B169" s="190"/>
      <c r="C169" s="191"/>
      <c r="D169" s="208"/>
      <c r="E169" s="192"/>
      <c r="F169" s="192"/>
      <c r="G169" s="186"/>
      <c r="H169" s="186"/>
      <c r="I169" s="193"/>
      <c r="J169" s="209"/>
      <c r="K169" s="451"/>
      <c r="L169" s="171" t="str">
        <f t="shared" si="12"/>
        <v/>
      </c>
      <c r="M169" s="174" t="str">
        <f t="shared" si="13"/>
        <v/>
      </c>
      <c r="N169" s="58" t="str">
        <f t="shared" si="14"/>
        <v/>
      </c>
      <c r="O169" s="58" t="str">
        <f t="shared" si="15"/>
        <v/>
      </c>
      <c r="P169" s="59" t="str">
        <f t="shared" si="16"/>
        <v/>
      </c>
      <c r="Q169" s="67" t="str">
        <f t="shared" si="17"/>
        <v/>
      </c>
      <c r="R169" s="1"/>
      <c r="S169" s="1"/>
      <c r="T169" s="1"/>
      <c r="U169" s="1"/>
      <c r="V169" s="1"/>
    </row>
    <row r="170" spans="1:22" ht="13.6">
      <c r="A170" s="207"/>
      <c r="B170" s="190"/>
      <c r="C170" s="191"/>
      <c r="D170" s="208"/>
      <c r="E170" s="192"/>
      <c r="F170" s="192"/>
      <c r="G170" s="186"/>
      <c r="H170" s="186"/>
      <c r="I170" s="193"/>
      <c r="J170" s="209"/>
      <c r="K170" s="451"/>
      <c r="L170" s="171" t="str">
        <f t="shared" si="12"/>
        <v/>
      </c>
      <c r="M170" s="174" t="str">
        <f t="shared" si="13"/>
        <v/>
      </c>
      <c r="N170" s="58" t="str">
        <f t="shared" si="14"/>
        <v/>
      </c>
      <c r="O170" s="58" t="str">
        <f t="shared" si="15"/>
        <v/>
      </c>
      <c r="P170" s="59" t="str">
        <f t="shared" si="16"/>
        <v/>
      </c>
      <c r="Q170" s="67" t="str">
        <f t="shared" si="17"/>
        <v/>
      </c>
      <c r="R170" s="1"/>
      <c r="S170" s="1"/>
      <c r="T170" s="1"/>
      <c r="U170" s="1"/>
      <c r="V170" s="1"/>
    </row>
    <row r="171" spans="1:22" ht="13.6">
      <c r="A171" s="207"/>
      <c r="B171" s="190"/>
      <c r="C171" s="191"/>
      <c r="D171" s="208"/>
      <c r="E171" s="192"/>
      <c r="F171" s="192"/>
      <c r="G171" s="186"/>
      <c r="H171" s="186"/>
      <c r="I171" s="193"/>
      <c r="J171" s="209"/>
      <c r="K171" s="451"/>
      <c r="L171" s="171" t="str">
        <f t="shared" si="12"/>
        <v/>
      </c>
      <c r="M171" s="174" t="str">
        <f t="shared" si="13"/>
        <v/>
      </c>
      <c r="N171" s="58" t="str">
        <f t="shared" si="14"/>
        <v/>
      </c>
      <c r="O171" s="58" t="str">
        <f t="shared" si="15"/>
        <v/>
      </c>
      <c r="P171" s="59" t="str">
        <f t="shared" si="16"/>
        <v/>
      </c>
      <c r="Q171" s="67" t="str">
        <f t="shared" si="17"/>
        <v/>
      </c>
      <c r="R171" s="1"/>
      <c r="S171" s="1"/>
      <c r="T171" s="1"/>
      <c r="U171" s="1"/>
      <c r="V171" s="1"/>
    </row>
    <row r="172" spans="1:22" ht="13.6">
      <c r="A172" s="207"/>
      <c r="B172" s="190"/>
      <c r="C172" s="191"/>
      <c r="D172" s="208"/>
      <c r="E172" s="192"/>
      <c r="F172" s="192"/>
      <c r="G172" s="186"/>
      <c r="H172" s="186"/>
      <c r="I172" s="193"/>
      <c r="J172" s="209"/>
      <c r="K172" s="451"/>
      <c r="L172" s="171" t="str">
        <f t="shared" si="12"/>
        <v/>
      </c>
      <c r="M172" s="174" t="str">
        <f t="shared" si="13"/>
        <v/>
      </c>
      <c r="N172" s="58" t="str">
        <f t="shared" si="14"/>
        <v/>
      </c>
      <c r="O172" s="58" t="str">
        <f t="shared" si="15"/>
        <v/>
      </c>
      <c r="P172" s="59" t="str">
        <f t="shared" si="16"/>
        <v/>
      </c>
      <c r="Q172" s="67" t="str">
        <f t="shared" si="17"/>
        <v/>
      </c>
      <c r="R172" s="1"/>
      <c r="S172" s="1"/>
      <c r="T172" s="1"/>
      <c r="U172" s="1"/>
      <c r="V172" s="1"/>
    </row>
    <row r="173" spans="1:22" ht="13.6">
      <c r="A173" s="207"/>
      <c r="B173" s="190"/>
      <c r="C173" s="191"/>
      <c r="D173" s="208"/>
      <c r="E173" s="192"/>
      <c r="F173" s="192"/>
      <c r="G173" s="186"/>
      <c r="H173" s="186"/>
      <c r="I173" s="193"/>
      <c r="J173" s="209"/>
      <c r="K173" s="451"/>
      <c r="L173" s="171" t="str">
        <f t="shared" si="12"/>
        <v/>
      </c>
      <c r="M173" s="174" t="str">
        <f t="shared" si="13"/>
        <v/>
      </c>
      <c r="N173" s="58" t="str">
        <f t="shared" si="14"/>
        <v/>
      </c>
      <c r="O173" s="58" t="str">
        <f t="shared" si="15"/>
        <v/>
      </c>
      <c r="P173" s="59" t="str">
        <f t="shared" si="16"/>
        <v/>
      </c>
      <c r="Q173" s="67" t="str">
        <f t="shared" si="17"/>
        <v/>
      </c>
      <c r="R173" s="1"/>
      <c r="S173" s="1"/>
      <c r="T173" s="1"/>
      <c r="U173" s="1"/>
      <c r="V173" s="1"/>
    </row>
    <row r="174" spans="1:22" ht="13.6">
      <c r="A174" s="207"/>
      <c r="B174" s="190"/>
      <c r="C174" s="191"/>
      <c r="D174" s="208"/>
      <c r="E174" s="192"/>
      <c r="F174" s="192"/>
      <c r="G174" s="186"/>
      <c r="H174" s="186"/>
      <c r="I174" s="193"/>
      <c r="J174" s="209"/>
      <c r="K174" s="451"/>
      <c r="L174" s="171" t="str">
        <f t="shared" si="12"/>
        <v/>
      </c>
      <c r="M174" s="174" t="str">
        <f t="shared" si="13"/>
        <v/>
      </c>
      <c r="N174" s="58" t="str">
        <f t="shared" si="14"/>
        <v/>
      </c>
      <c r="O174" s="58" t="str">
        <f t="shared" si="15"/>
        <v/>
      </c>
      <c r="P174" s="59" t="str">
        <f t="shared" si="16"/>
        <v/>
      </c>
      <c r="Q174" s="67" t="str">
        <f t="shared" si="17"/>
        <v/>
      </c>
      <c r="R174" s="1"/>
      <c r="S174" s="1"/>
      <c r="T174" s="1"/>
      <c r="U174" s="1"/>
      <c r="V174" s="1"/>
    </row>
    <row r="175" spans="1:22" ht="13.6">
      <c r="A175" s="207"/>
      <c r="B175" s="190"/>
      <c r="C175" s="191"/>
      <c r="D175" s="208"/>
      <c r="E175" s="192"/>
      <c r="F175" s="192"/>
      <c r="G175" s="186"/>
      <c r="H175" s="186"/>
      <c r="I175" s="193"/>
      <c r="J175" s="209"/>
      <c r="K175" s="451"/>
      <c r="L175" s="171" t="str">
        <f t="shared" si="12"/>
        <v/>
      </c>
      <c r="M175" s="174" t="str">
        <f t="shared" si="13"/>
        <v/>
      </c>
      <c r="N175" s="58" t="str">
        <f t="shared" si="14"/>
        <v/>
      </c>
      <c r="O175" s="58" t="str">
        <f t="shared" si="15"/>
        <v/>
      </c>
      <c r="P175" s="59" t="str">
        <f t="shared" si="16"/>
        <v/>
      </c>
      <c r="Q175" s="67" t="str">
        <f t="shared" si="17"/>
        <v/>
      </c>
      <c r="R175" s="1"/>
      <c r="S175" s="1"/>
      <c r="T175" s="1"/>
      <c r="U175" s="1"/>
      <c r="V175" s="1"/>
    </row>
    <row r="176" spans="1:22" ht="13.6">
      <c r="A176" s="207"/>
      <c r="B176" s="190"/>
      <c r="C176" s="191"/>
      <c r="D176" s="208"/>
      <c r="E176" s="192"/>
      <c r="F176" s="192"/>
      <c r="G176" s="186"/>
      <c r="H176" s="186"/>
      <c r="I176" s="193"/>
      <c r="J176" s="209"/>
      <c r="K176" s="451"/>
      <c r="L176" s="171" t="str">
        <f t="shared" si="12"/>
        <v/>
      </c>
      <c r="M176" s="174" t="str">
        <f t="shared" si="13"/>
        <v/>
      </c>
      <c r="N176" s="58" t="str">
        <f t="shared" si="14"/>
        <v/>
      </c>
      <c r="O176" s="58" t="str">
        <f t="shared" si="15"/>
        <v/>
      </c>
      <c r="P176" s="59" t="str">
        <f t="shared" si="16"/>
        <v/>
      </c>
      <c r="Q176" s="67" t="str">
        <f t="shared" si="17"/>
        <v/>
      </c>
      <c r="R176" s="1"/>
      <c r="S176" s="1"/>
      <c r="T176" s="1"/>
      <c r="U176" s="1"/>
      <c r="V176" s="1"/>
    </row>
    <row r="177" spans="1:22" ht="13.6">
      <c r="A177" s="207"/>
      <c r="B177" s="190"/>
      <c r="C177" s="191"/>
      <c r="D177" s="208"/>
      <c r="E177" s="192"/>
      <c r="F177" s="192"/>
      <c r="G177" s="186"/>
      <c r="H177" s="186"/>
      <c r="I177" s="193"/>
      <c r="J177" s="209"/>
      <c r="K177" s="451"/>
      <c r="L177" s="171" t="str">
        <f t="shared" si="12"/>
        <v/>
      </c>
      <c r="M177" s="174" t="str">
        <f t="shared" si="13"/>
        <v/>
      </c>
      <c r="N177" s="58" t="str">
        <f t="shared" si="14"/>
        <v/>
      </c>
      <c r="O177" s="58" t="str">
        <f t="shared" si="15"/>
        <v/>
      </c>
      <c r="P177" s="59" t="str">
        <f t="shared" si="16"/>
        <v/>
      </c>
      <c r="Q177" s="67" t="str">
        <f t="shared" si="17"/>
        <v/>
      </c>
      <c r="R177" s="1"/>
      <c r="S177" s="1"/>
      <c r="T177" s="1"/>
      <c r="U177" s="1"/>
      <c r="V177" s="1"/>
    </row>
    <row r="178" spans="1:22" ht="13.6">
      <c r="A178" s="207"/>
      <c r="B178" s="190"/>
      <c r="C178" s="191"/>
      <c r="D178" s="208"/>
      <c r="E178" s="192"/>
      <c r="F178" s="192"/>
      <c r="G178" s="186"/>
      <c r="H178" s="186"/>
      <c r="I178" s="193"/>
      <c r="J178" s="209"/>
      <c r="K178" s="451"/>
      <c r="L178" s="171" t="str">
        <f t="shared" si="12"/>
        <v/>
      </c>
      <c r="M178" s="174" t="str">
        <f t="shared" si="13"/>
        <v/>
      </c>
      <c r="N178" s="58" t="str">
        <f t="shared" si="14"/>
        <v/>
      </c>
      <c r="O178" s="58" t="str">
        <f t="shared" si="15"/>
        <v/>
      </c>
      <c r="P178" s="59" t="str">
        <f t="shared" si="16"/>
        <v/>
      </c>
      <c r="Q178" s="67" t="str">
        <f t="shared" si="17"/>
        <v/>
      </c>
      <c r="R178" s="1"/>
      <c r="S178" s="1"/>
      <c r="T178" s="1"/>
      <c r="U178" s="1"/>
      <c r="V178" s="1"/>
    </row>
    <row r="179" spans="1:22" ht="13.6">
      <c r="A179" s="207"/>
      <c r="B179" s="190"/>
      <c r="C179" s="191"/>
      <c r="D179" s="208"/>
      <c r="E179" s="192"/>
      <c r="F179" s="192"/>
      <c r="G179" s="186"/>
      <c r="H179" s="186"/>
      <c r="I179" s="193"/>
      <c r="J179" s="209"/>
      <c r="K179" s="451"/>
      <c r="L179" s="171" t="str">
        <f t="shared" si="12"/>
        <v/>
      </c>
      <c r="M179" s="174" t="str">
        <f t="shared" si="13"/>
        <v/>
      </c>
      <c r="N179" s="58" t="str">
        <f t="shared" si="14"/>
        <v/>
      </c>
      <c r="O179" s="58" t="str">
        <f t="shared" si="15"/>
        <v/>
      </c>
      <c r="P179" s="59" t="str">
        <f t="shared" si="16"/>
        <v/>
      </c>
      <c r="Q179" s="67" t="str">
        <f t="shared" si="17"/>
        <v/>
      </c>
      <c r="R179" s="1"/>
      <c r="S179" s="1"/>
      <c r="T179" s="1"/>
      <c r="U179" s="1"/>
      <c r="V179" s="1"/>
    </row>
    <row r="180" spans="1:22" ht="13.6">
      <c r="A180" s="207"/>
      <c r="B180" s="190"/>
      <c r="C180" s="191"/>
      <c r="D180" s="208"/>
      <c r="E180" s="192"/>
      <c r="F180" s="192"/>
      <c r="G180" s="186"/>
      <c r="H180" s="186"/>
      <c r="I180" s="193"/>
      <c r="J180" s="209"/>
      <c r="K180" s="451"/>
      <c r="L180" s="171" t="str">
        <f t="shared" si="12"/>
        <v/>
      </c>
      <c r="M180" s="174" t="str">
        <f t="shared" si="13"/>
        <v/>
      </c>
      <c r="N180" s="58" t="str">
        <f t="shared" si="14"/>
        <v/>
      </c>
      <c r="O180" s="58" t="str">
        <f t="shared" si="15"/>
        <v/>
      </c>
      <c r="P180" s="59" t="str">
        <f t="shared" si="16"/>
        <v/>
      </c>
      <c r="Q180" s="67" t="str">
        <f t="shared" si="17"/>
        <v/>
      </c>
      <c r="R180" s="1"/>
      <c r="S180" s="1"/>
      <c r="T180" s="1"/>
      <c r="U180" s="1"/>
      <c r="V180" s="1"/>
    </row>
    <row r="181" spans="1:22" ht="13.6">
      <c r="A181" s="207"/>
      <c r="B181" s="190"/>
      <c r="C181" s="191"/>
      <c r="D181" s="208"/>
      <c r="E181" s="192"/>
      <c r="F181" s="192"/>
      <c r="G181" s="186"/>
      <c r="H181" s="186"/>
      <c r="I181" s="193"/>
      <c r="J181" s="209"/>
      <c r="K181" s="451"/>
      <c r="L181" s="171" t="str">
        <f t="shared" si="12"/>
        <v/>
      </c>
      <c r="M181" s="174" t="str">
        <f t="shared" si="13"/>
        <v/>
      </c>
      <c r="N181" s="58" t="str">
        <f t="shared" si="14"/>
        <v/>
      </c>
      <c r="O181" s="58" t="str">
        <f t="shared" si="15"/>
        <v/>
      </c>
      <c r="P181" s="59" t="str">
        <f t="shared" si="16"/>
        <v/>
      </c>
      <c r="Q181" s="67" t="str">
        <f t="shared" si="17"/>
        <v/>
      </c>
      <c r="R181" s="1"/>
      <c r="S181" s="1"/>
      <c r="T181" s="1"/>
      <c r="U181" s="1"/>
      <c r="V181" s="1"/>
    </row>
    <row r="182" spans="1:22" ht="13.6">
      <c r="A182" s="207"/>
      <c r="B182" s="190"/>
      <c r="C182" s="191"/>
      <c r="D182" s="208"/>
      <c r="E182" s="192"/>
      <c r="F182" s="192"/>
      <c r="G182" s="186"/>
      <c r="H182" s="186"/>
      <c r="I182" s="193"/>
      <c r="J182" s="209"/>
      <c r="K182" s="451"/>
      <c r="L182" s="171" t="str">
        <f t="shared" si="12"/>
        <v/>
      </c>
      <c r="M182" s="174" t="str">
        <f t="shared" si="13"/>
        <v/>
      </c>
      <c r="N182" s="58" t="str">
        <f t="shared" si="14"/>
        <v/>
      </c>
      <c r="O182" s="58" t="str">
        <f t="shared" si="15"/>
        <v/>
      </c>
      <c r="P182" s="59" t="str">
        <f t="shared" si="16"/>
        <v/>
      </c>
      <c r="Q182" s="67" t="str">
        <f t="shared" si="17"/>
        <v/>
      </c>
      <c r="R182" s="1"/>
      <c r="S182" s="1"/>
      <c r="T182" s="1"/>
      <c r="U182" s="1"/>
      <c r="V182" s="1"/>
    </row>
    <row r="183" spans="1:22" ht="13.6">
      <c r="A183" s="207"/>
      <c r="B183" s="190"/>
      <c r="C183" s="191"/>
      <c r="D183" s="208"/>
      <c r="E183" s="192"/>
      <c r="F183" s="192"/>
      <c r="G183" s="186"/>
      <c r="H183" s="186"/>
      <c r="I183" s="193"/>
      <c r="J183" s="209"/>
      <c r="K183" s="451"/>
      <c r="L183" s="171" t="str">
        <f t="shared" si="12"/>
        <v/>
      </c>
      <c r="M183" s="174" t="str">
        <f t="shared" si="13"/>
        <v/>
      </c>
      <c r="N183" s="58" t="str">
        <f t="shared" si="14"/>
        <v/>
      </c>
      <c r="O183" s="58" t="str">
        <f t="shared" si="15"/>
        <v/>
      </c>
      <c r="P183" s="59" t="str">
        <f t="shared" si="16"/>
        <v/>
      </c>
      <c r="Q183" s="67" t="str">
        <f t="shared" si="17"/>
        <v/>
      </c>
      <c r="R183" s="1"/>
      <c r="S183" s="1"/>
      <c r="T183" s="1"/>
      <c r="U183" s="1"/>
      <c r="V183" s="1"/>
    </row>
    <row r="184" spans="1:22" ht="13.6">
      <c r="A184" s="207"/>
      <c r="B184" s="190"/>
      <c r="C184" s="191"/>
      <c r="D184" s="208"/>
      <c r="E184" s="192"/>
      <c r="F184" s="192"/>
      <c r="G184" s="186"/>
      <c r="H184" s="186"/>
      <c r="I184" s="193"/>
      <c r="J184" s="209"/>
      <c r="K184" s="451"/>
      <c r="L184" s="171" t="str">
        <f t="shared" si="12"/>
        <v/>
      </c>
      <c r="M184" s="174" t="str">
        <f t="shared" si="13"/>
        <v/>
      </c>
      <c r="N184" s="58" t="str">
        <f t="shared" si="14"/>
        <v/>
      </c>
      <c r="O184" s="58" t="str">
        <f t="shared" si="15"/>
        <v/>
      </c>
      <c r="P184" s="59" t="str">
        <f t="shared" si="16"/>
        <v/>
      </c>
      <c r="Q184" s="67" t="str">
        <f t="shared" si="17"/>
        <v/>
      </c>
      <c r="R184" s="1"/>
      <c r="S184" s="1"/>
      <c r="T184" s="1"/>
      <c r="U184" s="1"/>
      <c r="V184" s="1"/>
    </row>
    <row r="185" spans="1:22" ht="13.6">
      <c r="A185" s="207"/>
      <c r="B185" s="190"/>
      <c r="C185" s="191"/>
      <c r="D185" s="208"/>
      <c r="E185" s="192"/>
      <c r="F185" s="192"/>
      <c r="G185" s="186"/>
      <c r="H185" s="186"/>
      <c r="I185" s="193"/>
      <c r="J185" s="209"/>
      <c r="K185" s="451"/>
      <c r="L185" s="171" t="str">
        <f t="shared" si="12"/>
        <v/>
      </c>
      <c r="M185" s="174" t="str">
        <f t="shared" si="13"/>
        <v/>
      </c>
      <c r="N185" s="58" t="str">
        <f t="shared" si="14"/>
        <v/>
      </c>
      <c r="O185" s="58" t="str">
        <f t="shared" si="15"/>
        <v/>
      </c>
      <c r="P185" s="59" t="str">
        <f t="shared" si="16"/>
        <v/>
      </c>
      <c r="Q185" s="67" t="str">
        <f t="shared" si="17"/>
        <v/>
      </c>
      <c r="R185" s="1"/>
      <c r="S185" s="1"/>
      <c r="T185" s="1"/>
      <c r="U185" s="1"/>
      <c r="V185" s="1"/>
    </row>
    <row r="186" spans="1:22" ht="13.6">
      <c r="A186" s="207"/>
      <c r="B186" s="190"/>
      <c r="C186" s="191"/>
      <c r="D186" s="208"/>
      <c r="E186" s="192"/>
      <c r="F186" s="192"/>
      <c r="G186" s="186"/>
      <c r="H186" s="186"/>
      <c r="I186" s="193"/>
      <c r="J186" s="209"/>
      <c r="K186" s="451"/>
      <c r="L186" s="171" t="str">
        <f t="shared" si="12"/>
        <v/>
      </c>
      <c r="M186" s="174" t="str">
        <f t="shared" si="13"/>
        <v/>
      </c>
      <c r="N186" s="58" t="str">
        <f t="shared" si="14"/>
        <v/>
      </c>
      <c r="O186" s="58" t="str">
        <f t="shared" si="15"/>
        <v/>
      </c>
      <c r="P186" s="59" t="str">
        <f t="shared" si="16"/>
        <v/>
      </c>
      <c r="Q186" s="67" t="str">
        <f t="shared" si="17"/>
        <v/>
      </c>
      <c r="R186" s="1"/>
      <c r="S186" s="1"/>
      <c r="T186" s="1"/>
      <c r="U186" s="1"/>
      <c r="V186" s="1"/>
    </row>
    <row r="187" spans="1:22" ht="13.6">
      <c r="A187" s="207"/>
      <c r="B187" s="190"/>
      <c r="C187" s="191"/>
      <c r="D187" s="208"/>
      <c r="E187" s="192"/>
      <c r="F187" s="192"/>
      <c r="G187" s="186"/>
      <c r="H187" s="186"/>
      <c r="I187" s="193"/>
      <c r="J187" s="209"/>
      <c r="K187" s="451"/>
      <c r="L187" s="171" t="str">
        <f t="shared" si="12"/>
        <v/>
      </c>
      <c r="M187" s="174" t="str">
        <f t="shared" si="13"/>
        <v/>
      </c>
      <c r="N187" s="58" t="str">
        <f t="shared" si="14"/>
        <v/>
      </c>
      <c r="O187" s="58" t="str">
        <f t="shared" si="15"/>
        <v/>
      </c>
      <c r="P187" s="59" t="str">
        <f t="shared" si="16"/>
        <v/>
      </c>
      <c r="Q187" s="67" t="str">
        <f t="shared" si="17"/>
        <v/>
      </c>
      <c r="R187" s="1"/>
      <c r="S187" s="1"/>
      <c r="T187" s="1"/>
      <c r="U187" s="1"/>
      <c r="V187" s="1"/>
    </row>
    <row r="188" spans="1:22" ht="13.6">
      <c r="A188" s="207"/>
      <c r="B188" s="190"/>
      <c r="C188" s="191"/>
      <c r="D188" s="208"/>
      <c r="E188" s="192"/>
      <c r="F188" s="192"/>
      <c r="G188" s="186"/>
      <c r="H188" s="186"/>
      <c r="I188" s="193"/>
      <c r="J188" s="209"/>
      <c r="K188" s="451"/>
      <c r="L188" s="171" t="str">
        <f t="shared" si="12"/>
        <v/>
      </c>
      <c r="M188" s="174" t="str">
        <f t="shared" si="13"/>
        <v/>
      </c>
      <c r="N188" s="58" t="str">
        <f t="shared" si="14"/>
        <v/>
      </c>
      <c r="O188" s="58" t="str">
        <f t="shared" si="15"/>
        <v/>
      </c>
      <c r="P188" s="59" t="str">
        <f t="shared" si="16"/>
        <v/>
      </c>
      <c r="Q188" s="67" t="str">
        <f t="shared" si="17"/>
        <v/>
      </c>
      <c r="R188" s="1"/>
      <c r="S188" s="1"/>
      <c r="T188" s="1"/>
      <c r="U188" s="1"/>
      <c r="V188" s="1"/>
    </row>
    <row r="189" spans="1:22" ht="13.6">
      <c r="A189" s="207"/>
      <c r="B189" s="190"/>
      <c r="C189" s="191"/>
      <c r="D189" s="208"/>
      <c r="E189" s="192"/>
      <c r="F189" s="192"/>
      <c r="G189" s="186"/>
      <c r="H189" s="186"/>
      <c r="I189" s="193"/>
      <c r="J189" s="209"/>
      <c r="K189" s="451"/>
      <c r="L189" s="171" t="str">
        <f t="shared" si="12"/>
        <v/>
      </c>
      <c r="M189" s="174" t="str">
        <f t="shared" si="13"/>
        <v/>
      </c>
      <c r="N189" s="58" t="str">
        <f t="shared" si="14"/>
        <v/>
      </c>
      <c r="O189" s="58" t="str">
        <f t="shared" si="15"/>
        <v/>
      </c>
      <c r="P189" s="59" t="str">
        <f t="shared" si="16"/>
        <v/>
      </c>
      <c r="Q189" s="67" t="str">
        <f t="shared" si="17"/>
        <v/>
      </c>
      <c r="R189" s="1"/>
      <c r="S189" s="1"/>
      <c r="T189" s="1"/>
      <c r="U189" s="1"/>
      <c r="V189" s="1"/>
    </row>
    <row r="190" spans="1:22" ht="13.6">
      <c r="A190" s="207"/>
      <c r="B190" s="190"/>
      <c r="C190" s="191"/>
      <c r="D190" s="208"/>
      <c r="E190" s="192"/>
      <c r="F190" s="192"/>
      <c r="G190" s="186"/>
      <c r="H190" s="186"/>
      <c r="I190" s="193"/>
      <c r="J190" s="209"/>
      <c r="K190" s="451"/>
      <c r="L190" s="171" t="str">
        <f t="shared" si="12"/>
        <v/>
      </c>
      <c r="M190" s="174" t="str">
        <f t="shared" si="13"/>
        <v/>
      </c>
      <c r="N190" s="58" t="str">
        <f t="shared" si="14"/>
        <v/>
      </c>
      <c r="O190" s="58" t="str">
        <f t="shared" si="15"/>
        <v/>
      </c>
      <c r="P190" s="59" t="str">
        <f t="shared" si="16"/>
        <v/>
      </c>
      <c r="Q190" s="67" t="str">
        <f t="shared" si="17"/>
        <v/>
      </c>
      <c r="R190" s="1"/>
      <c r="S190" s="1"/>
      <c r="T190" s="1"/>
      <c r="U190" s="1"/>
      <c r="V190" s="1"/>
    </row>
    <row r="191" spans="1:22" ht="13.6">
      <c r="A191" s="207"/>
      <c r="B191" s="190"/>
      <c r="C191" s="191"/>
      <c r="D191" s="208"/>
      <c r="E191" s="192"/>
      <c r="F191" s="192"/>
      <c r="G191" s="186"/>
      <c r="H191" s="186"/>
      <c r="I191" s="193"/>
      <c r="J191" s="209"/>
      <c r="K191" s="451"/>
      <c r="L191" s="171" t="str">
        <f t="shared" si="12"/>
        <v/>
      </c>
      <c r="M191" s="174" t="str">
        <f t="shared" si="13"/>
        <v/>
      </c>
      <c r="N191" s="58" t="str">
        <f t="shared" si="14"/>
        <v/>
      </c>
      <c r="O191" s="58" t="str">
        <f t="shared" si="15"/>
        <v/>
      </c>
      <c r="P191" s="59" t="str">
        <f t="shared" si="16"/>
        <v/>
      </c>
      <c r="Q191" s="67" t="str">
        <f t="shared" si="17"/>
        <v/>
      </c>
      <c r="R191" s="1"/>
      <c r="S191" s="1"/>
      <c r="T191" s="1"/>
      <c r="U191" s="1"/>
      <c r="V191" s="1"/>
    </row>
    <row r="192" spans="1:22" ht="13.6">
      <c r="A192" s="207"/>
      <c r="B192" s="190"/>
      <c r="C192" s="191"/>
      <c r="D192" s="208"/>
      <c r="E192" s="192"/>
      <c r="F192" s="192"/>
      <c r="G192" s="186"/>
      <c r="H192" s="186"/>
      <c r="I192" s="193"/>
      <c r="J192" s="209"/>
      <c r="K192" s="451"/>
      <c r="L192" s="171" t="str">
        <f t="shared" si="12"/>
        <v/>
      </c>
      <c r="M192" s="174" t="str">
        <f t="shared" si="13"/>
        <v/>
      </c>
      <c r="N192" s="58" t="str">
        <f t="shared" si="14"/>
        <v/>
      </c>
      <c r="O192" s="58" t="str">
        <f t="shared" si="15"/>
        <v/>
      </c>
      <c r="P192" s="59" t="str">
        <f t="shared" si="16"/>
        <v/>
      </c>
      <c r="Q192" s="67" t="str">
        <f t="shared" si="17"/>
        <v/>
      </c>
      <c r="R192" s="1"/>
      <c r="S192" s="1"/>
      <c r="T192" s="1"/>
      <c r="U192" s="1"/>
      <c r="V192" s="1"/>
    </row>
    <row r="193" spans="1:22" ht="13.6">
      <c r="A193" s="207"/>
      <c r="B193" s="190"/>
      <c r="C193" s="191"/>
      <c r="D193" s="208"/>
      <c r="E193" s="192"/>
      <c r="F193" s="192"/>
      <c r="G193" s="186"/>
      <c r="H193" s="186"/>
      <c r="I193" s="193"/>
      <c r="J193" s="209"/>
      <c r="K193" s="451"/>
      <c r="L193" s="171" t="str">
        <f t="shared" si="12"/>
        <v/>
      </c>
      <c r="M193" s="174" t="str">
        <f t="shared" si="13"/>
        <v/>
      </c>
      <c r="N193" s="58" t="str">
        <f t="shared" si="14"/>
        <v/>
      </c>
      <c r="O193" s="58" t="str">
        <f t="shared" si="15"/>
        <v/>
      </c>
      <c r="P193" s="59" t="str">
        <f t="shared" si="16"/>
        <v/>
      </c>
      <c r="Q193" s="67" t="str">
        <f t="shared" si="17"/>
        <v/>
      </c>
      <c r="R193" s="1"/>
      <c r="S193" s="1"/>
      <c r="T193" s="1"/>
      <c r="U193" s="1"/>
      <c r="V193" s="1"/>
    </row>
    <row r="194" spans="1:22" ht="13.6">
      <c r="A194" s="207"/>
      <c r="B194" s="190"/>
      <c r="C194" s="191"/>
      <c r="D194" s="208"/>
      <c r="E194" s="192"/>
      <c r="F194" s="192"/>
      <c r="G194" s="186"/>
      <c r="H194" s="186"/>
      <c r="I194" s="193"/>
      <c r="J194" s="209"/>
      <c r="K194" s="451"/>
      <c r="L194" s="171" t="str">
        <f t="shared" si="12"/>
        <v/>
      </c>
      <c r="M194" s="174" t="str">
        <f t="shared" si="13"/>
        <v/>
      </c>
      <c r="N194" s="58" t="str">
        <f t="shared" si="14"/>
        <v/>
      </c>
      <c r="O194" s="58" t="str">
        <f t="shared" si="15"/>
        <v/>
      </c>
      <c r="P194" s="59" t="str">
        <f t="shared" si="16"/>
        <v/>
      </c>
      <c r="Q194" s="67" t="str">
        <f t="shared" si="17"/>
        <v/>
      </c>
      <c r="R194" s="1"/>
      <c r="S194" s="1"/>
      <c r="T194" s="1"/>
      <c r="U194" s="1"/>
      <c r="V194" s="1"/>
    </row>
    <row r="195" spans="1:22" ht="13.6">
      <c r="A195" s="207"/>
      <c r="B195" s="190"/>
      <c r="C195" s="191"/>
      <c r="D195" s="208"/>
      <c r="E195" s="192"/>
      <c r="F195" s="192"/>
      <c r="G195" s="186"/>
      <c r="H195" s="186"/>
      <c r="I195" s="193"/>
      <c r="J195" s="209"/>
      <c r="K195" s="451"/>
      <c r="L195" s="171" t="str">
        <f t="shared" si="12"/>
        <v/>
      </c>
      <c r="M195" s="174" t="str">
        <f t="shared" si="13"/>
        <v/>
      </c>
      <c r="N195" s="58" t="str">
        <f t="shared" si="14"/>
        <v/>
      </c>
      <c r="O195" s="58" t="str">
        <f t="shared" si="15"/>
        <v/>
      </c>
      <c r="P195" s="59" t="str">
        <f t="shared" si="16"/>
        <v/>
      </c>
      <c r="Q195" s="67" t="str">
        <f t="shared" si="17"/>
        <v/>
      </c>
      <c r="R195" s="1"/>
      <c r="S195" s="1"/>
      <c r="T195" s="1"/>
      <c r="U195" s="1"/>
      <c r="V195" s="1"/>
    </row>
    <row r="196" spans="1:22" ht="13.6">
      <c r="A196" s="207"/>
      <c r="B196" s="190"/>
      <c r="C196" s="191"/>
      <c r="D196" s="208"/>
      <c r="E196" s="192"/>
      <c r="F196" s="192"/>
      <c r="G196" s="186"/>
      <c r="H196" s="186"/>
      <c r="I196" s="193"/>
      <c r="J196" s="209"/>
      <c r="K196" s="451"/>
      <c r="L196" s="171" t="str">
        <f t="shared" si="12"/>
        <v/>
      </c>
      <c r="M196" s="174" t="str">
        <f t="shared" si="13"/>
        <v/>
      </c>
      <c r="N196" s="58" t="str">
        <f t="shared" si="14"/>
        <v/>
      </c>
      <c r="O196" s="58" t="str">
        <f t="shared" si="15"/>
        <v/>
      </c>
      <c r="P196" s="59" t="str">
        <f t="shared" si="16"/>
        <v/>
      </c>
      <c r="Q196" s="67" t="str">
        <f t="shared" si="17"/>
        <v/>
      </c>
      <c r="R196" s="1"/>
      <c r="S196" s="1"/>
      <c r="T196" s="1"/>
      <c r="U196" s="1"/>
      <c r="V196" s="1"/>
    </row>
    <row r="197" spans="1:22" ht="13.6">
      <c r="A197" s="207"/>
      <c r="B197" s="190"/>
      <c r="C197" s="191"/>
      <c r="D197" s="208"/>
      <c r="E197" s="192"/>
      <c r="F197" s="192"/>
      <c r="G197" s="186"/>
      <c r="H197" s="186"/>
      <c r="I197" s="193"/>
      <c r="J197" s="209"/>
      <c r="K197" s="451"/>
      <c r="L197" s="171" t="str">
        <f t="shared" si="12"/>
        <v/>
      </c>
      <c r="M197" s="174" t="str">
        <f t="shared" si="13"/>
        <v/>
      </c>
      <c r="N197" s="58" t="str">
        <f t="shared" si="14"/>
        <v/>
      </c>
      <c r="O197" s="58" t="str">
        <f t="shared" si="15"/>
        <v/>
      </c>
      <c r="P197" s="59" t="str">
        <f t="shared" si="16"/>
        <v/>
      </c>
      <c r="Q197" s="67" t="str">
        <f t="shared" si="17"/>
        <v/>
      </c>
      <c r="R197" s="1"/>
      <c r="S197" s="1"/>
      <c r="T197" s="1"/>
      <c r="U197" s="1"/>
      <c r="V197" s="1"/>
    </row>
    <row r="198" spans="1:22" ht="13.6">
      <c r="A198" s="207"/>
      <c r="B198" s="190"/>
      <c r="C198" s="191"/>
      <c r="D198" s="208"/>
      <c r="E198" s="192"/>
      <c r="F198" s="192"/>
      <c r="G198" s="186"/>
      <c r="H198" s="186"/>
      <c r="I198" s="193"/>
      <c r="J198" s="209"/>
      <c r="K198" s="451"/>
      <c r="L198" s="171" t="str">
        <f t="shared" si="12"/>
        <v/>
      </c>
      <c r="M198" s="174" t="str">
        <f t="shared" si="13"/>
        <v/>
      </c>
      <c r="N198" s="58" t="str">
        <f t="shared" si="14"/>
        <v/>
      </c>
      <c r="O198" s="58" t="str">
        <f t="shared" si="15"/>
        <v/>
      </c>
      <c r="P198" s="59" t="str">
        <f t="shared" si="16"/>
        <v/>
      </c>
      <c r="Q198" s="67" t="str">
        <f t="shared" si="17"/>
        <v/>
      </c>
      <c r="R198" s="1"/>
      <c r="S198" s="1"/>
      <c r="T198" s="1"/>
      <c r="U198" s="1"/>
      <c r="V198" s="1"/>
    </row>
    <row r="199" spans="1:22" ht="13.6">
      <c r="A199" s="207"/>
      <c r="B199" s="190"/>
      <c r="C199" s="191"/>
      <c r="D199" s="208"/>
      <c r="E199" s="192"/>
      <c r="F199" s="192"/>
      <c r="G199" s="186"/>
      <c r="H199" s="186"/>
      <c r="I199" s="193"/>
      <c r="J199" s="209"/>
      <c r="K199" s="451"/>
      <c r="L199" s="171" t="str">
        <f t="shared" si="12"/>
        <v/>
      </c>
      <c r="M199" s="174" t="str">
        <f t="shared" si="13"/>
        <v/>
      </c>
      <c r="N199" s="58" t="str">
        <f t="shared" si="14"/>
        <v/>
      </c>
      <c r="O199" s="58" t="str">
        <f t="shared" si="15"/>
        <v/>
      </c>
      <c r="P199" s="59" t="str">
        <f t="shared" si="16"/>
        <v/>
      </c>
      <c r="Q199" s="67" t="str">
        <f t="shared" si="17"/>
        <v/>
      </c>
      <c r="R199" s="1"/>
      <c r="S199" s="1"/>
      <c r="T199" s="1"/>
      <c r="U199" s="1"/>
      <c r="V199" s="1"/>
    </row>
    <row r="200" spans="1:22" ht="13.6">
      <c r="A200" s="207"/>
      <c r="B200" s="190"/>
      <c r="C200" s="191"/>
      <c r="D200" s="208"/>
      <c r="E200" s="192"/>
      <c r="F200" s="192"/>
      <c r="G200" s="186"/>
      <c r="H200" s="186"/>
      <c r="I200" s="193"/>
      <c r="J200" s="209"/>
      <c r="K200" s="451"/>
      <c r="L200" s="171" t="str">
        <f t="shared" si="12"/>
        <v/>
      </c>
      <c r="M200" s="174" t="str">
        <f t="shared" si="13"/>
        <v/>
      </c>
      <c r="N200" s="58" t="str">
        <f t="shared" si="14"/>
        <v/>
      </c>
      <c r="O200" s="58" t="str">
        <f t="shared" si="15"/>
        <v/>
      </c>
      <c r="P200" s="59" t="str">
        <f t="shared" si="16"/>
        <v/>
      </c>
      <c r="Q200" s="67" t="str">
        <f t="shared" si="17"/>
        <v/>
      </c>
      <c r="R200" s="1"/>
      <c r="S200" s="1"/>
      <c r="T200" s="1"/>
      <c r="U200" s="1"/>
      <c r="V200" s="1"/>
    </row>
    <row r="201" spans="1:22" ht="13.6">
      <c r="A201" s="207"/>
      <c r="B201" s="190"/>
      <c r="C201" s="191"/>
      <c r="D201" s="208"/>
      <c r="E201" s="192"/>
      <c r="F201" s="192"/>
      <c r="G201" s="186"/>
      <c r="H201" s="186"/>
      <c r="I201" s="193"/>
      <c r="J201" s="209"/>
      <c r="K201" s="451"/>
      <c r="L201" s="171" t="str">
        <f t="shared" si="12"/>
        <v/>
      </c>
      <c r="M201" s="174" t="str">
        <f t="shared" si="13"/>
        <v/>
      </c>
      <c r="N201" s="58" t="str">
        <f t="shared" si="14"/>
        <v/>
      </c>
      <c r="O201" s="58" t="str">
        <f t="shared" si="15"/>
        <v/>
      </c>
      <c r="P201" s="59" t="str">
        <f t="shared" si="16"/>
        <v/>
      </c>
      <c r="Q201" s="67" t="str">
        <f t="shared" si="17"/>
        <v/>
      </c>
      <c r="R201" s="1"/>
      <c r="S201" s="1"/>
      <c r="T201" s="1"/>
      <c r="U201" s="1"/>
      <c r="V201" s="1"/>
    </row>
    <row r="202" spans="1:22" ht="13.6">
      <c r="A202" s="207"/>
      <c r="B202" s="190"/>
      <c r="C202" s="191"/>
      <c r="D202" s="208"/>
      <c r="E202" s="192"/>
      <c r="F202" s="192"/>
      <c r="G202" s="186"/>
      <c r="H202" s="186"/>
      <c r="I202" s="193"/>
      <c r="J202" s="209"/>
      <c r="K202" s="451"/>
      <c r="L202" s="171" t="str">
        <f t="shared" si="12"/>
        <v/>
      </c>
      <c r="M202" s="174" t="str">
        <f t="shared" si="13"/>
        <v/>
      </c>
      <c r="N202" s="58" t="str">
        <f t="shared" si="14"/>
        <v/>
      </c>
      <c r="O202" s="58" t="str">
        <f t="shared" si="15"/>
        <v/>
      </c>
      <c r="P202" s="59" t="str">
        <f t="shared" si="16"/>
        <v/>
      </c>
      <c r="Q202" s="67" t="str">
        <f t="shared" si="17"/>
        <v/>
      </c>
      <c r="R202" s="1"/>
      <c r="S202" s="1"/>
      <c r="T202" s="1"/>
      <c r="U202" s="1"/>
      <c r="V202" s="1"/>
    </row>
    <row r="203" spans="1:22" ht="13.6">
      <c r="A203" s="207"/>
      <c r="B203" s="190"/>
      <c r="C203" s="191"/>
      <c r="D203" s="208"/>
      <c r="E203" s="192"/>
      <c r="F203" s="192"/>
      <c r="G203" s="186"/>
      <c r="H203" s="186"/>
      <c r="I203" s="193"/>
      <c r="J203" s="209"/>
      <c r="K203" s="451"/>
      <c r="L203" s="171" t="str">
        <f t="shared" si="12"/>
        <v/>
      </c>
      <c r="M203" s="174" t="str">
        <f t="shared" si="13"/>
        <v/>
      </c>
      <c r="N203" s="58" t="str">
        <f t="shared" si="14"/>
        <v/>
      </c>
      <c r="O203" s="58" t="str">
        <f t="shared" si="15"/>
        <v/>
      </c>
      <c r="P203" s="59" t="str">
        <f t="shared" si="16"/>
        <v/>
      </c>
      <c r="Q203" s="67" t="str">
        <f t="shared" si="17"/>
        <v/>
      </c>
      <c r="R203" s="1"/>
      <c r="S203" s="1"/>
      <c r="T203" s="1"/>
      <c r="U203" s="1"/>
      <c r="V203" s="1"/>
    </row>
    <row r="204" spans="1:22" ht="13.6">
      <c r="A204" s="207"/>
      <c r="B204" s="190"/>
      <c r="C204" s="191"/>
      <c r="D204" s="208"/>
      <c r="E204" s="192"/>
      <c r="F204" s="192"/>
      <c r="G204" s="186"/>
      <c r="H204" s="186"/>
      <c r="I204" s="193"/>
      <c r="J204" s="209"/>
      <c r="K204" s="451"/>
      <c r="L204" s="171" t="str">
        <f t="shared" si="12"/>
        <v/>
      </c>
      <c r="M204" s="174" t="str">
        <f t="shared" si="13"/>
        <v/>
      </c>
      <c r="N204" s="58" t="str">
        <f t="shared" si="14"/>
        <v/>
      </c>
      <c r="O204" s="58" t="str">
        <f t="shared" si="15"/>
        <v/>
      </c>
      <c r="P204" s="59" t="str">
        <f t="shared" si="16"/>
        <v/>
      </c>
      <c r="Q204" s="67" t="str">
        <f t="shared" si="17"/>
        <v/>
      </c>
      <c r="R204" s="1"/>
      <c r="S204" s="1"/>
      <c r="T204" s="1"/>
      <c r="U204" s="1"/>
      <c r="V204" s="1"/>
    </row>
    <row r="205" spans="1:22" ht="13.6">
      <c r="A205" s="207"/>
      <c r="B205" s="190"/>
      <c r="C205" s="191"/>
      <c r="D205" s="208"/>
      <c r="E205" s="192"/>
      <c r="F205" s="192"/>
      <c r="G205" s="186"/>
      <c r="H205" s="186"/>
      <c r="I205" s="193"/>
      <c r="J205" s="209"/>
      <c r="K205" s="451"/>
      <c r="L205" s="171" t="str">
        <f t="shared" si="12"/>
        <v/>
      </c>
      <c r="M205" s="174" t="str">
        <f t="shared" si="13"/>
        <v/>
      </c>
      <c r="N205" s="58" t="str">
        <f t="shared" si="14"/>
        <v/>
      </c>
      <c r="O205" s="58" t="str">
        <f t="shared" si="15"/>
        <v/>
      </c>
      <c r="P205" s="59" t="str">
        <f t="shared" si="16"/>
        <v/>
      </c>
      <c r="Q205" s="67" t="str">
        <f t="shared" si="17"/>
        <v/>
      </c>
      <c r="R205" s="1"/>
      <c r="S205" s="1"/>
      <c r="T205" s="1"/>
      <c r="U205" s="1"/>
      <c r="V205" s="1"/>
    </row>
    <row r="206" spans="1:22" ht="13.6">
      <c r="A206" s="207"/>
      <c r="B206" s="190"/>
      <c r="C206" s="191"/>
      <c r="D206" s="208"/>
      <c r="E206" s="192"/>
      <c r="F206" s="192"/>
      <c r="G206" s="186"/>
      <c r="H206" s="186"/>
      <c r="I206" s="193"/>
      <c r="J206" s="209"/>
      <c r="K206" s="451"/>
      <c r="L206" s="171" t="str">
        <f t="shared" si="12"/>
        <v/>
      </c>
      <c r="M206" s="174" t="str">
        <f t="shared" si="13"/>
        <v/>
      </c>
      <c r="N206" s="58" t="str">
        <f t="shared" si="14"/>
        <v/>
      </c>
      <c r="O206" s="58" t="str">
        <f t="shared" si="15"/>
        <v/>
      </c>
      <c r="P206" s="59" t="str">
        <f t="shared" si="16"/>
        <v/>
      </c>
      <c r="Q206" s="67" t="str">
        <f t="shared" si="17"/>
        <v/>
      </c>
      <c r="R206" s="1"/>
      <c r="S206" s="1"/>
      <c r="T206" s="1"/>
      <c r="U206" s="1"/>
      <c r="V206" s="1"/>
    </row>
    <row r="207" spans="1:22" ht="13.6">
      <c r="A207" s="207"/>
      <c r="B207" s="190"/>
      <c r="C207" s="191"/>
      <c r="D207" s="208"/>
      <c r="E207" s="192"/>
      <c r="F207" s="192"/>
      <c r="G207" s="186"/>
      <c r="H207" s="186"/>
      <c r="I207" s="193"/>
      <c r="J207" s="209"/>
      <c r="K207" s="451"/>
      <c r="L207" s="171" t="str">
        <f t="shared" si="12"/>
        <v/>
      </c>
      <c r="M207" s="174" t="str">
        <f t="shared" si="13"/>
        <v/>
      </c>
      <c r="N207" s="58" t="str">
        <f t="shared" si="14"/>
        <v/>
      </c>
      <c r="O207" s="58" t="str">
        <f t="shared" si="15"/>
        <v/>
      </c>
      <c r="P207" s="59" t="str">
        <f t="shared" si="16"/>
        <v/>
      </c>
      <c r="Q207" s="67" t="str">
        <f t="shared" si="17"/>
        <v/>
      </c>
      <c r="R207" s="1"/>
      <c r="S207" s="1"/>
      <c r="T207" s="1"/>
      <c r="U207" s="1"/>
      <c r="V207" s="1"/>
    </row>
    <row r="208" spans="1:22" ht="13.6">
      <c r="A208" s="207"/>
      <c r="B208" s="190"/>
      <c r="C208" s="191"/>
      <c r="D208" s="208"/>
      <c r="E208" s="192"/>
      <c r="F208" s="192"/>
      <c r="G208" s="186"/>
      <c r="H208" s="186"/>
      <c r="I208" s="193"/>
      <c r="J208" s="209"/>
      <c r="K208" s="451"/>
      <c r="L208" s="171" t="str">
        <f t="shared" si="12"/>
        <v/>
      </c>
      <c r="M208" s="174" t="str">
        <f t="shared" si="13"/>
        <v/>
      </c>
      <c r="N208" s="58" t="str">
        <f t="shared" si="14"/>
        <v/>
      </c>
      <c r="O208" s="58" t="str">
        <f t="shared" si="15"/>
        <v/>
      </c>
      <c r="P208" s="59" t="str">
        <f t="shared" si="16"/>
        <v/>
      </c>
      <c r="Q208" s="67" t="str">
        <f t="shared" si="17"/>
        <v/>
      </c>
      <c r="R208" s="1"/>
      <c r="S208" s="1"/>
      <c r="T208" s="1"/>
      <c r="U208" s="1"/>
      <c r="V208" s="1"/>
    </row>
    <row r="209" spans="1:22" ht="13.6">
      <c r="A209" s="207"/>
      <c r="B209" s="190"/>
      <c r="C209" s="191"/>
      <c r="D209" s="208"/>
      <c r="E209" s="192"/>
      <c r="F209" s="192"/>
      <c r="G209" s="186"/>
      <c r="H209" s="186"/>
      <c r="I209" s="193"/>
      <c r="J209" s="209"/>
      <c r="K209" s="451"/>
      <c r="L209" s="171" t="str">
        <f t="shared" ref="L209:L272" si="18">IF(A209="","",IF(B209=160,0.16,IF(B209=125,0.125,IF(B209=110,0.11,IF(B209=85,0.085,IF(B209="FED SULEV30",0.03,IF(B209=70,0.07,IF(B209=50,0.05,IF(B209=30,0.03,IF(B209=20,0.02,IF(B209=0,0,"n/a")))))))))))</f>
        <v/>
      </c>
      <c r="M209" s="174" t="str">
        <f t="shared" ref="M209:M272" si="19">IF(L209="","",MAX(0,L209-IF(G209="Yes",0.005,0))-IF(H209="Yes",I209,0))</f>
        <v/>
      </c>
      <c r="N209" s="58" t="str">
        <f t="shared" ref="N209:N272" si="20">IF(A209="","",IF(OR(B209="",C209=""),"FIX BIN",J209*M209))</f>
        <v/>
      </c>
      <c r="O209" s="58" t="str">
        <f t="shared" ref="O209:O272" si="21">IF(A209="","",IF(OR(B209="",C209=""),"FIX BIN",IFERROR(J209*C209,"")))</f>
        <v/>
      </c>
      <c r="P209" s="59" t="str">
        <f t="shared" ref="P209:P272" si="22">IF(A209="","",IF(OR(B209="",C209=""),ERROR.TYPE(3),IFERROR(N209/$G$10,"")))</f>
        <v/>
      </c>
      <c r="Q209" s="67" t="str">
        <f t="shared" ref="Q209:Q272" si="23">IF(A209="","",IF(OR(B209="",C209=""),ERROR.TYPE(3),IFERROR(O209/$G$11,"")))</f>
        <v/>
      </c>
      <c r="R209" s="1"/>
      <c r="S209" s="1"/>
      <c r="T209" s="1"/>
      <c r="U209" s="1"/>
      <c r="V209" s="1"/>
    </row>
    <row r="210" spans="1:22" ht="13.6">
      <c r="A210" s="207"/>
      <c r="B210" s="190"/>
      <c r="C210" s="191"/>
      <c r="D210" s="208"/>
      <c r="E210" s="192"/>
      <c r="F210" s="192"/>
      <c r="G210" s="186"/>
      <c r="H210" s="186"/>
      <c r="I210" s="193"/>
      <c r="J210" s="209"/>
      <c r="K210" s="451"/>
      <c r="L210" s="171" t="str">
        <f t="shared" si="18"/>
        <v/>
      </c>
      <c r="M210" s="174" t="str">
        <f t="shared" si="19"/>
        <v/>
      </c>
      <c r="N210" s="58" t="str">
        <f t="shared" si="20"/>
        <v/>
      </c>
      <c r="O210" s="58" t="str">
        <f t="shared" si="21"/>
        <v/>
      </c>
      <c r="P210" s="59" t="str">
        <f t="shared" si="22"/>
        <v/>
      </c>
      <c r="Q210" s="67" t="str">
        <f t="shared" si="23"/>
        <v/>
      </c>
      <c r="R210" s="1"/>
      <c r="S210" s="1"/>
      <c r="T210" s="1"/>
      <c r="U210" s="1"/>
      <c r="V210" s="1"/>
    </row>
    <row r="211" spans="1:22" ht="13.6">
      <c r="A211" s="207"/>
      <c r="B211" s="190"/>
      <c r="C211" s="191"/>
      <c r="D211" s="208"/>
      <c r="E211" s="192"/>
      <c r="F211" s="192"/>
      <c r="G211" s="186"/>
      <c r="H211" s="186"/>
      <c r="I211" s="193"/>
      <c r="J211" s="209"/>
      <c r="K211" s="451"/>
      <c r="L211" s="171" t="str">
        <f t="shared" si="18"/>
        <v/>
      </c>
      <c r="M211" s="174" t="str">
        <f t="shared" si="19"/>
        <v/>
      </c>
      <c r="N211" s="58" t="str">
        <f t="shared" si="20"/>
        <v/>
      </c>
      <c r="O211" s="58" t="str">
        <f t="shared" si="21"/>
        <v/>
      </c>
      <c r="P211" s="59" t="str">
        <f t="shared" si="22"/>
        <v/>
      </c>
      <c r="Q211" s="67" t="str">
        <f t="shared" si="23"/>
        <v/>
      </c>
      <c r="R211" s="1"/>
      <c r="S211" s="1"/>
      <c r="T211" s="1"/>
      <c r="U211" s="1"/>
      <c r="V211" s="1"/>
    </row>
    <row r="212" spans="1:22" ht="13.6">
      <c r="A212" s="207"/>
      <c r="B212" s="190"/>
      <c r="C212" s="191"/>
      <c r="D212" s="208"/>
      <c r="E212" s="192"/>
      <c r="F212" s="192"/>
      <c r="G212" s="186"/>
      <c r="H212" s="186"/>
      <c r="I212" s="193"/>
      <c r="J212" s="209"/>
      <c r="K212" s="451"/>
      <c r="L212" s="171" t="str">
        <f t="shared" si="18"/>
        <v/>
      </c>
      <c r="M212" s="174" t="str">
        <f t="shared" si="19"/>
        <v/>
      </c>
      <c r="N212" s="58" t="str">
        <f t="shared" si="20"/>
        <v/>
      </c>
      <c r="O212" s="58" t="str">
        <f t="shared" si="21"/>
        <v/>
      </c>
      <c r="P212" s="59" t="str">
        <f t="shared" si="22"/>
        <v/>
      </c>
      <c r="Q212" s="67" t="str">
        <f t="shared" si="23"/>
        <v/>
      </c>
      <c r="R212" s="1"/>
      <c r="S212" s="1"/>
      <c r="T212" s="1"/>
      <c r="U212" s="1"/>
      <c r="V212" s="1"/>
    </row>
    <row r="213" spans="1:22" ht="13.6">
      <c r="A213" s="207"/>
      <c r="B213" s="190"/>
      <c r="C213" s="191"/>
      <c r="D213" s="208"/>
      <c r="E213" s="192"/>
      <c r="F213" s="192"/>
      <c r="G213" s="186"/>
      <c r="H213" s="186"/>
      <c r="I213" s="193"/>
      <c r="J213" s="209"/>
      <c r="K213" s="451"/>
      <c r="L213" s="171" t="str">
        <f t="shared" si="18"/>
        <v/>
      </c>
      <c r="M213" s="174" t="str">
        <f t="shared" si="19"/>
        <v/>
      </c>
      <c r="N213" s="58" t="str">
        <f t="shared" si="20"/>
        <v/>
      </c>
      <c r="O213" s="58" t="str">
        <f t="shared" si="21"/>
        <v/>
      </c>
      <c r="P213" s="59" t="str">
        <f t="shared" si="22"/>
        <v/>
      </c>
      <c r="Q213" s="67" t="str">
        <f t="shared" si="23"/>
        <v/>
      </c>
      <c r="R213" s="1"/>
      <c r="S213" s="1"/>
      <c r="T213" s="1"/>
      <c r="U213" s="1"/>
      <c r="V213" s="1"/>
    </row>
    <row r="214" spans="1:22" ht="13.6">
      <c r="A214" s="207"/>
      <c r="B214" s="190"/>
      <c r="C214" s="191"/>
      <c r="D214" s="208"/>
      <c r="E214" s="192"/>
      <c r="F214" s="192"/>
      <c r="G214" s="186"/>
      <c r="H214" s="186"/>
      <c r="I214" s="193"/>
      <c r="J214" s="209"/>
      <c r="K214" s="451"/>
      <c r="L214" s="171" t="str">
        <f t="shared" si="18"/>
        <v/>
      </c>
      <c r="M214" s="174" t="str">
        <f t="shared" si="19"/>
        <v/>
      </c>
      <c r="N214" s="58" t="str">
        <f t="shared" si="20"/>
        <v/>
      </c>
      <c r="O214" s="58" t="str">
        <f t="shared" si="21"/>
        <v/>
      </c>
      <c r="P214" s="59" t="str">
        <f t="shared" si="22"/>
        <v/>
      </c>
      <c r="Q214" s="67" t="str">
        <f t="shared" si="23"/>
        <v/>
      </c>
      <c r="R214" s="1"/>
      <c r="S214" s="1"/>
      <c r="T214" s="1"/>
      <c r="U214" s="1"/>
      <c r="V214" s="1"/>
    </row>
    <row r="215" spans="1:22" ht="13.6">
      <c r="A215" s="207"/>
      <c r="B215" s="190"/>
      <c r="C215" s="191"/>
      <c r="D215" s="208"/>
      <c r="E215" s="192"/>
      <c r="F215" s="192"/>
      <c r="G215" s="186"/>
      <c r="H215" s="186"/>
      <c r="I215" s="193"/>
      <c r="J215" s="209"/>
      <c r="K215" s="451"/>
      <c r="L215" s="171" t="str">
        <f t="shared" si="18"/>
        <v/>
      </c>
      <c r="M215" s="174" t="str">
        <f t="shared" si="19"/>
        <v/>
      </c>
      <c r="N215" s="58" t="str">
        <f t="shared" si="20"/>
        <v/>
      </c>
      <c r="O215" s="58" t="str">
        <f t="shared" si="21"/>
        <v/>
      </c>
      <c r="P215" s="59" t="str">
        <f t="shared" si="22"/>
        <v/>
      </c>
      <c r="Q215" s="67" t="str">
        <f t="shared" si="23"/>
        <v/>
      </c>
      <c r="R215" s="1"/>
      <c r="S215" s="1"/>
      <c r="T215" s="1"/>
      <c r="U215" s="1"/>
      <c r="V215" s="1"/>
    </row>
    <row r="216" spans="1:22" ht="13.6">
      <c r="A216" s="207"/>
      <c r="B216" s="190"/>
      <c r="C216" s="191"/>
      <c r="D216" s="208"/>
      <c r="E216" s="192"/>
      <c r="F216" s="192"/>
      <c r="G216" s="186"/>
      <c r="H216" s="186"/>
      <c r="I216" s="193"/>
      <c r="J216" s="209"/>
      <c r="K216" s="451"/>
      <c r="L216" s="171" t="str">
        <f t="shared" si="18"/>
        <v/>
      </c>
      <c r="M216" s="174" t="str">
        <f t="shared" si="19"/>
        <v/>
      </c>
      <c r="N216" s="58" t="str">
        <f t="shared" si="20"/>
        <v/>
      </c>
      <c r="O216" s="58" t="str">
        <f t="shared" si="21"/>
        <v/>
      </c>
      <c r="P216" s="59" t="str">
        <f t="shared" si="22"/>
        <v/>
      </c>
      <c r="Q216" s="67" t="str">
        <f t="shared" si="23"/>
        <v/>
      </c>
      <c r="R216" s="1"/>
      <c r="S216" s="1"/>
      <c r="T216" s="1"/>
      <c r="U216" s="1"/>
      <c r="V216" s="1"/>
    </row>
    <row r="217" spans="1:22" ht="13.6">
      <c r="A217" s="207"/>
      <c r="B217" s="190"/>
      <c r="C217" s="191"/>
      <c r="D217" s="208"/>
      <c r="E217" s="192"/>
      <c r="F217" s="192"/>
      <c r="G217" s="186"/>
      <c r="H217" s="186"/>
      <c r="I217" s="193"/>
      <c r="J217" s="209"/>
      <c r="K217" s="451"/>
      <c r="L217" s="171" t="str">
        <f t="shared" si="18"/>
        <v/>
      </c>
      <c r="M217" s="174" t="str">
        <f t="shared" si="19"/>
        <v/>
      </c>
      <c r="N217" s="58" t="str">
        <f t="shared" si="20"/>
        <v/>
      </c>
      <c r="O217" s="58" t="str">
        <f t="shared" si="21"/>
        <v/>
      </c>
      <c r="P217" s="59" t="str">
        <f t="shared" si="22"/>
        <v/>
      </c>
      <c r="Q217" s="67" t="str">
        <f t="shared" si="23"/>
        <v/>
      </c>
      <c r="R217" s="1"/>
      <c r="S217" s="1"/>
      <c r="T217" s="1"/>
      <c r="U217" s="1"/>
      <c r="V217" s="1"/>
    </row>
    <row r="218" spans="1:22" ht="13.6">
      <c r="A218" s="207"/>
      <c r="B218" s="190"/>
      <c r="C218" s="191"/>
      <c r="D218" s="208"/>
      <c r="E218" s="192"/>
      <c r="F218" s="192"/>
      <c r="G218" s="186"/>
      <c r="H218" s="186"/>
      <c r="I218" s="193"/>
      <c r="J218" s="209"/>
      <c r="K218" s="451"/>
      <c r="L218" s="171" t="str">
        <f t="shared" si="18"/>
        <v/>
      </c>
      <c r="M218" s="174" t="str">
        <f t="shared" si="19"/>
        <v/>
      </c>
      <c r="N218" s="58" t="str">
        <f t="shared" si="20"/>
        <v/>
      </c>
      <c r="O218" s="58" t="str">
        <f t="shared" si="21"/>
        <v/>
      </c>
      <c r="P218" s="59" t="str">
        <f t="shared" si="22"/>
        <v/>
      </c>
      <c r="Q218" s="67" t="str">
        <f t="shared" si="23"/>
        <v/>
      </c>
      <c r="R218" s="1"/>
      <c r="S218" s="1"/>
      <c r="T218" s="1"/>
      <c r="U218" s="1"/>
      <c r="V218" s="1"/>
    </row>
    <row r="219" spans="1:22" ht="13.6">
      <c r="A219" s="207"/>
      <c r="B219" s="190"/>
      <c r="C219" s="191"/>
      <c r="D219" s="208"/>
      <c r="E219" s="192"/>
      <c r="F219" s="192"/>
      <c r="G219" s="186"/>
      <c r="H219" s="186"/>
      <c r="I219" s="193"/>
      <c r="J219" s="209"/>
      <c r="K219" s="451"/>
      <c r="L219" s="171" t="str">
        <f t="shared" si="18"/>
        <v/>
      </c>
      <c r="M219" s="174" t="str">
        <f t="shared" si="19"/>
        <v/>
      </c>
      <c r="N219" s="58" t="str">
        <f t="shared" si="20"/>
        <v/>
      </c>
      <c r="O219" s="58" t="str">
        <f t="shared" si="21"/>
        <v/>
      </c>
      <c r="P219" s="59" t="str">
        <f t="shared" si="22"/>
        <v/>
      </c>
      <c r="Q219" s="67" t="str">
        <f t="shared" si="23"/>
        <v/>
      </c>
      <c r="R219" s="1"/>
      <c r="S219" s="1"/>
      <c r="T219" s="1"/>
      <c r="U219" s="1"/>
      <c r="V219" s="1"/>
    </row>
    <row r="220" spans="1:22" ht="13.6">
      <c r="A220" s="207"/>
      <c r="B220" s="190"/>
      <c r="C220" s="191"/>
      <c r="D220" s="208"/>
      <c r="E220" s="192"/>
      <c r="F220" s="192"/>
      <c r="G220" s="186"/>
      <c r="H220" s="186"/>
      <c r="I220" s="193"/>
      <c r="J220" s="209"/>
      <c r="K220" s="451"/>
      <c r="L220" s="171" t="str">
        <f t="shared" si="18"/>
        <v/>
      </c>
      <c r="M220" s="174" t="str">
        <f t="shared" si="19"/>
        <v/>
      </c>
      <c r="N220" s="58" t="str">
        <f t="shared" si="20"/>
        <v/>
      </c>
      <c r="O220" s="58" t="str">
        <f t="shared" si="21"/>
        <v/>
      </c>
      <c r="P220" s="59" t="str">
        <f t="shared" si="22"/>
        <v/>
      </c>
      <c r="Q220" s="67" t="str">
        <f t="shared" si="23"/>
        <v/>
      </c>
      <c r="R220" s="1"/>
      <c r="S220" s="1"/>
      <c r="T220" s="1"/>
      <c r="U220" s="1"/>
      <c r="V220" s="1"/>
    </row>
    <row r="221" spans="1:22" ht="13.6">
      <c r="A221" s="207"/>
      <c r="B221" s="190"/>
      <c r="C221" s="191"/>
      <c r="D221" s="208"/>
      <c r="E221" s="192"/>
      <c r="F221" s="192"/>
      <c r="G221" s="186"/>
      <c r="H221" s="186"/>
      <c r="I221" s="193"/>
      <c r="J221" s="209"/>
      <c r="K221" s="451"/>
      <c r="L221" s="171" t="str">
        <f t="shared" si="18"/>
        <v/>
      </c>
      <c r="M221" s="174" t="str">
        <f t="shared" si="19"/>
        <v/>
      </c>
      <c r="N221" s="58" t="str">
        <f t="shared" si="20"/>
        <v/>
      </c>
      <c r="O221" s="58" t="str">
        <f t="shared" si="21"/>
        <v/>
      </c>
      <c r="P221" s="59" t="str">
        <f t="shared" si="22"/>
        <v/>
      </c>
      <c r="Q221" s="67" t="str">
        <f t="shared" si="23"/>
        <v/>
      </c>
      <c r="R221" s="1"/>
      <c r="S221" s="1"/>
      <c r="T221" s="1"/>
      <c r="U221" s="1"/>
      <c r="V221" s="1"/>
    </row>
    <row r="222" spans="1:22" ht="13.6">
      <c r="A222" s="207"/>
      <c r="B222" s="190"/>
      <c r="C222" s="191"/>
      <c r="D222" s="208"/>
      <c r="E222" s="192"/>
      <c r="F222" s="192"/>
      <c r="G222" s="186"/>
      <c r="H222" s="186"/>
      <c r="I222" s="193"/>
      <c r="J222" s="209"/>
      <c r="K222" s="451"/>
      <c r="L222" s="171" t="str">
        <f t="shared" si="18"/>
        <v/>
      </c>
      <c r="M222" s="174" t="str">
        <f t="shared" si="19"/>
        <v/>
      </c>
      <c r="N222" s="58" t="str">
        <f t="shared" si="20"/>
        <v/>
      </c>
      <c r="O222" s="58" t="str">
        <f t="shared" si="21"/>
        <v/>
      </c>
      <c r="P222" s="59" t="str">
        <f t="shared" si="22"/>
        <v/>
      </c>
      <c r="Q222" s="67" t="str">
        <f t="shared" si="23"/>
        <v/>
      </c>
      <c r="R222" s="1"/>
      <c r="S222" s="1"/>
      <c r="T222" s="1"/>
      <c r="U222" s="1"/>
      <c r="V222" s="1"/>
    </row>
    <row r="223" spans="1:22" ht="13.6">
      <c r="A223" s="207"/>
      <c r="B223" s="190"/>
      <c r="C223" s="191"/>
      <c r="D223" s="208"/>
      <c r="E223" s="192"/>
      <c r="F223" s="192"/>
      <c r="G223" s="186"/>
      <c r="H223" s="186"/>
      <c r="I223" s="193"/>
      <c r="J223" s="209"/>
      <c r="K223" s="451"/>
      <c r="L223" s="171" t="str">
        <f t="shared" si="18"/>
        <v/>
      </c>
      <c r="M223" s="174" t="str">
        <f t="shared" si="19"/>
        <v/>
      </c>
      <c r="N223" s="58" t="str">
        <f t="shared" si="20"/>
        <v/>
      </c>
      <c r="O223" s="58" t="str">
        <f t="shared" si="21"/>
        <v/>
      </c>
      <c r="P223" s="59" t="str">
        <f t="shared" si="22"/>
        <v/>
      </c>
      <c r="Q223" s="67" t="str">
        <f t="shared" si="23"/>
        <v/>
      </c>
      <c r="R223" s="1"/>
      <c r="S223" s="1"/>
      <c r="T223" s="1"/>
      <c r="U223" s="1"/>
      <c r="V223" s="1"/>
    </row>
    <row r="224" spans="1:22" ht="13.6">
      <c r="A224" s="207"/>
      <c r="B224" s="190"/>
      <c r="C224" s="191"/>
      <c r="D224" s="208"/>
      <c r="E224" s="192"/>
      <c r="F224" s="192"/>
      <c r="G224" s="186"/>
      <c r="H224" s="186"/>
      <c r="I224" s="193"/>
      <c r="J224" s="209"/>
      <c r="K224" s="451"/>
      <c r="L224" s="171" t="str">
        <f t="shared" si="18"/>
        <v/>
      </c>
      <c r="M224" s="174" t="str">
        <f t="shared" si="19"/>
        <v/>
      </c>
      <c r="N224" s="58" t="str">
        <f t="shared" si="20"/>
        <v/>
      </c>
      <c r="O224" s="58" t="str">
        <f t="shared" si="21"/>
        <v/>
      </c>
      <c r="P224" s="59" t="str">
        <f t="shared" si="22"/>
        <v/>
      </c>
      <c r="Q224" s="67" t="str">
        <f t="shared" si="23"/>
        <v/>
      </c>
      <c r="R224" s="1"/>
      <c r="S224" s="1"/>
      <c r="T224" s="1"/>
      <c r="U224" s="1"/>
      <c r="V224" s="1"/>
    </row>
    <row r="225" spans="1:22" ht="13.6">
      <c r="A225" s="207"/>
      <c r="B225" s="190"/>
      <c r="C225" s="191"/>
      <c r="D225" s="208"/>
      <c r="E225" s="192"/>
      <c r="F225" s="192"/>
      <c r="G225" s="186"/>
      <c r="H225" s="186"/>
      <c r="I225" s="193"/>
      <c r="J225" s="209"/>
      <c r="K225" s="451"/>
      <c r="L225" s="171" t="str">
        <f t="shared" si="18"/>
        <v/>
      </c>
      <c r="M225" s="174" t="str">
        <f t="shared" si="19"/>
        <v/>
      </c>
      <c r="N225" s="58" t="str">
        <f t="shared" si="20"/>
        <v/>
      </c>
      <c r="O225" s="58" t="str">
        <f t="shared" si="21"/>
        <v/>
      </c>
      <c r="P225" s="59" t="str">
        <f t="shared" si="22"/>
        <v/>
      </c>
      <c r="Q225" s="67" t="str">
        <f t="shared" si="23"/>
        <v/>
      </c>
      <c r="R225" s="1"/>
      <c r="S225" s="1"/>
      <c r="T225" s="1"/>
      <c r="U225" s="1"/>
      <c r="V225" s="1"/>
    </row>
    <row r="226" spans="1:22" ht="13.6">
      <c r="A226" s="207"/>
      <c r="B226" s="190"/>
      <c r="C226" s="191"/>
      <c r="D226" s="208"/>
      <c r="E226" s="192"/>
      <c r="F226" s="192"/>
      <c r="G226" s="186"/>
      <c r="H226" s="186"/>
      <c r="I226" s="193"/>
      <c r="J226" s="209"/>
      <c r="K226" s="451"/>
      <c r="L226" s="171" t="str">
        <f t="shared" si="18"/>
        <v/>
      </c>
      <c r="M226" s="174" t="str">
        <f t="shared" si="19"/>
        <v/>
      </c>
      <c r="N226" s="58" t="str">
        <f t="shared" si="20"/>
        <v/>
      </c>
      <c r="O226" s="58" t="str">
        <f t="shared" si="21"/>
        <v/>
      </c>
      <c r="P226" s="59" t="str">
        <f t="shared" si="22"/>
        <v/>
      </c>
      <c r="Q226" s="67" t="str">
        <f t="shared" si="23"/>
        <v/>
      </c>
      <c r="R226" s="1"/>
      <c r="S226" s="1"/>
      <c r="T226" s="1"/>
      <c r="U226" s="1"/>
      <c r="V226" s="1"/>
    </row>
    <row r="227" spans="1:22" ht="13.6">
      <c r="A227" s="207"/>
      <c r="B227" s="190"/>
      <c r="C227" s="191"/>
      <c r="D227" s="208"/>
      <c r="E227" s="192"/>
      <c r="F227" s="192"/>
      <c r="G227" s="186"/>
      <c r="H227" s="186"/>
      <c r="I227" s="193"/>
      <c r="J227" s="209"/>
      <c r="K227" s="451"/>
      <c r="L227" s="171" t="str">
        <f t="shared" si="18"/>
        <v/>
      </c>
      <c r="M227" s="174" t="str">
        <f t="shared" si="19"/>
        <v/>
      </c>
      <c r="N227" s="58" t="str">
        <f t="shared" si="20"/>
        <v/>
      </c>
      <c r="O227" s="58" t="str">
        <f t="shared" si="21"/>
        <v/>
      </c>
      <c r="P227" s="59" t="str">
        <f t="shared" si="22"/>
        <v/>
      </c>
      <c r="Q227" s="67" t="str">
        <f t="shared" si="23"/>
        <v/>
      </c>
      <c r="R227" s="1"/>
      <c r="S227" s="1"/>
      <c r="T227" s="1"/>
      <c r="U227" s="1"/>
      <c r="V227" s="1"/>
    </row>
    <row r="228" spans="1:22" ht="13.6">
      <c r="A228" s="207"/>
      <c r="B228" s="190"/>
      <c r="C228" s="191"/>
      <c r="D228" s="208"/>
      <c r="E228" s="192"/>
      <c r="F228" s="192"/>
      <c r="G228" s="186"/>
      <c r="H228" s="186"/>
      <c r="I228" s="193"/>
      <c r="J228" s="209"/>
      <c r="K228" s="451"/>
      <c r="L228" s="171" t="str">
        <f t="shared" si="18"/>
        <v/>
      </c>
      <c r="M228" s="174" t="str">
        <f t="shared" si="19"/>
        <v/>
      </c>
      <c r="N228" s="58" t="str">
        <f t="shared" si="20"/>
        <v/>
      </c>
      <c r="O228" s="58" t="str">
        <f t="shared" si="21"/>
        <v/>
      </c>
      <c r="P228" s="59" t="str">
        <f t="shared" si="22"/>
        <v/>
      </c>
      <c r="Q228" s="67" t="str">
        <f t="shared" si="23"/>
        <v/>
      </c>
      <c r="R228" s="1"/>
      <c r="S228" s="1"/>
      <c r="T228" s="1"/>
      <c r="U228" s="1"/>
      <c r="V228" s="1"/>
    </row>
    <row r="229" spans="1:22" ht="13.6">
      <c r="A229" s="207"/>
      <c r="B229" s="190"/>
      <c r="C229" s="191"/>
      <c r="D229" s="208"/>
      <c r="E229" s="192"/>
      <c r="F229" s="192"/>
      <c r="G229" s="186"/>
      <c r="H229" s="186"/>
      <c r="I229" s="193"/>
      <c r="J229" s="209"/>
      <c r="K229" s="451"/>
      <c r="L229" s="171" t="str">
        <f t="shared" si="18"/>
        <v/>
      </c>
      <c r="M229" s="174" t="str">
        <f t="shared" si="19"/>
        <v/>
      </c>
      <c r="N229" s="58" t="str">
        <f t="shared" si="20"/>
        <v/>
      </c>
      <c r="O229" s="58" t="str">
        <f t="shared" si="21"/>
        <v/>
      </c>
      <c r="P229" s="59" t="str">
        <f t="shared" si="22"/>
        <v/>
      </c>
      <c r="Q229" s="67" t="str">
        <f t="shared" si="23"/>
        <v/>
      </c>
      <c r="R229" s="1"/>
      <c r="S229" s="1"/>
      <c r="T229" s="1"/>
      <c r="U229" s="1"/>
      <c r="V229" s="1"/>
    </row>
    <row r="230" spans="1:22" ht="13.6">
      <c r="A230" s="207"/>
      <c r="B230" s="190"/>
      <c r="C230" s="191"/>
      <c r="D230" s="208"/>
      <c r="E230" s="192"/>
      <c r="F230" s="192"/>
      <c r="G230" s="186"/>
      <c r="H230" s="186"/>
      <c r="I230" s="193"/>
      <c r="J230" s="209"/>
      <c r="K230" s="451"/>
      <c r="L230" s="171" t="str">
        <f t="shared" si="18"/>
        <v/>
      </c>
      <c r="M230" s="174" t="str">
        <f t="shared" si="19"/>
        <v/>
      </c>
      <c r="N230" s="58" t="str">
        <f t="shared" si="20"/>
        <v/>
      </c>
      <c r="O230" s="58" t="str">
        <f t="shared" si="21"/>
        <v/>
      </c>
      <c r="P230" s="59" t="str">
        <f t="shared" si="22"/>
        <v/>
      </c>
      <c r="Q230" s="67" t="str">
        <f t="shared" si="23"/>
        <v/>
      </c>
      <c r="R230" s="1"/>
      <c r="S230" s="1"/>
      <c r="T230" s="1"/>
      <c r="U230" s="1"/>
      <c r="V230" s="1"/>
    </row>
    <row r="231" spans="1:22" ht="13.6">
      <c r="A231" s="207"/>
      <c r="B231" s="190"/>
      <c r="C231" s="191"/>
      <c r="D231" s="208"/>
      <c r="E231" s="192"/>
      <c r="F231" s="192"/>
      <c r="G231" s="186"/>
      <c r="H231" s="186"/>
      <c r="I231" s="193"/>
      <c r="J231" s="209"/>
      <c r="K231" s="451"/>
      <c r="L231" s="171" t="str">
        <f t="shared" si="18"/>
        <v/>
      </c>
      <c r="M231" s="174" t="str">
        <f t="shared" si="19"/>
        <v/>
      </c>
      <c r="N231" s="58" t="str">
        <f t="shared" si="20"/>
        <v/>
      </c>
      <c r="O231" s="58" t="str">
        <f t="shared" si="21"/>
        <v/>
      </c>
      <c r="P231" s="59" t="str">
        <f t="shared" si="22"/>
        <v/>
      </c>
      <c r="Q231" s="67" t="str">
        <f t="shared" si="23"/>
        <v/>
      </c>
      <c r="R231" s="1"/>
      <c r="S231" s="1"/>
      <c r="T231" s="1"/>
      <c r="U231" s="1"/>
      <c r="V231" s="1"/>
    </row>
    <row r="232" spans="1:22" ht="13.6">
      <c r="A232" s="207"/>
      <c r="B232" s="190"/>
      <c r="C232" s="191"/>
      <c r="D232" s="208"/>
      <c r="E232" s="192"/>
      <c r="F232" s="192"/>
      <c r="G232" s="186"/>
      <c r="H232" s="186"/>
      <c r="I232" s="193"/>
      <c r="J232" s="209"/>
      <c r="K232" s="451"/>
      <c r="L232" s="171" t="str">
        <f t="shared" si="18"/>
        <v/>
      </c>
      <c r="M232" s="174" t="str">
        <f t="shared" si="19"/>
        <v/>
      </c>
      <c r="N232" s="58" t="str">
        <f t="shared" si="20"/>
        <v/>
      </c>
      <c r="O232" s="58" t="str">
        <f t="shared" si="21"/>
        <v/>
      </c>
      <c r="P232" s="59" t="str">
        <f t="shared" si="22"/>
        <v/>
      </c>
      <c r="Q232" s="67" t="str">
        <f t="shared" si="23"/>
        <v/>
      </c>
      <c r="R232" s="1"/>
      <c r="S232" s="1"/>
      <c r="T232" s="1"/>
      <c r="U232" s="1"/>
      <c r="V232" s="1"/>
    </row>
    <row r="233" spans="1:22" ht="13.6">
      <c r="A233" s="207"/>
      <c r="B233" s="190"/>
      <c r="C233" s="191"/>
      <c r="D233" s="208"/>
      <c r="E233" s="192"/>
      <c r="F233" s="192"/>
      <c r="G233" s="186"/>
      <c r="H233" s="186"/>
      <c r="I233" s="193"/>
      <c r="J233" s="209"/>
      <c r="K233" s="451"/>
      <c r="L233" s="171" t="str">
        <f t="shared" si="18"/>
        <v/>
      </c>
      <c r="M233" s="174" t="str">
        <f t="shared" si="19"/>
        <v/>
      </c>
      <c r="N233" s="58" t="str">
        <f t="shared" si="20"/>
        <v/>
      </c>
      <c r="O233" s="58" t="str">
        <f t="shared" si="21"/>
        <v/>
      </c>
      <c r="P233" s="59" t="str">
        <f t="shared" si="22"/>
        <v/>
      </c>
      <c r="Q233" s="67" t="str">
        <f t="shared" si="23"/>
        <v/>
      </c>
      <c r="R233" s="1"/>
      <c r="S233" s="1"/>
      <c r="T233" s="1"/>
      <c r="U233" s="1"/>
      <c r="V233" s="1"/>
    </row>
    <row r="234" spans="1:22" ht="13.6">
      <c r="A234" s="207"/>
      <c r="B234" s="190"/>
      <c r="C234" s="191"/>
      <c r="D234" s="208"/>
      <c r="E234" s="192"/>
      <c r="F234" s="192"/>
      <c r="G234" s="186"/>
      <c r="H234" s="186"/>
      <c r="I234" s="193"/>
      <c r="J234" s="209"/>
      <c r="K234" s="451"/>
      <c r="L234" s="171" t="str">
        <f t="shared" si="18"/>
        <v/>
      </c>
      <c r="M234" s="174" t="str">
        <f t="shared" si="19"/>
        <v/>
      </c>
      <c r="N234" s="58" t="str">
        <f t="shared" si="20"/>
        <v/>
      </c>
      <c r="O234" s="58" t="str">
        <f t="shared" si="21"/>
        <v/>
      </c>
      <c r="P234" s="59" t="str">
        <f t="shared" si="22"/>
        <v/>
      </c>
      <c r="Q234" s="67" t="str">
        <f t="shared" si="23"/>
        <v/>
      </c>
      <c r="R234" s="1"/>
      <c r="S234" s="1"/>
      <c r="T234" s="1"/>
      <c r="U234" s="1"/>
      <c r="V234" s="1"/>
    </row>
    <row r="235" spans="1:22" ht="13.6">
      <c r="A235" s="207"/>
      <c r="B235" s="190"/>
      <c r="C235" s="191"/>
      <c r="D235" s="208"/>
      <c r="E235" s="192"/>
      <c r="F235" s="192"/>
      <c r="G235" s="186"/>
      <c r="H235" s="186"/>
      <c r="I235" s="193"/>
      <c r="J235" s="209"/>
      <c r="K235" s="451"/>
      <c r="L235" s="171" t="str">
        <f t="shared" si="18"/>
        <v/>
      </c>
      <c r="M235" s="174" t="str">
        <f t="shared" si="19"/>
        <v/>
      </c>
      <c r="N235" s="58" t="str">
        <f t="shared" si="20"/>
        <v/>
      </c>
      <c r="O235" s="58" t="str">
        <f t="shared" si="21"/>
        <v/>
      </c>
      <c r="P235" s="59" t="str">
        <f t="shared" si="22"/>
        <v/>
      </c>
      <c r="Q235" s="67" t="str">
        <f t="shared" si="23"/>
        <v/>
      </c>
      <c r="R235" s="1"/>
      <c r="S235" s="1"/>
      <c r="T235" s="1"/>
      <c r="U235" s="1"/>
      <c r="V235" s="1"/>
    </row>
    <row r="236" spans="1:22" ht="13.6">
      <c r="A236" s="207"/>
      <c r="B236" s="190"/>
      <c r="C236" s="191"/>
      <c r="D236" s="208"/>
      <c r="E236" s="192"/>
      <c r="F236" s="192"/>
      <c r="G236" s="186"/>
      <c r="H236" s="186"/>
      <c r="I236" s="193"/>
      <c r="J236" s="209"/>
      <c r="K236" s="451"/>
      <c r="L236" s="171" t="str">
        <f t="shared" si="18"/>
        <v/>
      </c>
      <c r="M236" s="174" t="str">
        <f t="shared" si="19"/>
        <v/>
      </c>
      <c r="N236" s="58" t="str">
        <f t="shared" si="20"/>
        <v/>
      </c>
      <c r="O236" s="58" t="str">
        <f t="shared" si="21"/>
        <v/>
      </c>
      <c r="P236" s="59" t="str">
        <f t="shared" si="22"/>
        <v/>
      </c>
      <c r="Q236" s="67" t="str">
        <f t="shared" si="23"/>
        <v/>
      </c>
      <c r="R236" s="1"/>
      <c r="S236" s="1"/>
      <c r="T236" s="1"/>
      <c r="U236" s="1"/>
      <c r="V236" s="1"/>
    </row>
    <row r="237" spans="1:22" ht="13.6">
      <c r="A237" s="207"/>
      <c r="B237" s="190"/>
      <c r="C237" s="191"/>
      <c r="D237" s="208"/>
      <c r="E237" s="192"/>
      <c r="F237" s="192"/>
      <c r="G237" s="186"/>
      <c r="H237" s="186"/>
      <c r="I237" s="193"/>
      <c r="J237" s="209"/>
      <c r="K237" s="451"/>
      <c r="L237" s="171" t="str">
        <f t="shared" si="18"/>
        <v/>
      </c>
      <c r="M237" s="174" t="str">
        <f t="shared" si="19"/>
        <v/>
      </c>
      <c r="N237" s="58" t="str">
        <f t="shared" si="20"/>
        <v/>
      </c>
      <c r="O237" s="58" t="str">
        <f t="shared" si="21"/>
        <v/>
      </c>
      <c r="P237" s="59" t="str">
        <f t="shared" si="22"/>
        <v/>
      </c>
      <c r="Q237" s="67" t="str">
        <f t="shared" si="23"/>
        <v/>
      </c>
      <c r="R237" s="1"/>
      <c r="S237" s="1"/>
      <c r="T237" s="1"/>
      <c r="U237" s="1"/>
      <c r="V237" s="1"/>
    </row>
    <row r="238" spans="1:22" ht="13.6">
      <c r="A238" s="207"/>
      <c r="B238" s="190"/>
      <c r="C238" s="191"/>
      <c r="D238" s="208"/>
      <c r="E238" s="192"/>
      <c r="F238" s="192"/>
      <c r="G238" s="186"/>
      <c r="H238" s="186"/>
      <c r="I238" s="193"/>
      <c r="J238" s="209"/>
      <c r="K238" s="451"/>
      <c r="L238" s="171" t="str">
        <f t="shared" si="18"/>
        <v/>
      </c>
      <c r="M238" s="174" t="str">
        <f t="shared" si="19"/>
        <v/>
      </c>
      <c r="N238" s="58" t="str">
        <f t="shared" si="20"/>
        <v/>
      </c>
      <c r="O238" s="58" t="str">
        <f t="shared" si="21"/>
        <v/>
      </c>
      <c r="P238" s="59" t="str">
        <f t="shared" si="22"/>
        <v/>
      </c>
      <c r="Q238" s="67" t="str">
        <f t="shared" si="23"/>
        <v/>
      </c>
      <c r="R238" s="1"/>
      <c r="S238" s="1"/>
      <c r="T238" s="1"/>
      <c r="U238" s="1"/>
      <c r="V238" s="1"/>
    </row>
    <row r="239" spans="1:22" ht="13.6">
      <c r="A239" s="207"/>
      <c r="B239" s="190"/>
      <c r="C239" s="191"/>
      <c r="D239" s="208"/>
      <c r="E239" s="192"/>
      <c r="F239" s="192"/>
      <c r="G239" s="186"/>
      <c r="H239" s="186"/>
      <c r="I239" s="193"/>
      <c r="J239" s="209"/>
      <c r="K239" s="451"/>
      <c r="L239" s="171" t="str">
        <f t="shared" si="18"/>
        <v/>
      </c>
      <c r="M239" s="174" t="str">
        <f t="shared" si="19"/>
        <v/>
      </c>
      <c r="N239" s="58" t="str">
        <f t="shared" si="20"/>
        <v/>
      </c>
      <c r="O239" s="58" t="str">
        <f t="shared" si="21"/>
        <v/>
      </c>
      <c r="P239" s="59" t="str">
        <f t="shared" si="22"/>
        <v/>
      </c>
      <c r="Q239" s="67" t="str">
        <f t="shared" si="23"/>
        <v/>
      </c>
      <c r="R239" s="1"/>
      <c r="S239" s="1"/>
      <c r="T239" s="1"/>
      <c r="U239" s="1"/>
      <c r="V239" s="1"/>
    </row>
    <row r="240" spans="1:22" ht="13.6">
      <c r="A240" s="207"/>
      <c r="B240" s="190"/>
      <c r="C240" s="191"/>
      <c r="D240" s="208"/>
      <c r="E240" s="192"/>
      <c r="F240" s="192"/>
      <c r="G240" s="186"/>
      <c r="H240" s="186"/>
      <c r="I240" s="193"/>
      <c r="J240" s="209"/>
      <c r="K240" s="451"/>
      <c r="L240" s="171" t="str">
        <f t="shared" si="18"/>
        <v/>
      </c>
      <c r="M240" s="174" t="str">
        <f t="shared" si="19"/>
        <v/>
      </c>
      <c r="N240" s="58" t="str">
        <f t="shared" si="20"/>
        <v/>
      </c>
      <c r="O240" s="58" t="str">
        <f t="shared" si="21"/>
        <v/>
      </c>
      <c r="P240" s="59" t="str">
        <f t="shared" si="22"/>
        <v/>
      </c>
      <c r="Q240" s="67" t="str">
        <f t="shared" si="23"/>
        <v/>
      </c>
      <c r="R240" s="1"/>
      <c r="S240" s="1"/>
      <c r="T240" s="1"/>
      <c r="U240" s="1"/>
      <c r="V240" s="1"/>
    </row>
    <row r="241" spans="1:22" ht="13.6">
      <c r="A241" s="207"/>
      <c r="B241" s="190"/>
      <c r="C241" s="191"/>
      <c r="D241" s="208"/>
      <c r="E241" s="192"/>
      <c r="F241" s="192"/>
      <c r="G241" s="186"/>
      <c r="H241" s="186"/>
      <c r="I241" s="193"/>
      <c r="J241" s="209"/>
      <c r="K241" s="451"/>
      <c r="L241" s="171" t="str">
        <f t="shared" si="18"/>
        <v/>
      </c>
      <c r="M241" s="174" t="str">
        <f t="shared" si="19"/>
        <v/>
      </c>
      <c r="N241" s="58" t="str">
        <f t="shared" si="20"/>
        <v/>
      </c>
      <c r="O241" s="58" t="str">
        <f t="shared" si="21"/>
        <v/>
      </c>
      <c r="P241" s="59" t="str">
        <f t="shared" si="22"/>
        <v/>
      </c>
      <c r="Q241" s="67" t="str">
        <f t="shared" si="23"/>
        <v/>
      </c>
      <c r="R241" s="1"/>
      <c r="S241" s="1"/>
      <c r="T241" s="1"/>
      <c r="U241" s="1"/>
      <c r="V241" s="1"/>
    </row>
    <row r="242" spans="1:22" ht="13.6">
      <c r="A242" s="207"/>
      <c r="B242" s="190"/>
      <c r="C242" s="191"/>
      <c r="D242" s="208"/>
      <c r="E242" s="192"/>
      <c r="F242" s="192"/>
      <c r="G242" s="186"/>
      <c r="H242" s="186"/>
      <c r="I242" s="193"/>
      <c r="J242" s="209"/>
      <c r="K242" s="451"/>
      <c r="L242" s="171" t="str">
        <f t="shared" si="18"/>
        <v/>
      </c>
      <c r="M242" s="174" t="str">
        <f t="shared" si="19"/>
        <v/>
      </c>
      <c r="N242" s="58" t="str">
        <f t="shared" si="20"/>
        <v/>
      </c>
      <c r="O242" s="58" t="str">
        <f t="shared" si="21"/>
        <v/>
      </c>
      <c r="P242" s="59" t="str">
        <f t="shared" si="22"/>
        <v/>
      </c>
      <c r="Q242" s="67" t="str">
        <f t="shared" si="23"/>
        <v/>
      </c>
      <c r="R242" s="1"/>
      <c r="S242" s="1"/>
      <c r="T242" s="1"/>
      <c r="U242" s="1"/>
      <c r="V242" s="1"/>
    </row>
    <row r="243" spans="1:22" ht="13.6">
      <c r="A243" s="207"/>
      <c r="B243" s="190"/>
      <c r="C243" s="191"/>
      <c r="D243" s="208"/>
      <c r="E243" s="192"/>
      <c r="F243" s="192"/>
      <c r="G243" s="186"/>
      <c r="H243" s="186"/>
      <c r="I243" s="193"/>
      <c r="J243" s="209"/>
      <c r="K243" s="451"/>
      <c r="L243" s="171" t="str">
        <f t="shared" si="18"/>
        <v/>
      </c>
      <c r="M243" s="174" t="str">
        <f t="shared" si="19"/>
        <v/>
      </c>
      <c r="N243" s="58" t="str">
        <f t="shared" si="20"/>
        <v/>
      </c>
      <c r="O243" s="58" t="str">
        <f t="shared" si="21"/>
        <v/>
      </c>
      <c r="P243" s="59" t="str">
        <f t="shared" si="22"/>
        <v/>
      </c>
      <c r="Q243" s="67" t="str">
        <f t="shared" si="23"/>
        <v/>
      </c>
      <c r="R243" s="1"/>
      <c r="S243" s="1"/>
      <c r="T243" s="1"/>
      <c r="U243" s="1"/>
      <c r="V243" s="1"/>
    </row>
    <row r="244" spans="1:22" ht="13.6">
      <c r="A244" s="207"/>
      <c r="B244" s="190"/>
      <c r="C244" s="191"/>
      <c r="D244" s="208"/>
      <c r="E244" s="192"/>
      <c r="F244" s="192"/>
      <c r="G244" s="186"/>
      <c r="H244" s="186"/>
      <c r="I244" s="193"/>
      <c r="J244" s="209"/>
      <c r="K244" s="451"/>
      <c r="L244" s="171" t="str">
        <f t="shared" si="18"/>
        <v/>
      </c>
      <c r="M244" s="174" t="str">
        <f t="shared" si="19"/>
        <v/>
      </c>
      <c r="N244" s="58" t="str">
        <f t="shared" si="20"/>
        <v/>
      </c>
      <c r="O244" s="58" t="str">
        <f t="shared" si="21"/>
        <v/>
      </c>
      <c r="P244" s="59" t="str">
        <f t="shared" si="22"/>
        <v/>
      </c>
      <c r="Q244" s="67" t="str">
        <f t="shared" si="23"/>
        <v/>
      </c>
      <c r="R244" s="1"/>
      <c r="S244" s="1"/>
      <c r="T244" s="1"/>
      <c r="U244" s="1"/>
      <c r="V244" s="1"/>
    </row>
    <row r="245" spans="1:22" ht="13.6">
      <c r="A245" s="207"/>
      <c r="B245" s="190"/>
      <c r="C245" s="191"/>
      <c r="D245" s="208"/>
      <c r="E245" s="192"/>
      <c r="F245" s="192"/>
      <c r="G245" s="186"/>
      <c r="H245" s="186"/>
      <c r="I245" s="193"/>
      <c r="J245" s="209"/>
      <c r="K245" s="451"/>
      <c r="L245" s="171" t="str">
        <f t="shared" si="18"/>
        <v/>
      </c>
      <c r="M245" s="174" t="str">
        <f t="shared" si="19"/>
        <v/>
      </c>
      <c r="N245" s="58" t="str">
        <f t="shared" si="20"/>
        <v/>
      </c>
      <c r="O245" s="58" t="str">
        <f t="shared" si="21"/>
        <v/>
      </c>
      <c r="P245" s="59" t="str">
        <f t="shared" si="22"/>
        <v/>
      </c>
      <c r="Q245" s="67" t="str">
        <f t="shared" si="23"/>
        <v/>
      </c>
      <c r="R245" s="1"/>
      <c r="S245" s="1"/>
      <c r="T245" s="1"/>
      <c r="U245" s="1"/>
      <c r="V245" s="1"/>
    </row>
    <row r="246" spans="1:22" ht="13.6">
      <c r="A246" s="207"/>
      <c r="B246" s="190"/>
      <c r="C246" s="191"/>
      <c r="D246" s="208"/>
      <c r="E246" s="192"/>
      <c r="F246" s="192"/>
      <c r="G246" s="186"/>
      <c r="H246" s="186"/>
      <c r="I246" s="193"/>
      <c r="J246" s="209"/>
      <c r="K246" s="451"/>
      <c r="L246" s="171" t="str">
        <f t="shared" si="18"/>
        <v/>
      </c>
      <c r="M246" s="174" t="str">
        <f t="shared" si="19"/>
        <v/>
      </c>
      <c r="N246" s="58" t="str">
        <f t="shared" si="20"/>
        <v/>
      </c>
      <c r="O246" s="58" t="str">
        <f t="shared" si="21"/>
        <v/>
      </c>
      <c r="P246" s="59" t="str">
        <f t="shared" si="22"/>
        <v/>
      </c>
      <c r="Q246" s="67" t="str">
        <f t="shared" si="23"/>
        <v/>
      </c>
      <c r="R246" s="1"/>
      <c r="S246" s="1"/>
      <c r="T246" s="1"/>
      <c r="U246" s="1"/>
      <c r="V246" s="1"/>
    </row>
    <row r="247" spans="1:22" ht="13.6">
      <c r="A247" s="207"/>
      <c r="B247" s="190"/>
      <c r="C247" s="191"/>
      <c r="D247" s="208"/>
      <c r="E247" s="192"/>
      <c r="F247" s="192"/>
      <c r="G247" s="186"/>
      <c r="H247" s="186"/>
      <c r="I247" s="193"/>
      <c r="J247" s="209"/>
      <c r="K247" s="451"/>
      <c r="L247" s="171" t="str">
        <f t="shared" si="18"/>
        <v/>
      </c>
      <c r="M247" s="174" t="str">
        <f t="shared" si="19"/>
        <v/>
      </c>
      <c r="N247" s="58" t="str">
        <f t="shared" si="20"/>
        <v/>
      </c>
      <c r="O247" s="58" t="str">
        <f t="shared" si="21"/>
        <v/>
      </c>
      <c r="P247" s="59" t="str">
        <f t="shared" si="22"/>
        <v/>
      </c>
      <c r="Q247" s="67" t="str">
        <f t="shared" si="23"/>
        <v/>
      </c>
      <c r="R247" s="1"/>
      <c r="S247" s="1"/>
      <c r="T247" s="1"/>
      <c r="U247" s="1"/>
      <c r="V247" s="1"/>
    </row>
    <row r="248" spans="1:22" ht="13.6">
      <c r="A248" s="207"/>
      <c r="B248" s="190"/>
      <c r="C248" s="191"/>
      <c r="D248" s="208"/>
      <c r="E248" s="192"/>
      <c r="F248" s="192"/>
      <c r="G248" s="186"/>
      <c r="H248" s="186"/>
      <c r="I248" s="193"/>
      <c r="J248" s="209"/>
      <c r="K248" s="451"/>
      <c r="L248" s="171" t="str">
        <f t="shared" si="18"/>
        <v/>
      </c>
      <c r="M248" s="174" t="str">
        <f t="shared" si="19"/>
        <v/>
      </c>
      <c r="N248" s="58" t="str">
        <f t="shared" si="20"/>
        <v/>
      </c>
      <c r="O248" s="58" t="str">
        <f t="shared" si="21"/>
        <v/>
      </c>
      <c r="P248" s="59" t="str">
        <f t="shared" si="22"/>
        <v/>
      </c>
      <c r="Q248" s="67" t="str">
        <f t="shared" si="23"/>
        <v/>
      </c>
      <c r="R248" s="1"/>
      <c r="S248" s="1"/>
      <c r="T248" s="1"/>
      <c r="U248" s="1"/>
      <c r="V248" s="1"/>
    </row>
    <row r="249" spans="1:22" ht="13.6">
      <c r="A249" s="207"/>
      <c r="B249" s="190"/>
      <c r="C249" s="191"/>
      <c r="D249" s="208"/>
      <c r="E249" s="192"/>
      <c r="F249" s="192"/>
      <c r="G249" s="186"/>
      <c r="H249" s="186"/>
      <c r="I249" s="193"/>
      <c r="J249" s="209"/>
      <c r="K249" s="451"/>
      <c r="L249" s="171" t="str">
        <f t="shared" si="18"/>
        <v/>
      </c>
      <c r="M249" s="174" t="str">
        <f t="shared" si="19"/>
        <v/>
      </c>
      <c r="N249" s="58" t="str">
        <f t="shared" si="20"/>
        <v/>
      </c>
      <c r="O249" s="58" t="str">
        <f t="shared" si="21"/>
        <v/>
      </c>
      <c r="P249" s="59" t="str">
        <f t="shared" si="22"/>
        <v/>
      </c>
      <c r="Q249" s="67" t="str">
        <f t="shared" si="23"/>
        <v/>
      </c>
      <c r="R249" s="1"/>
      <c r="S249" s="1"/>
      <c r="T249" s="1"/>
      <c r="U249" s="1"/>
      <c r="V249" s="1"/>
    </row>
    <row r="250" spans="1:22" ht="13.6">
      <c r="A250" s="207"/>
      <c r="B250" s="190"/>
      <c r="C250" s="191"/>
      <c r="D250" s="208"/>
      <c r="E250" s="192"/>
      <c r="F250" s="192"/>
      <c r="G250" s="186"/>
      <c r="H250" s="186"/>
      <c r="I250" s="193"/>
      <c r="J250" s="209"/>
      <c r="K250" s="451"/>
      <c r="L250" s="171" t="str">
        <f t="shared" si="18"/>
        <v/>
      </c>
      <c r="M250" s="174" t="str">
        <f t="shared" si="19"/>
        <v/>
      </c>
      <c r="N250" s="58" t="str">
        <f t="shared" si="20"/>
        <v/>
      </c>
      <c r="O250" s="58" t="str">
        <f t="shared" si="21"/>
        <v/>
      </c>
      <c r="P250" s="59" t="str">
        <f t="shared" si="22"/>
        <v/>
      </c>
      <c r="Q250" s="67" t="str">
        <f t="shared" si="23"/>
        <v/>
      </c>
      <c r="R250" s="1"/>
      <c r="S250" s="1"/>
      <c r="T250" s="1"/>
      <c r="U250" s="1"/>
      <c r="V250" s="1"/>
    </row>
    <row r="251" spans="1:22" ht="13.6">
      <c r="A251" s="207"/>
      <c r="B251" s="190"/>
      <c r="C251" s="191"/>
      <c r="D251" s="208"/>
      <c r="E251" s="192"/>
      <c r="F251" s="192"/>
      <c r="G251" s="186"/>
      <c r="H251" s="186"/>
      <c r="I251" s="193"/>
      <c r="J251" s="209"/>
      <c r="K251" s="451"/>
      <c r="L251" s="171" t="str">
        <f t="shared" si="18"/>
        <v/>
      </c>
      <c r="M251" s="174" t="str">
        <f t="shared" si="19"/>
        <v/>
      </c>
      <c r="N251" s="58" t="str">
        <f t="shared" si="20"/>
        <v/>
      </c>
      <c r="O251" s="58" t="str">
        <f t="shared" si="21"/>
        <v/>
      </c>
      <c r="P251" s="59" t="str">
        <f t="shared" si="22"/>
        <v/>
      </c>
      <c r="Q251" s="67" t="str">
        <f t="shared" si="23"/>
        <v/>
      </c>
      <c r="R251" s="1"/>
      <c r="S251" s="1"/>
      <c r="T251" s="1"/>
      <c r="U251" s="1"/>
      <c r="V251" s="1"/>
    </row>
    <row r="252" spans="1:22" ht="13.6">
      <c r="A252" s="207"/>
      <c r="B252" s="190"/>
      <c r="C252" s="191"/>
      <c r="D252" s="208"/>
      <c r="E252" s="192"/>
      <c r="F252" s="192"/>
      <c r="G252" s="186"/>
      <c r="H252" s="186"/>
      <c r="I252" s="193"/>
      <c r="J252" s="209"/>
      <c r="K252" s="451"/>
      <c r="L252" s="171" t="str">
        <f t="shared" si="18"/>
        <v/>
      </c>
      <c r="M252" s="174" t="str">
        <f t="shared" si="19"/>
        <v/>
      </c>
      <c r="N252" s="58" t="str">
        <f t="shared" si="20"/>
        <v/>
      </c>
      <c r="O252" s="58" t="str">
        <f t="shared" si="21"/>
        <v/>
      </c>
      <c r="P252" s="59" t="str">
        <f t="shared" si="22"/>
        <v/>
      </c>
      <c r="Q252" s="67" t="str">
        <f t="shared" si="23"/>
        <v/>
      </c>
      <c r="R252" s="1"/>
      <c r="S252" s="1"/>
      <c r="T252" s="1"/>
      <c r="U252" s="1"/>
      <c r="V252" s="1"/>
    </row>
    <row r="253" spans="1:22" ht="13.6">
      <c r="A253" s="207"/>
      <c r="B253" s="190"/>
      <c r="C253" s="191"/>
      <c r="D253" s="208"/>
      <c r="E253" s="192"/>
      <c r="F253" s="192"/>
      <c r="G253" s="186"/>
      <c r="H253" s="186"/>
      <c r="I253" s="193"/>
      <c r="J253" s="209"/>
      <c r="K253" s="451"/>
      <c r="L253" s="171" t="str">
        <f t="shared" si="18"/>
        <v/>
      </c>
      <c r="M253" s="174" t="str">
        <f t="shared" si="19"/>
        <v/>
      </c>
      <c r="N253" s="58" t="str">
        <f t="shared" si="20"/>
        <v/>
      </c>
      <c r="O253" s="58" t="str">
        <f t="shared" si="21"/>
        <v/>
      </c>
      <c r="P253" s="59" t="str">
        <f t="shared" si="22"/>
        <v/>
      </c>
      <c r="Q253" s="67" t="str">
        <f t="shared" si="23"/>
        <v/>
      </c>
      <c r="R253" s="1"/>
      <c r="S253" s="1"/>
      <c r="T253" s="1"/>
      <c r="U253" s="1"/>
      <c r="V253" s="1"/>
    </row>
    <row r="254" spans="1:22" ht="13.6">
      <c r="A254" s="207"/>
      <c r="B254" s="190"/>
      <c r="C254" s="191"/>
      <c r="D254" s="208"/>
      <c r="E254" s="192"/>
      <c r="F254" s="192"/>
      <c r="G254" s="186"/>
      <c r="H254" s="186"/>
      <c r="I254" s="193"/>
      <c r="J254" s="209"/>
      <c r="K254" s="451"/>
      <c r="L254" s="171" t="str">
        <f t="shared" si="18"/>
        <v/>
      </c>
      <c r="M254" s="174" t="str">
        <f t="shared" si="19"/>
        <v/>
      </c>
      <c r="N254" s="58" t="str">
        <f t="shared" si="20"/>
        <v/>
      </c>
      <c r="O254" s="58" t="str">
        <f t="shared" si="21"/>
        <v/>
      </c>
      <c r="P254" s="59" t="str">
        <f t="shared" si="22"/>
        <v/>
      </c>
      <c r="Q254" s="67" t="str">
        <f t="shared" si="23"/>
        <v/>
      </c>
      <c r="R254" s="1"/>
      <c r="S254" s="1"/>
      <c r="T254" s="1"/>
      <c r="U254" s="1"/>
      <c r="V254" s="1"/>
    </row>
    <row r="255" spans="1:22" ht="13.6">
      <c r="A255" s="207"/>
      <c r="B255" s="190"/>
      <c r="C255" s="191"/>
      <c r="D255" s="208"/>
      <c r="E255" s="192"/>
      <c r="F255" s="192"/>
      <c r="G255" s="186"/>
      <c r="H255" s="186"/>
      <c r="I255" s="193"/>
      <c r="J255" s="209"/>
      <c r="K255" s="451"/>
      <c r="L255" s="171" t="str">
        <f t="shared" si="18"/>
        <v/>
      </c>
      <c r="M255" s="174" t="str">
        <f t="shared" si="19"/>
        <v/>
      </c>
      <c r="N255" s="58" t="str">
        <f t="shared" si="20"/>
        <v/>
      </c>
      <c r="O255" s="58" t="str">
        <f t="shared" si="21"/>
        <v/>
      </c>
      <c r="P255" s="59" t="str">
        <f t="shared" si="22"/>
        <v/>
      </c>
      <c r="Q255" s="67" t="str">
        <f t="shared" si="23"/>
        <v/>
      </c>
      <c r="R255" s="1"/>
      <c r="S255" s="1"/>
      <c r="T255" s="1"/>
      <c r="U255" s="1"/>
      <c r="V255" s="1"/>
    </row>
    <row r="256" spans="1:22" ht="13.6">
      <c r="A256" s="207"/>
      <c r="B256" s="190"/>
      <c r="C256" s="191"/>
      <c r="D256" s="208"/>
      <c r="E256" s="192"/>
      <c r="F256" s="192"/>
      <c r="G256" s="186"/>
      <c r="H256" s="186"/>
      <c r="I256" s="193"/>
      <c r="J256" s="209"/>
      <c r="K256" s="451"/>
      <c r="L256" s="171" t="str">
        <f t="shared" si="18"/>
        <v/>
      </c>
      <c r="M256" s="174" t="str">
        <f t="shared" si="19"/>
        <v/>
      </c>
      <c r="N256" s="58" t="str">
        <f t="shared" si="20"/>
        <v/>
      </c>
      <c r="O256" s="58" t="str">
        <f t="shared" si="21"/>
        <v/>
      </c>
      <c r="P256" s="59" t="str">
        <f t="shared" si="22"/>
        <v/>
      </c>
      <c r="Q256" s="67" t="str">
        <f t="shared" si="23"/>
        <v/>
      </c>
      <c r="R256" s="1"/>
      <c r="S256" s="1"/>
      <c r="T256" s="1"/>
      <c r="U256" s="1"/>
      <c r="V256" s="1"/>
    </row>
    <row r="257" spans="1:22" ht="13.6">
      <c r="A257" s="207"/>
      <c r="B257" s="190"/>
      <c r="C257" s="191"/>
      <c r="D257" s="208"/>
      <c r="E257" s="192"/>
      <c r="F257" s="192"/>
      <c r="G257" s="186"/>
      <c r="H257" s="186"/>
      <c r="I257" s="193"/>
      <c r="J257" s="209"/>
      <c r="K257" s="451"/>
      <c r="L257" s="171" t="str">
        <f t="shared" si="18"/>
        <v/>
      </c>
      <c r="M257" s="174" t="str">
        <f t="shared" si="19"/>
        <v/>
      </c>
      <c r="N257" s="58" t="str">
        <f t="shared" si="20"/>
        <v/>
      </c>
      <c r="O257" s="58" t="str">
        <f t="shared" si="21"/>
        <v/>
      </c>
      <c r="P257" s="59" t="str">
        <f t="shared" si="22"/>
        <v/>
      </c>
      <c r="Q257" s="67" t="str">
        <f t="shared" si="23"/>
        <v/>
      </c>
      <c r="R257" s="1"/>
      <c r="S257" s="1"/>
      <c r="T257" s="1"/>
      <c r="U257" s="1"/>
      <c r="V257" s="1"/>
    </row>
    <row r="258" spans="1:22" ht="13.6">
      <c r="A258" s="207"/>
      <c r="B258" s="190"/>
      <c r="C258" s="191"/>
      <c r="D258" s="208"/>
      <c r="E258" s="192"/>
      <c r="F258" s="192"/>
      <c r="G258" s="186"/>
      <c r="H258" s="186"/>
      <c r="I258" s="193"/>
      <c r="J258" s="209"/>
      <c r="K258" s="451"/>
      <c r="L258" s="171" t="str">
        <f t="shared" si="18"/>
        <v/>
      </c>
      <c r="M258" s="174" t="str">
        <f t="shared" si="19"/>
        <v/>
      </c>
      <c r="N258" s="58" t="str">
        <f t="shared" si="20"/>
        <v/>
      </c>
      <c r="O258" s="58" t="str">
        <f t="shared" si="21"/>
        <v/>
      </c>
      <c r="P258" s="59" t="str">
        <f t="shared" si="22"/>
        <v/>
      </c>
      <c r="Q258" s="67" t="str">
        <f t="shared" si="23"/>
        <v/>
      </c>
      <c r="R258" s="1"/>
      <c r="S258" s="1"/>
      <c r="T258" s="1"/>
      <c r="U258" s="1"/>
      <c r="V258" s="1"/>
    </row>
    <row r="259" spans="1:22" ht="13.6">
      <c r="A259" s="207"/>
      <c r="B259" s="190"/>
      <c r="C259" s="191"/>
      <c r="D259" s="208"/>
      <c r="E259" s="192"/>
      <c r="F259" s="192"/>
      <c r="G259" s="186"/>
      <c r="H259" s="186"/>
      <c r="I259" s="193"/>
      <c r="J259" s="209"/>
      <c r="K259" s="451"/>
      <c r="L259" s="171" t="str">
        <f t="shared" si="18"/>
        <v/>
      </c>
      <c r="M259" s="174" t="str">
        <f t="shared" si="19"/>
        <v/>
      </c>
      <c r="N259" s="58" t="str">
        <f t="shared" si="20"/>
        <v/>
      </c>
      <c r="O259" s="58" t="str">
        <f t="shared" si="21"/>
        <v/>
      </c>
      <c r="P259" s="59" t="str">
        <f t="shared" si="22"/>
        <v/>
      </c>
      <c r="Q259" s="67" t="str">
        <f t="shared" si="23"/>
        <v/>
      </c>
      <c r="R259" s="1"/>
      <c r="S259" s="1"/>
      <c r="T259" s="1"/>
      <c r="U259" s="1"/>
      <c r="V259" s="1"/>
    </row>
    <row r="260" spans="1:22" ht="13.6">
      <c r="A260" s="207"/>
      <c r="B260" s="190"/>
      <c r="C260" s="191"/>
      <c r="D260" s="208"/>
      <c r="E260" s="192"/>
      <c r="F260" s="192"/>
      <c r="G260" s="186"/>
      <c r="H260" s="186"/>
      <c r="I260" s="193"/>
      <c r="J260" s="209"/>
      <c r="K260" s="451"/>
      <c r="L260" s="171" t="str">
        <f t="shared" si="18"/>
        <v/>
      </c>
      <c r="M260" s="174" t="str">
        <f t="shared" si="19"/>
        <v/>
      </c>
      <c r="N260" s="58" t="str">
        <f t="shared" si="20"/>
        <v/>
      </c>
      <c r="O260" s="58" t="str">
        <f t="shared" si="21"/>
        <v/>
      </c>
      <c r="P260" s="59" t="str">
        <f t="shared" si="22"/>
        <v/>
      </c>
      <c r="Q260" s="67" t="str">
        <f t="shared" si="23"/>
        <v/>
      </c>
      <c r="R260" s="1"/>
      <c r="S260" s="1"/>
      <c r="T260" s="1"/>
      <c r="U260" s="1"/>
      <c r="V260" s="1"/>
    </row>
    <row r="261" spans="1:22" ht="13.6">
      <c r="A261" s="207"/>
      <c r="B261" s="190"/>
      <c r="C261" s="191"/>
      <c r="D261" s="208"/>
      <c r="E261" s="192"/>
      <c r="F261" s="192"/>
      <c r="G261" s="186"/>
      <c r="H261" s="186"/>
      <c r="I261" s="193"/>
      <c r="J261" s="209"/>
      <c r="K261" s="451"/>
      <c r="L261" s="171" t="str">
        <f t="shared" si="18"/>
        <v/>
      </c>
      <c r="M261" s="174" t="str">
        <f t="shared" si="19"/>
        <v/>
      </c>
      <c r="N261" s="58" t="str">
        <f t="shared" si="20"/>
        <v/>
      </c>
      <c r="O261" s="58" t="str">
        <f t="shared" si="21"/>
        <v/>
      </c>
      <c r="P261" s="59" t="str">
        <f t="shared" si="22"/>
        <v/>
      </c>
      <c r="Q261" s="67" t="str">
        <f t="shared" si="23"/>
        <v/>
      </c>
      <c r="R261" s="1"/>
      <c r="S261" s="1"/>
      <c r="T261" s="1"/>
      <c r="U261" s="1"/>
      <c r="V261" s="1"/>
    </row>
    <row r="262" spans="1:22" ht="13.6">
      <c r="A262" s="207"/>
      <c r="B262" s="190"/>
      <c r="C262" s="191"/>
      <c r="D262" s="208"/>
      <c r="E262" s="192"/>
      <c r="F262" s="192"/>
      <c r="G262" s="186"/>
      <c r="H262" s="186"/>
      <c r="I262" s="193"/>
      <c r="J262" s="209"/>
      <c r="K262" s="451"/>
      <c r="L262" s="171" t="str">
        <f t="shared" si="18"/>
        <v/>
      </c>
      <c r="M262" s="174" t="str">
        <f t="shared" si="19"/>
        <v/>
      </c>
      <c r="N262" s="58" t="str">
        <f t="shared" si="20"/>
        <v/>
      </c>
      <c r="O262" s="58" t="str">
        <f t="shared" si="21"/>
        <v/>
      </c>
      <c r="P262" s="59" t="str">
        <f t="shared" si="22"/>
        <v/>
      </c>
      <c r="Q262" s="67" t="str">
        <f t="shared" si="23"/>
        <v/>
      </c>
      <c r="R262" s="1"/>
      <c r="S262" s="1"/>
      <c r="T262" s="1"/>
      <c r="U262" s="1"/>
      <c r="V262" s="1"/>
    </row>
    <row r="263" spans="1:22" ht="13.6">
      <c r="A263" s="207"/>
      <c r="B263" s="190"/>
      <c r="C263" s="191"/>
      <c r="D263" s="208"/>
      <c r="E263" s="192"/>
      <c r="F263" s="192"/>
      <c r="G263" s="186"/>
      <c r="H263" s="186"/>
      <c r="I263" s="193"/>
      <c r="J263" s="209"/>
      <c r="K263" s="451"/>
      <c r="L263" s="171" t="str">
        <f t="shared" si="18"/>
        <v/>
      </c>
      <c r="M263" s="174" t="str">
        <f t="shared" si="19"/>
        <v/>
      </c>
      <c r="N263" s="58" t="str">
        <f t="shared" si="20"/>
        <v/>
      </c>
      <c r="O263" s="58" t="str">
        <f t="shared" si="21"/>
        <v/>
      </c>
      <c r="P263" s="59" t="str">
        <f t="shared" si="22"/>
        <v/>
      </c>
      <c r="Q263" s="67" t="str">
        <f t="shared" si="23"/>
        <v/>
      </c>
      <c r="R263" s="1"/>
      <c r="S263" s="1"/>
      <c r="T263" s="1"/>
      <c r="U263" s="1"/>
      <c r="V263" s="1"/>
    </row>
    <row r="264" spans="1:22" ht="13.6">
      <c r="A264" s="207"/>
      <c r="B264" s="190"/>
      <c r="C264" s="191"/>
      <c r="D264" s="208"/>
      <c r="E264" s="192"/>
      <c r="F264" s="192"/>
      <c r="G264" s="186"/>
      <c r="H264" s="186"/>
      <c r="I264" s="193"/>
      <c r="J264" s="209"/>
      <c r="K264" s="451"/>
      <c r="L264" s="171" t="str">
        <f t="shared" si="18"/>
        <v/>
      </c>
      <c r="M264" s="174" t="str">
        <f t="shared" si="19"/>
        <v/>
      </c>
      <c r="N264" s="58" t="str">
        <f t="shared" si="20"/>
        <v/>
      </c>
      <c r="O264" s="58" t="str">
        <f t="shared" si="21"/>
        <v/>
      </c>
      <c r="P264" s="59" t="str">
        <f t="shared" si="22"/>
        <v/>
      </c>
      <c r="Q264" s="67" t="str">
        <f t="shared" si="23"/>
        <v/>
      </c>
      <c r="R264" s="1"/>
      <c r="S264" s="1"/>
      <c r="T264" s="1"/>
      <c r="U264" s="1"/>
      <c r="V264" s="1"/>
    </row>
    <row r="265" spans="1:22" ht="13.6">
      <c r="A265" s="207"/>
      <c r="B265" s="190"/>
      <c r="C265" s="191"/>
      <c r="D265" s="208"/>
      <c r="E265" s="192"/>
      <c r="F265" s="192"/>
      <c r="G265" s="186"/>
      <c r="H265" s="186"/>
      <c r="I265" s="193"/>
      <c r="J265" s="209"/>
      <c r="K265" s="451"/>
      <c r="L265" s="171" t="str">
        <f t="shared" si="18"/>
        <v/>
      </c>
      <c r="M265" s="174" t="str">
        <f t="shared" si="19"/>
        <v/>
      </c>
      <c r="N265" s="58" t="str">
        <f t="shared" si="20"/>
        <v/>
      </c>
      <c r="O265" s="58" t="str">
        <f t="shared" si="21"/>
        <v/>
      </c>
      <c r="P265" s="59" t="str">
        <f t="shared" si="22"/>
        <v/>
      </c>
      <c r="Q265" s="67" t="str">
        <f t="shared" si="23"/>
        <v/>
      </c>
      <c r="R265" s="1"/>
      <c r="S265" s="1"/>
      <c r="T265" s="1"/>
      <c r="U265" s="1"/>
      <c r="V265" s="1"/>
    </row>
    <row r="266" spans="1:22" ht="13.6">
      <c r="A266" s="207"/>
      <c r="B266" s="190"/>
      <c r="C266" s="191"/>
      <c r="D266" s="208"/>
      <c r="E266" s="192"/>
      <c r="F266" s="192"/>
      <c r="G266" s="186"/>
      <c r="H266" s="186"/>
      <c r="I266" s="193"/>
      <c r="J266" s="209"/>
      <c r="K266" s="451"/>
      <c r="L266" s="171" t="str">
        <f t="shared" si="18"/>
        <v/>
      </c>
      <c r="M266" s="174" t="str">
        <f t="shared" si="19"/>
        <v/>
      </c>
      <c r="N266" s="58" t="str">
        <f t="shared" si="20"/>
        <v/>
      </c>
      <c r="O266" s="58" t="str">
        <f t="shared" si="21"/>
        <v/>
      </c>
      <c r="P266" s="59" t="str">
        <f t="shared" si="22"/>
        <v/>
      </c>
      <c r="Q266" s="67" t="str">
        <f t="shared" si="23"/>
        <v/>
      </c>
      <c r="R266" s="1"/>
      <c r="S266" s="1"/>
      <c r="T266" s="1"/>
      <c r="U266" s="1"/>
      <c r="V266" s="1"/>
    </row>
    <row r="267" spans="1:22" ht="13.6">
      <c r="A267" s="207"/>
      <c r="B267" s="190"/>
      <c r="C267" s="191"/>
      <c r="D267" s="208"/>
      <c r="E267" s="192"/>
      <c r="F267" s="192"/>
      <c r="G267" s="186"/>
      <c r="H267" s="186"/>
      <c r="I267" s="193"/>
      <c r="J267" s="209"/>
      <c r="K267" s="451"/>
      <c r="L267" s="171" t="str">
        <f t="shared" si="18"/>
        <v/>
      </c>
      <c r="M267" s="174" t="str">
        <f t="shared" si="19"/>
        <v/>
      </c>
      <c r="N267" s="58" t="str">
        <f t="shared" si="20"/>
        <v/>
      </c>
      <c r="O267" s="58" t="str">
        <f t="shared" si="21"/>
        <v/>
      </c>
      <c r="P267" s="59" t="str">
        <f t="shared" si="22"/>
        <v/>
      </c>
      <c r="Q267" s="67" t="str">
        <f t="shared" si="23"/>
        <v/>
      </c>
      <c r="R267" s="1"/>
      <c r="S267" s="1"/>
      <c r="T267" s="1"/>
      <c r="U267" s="1"/>
      <c r="V267" s="1"/>
    </row>
    <row r="268" spans="1:22" ht="13.6">
      <c r="A268" s="207"/>
      <c r="B268" s="190"/>
      <c r="C268" s="191"/>
      <c r="D268" s="208"/>
      <c r="E268" s="192"/>
      <c r="F268" s="192"/>
      <c r="G268" s="186"/>
      <c r="H268" s="186"/>
      <c r="I268" s="193"/>
      <c r="J268" s="209"/>
      <c r="K268" s="451"/>
      <c r="L268" s="171" t="str">
        <f t="shared" si="18"/>
        <v/>
      </c>
      <c r="M268" s="174" t="str">
        <f t="shared" si="19"/>
        <v/>
      </c>
      <c r="N268" s="58" t="str">
        <f t="shared" si="20"/>
        <v/>
      </c>
      <c r="O268" s="58" t="str">
        <f t="shared" si="21"/>
        <v/>
      </c>
      <c r="P268" s="59" t="str">
        <f t="shared" si="22"/>
        <v/>
      </c>
      <c r="Q268" s="67" t="str">
        <f t="shared" si="23"/>
        <v/>
      </c>
      <c r="R268" s="1"/>
      <c r="S268" s="1"/>
      <c r="T268" s="1"/>
      <c r="U268" s="1"/>
      <c r="V268" s="1"/>
    </row>
    <row r="269" spans="1:22" ht="13.6">
      <c r="A269" s="207"/>
      <c r="B269" s="190"/>
      <c r="C269" s="191"/>
      <c r="D269" s="208"/>
      <c r="E269" s="192"/>
      <c r="F269" s="192"/>
      <c r="G269" s="186"/>
      <c r="H269" s="186"/>
      <c r="I269" s="193"/>
      <c r="J269" s="209"/>
      <c r="K269" s="451"/>
      <c r="L269" s="171" t="str">
        <f t="shared" si="18"/>
        <v/>
      </c>
      <c r="M269" s="174" t="str">
        <f t="shared" si="19"/>
        <v/>
      </c>
      <c r="N269" s="58" t="str">
        <f t="shared" si="20"/>
        <v/>
      </c>
      <c r="O269" s="58" t="str">
        <f t="shared" si="21"/>
        <v/>
      </c>
      <c r="P269" s="59" t="str">
        <f t="shared" si="22"/>
        <v/>
      </c>
      <c r="Q269" s="67" t="str">
        <f t="shared" si="23"/>
        <v/>
      </c>
      <c r="R269" s="1"/>
      <c r="S269" s="1"/>
      <c r="T269" s="1"/>
      <c r="U269" s="1"/>
      <c r="V269" s="1"/>
    </row>
    <row r="270" spans="1:22" ht="13.6">
      <c r="A270" s="207"/>
      <c r="B270" s="190"/>
      <c r="C270" s="191"/>
      <c r="D270" s="208"/>
      <c r="E270" s="192"/>
      <c r="F270" s="192"/>
      <c r="G270" s="186"/>
      <c r="H270" s="186"/>
      <c r="I270" s="193"/>
      <c r="J270" s="209"/>
      <c r="K270" s="451"/>
      <c r="L270" s="171" t="str">
        <f t="shared" si="18"/>
        <v/>
      </c>
      <c r="M270" s="174" t="str">
        <f t="shared" si="19"/>
        <v/>
      </c>
      <c r="N270" s="58" t="str">
        <f t="shared" si="20"/>
        <v/>
      </c>
      <c r="O270" s="58" t="str">
        <f t="shared" si="21"/>
        <v/>
      </c>
      <c r="P270" s="59" t="str">
        <f t="shared" si="22"/>
        <v/>
      </c>
      <c r="Q270" s="67" t="str">
        <f t="shared" si="23"/>
        <v/>
      </c>
      <c r="R270" s="1"/>
      <c r="S270" s="1"/>
      <c r="T270" s="1"/>
      <c r="U270" s="1"/>
      <c r="V270" s="1"/>
    </row>
    <row r="271" spans="1:22" ht="13.6">
      <c r="A271" s="207"/>
      <c r="B271" s="190"/>
      <c r="C271" s="191"/>
      <c r="D271" s="208"/>
      <c r="E271" s="192"/>
      <c r="F271" s="192"/>
      <c r="G271" s="186"/>
      <c r="H271" s="186"/>
      <c r="I271" s="193"/>
      <c r="J271" s="209"/>
      <c r="K271" s="451"/>
      <c r="L271" s="171" t="str">
        <f t="shared" si="18"/>
        <v/>
      </c>
      <c r="M271" s="174" t="str">
        <f t="shared" si="19"/>
        <v/>
      </c>
      <c r="N271" s="58" t="str">
        <f t="shared" si="20"/>
        <v/>
      </c>
      <c r="O271" s="58" t="str">
        <f t="shared" si="21"/>
        <v/>
      </c>
      <c r="P271" s="59" t="str">
        <f t="shared" si="22"/>
        <v/>
      </c>
      <c r="Q271" s="67" t="str">
        <f t="shared" si="23"/>
        <v/>
      </c>
      <c r="R271" s="1"/>
      <c r="S271" s="1"/>
      <c r="T271" s="1"/>
      <c r="U271" s="1"/>
      <c r="V271" s="1"/>
    </row>
    <row r="272" spans="1:22" ht="13.6">
      <c r="A272" s="207"/>
      <c r="B272" s="190"/>
      <c r="C272" s="191"/>
      <c r="D272" s="208"/>
      <c r="E272" s="192"/>
      <c r="F272" s="192"/>
      <c r="G272" s="186"/>
      <c r="H272" s="186"/>
      <c r="I272" s="193"/>
      <c r="J272" s="209"/>
      <c r="K272" s="451"/>
      <c r="L272" s="171" t="str">
        <f t="shared" si="18"/>
        <v/>
      </c>
      <c r="M272" s="174" t="str">
        <f t="shared" si="19"/>
        <v/>
      </c>
      <c r="N272" s="58" t="str">
        <f t="shared" si="20"/>
        <v/>
      </c>
      <c r="O272" s="58" t="str">
        <f t="shared" si="21"/>
        <v/>
      </c>
      <c r="P272" s="59" t="str">
        <f t="shared" si="22"/>
        <v/>
      </c>
      <c r="Q272" s="67" t="str">
        <f t="shared" si="23"/>
        <v/>
      </c>
      <c r="R272" s="1"/>
      <c r="S272" s="1"/>
      <c r="T272" s="1"/>
      <c r="U272" s="1"/>
      <c r="V272" s="1"/>
    </row>
    <row r="273" spans="1:22" ht="13.6">
      <c r="A273" s="207"/>
      <c r="B273" s="190"/>
      <c r="C273" s="191"/>
      <c r="D273" s="208"/>
      <c r="E273" s="192"/>
      <c r="F273" s="192"/>
      <c r="G273" s="186"/>
      <c r="H273" s="186"/>
      <c r="I273" s="193"/>
      <c r="J273" s="209"/>
      <c r="K273" s="451"/>
      <c r="L273" s="171" t="str">
        <f t="shared" ref="L273:L336" si="24">IF(A273="","",IF(B273=160,0.16,IF(B273=125,0.125,IF(B273=110,0.11,IF(B273=85,0.085,IF(B273="FED SULEV30",0.03,IF(B273=70,0.07,IF(B273=50,0.05,IF(B273=30,0.03,IF(B273=20,0.02,IF(B273=0,0,"n/a")))))))))))</f>
        <v/>
      </c>
      <c r="M273" s="174" t="str">
        <f t="shared" ref="M273:M336" si="25">IF(L273="","",MAX(0,L273-IF(G273="Yes",0.005,0))-IF(H273="Yes",I273,0))</f>
        <v/>
      </c>
      <c r="N273" s="58" t="str">
        <f t="shared" ref="N273:N336" si="26">IF(A273="","",IF(OR(B273="",C273=""),"FIX BIN",J273*M273))</f>
        <v/>
      </c>
      <c r="O273" s="58" t="str">
        <f t="shared" ref="O273:O336" si="27">IF(A273="","",IF(OR(B273="",C273=""),"FIX BIN",IFERROR(J273*C273,"")))</f>
        <v/>
      </c>
      <c r="P273" s="59" t="str">
        <f t="shared" ref="P273:P336" si="28">IF(A273="","",IF(OR(B273="",C273=""),ERROR.TYPE(3),IFERROR(N273/$G$10,"")))</f>
        <v/>
      </c>
      <c r="Q273" s="67" t="str">
        <f t="shared" ref="Q273:Q336" si="29">IF(A273="","",IF(OR(B273="",C273=""),ERROR.TYPE(3),IFERROR(O273/$G$11,"")))</f>
        <v/>
      </c>
      <c r="R273" s="1"/>
      <c r="S273" s="1"/>
      <c r="T273" s="1"/>
      <c r="U273" s="1"/>
      <c r="V273" s="1"/>
    </row>
    <row r="274" spans="1:22" ht="13.6">
      <c r="A274" s="207"/>
      <c r="B274" s="190"/>
      <c r="C274" s="191"/>
      <c r="D274" s="208"/>
      <c r="E274" s="192"/>
      <c r="F274" s="192"/>
      <c r="G274" s="186"/>
      <c r="H274" s="186"/>
      <c r="I274" s="193"/>
      <c r="J274" s="209"/>
      <c r="K274" s="451"/>
      <c r="L274" s="171" t="str">
        <f t="shared" si="24"/>
        <v/>
      </c>
      <c r="M274" s="174" t="str">
        <f t="shared" si="25"/>
        <v/>
      </c>
      <c r="N274" s="58" t="str">
        <f t="shared" si="26"/>
        <v/>
      </c>
      <c r="O274" s="58" t="str">
        <f t="shared" si="27"/>
        <v/>
      </c>
      <c r="P274" s="59" t="str">
        <f t="shared" si="28"/>
        <v/>
      </c>
      <c r="Q274" s="67" t="str">
        <f t="shared" si="29"/>
        <v/>
      </c>
      <c r="R274" s="1"/>
      <c r="S274" s="1"/>
      <c r="T274" s="1"/>
      <c r="U274" s="1"/>
      <c r="V274" s="1"/>
    </row>
    <row r="275" spans="1:22" ht="13.6">
      <c r="A275" s="207"/>
      <c r="B275" s="190"/>
      <c r="C275" s="191"/>
      <c r="D275" s="208"/>
      <c r="E275" s="192"/>
      <c r="F275" s="192"/>
      <c r="G275" s="186"/>
      <c r="H275" s="186"/>
      <c r="I275" s="193"/>
      <c r="J275" s="209"/>
      <c r="K275" s="451"/>
      <c r="L275" s="171" t="str">
        <f t="shared" si="24"/>
        <v/>
      </c>
      <c r="M275" s="174" t="str">
        <f t="shared" si="25"/>
        <v/>
      </c>
      <c r="N275" s="58" t="str">
        <f t="shared" si="26"/>
        <v/>
      </c>
      <c r="O275" s="58" t="str">
        <f t="shared" si="27"/>
        <v/>
      </c>
      <c r="P275" s="59" t="str">
        <f t="shared" si="28"/>
        <v/>
      </c>
      <c r="Q275" s="67" t="str">
        <f t="shared" si="29"/>
        <v/>
      </c>
      <c r="R275" s="1"/>
      <c r="S275" s="1"/>
      <c r="T275" s="1"/>
      <c r="U275" s="1"/>
      <c r="V275" s="1"/>
    </row>
    <row r="276" spans="1:22" ht="13.6">
      <c r="A276" s="207"/>
      <c r="B276" s="190"/>
      <c r="C276" s="191"/>
      <c r="D276" s="208"/>
      <c r="E276" s="192"/>
      <c r="F276" s="192"/>
      <c r="G276" s="186"/>
      <c r="H276" s="186"/>
      <c r="I276" s="193"/>
      <c r="J276" s="209"/>
      <c r="K276" s="451"/>
      <c r="L276" s="171" t="str">
        <f t="shared" si="24"/>
        <v/>
      </c>
      <c r="M276" s="174" t="str">
        <f t="shared" si="25"/>
        <v/>
      </c>
      <c r="N276" s="58" t="str">
        <f t="shared" si="26"/>
        <v/>
      </c>
      <c r="O276" s="58" t="str">
        <f t="shared" si="27"/>
        <v/>
      </c>
      <c r="P276" s="59" t="str">
        <f t="shared" si="28"/>
        <v/>
      </c>
      <c r="Q276" s="67" t="str">
        <f t="shared" si="29"/>
        <v/>
      </c>
      <c r="R276" s="1"/>
      <c r="S276" s="1"/>
      <c r="T276" s="1"/>
      <c r="U276" s="1"/>
      <c r="V276" s="1"/>
    </row>
    <row r="277" spans="1:22" ht="13.6">
      <c r="A277" s="207"/>
      <c r="B277" s="190"/>
      <c r="C277" s="191"/>
      <c r="D277" s="208"/>
      <c r="E277" s="192"/>
      <c r="F277" s="192"/>
      <c r="G277" s="186"/>
      <c r="H277" s="186"/>
      <c r="I277" s="193"/>
      <c r="J277" s="209"/>
      <c r="K277" s="451"/>
      <c r="L277" s="171" t="str">
        <f t="shared" si="24"/>
        <v/>
      </c>
      <c r="M277" s="174" t="str">
        <f t="shared" si="25"/>
        <v/>
      </c>
      <c r="N277" s="58" t="str">
        <f t="shared" si="26"/>
        <v/>
      </c>
      <c r="O277" s="58" t="str">
        <f t="shared" si="27"/>
        <v/>
      </c>
      <c r="P277" s="59" t="str">
        <f t="shared" si="28"/>
        <v/>
      </c>
      <c r="Q277" s="67" t="str">
        <f t="shared" si="29"/>
        <v/>
      </c>
      <c r="R277" s="1"/>
      <c r="S277" s="1"/>
      <c r="T277" s="1"/>
      <c r="U277" s="1"/>
      <c r="V277" s="1"/>
    </row>
    <row r="278" spans="1:22" ht="13.6">
      <c r="A278" s="207"/>
      <c r="B278" s="190"/>
      <c r="C278" s="191"/>
      <c r="D278" s="208"/>
      <c r="E278" s="192"/>
      <c r="F278" s="192"/>
      <c r="G278" s="186"/>
      <c r="H278" s="186"/>
      <c r="I278" s="193"/>
      <c r="J278" s="209"/>
      <c r="K278" s="451"/>
      <c r="L278" s="171" t="str">
        <f t="shared" si="24"/>
        <v/>
      </c>
      <c r="M278" s="174" t="str">
        <f t="shared" si="25"/>
        <v/>
      </c>
      <c r="N278" s="58" t="str">
        <f t="shared" si="26"/>
        <v/>
      </c>
      <c r="O278" s="58" t="str">
        <f t="shared" si="27"/>
        <v/>
      </c>
      <c r="P278" s="59" t="str">
        <f t="shared" si="28"/>
        <v/>
      </c>
      <c r="Q278" s="67" t="str">
        <f t="shared" si="29"/>
        <v/>
      </c>
      <c r="R278" s="1"/>
      <c r="S278" s="1"/>
      <c r="T278" s="1"/>
      <c r="U278" s="1"/>
      <c r="V278" s="1"/>
    </row>
    <row r="279" spans="1:22" ht="13.6">
      <c r="A279" s="207"/>
      <c r="B279" s="190"/>
      <c r="C279" s="191"/>
      <c r="D279" s="208"/>
      <c r="E279" s="192"/>
      <c r="F279" s="192"/>
      <c r="G279" s="186"/>
      <c r="H279" s="186"/>
      <c r="I279" s="193"/>
      <c r="J279" s="209"/>
      <c r="K279" s="451"/>
      <c r="L279" s="171" t="str">
        <f t="shared" si="24"/>
        <v/>
      </c>
      <c r="M279" s="174" t="str">
        <f t="shared" si="25"/>
        <v/>
      </c>
      <c r="N279" s="58" t="str">
        <f t="shared" si="26"/>
        <v/>
      </c>
      <c r="O279" s="58" t="str">
        <f t="shared" si="27"/>
        <v/>
      </c>
      <c r="P279" s="59" t="str">
        <f t="shared" si="28"/>
        <v/>
      </c>
      <c r="Q279" s="67" t="str">
        <f t="shared" si="29"/>
        <v/>
      </c>
      <c r="R279" s="1"/>
      <c r="S279" s="1"/>
      <c r="T279" s="1"/>
      <c r="U279" s="1"/>
      <c r="V279" s="1"/>
    </row>
    <row r="280" spans="1:22" ht="13.6">
      <c r="A280" s="207"/>
      <c r="B280" s="190"/>
      <c r="C280" s="191"/>
      <c r="D280" s="208"/>
      <c r="E280" s="192"/>
      <c r="F280" s="192"/>
      <c r="G280" s="186"/>
      <c r="H280" s="186"/>
      <c r="I280" s="193"/>
      <c r="J280" s="209"/>
      <c r="K280" s="451"/>
      <c r="L280" s="171" t="str">
        <f t="shared" si="24"/>
        <v/>
      </c>
      <c r="M280" s="174" t="str">
        <f t="shared" si="25"/>
        <v/>
      </c>
      <c r="N280" s="58" t="str">
        <f t="shared" si="26"/>
        <v/>
      </c>
      <c r="O280" s="58" t="str">
        <f t="shared" si="27"/>
        <v/>
      </c>
      <c r="P280" s="59" t="str">
        <f t="shared" si="28"/>
        <v/>
      </c>
      <c r="Q280" s="67" t="str">
        <f t="shared" si="29"/>
        <v/>
      </c>
      <c r="R280" s="1"/>
      <c r="S280" s="1"/>
      <c r="T280" s="1"/>
      <c r="U280" s="1"/>
      <c r="V280" s="1"/>
    </row>
    <row r="281" spans="1:22" ht="13.6">
      <c r="A281" s="207"/>
      <c r="B281" s="190"/>
      <c r="C281" s="191"/>
      <c r="D281" s="208"/>
      <c r="E281" s="192"/>
      <c r="F281" s="192"/>
      <c r="G281" s="186"/>
      <c r="H281" s="186"/>
      <c r="I281" s="193"/>
      <c r="J281" s="209"/>
      <c r="K281" s="451"/>
      <c r="L281" s="171" t="str">
        <f t="shared" si="24"/>
        <v/>
      </c>
      <c r="M281" s="174" t="str">
        <f t="shared" si="25"/>
        <v/>
      </c>
      <c r="N281" s="58" t="str">
        <f t="shared" si="26"/>
        <v/>
      </c>
      <c r="O281" s="58" t="str">
        <f t="shared" si="27"/>
        <v/>
      </c>
      <c r="P281" s="59" t="str">
        <f t="shared" si="28"/>
        <v/>
      </c>
      <c r="Q281" s="67" t="str">
        <f t="shared" si="29"/>
        <v/>
      </c>
      <c r="R281" s="1"/>
      <c r="S281" s="1"/>
      <c r="T281" s="1"/>
      <c r="U281" s="1"/>
      <c r="V281" s="1"/>
    </row>
    <row r="282" spans="1:22" ht="13.6">
      <c r="A282" s="207"/>
      <c r="B282" s="190"/>
      <c r="C282" s="191"/>
      <c r="D282" s="208"/>
      <c r="E282" s="192"/>
      <c r="F282" s="192"/>
      <c r="G282" s="186"/>
      <c r="H282" s="186"/>
      <c r="I282" s="193"/>
      <c r="J282" s="209"/>
      <c r="K282" s="451"/>
      <c r="L282" s="171" t="str">
        <f t="shared" si="24"/>
        <v/>
      </c>
      <c r="M282" s="174" t="str">
        <f t="shared" si="25"/>
        <v/>
      </c>
      <c r="N282" s="58" t="str">
        <f t="shared" si="26"/>
        <v/>
      </c>
      <c r="O282" s="58" t="str">
        <f t="shared" si="27"/>
        <v/>
      </c>
      <c r="P282" s="59" t="str">
        <f t="shared" si="28"/>
        <v/>
      </c>
      <c r="Q282" s="67" t="str">
        <f t="shared" si="29"/>
        <v/>
      </c>
      <c r="R282" s="1"/>
      <c r="S282" s="1"/>
      <c r="T282" s="1"/>
      <c r="U282" s="1"/>
      <c r="V282" s="1"/>
    </row>
    <row r="283" spans="1:22" ht="13.6">
      <c r="A283" s="207"/>
      <c r="B283" s="190"/>
      <c r="C283" s="191"/>
      <c r="D283" s="208"/>
      <c r="E283" s="192"/>
      <c r="F283" s="192"/>
      <c r="G283" s="186"/>
      <c r="H283" s="186"/>
      <c r="I283" s="193"/>
      <c r="J283" s="209"/>
      <c r="K283" s="451"/>
      <c r="L283" s="171" t="str">
        <f t="shared" si="24"/>
        <v/>
      </c>
      <c r="M283" s="174" t="str">
        <f t="shared" si="25"/>
        <v/>
      </c>
      <c r="N283" s="58" t="str">
        <f t="shared" si="26"/>
        <v/>
      </c>
      <c r="O283" s="58" t="str">
        <f t="shared" si="27"/>
        <v/>
      </c>
      <c r="P283" s="59" t="str">
        <f t="shared" si="28"/>
        <v/>
      </c>
      <c r="Q283" s="67" t="str">
        <f t="shared" si="29"/>
        <v/>
      </c>
      <c r="R283" s="1"/>
      <c r="S283" s="1"/>
      <c r="T283" s="1"/>
      <c r="U283" s="1"/>
      <c r="V283" s="1"/>
    </row>
    <row r="284" spans="1:22" ht="13.6">
      <c r="A284" s="207"/>
      <c r="B284" s="190"/>
      <c r="C284" s="191"/>
      <c r="D284" s="208"/>
      <c r="E284" s="192"/>
      <c r="F284" s="192"/>
      <c r="G284" s="186"/>
      <c r="H284" s="186"/>
      <c r="I284" s="193"/>
      <c r="J284" s="209"/>
      <c r="K284" s="451"/>
      <c r="L284" s="171" t="str">
        <f t="shared" si="24"/>
        <v/>
      </c>
      <c r="M284" s="174" t="str">
        <f t="shared" si="25"/>
        <v/>
      </c>
      <c r="N284" s="58" t="str">
        <f t="shared" si="26"/>
        <v/>
      </c>
      <c r="O284" s="58" t="str">
        <f t="shared" si="27"/>
        <v/>
      </c>
      <c r="P284" s="59" t="str">
        <f t="shared" si="28"/>
        <v/>
      </c>
      <c r="Q284" s="67" t="str">
        <f t="shared" si="29"/>
        <v/>
      </c>
      <c r="R284" s="1"/>
      <c r="S284" s="1"/>
      <c r="T284" s="1"/>
      <c r="U284" s="1"/>
      <c r="V284" s="1"/>
    </row>
    <row r="285" spans="1:22" ht="13.6">
      <c r="A285" s="207"/>
      <c r="B285" s="190"/>
      <c r="C285" s="191"/>
      <c r="D285" s="208"/>
      <c r="E285" s="192"/>
      <c r="F285" s="192"/>
      <c r="G285" s="186"/>
      <c r="H285" s="186"/>
      <c r="I285" s="193"/>
      <c r="J285" s="209"/>
      <c r="K285" s="451"/>
      <c r="L285" s="171" t="str">
        <f t="shared" si="24"/>
        <v/>
      </c>
      <c r="M285" s="174" t="str">
        <f t="shared" si="25"/>
        <v/>
      </c>
      <c r="N285" s="58" t="str">
        <f t="shared" si="26"/>
        <v/>
      </c>
      <c r="O285" s="58" t="str">
        <f t="shared" si="27"/>
        <v/>
      </c>
      <c r="P285" s="59" t="str">
        <f t="shared" si="28"/>
        <v/>
      </c>
      <c r="Q285" s="67" t="str">
        <f t="shared" si="29"/>
        <v/>
      </c>
      <c r="R285" s="1"/>
      <c r="S285" s="1"/>
      <c r="T285" s="1"/>
      <c r="U285" s="1"/>
      <c r="V285" s="1"/>
    </row>
    <row r="286" spans="1:22" ht="13.6">
      <c r="A286" s="207"/>
      <c r="B286" s="190"/>
      <c r="C286" s="191"/>
      <c r="D286" s="208"/>
      <c r="E286" s="192"/>
      <c r="F286" s="192"/>
      <c r="G286" s="186"/>
      <c r="H286" s="186"/>
      <c r="I286" s="193"/>
      <c r="J286" s="209"/>
      <c r="K286" s="451"/>
      <c r="L286" s="171" t="str">
        <f t="shared" si="24"/>
        <v/>
      </c>
      <c r="M286" s="174" t="str">
        <f t="shared" si="25"/>
        <v/>
      </c>
      <c r="N286" s="58" t="str">
        <f t="shared" si="26"/>
        <v/>
      </c>
      <c r="O286" s="58" t="str">
        <f t="shared" si="27"/>
        <v/>
      </c>
      <c r="P286" s="59" t="str">
        <f t="shared" si="28"/>
        <v/>
      </c>
      <c r="Q286" s="67" t="str">
        <f t="shared" si="29"/>
        <v/>
      </c>
      <c r="R286" s="1"/>
      <c r="S286" s="1"/>
      <c r="T286" s="1"/>
      <c r="U286" s="1"/>
      <c r="V286" s="1"/>
    </row>
    <row r="287" spans="1:22" ht="13.6">
      <c r="A287" s="207"/>
      <c r="B287" s="190"/>
      <c r="C287" s="191"/>
      <c r="D287" s="208"/>
      <c r="E287" s="192"/>
      <c r="F287" s="192"/>
      <c r="G287" s="186"/>
      <c r="H287" s="186"/>
      <c r="I287" s="193"/>
      <c r="J287" s="209"/>
      <c r="K287" s="451"/>
      <c r="L287" s="171" t="str">
        <f t="shared" si="24"/>
        <v/>
      </c>
      <c r="M287" s="174" t="str">
        <f t="shared" si="25"/>
        <v/>
      </c>
      <c r="N287" s="58" t="str">
        <f t="shared" si="26"/>
        <v/>
      </c>
      <c r="O287" s="58" t="str">
        <f t="shared" si="27"/>
        <v/>
      </c>
      <c r="P287" s="59" t="str">
        <f t="shared" si="28"/>
        <v/>
      </c>
      <c r="Q287" s="67" t="str">
        <f t="shared" si="29"/>
        <v/>
      </c>
      <c r="R287" s="1"/>
      <c r="S287" s="1"/>
      <c r="T287" s="1"/>
      <c r="U287" s="1"/>
      <c r="V287" s="1"/>
    </row>
    <row r="288" spans="1:22" ht="13.6">
      <c r="A288" s="207"/>
      <c r="B288" s="190"/>
      <c r="C288" s="191"/>
      <c r="D288" s="208"/>
      <c r="E288" s="192"/>
      <c r="F288" s="192"/>
      <c r="G288" s="186"/>
      <c r="H288" s="186"/>
      <c r="I288" s="193"/>
      <c r="J288" s="209"/>
      <c r="K288" s="451"/>
      <c r="L288" s="171" t="str">
        <f t="shared" si="24"/>
        <v/>
      </c>
      <c r="M288" s="174" t="str">
        <f t="shared" si="25"/>
        <v/>
      </c>
      <c r="N288" s="58" t="str">
        <f t="shared" si="26"/>
        <v/>
      </c>
      <c r="O288" s="58" t="str">
        <f t="shared" si="27"/>
        <v/>
      </c>
      <c r="P288" s="59" t="str">
        <f t="shared" si="28"/>
        <v/>
      </c>
      <c r="Q288" s="67" t="str">
        <f t="shared" si="29"/>
        <v/>
      </c>
      <c r="R288" s="1"/>
      <c r="S288" s="1"/>
      <c r="T288" s="1"/>
      <c r="U288" s="1"/>
      <c r="V288" s="1"/>
    </row>
    <row r="289" spans="1:22" ht="13.6">
      <c r="A289" s="207"/>
      <c r="B289" s="190"/>
      <c r="C289" s="191"/>
      <c r="D289" s="208"/>
      <c r="E289" s="192"/>
      <c r="F289" s="192"/>
      <c r="G289" s="186"/>
      <c r="H289" s="186"/>
      <c r="I289" s="193"/>
      <c r="J289" s="209"/>
      <c r="K289" s="451"/>
      <c r="L289" s="171" t="str">
        <f t="shared" si="24"/>
        <v/>
      </c>
      <c r="M289" s="174" t="str">
        <f t="shared" si="25"/>
        <v/>
      </c>
      <c r="N289" s="58" t="str">
        <f t="shared" si="26"/>
        <v/>
      </c>
      <c r="O289" s="58" t="str">
        <f t="shared" si="27"/>
        <v/>
      </c>
      <c r="P289" s="59" t="str">
        <f t="shared" si="28"/>
        <v/>
      </c>
      <c r="Q289" s="67" t="str">
        <f t="shared" si="29"/>
        <v/>
      </c>
      <c r="R289" s="1"/>
      <c r="S289" s="1"/>
      <c r="T289" s="1"/>
      <c r="U289" s="1"/>
      <c r="V289" s="1"/>
    </row>
    <row r="290" spans="1:22" ht="13.6">
      <c r="A290" s="207"/>
      <c r="B290" s="190"/>
      <c r="C290" s="191"/>
      <c r="D290" s="208"/>
      <c r="E290" s="192"/>
      <c r="F290" s="192"/>
      <c r="G290" s="186"/>
      <c r="H290" s="186"/>
      <c r="I290" s="193"/>
      <c r="J290" s="209"/>
      <c r="K290" s="451"/>
      <c r="L290" s="171" t="str">
        <f t="shared" si="24"/>
        <v/>
      </c>
      <c r="M290" s="174" t="str">
        <f t="shared" si="25"/>
        <v/>
      </c>
      <c r="N290" s="58" t="str">
        <f t="shared" si="26"/>
        <v/>
      </c>
      <c r="O290" s="58" t="str">
        <f t="shared" si="27"/>
        <v/>
      </c>
      <c r="P290" s="59" t="str">
        <f t="shared" si="28"/>
        <v/>
      </c>
      <c r="Q290" s="67" t="str">
        <f t="shared" si="29"/>
        <v/>
      </c>
      <c r="R290" s="1"/>
      <c r="S290" s="1"/>
      <c r="T290" s="1"/>
      <c r="U290" s="1"/>
      <c r="V290" s="1"/>
    </row>
    <row r="291" spans="1:22" ht="13.6">
      <c r="A291" s="207"/>
      <c r="B291" s="190"/>
      <c r="C291" s="191"/>
      <c r="D291" s="208"/>
      <c r="E291" s="192"/>
      <c r="F291" s="192"/>
      <c r="G291" s="186"/>
      <c r="H291" s="186"/>
      <c r="I291" s="193"/>
      <c r="J291" s="209"/>
      <c r="K291" s="451"/>
      <c r="L291" s="171" t="str">
        <f t="shared" si="24"/>
        <v/>
      </c>
      <c r="M291" s="174" t="str">
        <f t="shared" si="25"/>
        <v/>
      </c>
      <c r="N291" s="58" t="str">
        <f t="shared" si="26"/>
        <v/>
      </c>
      <c r="O291" s="58" t="str">
        <f t="shared" si="27"/>
        <v/>
      </c>
      <c r="P291" s="59" t="str">
        <f t="shared" si="28"/>
        <v/>
      </c>
      <c r="Q291" s="67" t="str">
        <f t="shared" si="29"/>
        <v/>
      </c>
      <c r="R291" s="1"/>
      <c r="S291" s="1"/>
      <c r="T291" s="1"/>
      <c r="U291" s="1"/>
      <c r="V291" s="1"/>
    </row>
    <row r="292" spans="1:22" ht="13.6">
      <c r="A292" s="207"/>
      <c r="B292" s="190"/>
      <c r="C292" s="191"/>
      <c r="D292" s="208"/>
      <c r="E292" s="192"/>
      <c r="F292" s="192"/>
      <c r="G292" s="186"/>
      <c r="H292" s="186"/>
      <c r="I292" s="193"/>
      <c r="J292" s="209"/>
      <c r="K292" s="451"/>
      <c r="L292" s="171" t="str">
        <f t="shared" si="24"/>
        <v/>
      </c>
      <c r="M292" s="174" t="str">
        <f t="shared" si="25"/>
        <v/>
      </c>
      <c r="N292" s="58" t="str">
        <f t="shared" si="26"/>
        <v/>
      </c>
      <c r="O292" s="58" t="str">
        <f t="shared" si="27"/>
        <v/>
      </c>
      <c r="P292" s="59" t="str">
        <f t="shared" si="28"/>
        <v/>
      </c>
      <c r="Q292" s="67" t="str">
        <f t="shared" si="29"/>
        <v/>
      </c>
      <c r="R292" s="1"/>
      <c r="S292" s="1"/>
      <c r="T292" s="1"/>
      <c r="U292" s="1"/>
      <c r="V292" s="1"/>
    </row>
    <row r="293" spans="1:22" ht="13.6">
      <c r="A293" s="207"/>
      <c r="B293" s="190"/>
      <c r="C293" s="191"/>
      <c r="D293" s="208"/>
      <c r="E293" s="192"/>
      <c r="F293" s="192"/>
      <c r="G293" s="186"/>
      <c r="H293" s="186"/>
      <c r="I293" s="193"/>
      <c r="J293" s="209"/>
      <c r="K293" s="451"/>
      <c r="L293" s="171" t="str">
        <f t="shared" si="24"/>
        <v/>
      </c>
      <c r="M293" s="174" t="str">
        <f t="shared" si="25"/>
        <v/>
      </c>
      <c r="N293" s="58" t="str">
        <f t="shared" si="26"/>
        <v/>
      </c>
      <c r="O293" s="58" t="str">
        <f t="shared" si="27"/>
        <v/>
      </c>
      <c r="P293" s="59" t="str">
        <f t="shared" si="28"/>
        <v/>
      </c>
      <c r="Q293" s="67" t="str">
        <f t="shared" si="29"/>
        <v/>
      </c>
      <c r="R293" s="1"/>
      <c r="S293" s="1"/>
      <c r="T293" s="1"/>
      <c r="U293" s="1"/>
      <c r="V293" s="1"/>
    </row>
    <row r="294" spans="1:22" ht="13.6">
      <c r="A294" s="207"/>
      <c r="B294" s="190"/>
      <c r="C294" s="191"/>
      <c r="D294" s="208"/>
      <c r="E294" s="192"/>
      <c r="F294" s="192"/>
      <c r="G294" s="186"/>
      <c r="H294" s="186"/>
      <c r="I294" s="193"/>
      <c r="J294" s="209"/>
      <c r="K294" s="451"/>
      <c r="L294" s="171" t="str">
        <f t="shared" si="24"/>
        <v/>
      </c>
      <c r="M294" s="174" t="str">
        <f t="shared" si="25"/>
        <v/>
      </c>
      <c r="N294" s="58" t="str">
        <f t="shared" si="26"/>
        <v/>
      </c>
      <c r="O294" s="58" t="str">
        <f t="shared" si="27"/>
        <v/>
      </c>
      <c r="P294" s="59" t="str">
        <f t="shared" si="28"/>
        <v/>
      </c>
      <c r="Q294" s="67" t="str">
        <f t="shared" si="29"/>
        <v/>
      </c>
      <c r="R294" s="1"/>
      <c r="S294" s="1"/>
      <c r="T294" s="1"/>
      <c r="U294" s="1"/>
      <c r="V294" s="1"/>
    </row>
    <row r="295" spans="1:22" ht="13.6">
      <c r="A295" s="207"/>
      <c r="B295" s="190"/>
      <c r="C295" s="191"/>
      <c r="D295" s="208"/>
      <c r="E295" s="192"/>
      <c r="F295" s="192"/>
      <c r="G295" s="186"/>
      <c r="H295" s="186"/>
      <c r="I295" s="193"/>
      <c r="J295" s="209"/>
      <c r="K295" s="451"/>
      <c r="L295" s="171" t="str">
        <f t="shared" si="24"/>
        <v/>
      </c>
      <c r="M295" s="174" t="str">
        <f t="shared" si="25"/>
        <v/>
      </c>
      <c r="N295" s="58" t="str">
        <f t="shared" si="26"/>
        <v/>
      </c>
      <c r="O295" s="58" t="str">
        <f t="shared" si="27"/>
        <v/>
      </c>
      <c r="P295" s="59" t="str">
        <f t="shared" si="28"/>
        <v/>
      </c>
      <c r="Q295" s="67" t="str">
        <f t="shared" si="29"/>
        <v/>
      </c>
      <c r="R295" s="1"/>
      <c r="S295" s="1"/>
      <c r="T295" s="1"/>
      <c r="U295" s="1"/>
      <c r="V295" s="1"/>
    </row>
    <row r="296" spans="1:22" ht="13.6">
      <c r="A296" s="207"/>
      <c r="B296" s="190"/>
      <c r="C296" s="191"/>
      <c r="D296" s="208"/>
      <c r="E296" s="192"/>
      <c r="F296" s="192"/>
      <c r="G296" s="186"/>
      <c r="H296" s="186"/>
      <c r="I296" s="193"/>
      <c r="J296" s="209"/>
      <c r="K296" s="451"/>
      <c r="L296" s="171" t="str">
        <f t="shared" si="24"/>
        <v/>
      </c>
      <c r="M296" s="174" t="str">
        <f t="shared" si="25"/>
        <v/>
      </c>
      <c r="N296" s="58" t="str">
        <f t="shared" si="26"/>
        <v/>
      </c>
      <c r="O296" s="58" t="str">
        <f t="shared" si="27"/>
        <v/>
      </c>
      <c r="P296" s="59" t="str">
        <f t="shared" si="28"/>
        <v/>
      </c>
      <c r="Q296" s="67" t="str">
        <f t="shared" si="29"/>
        <v/>
      </c>
      <c r="R296" s="1"/>
      <c r="S296" s="1"/>
      <c r="T296" s="1"/>
      <c r="U296" s="1"/>
      <c r="V296" s="1"/>
    </row>
    <row r="297" spans="1:22" ht="13.6">
      <c r="A297" s="207"/>
      <c r="B297" s="190"/>
      <c r="C297" s="191"/>
      <c r="D297" s="208"/>
      <c r="E297" s="192"/>
      <c r="F297" s="192"/>
      <c r="G297" s="186"/>
      <c r="H297" s="186"/>
      <c r="I297" s="193"/>
      <c r="J297" s="209"/>
      <c r="K297" s="451"/>
      <c r="L297" s="171" t="str">
        <f t="shared" si="24"/>
        <v/>
      </c>
      <c r="M297" s="174" t="str">
        <f t="shared" si="25"/>
        <v/>
      </c>
      <c r="N297" s="58" t="str">
        <f t="shared" si="26"/>
        <v/>
      </c>
      <c r="O297" s="58" t="str">
        <f t="shared" si="27"/>
        <v/>
      </c>
      <c r="P297" s="59" t="str">
        <f t="shared" si="28"/>
        <v/>
      </c>
      <c r="Q297" s="67" t="str">
        <f t="shared" si="29"/>
        <v/>
      </c>
      <c r="R297" s="1"/>
      <c r="S297" s="1"/>
      <c r="T297" s="1"/>
      <c r="U297" s="1"/>
      <c r="V297" s="1"/>
    </row>
    <row r="298" spans="1:22" ht="13.6">
      <c r="A298" s="207"/>
      <c r="B298" s="190"/>
      <c r="C298" s="191"/>
      <c r="D298" s="208"/>
      <c r="E298" s="192"/>
      <c r="F298" s="192"/>
      <c r="G298" s="186"/>
      <c r="H298" s="186"/>
      <c r="I298" s="193"/>
      <c r="J298" s="209"/>
      <c r="K298" s="451"/>
      <c r="L298" s="171" t="str">
        <f t="shared" si="24"/>
        <v/>
      </c>
      <c r="M298" s="174" t="str">
        <f t="shared" si="25"/>
        <v/>
      </c>
      <c r="N298" s="58" t="str">
        <f t="shared" si="26"/>
        <v/>
      </c>
      <c r="O298" s="58" t="str">
        <f t="shared" si="27"/>
        <v/>
      </c>
      <c r="P298" s="59" t="str">
        <f t="shared" si="28"/>
        <v/>
      </c>
      <c r="Q298" s="67" t="str">
        <f t="shared" si="29"/>
        <v/>
      </c>
      <c r="R298" s="1"/>
      <c r="S298" s="1"/>
      <c r="T298" s="1"/>
      <c r="U298" s="1"/>
      <c r="V298" s="1"/>
    </row>
    <row r="299" spans="1:22" ht="13.6">
      <c r="A299" s="207"/>
      <c r="B299" s="190"/>
      <c r="C299" s="191"/>
      <c r="D299" s="208"/>
      <c r="E299" s="192"/>
      <c r="F299" s="192"/>
      <c r="G299" s="186"/>
      <c r="H299" s="186"/>
      <c r="I299" s="193"/>
      <c r="J299" s="209"/>
      <c r="K299" s="451"/>
      <c r="L299" s="171" t="str">
        <f t="shared" si="24"/>
        <v/>
      </c>
      <c r="M299" s="174" t="str">
        <f t="shared" si="25"/>
        <v/>
      </c>
      <c r="N299" s="58" t="str">
        <f t="shared" si="26"/>
        <v/>
      </c>
      <c r="O299" s="58" t="str">
        <f t="shared" si="27"/>
        <v/>
      </c>
      <c r="P299" s="59" t="str">
        <f t="shared" si="28"/>
        <v/>
      </c>
      <c r="Q299" s="67" t="str">
        <f t="shared" si="29"/>
        <v/>
      </c>
      <c r="R299" s="1"/>
      <c r="S299" s="1"/>
      <c r="T299" s="1"/>
      <c r="U299" s="1"/>
      <c r="V299" s="1"/>
    </row>
    <row r="300" spans="1:22" ht="13.6">
      <c r="A300" s="207"/>
      <c r="B300" s="190"/>
      <c r="C300" s="191"/>
      <c r="D300" s="208"/>
      <c r="E300" s="192"/>
      <c r="F300" s="192"/>
      <c r="G300" s="186"/>
      <c r="H300" s="186"/>
      <c r="I300" s="193"/>
      <c r="J300" s="209"/>
      <c r="K300" s="451"/>
      <c r="L300" s="171" t="str">
        <f t="shared" si="24"/>
        <v/>
      </c>
      <c r="M300" s="174" t="str">
        <f t="shared" si="25"/>
        <v/>
      </c>
      <c r="N300" s="58" t="str">
        <f t="shared" si="26"/>
        <v/>
      </c>
      <c r="O300" s="58" t="str">
        <f t="shared" si="27"/>
        <v/>
      </c>
      <c r="P300" s="59" t="str">
        <f t="shared" si="28"/>
        <v/>
      </c>
      <c r="Q300" s="67" t="str">
        <f t="shared" si="29"/>
        <v/>
      </c>
      <c r="R300" s="1"/>
      <c r="S300" s="1"/>
      <c r="T300" s="1"/>
      <c r="U300" s="1"/>
      <c r="V300" s="1"/>
    </row>
    <row r="301" spans="1:22" ht="13.6">
      <c r="A301" s="207"/>
      <c r="B301" s="190"/>
      <c r="C301" s="191"/>
      <c r="D301" s="208"/>
      <c r="E301" s="192"/>
      <c r="F301" s="192"/>
      <c r="G301" s="186"/>
      <c r="H301" s="186"/>
      <c r="I301" s="193"/>
      <c r="J301" s="209"/>
      <c r="K301" s="451"/>
      <c r="L301" s="171" t="str">
        <f t="shared" si="24"/>
        <v/>
      </c>
      <c r="M301" s="174" t="str">
        <f t="shared" si="25"/>
        <v/>
      </c>
      <c r="N301" s="58" t="str">
        <f t="shared" si="26"/>
        <v/>
      </c>
      <c r="O301" s="58" t="str">
        <f t="shared" si="27"/>
        <v/>
      </c>
      <c r="P301" s="59" t="str">
        <f t="shared" si="28"/>
        <v/>
      </c>
      <c r="Q301" s="67" t="str">
        <f t="shared" si="29"/>
        <v/>
      </c>
      <c r="R301" s="1"/>
      <c r="S301" s="1"/>
      <c r="T301" s="1"/>
      <c r="U301" s="1"/>
      <c r="V301" s="1"/>
    </row>
    <row r="302" spans="1:22" ht="13.6">
      <c r="A302" s="207"/>
      <c r="B302" s="190"/>
      <c r="C302" s="191"/>
      <c r="D302" s="208"/>
      <c r="E302" s="192"/>
      <c r="F302" s="192"/>
      <c r="G302" s="186"/>
      <c r="H302" s="186"/>
      <c r="I302" s="193"/>
      <c r="J302" s="209"/>
      <c r="K302" s="451"/>
      <c r="L302" s="171" t="str">
        <f t="shared" si="24"/>
        <v/>
      </c>
      <c r="M302" s="174" t="str">
        <f t="shared" si="25"/>
        <v/>
      </c>
      <c r="N302" s="58" t="str">
        <f t="shared" si="26"/>
        <v/>
      </c>
      <c r="O302" s="58" t="str">
        <f t="shared" si="27"/>
        <v/>
      </c>
      <c r="P302" s="59" t="str">
        <f t="shared" si="28"/>
        <v/>
      </c>
      <c r="Q302" s="67" t="str">
        <f t="shared" si="29"/>
        <v/>
      </c>
      <c r="R302" s="1"/>
      <c r="S302" s="1"/>
      <c r="T302" s="1"/>
      <c r="U302" s="1"/>
      <c r="V302" s="1"/>
    </row>
    <row r="303" spans="1:22" ht="13.6">
      <c r="A303" s="207"/>
      <c r="B303" s="190"/>
      <c r="C303" s="191"/>
      <c r="D303" s="208"/>
      <c r="E303" s="192"/>
      <c r="F303" s="192"/>
      <c r="G303" s="186"/>
      <c r="H303" s="186"/>
      <c r="I303" s="193"/>
      <c r="J303" s="209"/>
      <c r="K303" s="451"/>
      <c r="L303" s="171" t="str">
        <f t="shared" si="24"/>
        <v/>
      </c>
      <c r="M303" s="174" t="str">
        <f t="shared" si="25"/>
        <v/>
      </c>
      <c r="N303" s="58" t="str">
        <f t="shared" si="26"/>
        <v/>
      </c>
      <c r="O303" s="58" t="str">
        <f t="shared" si="27"/>
        <v/>
      </c>
      <c r="P303" s="59" t="str">
        <f t="shared" si="28"/>
        <v/>
      </c>
      <c r="Q303" s="67" t="str">
        <f t="shared" si="29"/>
        <v/>
      </c>
      <c r="R303" s="1"/>
      <c r="S303" s="1"/>
      <c r="T303" s="1"/>
      <c r="U303" s="1"/>
      <c r="V303" s="1"/>
    </row>
    <row r="304" spans="1:22" ht="13.6">
      <c r="A304" s="207"/>
      <c r="B304" s="190"/>
      <c r="C304" s="191"/>
      <c r="D304" s="208"/>
      <c r="E304" s="192"/>
      <c r="F304" s="192"/>
      <c r="G304" s="186"/>
      <c r="H304" s="186"/>
      <c r="I304" s="193"/>
      <c r="J304" s="209"/>
      <c r="K304" s="451"/>
      <c r="L304" s="171" t="str">
        <f t="shared" si="24"/>
        <v/>
      </c>
      <c r="M304" s="174" t="str">
        <f t="shared" si="25"/>
        <v/>
      </c>
      <c r="N304" s="58" t="str">
        <f t="shared" si="26"/>
        <v/>
      </c>
      <c r="O304" s="58" t="str">
        <f t="shared" si="27"/>
        <v/>
      </c>
      <c r="P304" s="59" t="str">
        <f t="shared" si="28"/>
        <v/>
      </c>
      <c r="Q304" s="67" t="str">
        <f t="shared" si="29"/>
        <v/>
      </c>
      <c r="R304" s="1"/>
      <c r="S304" s="1"/>
      <c r="T304" s="1"/>
      <c r="U304" s="1"/>
      <c r="V304" s="1"/>
    </row>
    <row r="305" spans="1:22" ht="13.6">
      <c r="A305" s="207"/>
      <c r="B305" s="190"/>
      <c r="C305" s="191"/>
      <c r="D305" s="208"/>
      <c r="E305" s="192"/>
      <c r="F305" s="192"/>
      <c r="G305" s="186"/>
      <c r="H305" s="186"/>
      <c r="I305" s="193"/>
      <c r="J305" s="209"/>
      <c r="K305" s="451"/>
      <c r="L305" s="171" t="str">
        <f t="shared" si="24"/>
        <v/>
      </c>
      <c r="M305" s="174" t="str">
        <f t="shared" si="25"/>
        <v/>
      </c>
      <c r="N305" s="58" t="str">
        <f t="shared" si="26"/>
        <v/>
      </c>
      <c r="O305" s="58" t="str">
        <f t="shared" si="27"/>
        <v/>
      </c>
      <c r="P305" s="59" t="str">
        <f t="shared" si="28"/>
        <v/>
      </c>
      <c r="Q305" s="67" t="str">
        <f t="shared" si="29"/>
        <v/>
      </c>
      <c r="R305" s="1"/>
      <c r="S305" s="1"/>
      <c r="T305" s="1"/>
      <c r="U305" s="1"/>
      <c r="V305" s="1"/>
    </row>
    <row r="306" spans="1:22" ht="13.6">
      <c r="A306" s="207"/>
      <c r="B306" s="190"/>
      <c r="C306" s="191"/>
      <c r="D306" s="208"/>
      <c r="E306" s="192"/>
      <c r="F306" s="192"/>
      <c r="G306" s="186"/>
      <c r="H306" s="186"/>
      <c r="I306" s="193"/>
      <c r="J306" s="209"/>
      <c r="K306" s="451"/>
      <c r="L306" s="171" t="str">
        <f t="shared" si="24"/>
        <v/>
      </c>
      <c r="M306" s="174" t="str">
        <f t="shared" si="25"/>
        <v/>
      </c>
      <c r="N306" s="58" t="str">
        <f t="shared" si="26"/>
        <v/>
      </c>
      <c r="O306" s="58" t="str">
        <f t="shared" si="27"/>
        <v/>
      </c>
      <c r="P306" s="59" t="str">
        <f t="shared" si="28"/>
        <v/>
      </c>
      <c r="Q306" s="67" t="str">
        <f t="shared" si="29"/>
        <v/>
      </c>
      <c r="R306" s="1"/>
      <c r="S306" s="1"/>
      <c r="T306" s="1"/>
      <c r="U306" s="1"/>
      <c r="V306" s="1"/>
    </row>
    <row r="307" spans="1:22" ht="13.6">
      <c r="A307" s="207"/>
      <c r="B307" s="190"/>
      <c r="C307" s="191"/>
      <c r="D307" s="208"/>
      <c r="E307" s="192"/>
      <c r="F307" s="192"/>
      <c r="G307" s="186"/>
      <c r="H307" s="186"/>
      <c r="I307" s="193"/>
      <c r="J307" s="209"/>
      <c r="K307" s="451"/>
      <c r="L307" s="171" t="str">
        <f t="shared" si="24"/>
        <v/>
      </c>
      <c r="M307" s="174" t="str">
        <f t="shared" si="25"/>
        <v/>
      </c>
      <c r="N307" s="58" t="str">
        <f t="shared" si="26"/>
        <v/>
      </c>
      <c r="O307" s="58" t="str">
        <f t="shared" si="27"/>
        <v/>
      </c>
      <c r="P307" s="59" t="str">
        <f t="shared" si="28"/>
        <v/>
      </c>
      <c r="Q307" s="67" t="str">
        <f t="shared" si="29"/>
        <v/>
      </c>
      <c r="R307" s="1"/>
      <c r="S307" s="1"/>
      <c r="T307" s="1"/>
      <c r="U307" s="1"/>
      <c r="V307" s="1"/>
    </row>
    <row r="308" spans="1:22" ht="13.6">
      <c r="A308" s="207"/>
      <c r="B308" s="190"/>
      <c r="C308" s="191"/>
      <c r="D308" s="208"/>
      <c r="E308" s="192"/>
      <c r="F308" s="192"/>
      <c r="G308" s="186"/>
      <c r="H308" s="186"/>
      <c r="I308" s="193"/>
      <c r="J308" s="209"/>
      <c r="K308" s="451"/>
      <c r="L308" s="171" t="str">
        <f t="shared" si="24"/>
        <v/>
      </c>
      <c r="M308" s="174" t="str">
        <f t="shared" si="25"/>
        <v/>
      </c>
      <c r="N308" s="58" t="str">
        <f t="shared" si="26"/>
        <v/>
      </c>
      <c r="O308" s="58" t="str">
        <f t="shared" si="27"/>
        <v/>
      </c>
      <c r="P308" s="59" t="str">
        <f t="shared" si="28"/>
        <v/>
      </c>
      <c r="Q308" s="67" t="str">
        <f t="shared" si="29"/>
        <v/>
      </c>
      <c r="R308" s="1"/>
      <c r="S308" s="1"/>
      <c r="T308" s="1"/>
      <c r="U308" s="1"/>
      <c r="V308" s="1"/>
    </row>
    <row r="309" spans="1:22" ht="13.6">
      <c r="A309" s="207"/>
      <c r="B309" s="190"/>
      <c r="C309" s="191"/>
      <c r="D309" s="208"/>
      <c r="E309" s="192"/>
      <c r="F309" s="192"/>
      <c r="G309" s="186"/>
      <c r="H309" s="186"/>
      <c r="I309" s="193"/>
      <c r="J309" s="209"/>
      <c r="K309" s="451"/>
      <c r="L309" s="171" t="str">
        <f t="shared" si="24"/>
        <v/>
      </c>
      <c r="M309" s="174" t="str">
        <f t="shared" si="25"/>
        <v/>
      </c>
      <c r="N309" s="58" t="str">
        <f t="shared" si="26"/>
        <v/>
      </c>
      <c r="O309" s="58" t="str">
        <f t="shared" si="27"/>
        <v/>
      </c>
      <c r="P309" s="59" t="str">
        <f t="shared" si="28"/>
        <v/>
      </c>
      <c r="Q309" s="67" t="str">
        <f t="shared" si="29"/>
        <v/>
      </c>
      <c r="R309" s="1"/>
      <c r="S309" s="1"/>
      <c r="T309" s="1"/>
      <c r="U309" s="1"/>
      <c r="V309" s="1"/>
    </row>
    <row r="310" spans="1:22" ht="13.6">
      <c r="A310" s="207"/>
      <c r="B310" s="190"/>
      <c r="C310" s="191"/>
      <c r="D310" s="208"/>
      <c r="E310" s="192"/>
      <c r="F310" s="192"/>
      <c r="G310" s="186"/>
      <c r="H310" s="186"/>
      <c r="I310" s="193"/>
      <c r="J310" s="209"/>
      <c r="K310" s="451"/>
      <c r="L310" s="171" t="str">
        <f t="shared" si="24"/>
        <v/>
      </c>
      <c r="M310" s="174" t="str">
        <f t="shared" si="25"/>
        <v/>
      </c>
      <c r="N310" s="58" t="str">
        <f t="shared" si="26"/>
        <v/>
      </c>
      <c r="O310" s="58" t="str">
        <f t="shared" si="27"/>
        <v/>
      </c>
      <c r="P310" s="59" t="str">
        <f t="shared" si="28"/>
        <v/>
      </c>
      <c r="Q310" s="67" t="str">
        <f t="shared" si="29"/>
        <v/>
      </c>
      <c r="R310" s="1"/>
      <c r="S310" s="1"/>
      <c r="T310" s="1"/>
      <c r="U310" s="1"/>
      <c r="V310" s="1"/>
    </row>
    <row r="311" spans="1:22" ht="13.6">
      <c r="A311" s="207"/>
      <c r="B311" s="190"/>
      <c r="C311" s="191"/>
      <c r="D311" s="208"/>
      <c r="E311" s="192"/>
      <c r="F311" s="192"/>
      <c r="G311" s="186"/>
      <c r="H311" s="186"/>
      <c r="I311" s="193"/>
      <c r="J311" s="209"/>
      <c r="K311" s="451"/>
      <c r="L311" s="171" t="str">
        <f t="shared" si="24"/>
        <v/>
      </c>
      <c r="M311" s="174" t="str">
        <f t="shared" si="25"/>
        <v/>
      </c>
      <c r="N311" s="58" t="str">
        <f t="shared" si="26"/>
        <v/>
      </c>
      <c r="O311" s="58" t="str">
        <f t="shared" si="27"/>
        <v/>
      </c>
      <c r="P311" s="59" t="str">
        <f t="shared" si="28"/>
        <v/>
      </c>
      <c r="Q311" s="67" t="str">
        <f t="shared" si="29"/>
        <v/>
      </c>
      <c r="R311" s="1"/>
      <c r="S311" s="1"/>
      <c r="T311" s="1"/>
      <c r="U311" s="1"/>
      <c r="V311" s="1"/>
    </row>
    <row r="312" spans="1:22" ht="13.6">
      <c r="A312" s="207"/>
      <c r="B312" s="190"/>
      <c r="C312" s="191"/>
      <c r="D312" s="208"/>
      <c r="E312" s="192"/>
      <c r="F312" s="192"/>
      <c r="G312" s="186"/>
      <c r="H312" s="186"/>
      <c r="I312" s="193"/>
      <c r="J312" s="209"/>
      <c r="K312" s="451"/>
      <c r="L312" s="171" t="str">
        <f t="shared" si="24"/>
        <v/>
      </c>
      <c r="M312" s="174" t="str">
        <f t="shared" si="25"/>
        <v/>
      </c>
      <c r="N312" s="58" t="str">
        <f t="shared" si="26"/>
        <v/>
      </c>
      <c r="O312" s="58" t="str">
        <f t="shared" si="27"/>
        <v/>
      </c>
      <c r="P312" s="59" t="str">
        <f t="shared" si="28"/>
        <v/>
      </c>
      <c r="Q312" s="67" t="str">
        <f t="shared" si="29"/>
        <v/>
      </c>
      <c r="R312" s="1"/>
      <c r="S312" s="1"/>
      <c r="T312" s="1"/>
      <c r="U312" s="1"/>
      <c r="V312" s="1"/>
    </row>
    <row r="313" spans="1:22" ht="13.6">
      <c r="A313" s="207"/>
      <c r="B313" s="190"/>
      <c r="C313" s="191"/>
      <c r="D313" s="208"/>
      <c r="E313" s="192"/>
      <c r="F313" s="192"/>
      <c r="G313" s="186"/>
      <c r="H313" s="186"/>
      <c r="I313" s="193"/>
      <c r="J313" s="209"/>
      <c r="K313" s="451"/>
      <c r="L313" s="171" t="str">
        <f t="shared" si="24"/>
        <v/>
      </c>
      <c r="M313" s="174" t="str">
        <f t="shared" si="25"/>
        <v/>
      </c>
      <c r="N313" s="58" t="str">
        <f t="shared" si="26"/>
        <v/>
      </c>
      <c r="O313" s="58" t="str">
        <f t="shared" si="27"/>
        <v/>
      </c>
      <c r="P313" s="59" t="str">
        <f t="shared" si="28"/>
        <v/>
      </c>
      <c r="Q313" s="67" t="str">
        <f t="shared" si="29"/>
        <v/>
      </c>
      <c r="R313" s="1"/>
      <c r="S313" s="1"/>
      <c r="T313" s="1"/>
      <c r="U313" s="1"/>
      <c r="V313" s="1"/>
    </row>
    <row r="314" spans="1:22" ht="13.6">
      <c r="A314" s="207"/>
      <c r="B314" s="190"/>
      <c r="C314" s="191"/>
      <c r="D314" s="208"/>
      <c r="E314" s="192"/>
      <c r="F314" s="192"/>
      <c r="G314" s="186"/>
      <c r="H314" s="186"/>
      <c r="I314" s="193"/>
      <c r="J314" s="209"/>
      <c r="K314" s="451"/>
      <c r="L314" s="171" t="str">
        <f t="shared" si="24"/>
        <v/>
      </c>
      <c r="M314" s="174" t="str">
        <f t="shared" si="25"/>
        <v/>
      </c>
      <c r="N314" s="58" t="str">
        <f t="shared" si="26"/>
        <v/>
      </c>
      <c r="O314" s="58" t="str">
        <f t="shared" si="27"/>
        <v/>
      </c>
      <c r="P314" s="59" t="str">
        <f t="shared" si="28"/>
        <v/>
      </c>
      <c r="Q314" s="67" t="str">
        <f t="shared" si="29"/>
        <v/>
      </c>
      <c r="R314" s="1"/>
      <c r="S314" s="1"/>
      <c r="T314" s="1"/>
      <c r="U314" s="1"/>
      <c r="V314" s="1"/>
    </row>
    <row r="315" spans="1:22" ht="13.6">
      <c r="A315" s="207"/>
      <c r="B315" s="190"/>
      <c r="C315" s="191"/>
      <c r="D315" s="208"/>
      <c r="E315" s="192"/>
      <c r="F315" s="192"/>
      <c r="G315" s="186"/>
      <c r="H315" s="186"/>
      <c r="I315" s="193"/>
      <c r="J315" s="209"/>
      <c r="K315" s="451"/>
      <c r="L315" s="171" t="str">
        <f t="shared" si="24"/>
        <v/>
      </c>
      <c r="M315" s="174" t="str">
        <f t="shared" si="25"/>
        <v/>
      </c>
      <c r="N315" s="58" t="str">
        <f t="shared" si="26"/>
        <v/>
      </c>
      <c r="O315" s="58" t="str">
        <f t="shared" si="27"/>
        <v/>
      </c>
      <c r="P315" s="59" t="str">
        <f t="shared" si="28"/>
        <v/>
      </c>
      <c r="Q315" s="67" t="str">
        <f t="shared" si="29"/>
        <v/>
      </c>
      <c r="R315" s="1"/>
      <c r="S315" s="1"/>
      <c r="T315" s="1"/>
      <c r="U315" s="1"/>
      <c r="V315" s="1"/>
    </row>
    <row r="316" spans="1:22" ht="13.6">
      <c r="A316" s="207"/>
      <c r="B316" s="190"/>
      <c r="C316" s="191"/>
      <c r="D316" s="208"/>
      <c r="E316" s="192"/>
      <c r="F316" s="192"/>
      <c r="G316" s="186"/>
      <c r="H316" s="186"/>
      <c r="I316" s="193"/>
      <c r="J316" s="209"/>
      <c r="K316" s="451"/>
      <c r="L316" s="171" t="str">
        <f t="shared" si="24"/>
        <v/>
      </c>
      <c r="M316" s="174" t="str">
        <f t="shared" si="25"/>
        <v/>
      </c>
      <c r="N316" s="58" t="str">
        <f t="shared" si="26"/>
        <v/>
      </c>
      <c r="O316" s="58" t="str">
        <f t="shared" si="27"/>
        <v/>
      </c>
      <c r="P316" s="59" t="str">
        <f t="shared" si="28"/>
        <v/>
      </c>
      <c r="Q316" s="67" t="str">
        <f t="shared" si="29"/>
        <v/>
      </c>
      <c r="R316" s="1"/>
      <c r="S316" s="1"/>
      <c r="T316" s="1"/>
      <c r="U316" s="1"/>
      <c r="V316" s="1"/>
    </row>
    <row r="317" spans="1:22" ht="13.6">
      <c r="A317" s="207"/>
      <c r="B317" s="190"/>
      <c r="C317" s="191"/>
      <c r="D317" s="208"/>
      <c r="E317" s="192"/>
      <c r="F317" s="192"/>
      <c r="G317" s="186"/>
      <c r="H317" s="186"/>
      <c r="I317" s="193"/>
      <c r="J317" s="209"/>
      <c r="K317" s="451"/>
      <c r="L317" s="171" t="str">
        <f t="shared" si="24"/>
        <v/>
      </c>
      <c r="M317" s="174" t="str">
        <f t="shared" si="25"/>
        <v/>
      </c>
      <c r="N317" s="58" t="str">
        <f t="shared" si="26"/>
        <v/>
      </c>
      <c r="O317" s="58" t="str">
        <f t="shared" si="27"/>
        <v/>
      </c>
      <c r="P317" s="59" t="str">
        <f t="shared" si="28"/>
        <v/>
      </c>
      <c r="Q317" s="67" t="str">
        <f t="shared" si="29"/>
        <v/>
      </c>
      <c r="R317" s="1"/>
      <c r="S317" s="1"/>
      <c r="T317" s="1"/>
      <c r="U317" s="1"/>
      <c r="V317" s="1"/>
    </row>
    <row r="318" spans="1:22" ht="13.6">
      <c r="A318" s="207"/>
      <c r="B318" s="190"/>
      <c r="C318" s="191"/>
      <c r="D318" s="208"/>
      <c r="E318" s="192"/>
      <c r="F318" s="192"/>
      <c r="G318" s="186"/>
      <c r="H318" s="186"/>
      <c r="I318" s="193"/>
      <c r="J318" s="209"/>
      <c r="K318" s="451"/>
      <c r="L318" s="171" t="str">
        <f t="shared" si="24"/>
        <v/>
      </c>
      <c r="M318" s="174" t="str">
        <f t="shared" si="25"/>
        <v/>
      </c>
      <c r="N318" s="58" t="str">
        <f t="shared" si="26"/>
        <v/>
      </c>
      <c r="O318" s="58" t="str">
        <f t="shared" si="27"/>
        <v/>
      </c>
      <c r="P318" s="59" t="str">
        <f t="shared" si="28"/>
        <v/>
      </c>
      <c r="Q318" s="67" t="str">
        <f t="shared" si="29"/>
        <v/>
      </c>
      <c r="R318" s="1"/>
      <c r="S318" s="1"/>
      <c r="T318" s="1"/>
      <c r="U318" s="1"/>
      <c r="V318" s="1"/>
    </row>
    <row r="319" spans="1:22" ht="13.6">
      <c r="A319" s="207"/>
      <c r="B319" s="190"/>
      <c r="C319" s="191"/>
      <c r="D319" s="208"/>
      <c r="E319" s="192"/>
      <c r="F319" s="192"/>
      <c r="G319" s="186"/>
      <c r="H319" s="186"/>
      <c r="I319" s="193"/>
      <c r="J319" s="209"/>
      <c r="K319" s="451"/>
      <c r="L319" s="171" t="str">
        <f t="shared" si="24"/>
        <v/>
      </c>
      <c r="M319" s="174" t="str">
        <f t="shared" si="25"/>
        <v/>
      </c>
      <c r="N319" s="58" t="str">
        <f t="shared" si="26"/>
        <v/>
      </c>
      <c r="O319" s="58" t="str">
        <f t="shared" si="27"/>
        <v/>
      </c>
      <c r="P319" s="59" t="str">
        <f t="shared" si="28"/>
        <v/>
      </c>
      <c r="Q319" s="67" t="str">
        <f t="shared" si="29"/>
        <v/>
      </c>
      <c r="R319" s="1"/>
      <c r="S319" s="1"/>
      <c r="T319" s="1"/>
      <c r="U319" s="1"/>
      <c r="V319" s="1"/>
    </row>
    <row r="320" spans="1:22" ht="13.6">
      <c r="A320" s="207"/>
      <c r="B320" s="190"/>
      <c r="C320" s="191"/>
      <c r="D320" s="208"/>
      <c r="E320" s="192"/>
      <c r="F320" s="192"/>
      <c r="G320" s="186"/>
      <c r="H320" s="186"/>
      <c r="I320" s="193"/>
      <c r="J320" s="209"/>
      <c r="K320" s="451"/>
      <c r="L320" s="171" t="str">
        <f t="shared" si="24"/>
        <v/>
      </c>
      <c r="M320" s="174" t="str">
        <f t="shared" si="25"/>
        <v/>
      </c>
      <c r="N320" s="58" t="str">
        <f t="shared" si="26"/>
        <v/>
      </c>
      <c r="O320" s="58" t="str">
        <f t="shared" si="27"/>
        <v/>
      </c>
      <c r="P320" s="59" t="str">
        <f t="shared" si="28"/>
        <v/>
      </c>
      <c r="Q320" s="67" t="str">
        <f t="shared" si="29"/>
        <v/>
      </c>
      <c r="R320" s="1"/>
      <c r="S320" s="1"/>
      <c r="T320" s="1"/>
      <c r="U320" s="1"/>
      <c r="V320" s="1"/>
    </row>
    <row r="321" spans="1:22" ht="13.6">
      <c r="A321" s="207"/>
      <c r="B321" s="190"/>
      <c r="C321" s="191"/>
      <c r="D321" s="208"/>
      <c r="E321" s="192"/>
      <c r="F321" s="192"/>
      <c r="G321" s="186"/>
      <c r="H321" s="186"/>
      <c r="I321" s="193"/>
      <c r="J321" s="209"/>
      <c r="K321" s="451"/>
      <c r="L321" s="171" t="str">
        <f t="shared" si="24"/>
        <v/>
      </c>
      <c r="M321" s="174" t="str">
        <f t="shared" si="25"/>
        <v/>
      </c>
      <c r="N321" s="58" t="str">
        <f t="shared" si="26"/>
        <v/>
      </c>
      <c r="O321" s="58" t="str">
        <f t="shared" si="27"/>
        <v/>
      </c>
      <c r="P321" s="59" t="str">
        <f t="shared" si="28"/>
        <v/>
      </c>
      <c r="Q321" s="67" t="str">
        <f t="shared" si="29"/>
        <v/>
      </c>
      <c r="R321" s="1"/>
      <c r="S321" s="1"/>
      <c r="T321" s="1"/>
      <c r="U321" s="1"/>
      <c r="V321" s="1"/>
    </row>
    <row r="322" spans="1:22" ht="13.6">
      <c r="A322" s="207"/>
      <c r="B322" s="190"/>
      <c r="C322" s="191"/>
      <c r="D322" s="208"/>
      <c r="E322" s="192"/>
      <c r="F322" s="192"/>
      <c r="G322" s="186"/>
      <c r="H322" s="186"/>
      <c r="I322" s="193"/>
      <c r="J322" s="209"/>
      <c r="K322" s="451"/>
      <c r="L322" s="171" t="str">
        <f t="shared" si="24"/>
        <v/>
      </c>
      <c r="M322" s="174" t="str">
        <f t="shared" si="25"/>
        <v/>
      </c>
      <c r="N322" s="58" t="str">
        <f t="shared" si="26"/>
        <v/>
      </c>
      <c r="O322" s="58" t="str">
        <f t="shared" si="27"/>
        <v/>
      </c>
      <c r="P322" s="59" t="str">
        <f t="shared" si="28"/>
        <v/>
      </c>
      <c r="Q322" s="67" t="str">
        <f t="shared" si="29"/>
        <v/>
      </c>
      <c r="R322" s="1"/>
      <c r="S322" s="1"/>
      <c r="T322" s="1"/>
      <c r="U322" s="1"/>
      <c r="V322" s="1"/>
    </row>
    <row r="323" spans="1:22" ht="13.6">
      <c r="A323" s="207"/>
      <c r="B323" s="190"/>
      <c r="C323" s="191"/>
      <c r="D323" s="208"/>
      <c r="E323" s="192"/>
      <c r="F323" s="192"/>
      <c r="G323" s="186"/>
      <c r="H323" s="186"/>
      <c r="I323" s="193"/>
      <c r="J323" s="209"/>
      <c r="K323" s="451"/>
      <c r="L323" s="171" t="str">
        <f t="shared" si="24"/>
        <v/>
      </c>
      <c r="M323" s="174" t="str">
        <f t="shared" si="25"/>
        <v/>
      </c>
      <c r="N323" s="58" t="str">
        <f t="shared" si="26"/>
        <v/>
      </c>
      <c r="O323" s="58" t="str">
        <f t="shared" si="27"/>
        <v/>
      </c>
      <c r="P323" s="59" t="str">
        <f t="shared" si="28"/>
        <v/>
      </c>
      <c r="Q323" s="67" t="str">
        <f t="shared" si="29"/>
        <v/>
      </c>
      <c r="R323" s="1"/>
      <c r="S323" s="1"/>
      <c r="T323" s="1"/>
      <c r="U323" s="1"/>
      <c r="V323" s="1"/>
    </row>
    <row r="324" spans="1:22" ht="13.6">
      <c r="A324" s="207"/>
      <c r="B324" s="190"/>
      <c r="C324" s="191"/>
      <c r="D324" s="208"/>
      <c r="E324" s="192"/>
      <c r="F324" s="192"/>
      <c r="G324" s="186"/>
      <c r="H324" s="186"/>
      <c r="I324" s="193"/>
      <c r="J324" s="209"/>
      <c r="K324" s="451"/>
      <c r="L324" s="171" t="str">
        <f t="shared" si="24"/>
        <v/>
      </c>
      <c r="M324" s="174" t="str">
        <f t="shared" si="25"/>
        <v/>
      </c>
      <c r="N324" s="58" t="str">
        <f t="shared" si="26"/>
        <v/>
      </c>
      <c r="O324" s="58" t="str">
        <f t="shared" si="27"/>
        <v/>
      </c>
      <c r="P324" s="59" t="str">
        <f t="shared" si="28"/>
        <v/>
      </c>
      <c r="Q324" s="67" t="str">
        <f t="shared" si="29"/>
        <v/>
      </c>
      <c r="R324" s="1"/>
      <c r="S324" s="1"/>
      <c r="T324" s="1"/>
      <c r="U324" s="1"/>
      <c r="V324" s="1"/>
    </row>
    <row r="325" spans="1:22" ht="13.6">
      <c r="A325" s="207"/>
      <c r="B325" s="190"/>
      <c r="C325" s="191"/>
      <c r="D325" s="208"/>
      <c r="E325" s="192"/>
      <c r="F325" s="192"/>
      <c r="G325" s="186"/>
      <c r="H325" s="186"/>
      <c r="I325" s="193"/>
      <c r="J325" s="209"/>
      <c r="K325" s="451"/>
      <c r="L325" s="171" t="str">
        <f t="shared" si="24"/>
        <v/>
      </c>
      <c r="M325" s="174" t="str">
        <f t="shared" si="25"/>
        <v/>
      </c>
      <c r="N325" s="58" t="str">
        <f t="shared" si="26"/>
        <v/>
      </c>
      <c r="O325" s="58" t="str">
        <f t="shared" si="27"/>
        <v/>
      </c>
      <c r="P325" s="59" t="str">
        <f t="shared" si="28"/>
        <v/>
      </c>
      <c r="Q325" s="67" t="str">
        <f t="shared" si="29"/>
        <v/>
      </c>
      <c r="R325" s="1"/>
      <c r="S325" s="1"/>
      <c r="T325" s="1"/>
      <c r="U325" s="1"/>
      <c r="V325" s="1"/>
    </row>
    <row r="326" spans="1:22" ht="13.6">
      <c r="A326" s="207"/>
      <c r="B326" s="190"/>
      <c r="C326" s="191"/>
      <c r="D326" s="208"/>
      <c r="E326" s="192"/>
      <c r="F326" s="192"/>
      <c r="G326" s="186"/>
      <c r="H326" s="186"/>
      <c r="I326" s="193"/>
      <c r="J326" s="209"/>
      <c r="K326" s="451"/>
      <c r="L326" s="171" t="str">
        <f t="shared" si="24"/>
        <v/>
      </c>
      <c r="M326" s="174" t="str">
        <f t="shared" si="25"/>
        <v/>
      </c>
      <c r="N326" s="58" t="str">
        <f t="shared" si="26"/>
        <v/>
      </c>
      <c r="O326" s="58" t="str">
        <f t="shared" si="27"/>
        <v/>
      </c>
      <c r="P326" s="59" t="str">
        <f t="shared" si="28"/>
        <v/>
      </c>
      <c r="Q326" s="67" t="str">
        <f t="shared" si="29"/>
        <v/>
      </c>
      <c r="R326" s="1"/>
      <c r="S326" s="1"/>
      <c r="T326" s="1"/>
      <c r="U326" s="1"/>
      <c r="V326" s="1"/>
    </row>
    <row r="327" spans="1:22" ht="13.6">
      <c r="A327" s="207"/>
      <c r="B327" s="190"/>
      <c r="C327" s="191"/>
      <c r="D327" s="208"/>
      <c r="E327" s="192"/>
      <c r="F327" s="192"/>
      <c r="G327" s="186"/>
      <c r="H327" s="186"/>
      <c r="I327" s="193"/>
      <c r="J327" s="209"/>
      <c r="K327" s="451"/>
      <c r="L327" s="171" t="str">
        <f t="shared" si="24"/>
        <v/>
      </c>
      <c r="M327" s="174" t="str">
        <f t="shared" si="25"/>
        <v/>
      </c>
      <c r="N327" s="58" t="str">
        <f t="shared" si="26"/>
        <v/>
      </c>
      <c r="O327" s="58" t="str">
        <f t="shared" si="27"/>
        <v/>
      </c>
      <c r="P327" s="59" t="str">
        <f t="shared" si="28"/>
        <v/>
      </c>
      <c r="Q327" s="67" t="str">
        <f t="shared" si="29"/>
        <v/>
      </c>
      <c r="R327" s="1"/>
      <c r="S327" s="1"/>
      <c r="T327" s="1"/>
      <c r="U327" s="1"/>
      <c r="V327" s="1"/>
    </row>
    <row r="328" spans="1:22" ht="13.6">
      <c r="A328" s="207"/>
      <c r="B328" s="190"/>
      <c r="C328" s="191"/>
      <c r="D328" s="208"/>
      <c r="E328" s="192"/>
      <c r="F328" s="192"/>
      <c r="G328" s="186"/>
      <c r="H328" s="186"/>
      <c r="I328" s="193"/>
      <c r="J328" s="209"/>
      <c r="K328" s="451"/>
      <c r="L328" s="171" t="str">
        <f t="shared" si="24"/>
        <v/>
      </c>
      <c r="M328" s="174" t="str">
        <f t="shared" si="25"/>
        <v/>
      </c>
      <c r="N328" s="58" t="str">
        <f t="shared" si="26"/>
        <v/>
      </c>
      <c r="O328" s="58" t="str">
        <f t="shared" si="27"/>
        <v/>
      </c>
      <c r="P328" s="59" t="str">
        <f t="shared" si="28"/>
        <v/>
      </c>
      <c r="Q328" s="67" t="str">
        <f t="shared" si="29"/>
        <v/>
      </c>
      <c r="R328" s="1"/>
      <c r="S328" s="1"/>
      <c r="T328" s="1"/>
      <c r="U328" s="1"/>
      <c r="V328" s="1"/>
    </row>
    <row r="329" spans="1:22" ht="13.6">
      <c r="A329" s="207"/>
      <c r="B329" s="190"/>
      <c r="C329" s="191"/>
      <c r="D329" s="208"/>
      <c r="E329" s="192"/>
      <c r="F329" s="192"/>
      <c r="G329" s="186"/>
      <c r="H329" s="186"/>
      <c r="I329" s="193"/>
      <c r="J329" s="209"/>
      <c r="K329" s="451"/>
      <c r="L329" s="171" t="str">
        <f t="shared" si="24"/>
        <v/>
      </c>
      <c r="M329" s="174" t="str">
        <f t="shared" si="25"/>
        <v/>
      </c>
      <c r="N329" s="58" t="str">
        <f t="shared" si="26"/>
        <v/>
      </c>
      <c r="O329" s="58" t="str">
        <f t="shared" si="27"/>
        <v/>
      </c>
      <c r="P329" s="59" t="str">
        <f t="shared" si="28"/>
        <v/>
      </c>
      <c r="Q329" s="67" t="str">
        <f t="shared" si="29"/>
        <v/>
      </c>
      <c r="R329" s="1"/>
      <c r="S329" s="1"/>
      <c r="T329" s="1"/>
      <c r="U329" s="1"/>
      <c r="V329" s="1"/>
    </row>
    <row r="330" spans="1:22" ht="13.6">
      <c r="A330" s="207"/>
      <c r="B330" s="190"/>
      <c r="C330" s="191"/>
      <c r="D330" s="208"/>
      <c r="E330" s="192"/>
      <c r="F330" s="192"/>
      <c r="G330" s="186"/>
      <c r="H330" s="186"/>
      <c r="I330" s="193"/>
      <c r="J330" s="209"/>
      <c r="K330" s="451"/>
      <c r="L330" s="171" t="str">
        <f t="shared" si="24"/>
        <v/>
      </c>
      <c r="M330" s="174" t="str">
        <f t="shared" si="25"/>
        <v/>
      </c>
      <c r="N330" s="58" t="str">
        <f t="shared" si="26"/>
        <v/>
      </c>
      <c r="O330" s="58" t="str">
        <f t="shared" si="27"/>
        <v/>
      </c>
      <c r="P330" s="59" t="str">
        <f t="shared" si="28"/>
        <v/>
      </c>
      <c r="Q330" s="67" t="str">
        <f t="shared" si="29"/>
        <v/>
      </c>
      <c r="R330" s="1"/>
      <c r="S330" s="1"/>
      <c r="T330" s="1"/>
      <c r="U330" s="1"/>
      <c r="V330" s="1"/>
    </row>
    <row r="331" spans="1:22" ht="13.6">
      <c r="A331" s="207"/>
      <c r="B331" s="190"/>
      <c r="C331" s="191"/>
      <c r="D331" s="208"/>
      <c r="E331" s="192"/>
      <c r="F331" s="192"/>
      <c r="G331" s="186"/>
      <c r="H331" s="186"/>
      <c r="I331" s="193"/>
      <c r="J331" s="209"/>
      <c r="K331" s="451"/>
      <c r="L331" s="171" t="str">
        <f t="shared" si="24"/>
        <v/>
      </c>
      <c r="M331" s="174" t="str">
        <f t="shared" si="25"/>
        <v/>
      </c>
      <c r="N331" s="58" t="str">
        <f t="shared" si="26"/>
        <v/>
      </c>
      <c r="O331" s="58" t="str">
        <f t="shared" si="27"/>
        <v/>
      </c>
      <c r="P331" s="59" t="str">
        <f t="shared" si="28"/>
        <v/>
      </c>
      <c r="Q331" s="67" t="str">
        <f t="shared" si="29"/>
        <v/>
      </c>
      <c r="R331" s="1"/>
      <c r="S331" s="1"/>
      <c r="T331" s="1"/>
      <c r="U331" s="1"/>
      <c r="V331" s="1"/>
    </row>
    <row r="332" spans="1:22" ht="13.6">
      <c r="A332" s="207"/>
      <c r="B332" s="190"/>
      <c r="C332" s="191"/>
      <c r="D332" s="208"/>
      <c r="E332" s="192"/>
      <c r="F332" s="192"/>
      <c r="G332" s="186"/>
      <c r="H332" s="186"/>
      <c r="I332" s="193"/>
      <c r="J332" s="209"/>
      <c r="K332" s="451"/>
      <c r="L332" s="171" t="str">
        <f t="shared" si="24"/>
        <v/>
      </c>
      <c r="M332" s="174" t="str">
        <f t="shared" si="25"/>
        <v/>
      </c>
      <c r="N332" s="58" t="str">
        <f t="shared" si="26"/>
        <v/>
      </c>
      <c r="O332" s="58" t="str">
        <f t="shared" si="27"/>
        <v/>
      </c>
      <c r="P332" s="59" t="str">
        <f t="shared" si="28"/>
        <v/>
      </c>
      <c r="Q332" s="67" t="str">
        <f t="shared" si="29"/>
        <v/>
      </c>
      <c r="R332" s="1"/>
      <c r="S332" s="1"/>
      <c r="T332" s="1"/>
      <c r="U332" s="1"/>
      <c r="V332" s="1"/>
    </row>
    <row r="333" spans="1:22" ht="13.6">
      <c r="A333" s="207"/>
      <c r="B333" s="190"/>
      <c r="C333" s="191"/>
      <c r="D333" s="208"/>
      <c r="E333" s="192"/>
      <c r="F333" s="192"/>
      <c r="G333" s="186"/>
      <c r="H333" s="186"/>
      <c r="I333" s="193"/>
      <c r="J333" s="209"/>
      <c r="K333" s="451"/>
      <c r="L333" s="171" t="str">
        <f t="shared" si="24"/>
        <v/>
      </c>
      <c r="M333" s="174" t="str">
        <f t="shared" si="25"/>
        <v/>
      </c>
      <c r="N333" s="58" t="str">
        <f t="shared" si="26"/>
        <v/>
      </c>
      <c r="O333" s="58" t="str">
        <f t="shared" si="27"/>
        <v/>
      </c>
      <c r="P333" s="59" t="str">
        <f t="shared" si="28"/>
        <v/>
      </c>
      <c r="Q333" s="67" t="str">
        <f t="shared" si="29"/>
        <v/>
      </c>
      <c r="R333" s="1"/>
      <c r="S333" s="1"/>
      <c r="T333" s="1"/>
      <c r="U333" s="1"/>
      <c r="V333" s="1"/>
    </row>
    <row r="334" spans="1:22" ht="13.6">
      <c r="A334" s="207"/>
      <c r="B334" s="190"/>
      <c r="C334" s="191"/>
      <c r="D334" s="208"/>
      <c r="E334" s="192"/>
      <c r="F334" s="192"/>
      <c r="G334" s="186"/>
      <c r="H334" s="186"/>
      <c r="I334" s="193"/>
      <c r="J334" s="209"/>
      <c r="K334" s="451"/>
      <c r="L334" s="171" t="str">
        <f t="shared" si="24"/>
        <v/>
      </c>
      <c r="M334" s="174" t="str">
        <f t="shared" si="25"/>
        <v/>
      </c>
      <c r="N334" s="58" t="str">
        <f t="shared" si="26"/>
        <v/>
      </c>
      <c r="O334" s="58" t="str">
        <f t="shared" si="27"/>
        <v/>
      </c>
      <c r="P334" s="59" t="str">
        <f t="shared" si="28"/>
        <v/>
      </c>
      <c r="Q334" s="67" t="str">
        <f t="shared" si="29"/>
        <v/>
      </c>
      <c r="R334" s="1"/>
      <c r="S334" s="1"/>
      <c r="T334" s="1"/>
      <c r="U334" s="1"/>
      <c r="V334" s="1"/>
    </row>
    <row r="335" spans="1:22" ht="13.6">
      <c r="A335" s="207"/>
      <c r="B335" s="190"/>
      <c r="C335" s="191"/>
      <c r="D335" s="208"/>
      <c r="E335" s="192"/>
      <c r="F335" s="192"/>
      <c r="G335" s="186"/>
      <c r="H335" s="186"/>
      <c r="I335" s="193"/>
      <c r="J335" s="209"/>
      <c r="K335" s="451"/>
      <c r="L335" s="171" t="str">
        <f t="shared" si="24"/>
        <v/>
      </c>
      <c r="M335" s="174" t="str">
        <f t="shared" si="25"/>
        <v/>
      </c>
      <c r="N335" s="58" t="str">
        <f t="shared" si="26"/>
        <v/>
      </c>
      <c r="O335" s="58" t="str">
        <f t="shared" si="27"/>
        <v/>
      </c>
      <c r="P335" s="59" t="str">
        <f t="shared" si="28"/>
        <v/>
      </c>
      <c r="Q335" s="67" t="str">
        <f t="shared" si="29"/>
        <v/>
      </c>
      <c r="R335" s="1"/>
      <c r="S335" s="1"/>
      <c r="T335" s="1"/>
      <c r="U335" s="1"/>
      <c r="V335" s="1"/>
    </row>
    <row r="336" spans="1:22" ht="13.6">
      <c r="A336" s="207"/>
      <c r="B336" s="190"/>
      <c r="C336" s="191"/>
      <c r="D336" s="208"/>
      <c r="E336" s="192"/>
      <c r="F336" s="192"/>
      <c r="G336" s="186"/>
      <c r="H336" s="186"/>
      <c r="I336" s="193"/>
      <c r="J336" s="209"/>
      <c r="K336" s="451"/>
      <c r="L336" s="171" t="str">
        <f t="shared" si="24"/>
        <v/>
      </c>
      <c r="M336" s="174" t="str">
        <f t="shared" si="25"/>
        <v/>
      </c>
      <c r="N336" s="58" t="str">
        <f t="shared" si="26"/>
        <v/>
      </c>
      <c r="O336" s="58" t="str">
        <f t="shared" si="27"/>
        <v/>
      </c>
      <c r="P336" s="59" t="str">
        <f t="shared" si="28"/>
        <v/>
      </c>
      <c r="Q336" s="67" t="str">
        <f t="shared" si="29"/>
        <v/>
      </c>
      <c r="R336" s="1"/>
      <c r="S336" s="1"/>
      <c r="T336" s="1"/>
      <c r="U336" s="1"/>
      <c r="V336" s="1"/>
    </row>
    <row r="337" spans="1:22" ht="13.6">
      <c r="A337" s="207"/>
      <c r="B337" s="190"/>
      <c r="C337" s="191"/>
      <c r="D337" s="208"/>
      <c r="E337" s="192"/>
      <c r="F337" s="192"/>
      <c r="G337" s="186"/>
      <c r="H337" s="186"/>
      <c r="I337" s="193"/>
      <c r="J337" s="209"/>
      <c r="K337" s="451"/>
      <c r="L337" s="171" t="str">
        <f t="shared" ref="L337:L400" si="30">IF(A337="","",IF(B337=160,0.16,IF(B337=125,0.125,IF(B337=110,0.11,IF(B337=85,0.085,IF(B337="FED SULEV30",0.03,IF(B337=70,0.07,IF(B337=50,0.05,IF(B337=30,0.03,IF(B337=20,0.02,IF(B337=0,0,"n/a")))))))))))</f>
        <v/>
      </c>
      <c r="M337" s="174" t="str">
        <f t="shared" ref="M337:M400" si="31">IF(L337="","",MAX(0,L337-IF(G337="Yes",0.005,0))-IF(H337="Yes",I337,0))</f>
        <v/>
      </c>
      <c r="N337" s="58" t="str">
        <f t="shared" ref="N337:N400" si="32">IF(A337="","",IF(OR(B337="",C337=""),"FIX BIN",J337*M337))</f>
        <v/>
      </c>
      <c r="O337" s="58" t="str">
        <f t="shared" ref="O337:O400" si="33">IF(A337="","",IF(OR(B337="",C337=""),"FIX BIN",IFERROR(J337*C337,"")))</f>
        <v/>
      </c>
      <c r="P337" s="59" t="str">
        <f t="shared" ref="P337:P400" si="34">IF(A337="","",IF(OR(B337="",C337=""),ERROR.TYPE(3),IFERROR(N337/$G$10,"")))</f>
        <v/>
      </c>
      <c r="Q337" s="67" t="str">
        <f t="shared" ref="Q337:Q400" si="35">IF(A337="","",IF(OR(B337="",C337=""),ERROR.TYPE(3),IFERROR(O337/$G$11,"")))</f>
        <v/>
      </c>
      <c r="R337" s="1"/>
      <c r="S337" s="1"/>
      <c r="T337" s="1"/>
      <c r="U337" s="1"/>
      <c r="V337" s="1"/>
    </row>
    <row r="338" spans="1:22" ht="13.6">
      <c r="A338" s="207"/>
      <c r="B338" s="190"/>
      <c r="C338" s="191"/>
      <c r="D338" s="208"/>
      <c r="E338" s="192"/>
      <c r="F338" s="192"/>
      <c r="G338" s="186"/>
      <c r="H338" s="186"/>
      <c r="I338" s="193"/>
      <c r="J338" s="209"/>
      <c r="K338" s="451"/>
      <c r="L338" s="171" t="str">
        <f t="shared" si="30"/>
        <v/>
      </c>
      <c r="M338" s="174" t="str">
        <f t="shared" si="31"/>
        <v/>
      </c>
      <c r="N338" s="58" t="str">
        <f t="shared" si="32"/>
        <v/>
      </c>
      <c r="O338" s="58" t="str">
        <f t="shared" si="33"/>
        <v/>
      </c>
      <c r="P338" s="59" t="str">
        <f t="shared" si="34"/>
        <v/>
      </c>
      <c r="Q338" s="67" t="str">
        <f t="shared" si="35"/>
        <v/>
      </c>
      <c r="R338" s="1"/>
      <c r="S338" s="1"/>
      <c r="T338" s="1"/>
      <c r="U338" s="1"/>
      <c r="V338" s="1"/>
    </row>
    <row r="339" spans="1:22" ht="13.6">
      <c r="A339" s="207"/>
      <c r="B339" s="190"/>
      <c r="C339" s="191"/>
      <c r="D339" s="208"/>
      <c r="E339" s="192"/>
      <c r="F339" s="192"/>
      <c r="G339" s="186"/>
      <c r="H339" s="186"/>
      <c r="I339" s="193"/>
      <c r="J339" s="209"/>
      <c r="K339" s="451"/>
      <c r="L339" s="171" t="str">
        <f t="shared" si="30"/>
        <v/>
      </c>
      <c r="M339" s="174" t="str">
        <f t="shared" si="31"/>
        <v/>
      </c>
      <c r="N339" s="58" t="str">
        <f t="shared" si="32"/>
        <v/>
      </c>
      <c r="O339" s="58" t="str">
        <f t="shared" si="33"/>
        <v/>
      </c>
      <c r="P339" s="59" t="str">
        <f t="shared" si="34"/>
        <v/>
      </c>
      <c r="Q339" s="67" t="str">
        <f t="shared" si="35"/>
        <v/>
      </c>
      <c r="R339" s="1"/>
      <c r="S339" s="1"/>
      <c r="T339" s="1"/>
      <c r="U339" s="1"/>
      <c r="V339" s="1"/>
    </row>
    <row r="340" spans="1:22" ht="13.6">
      <c r="A340" s="207"/>
      <c r="B340" s="190"/>
      <c r="C340" s="191"/>
      <c r="D340" s="208"/>
      <c r="E340" s="192"/>
      <c r="F340" s="192"/>
      <c r="G340" s="186"/>
      <c r="H340" s="186"/>
      <c r="I340" s="193"/>
      <c r="J340" s="209"/>
      <c r="K340" s="451"/>
      <c r="L340" s="171" t="str">
        <f t="shared" si="30"/>
        <v/>
      </c>
      <c r="M340" s="174" t="str">
        <f t="shared" si="31"/>
        <v/>
      </c>
      <c r="N340" s="58" t="str">
        <f t="shared" si="32"/>
        <v/>
      </c>
      <c r="O340" s="58" t="str">
        <f t="shared" si="33"/>
        <v/>
      </c>
      <c r="P340" s="59" t="str">
        <f t="shared" si="34"/>
        <v/>
      </c>
      <c r="Q340" s="67" t="str">
        <f t="shared" si="35"/>
        <v/>
      </c>
      <c r="R340" s="1"/>
      <c r="S340" s="1"/>
      <c r="T340" s="1"/>
      <c r="U340" s="1"/>
      <c r="V340" s="1"/>
    </row>
    <row r="341" spans="1:22" ht="13.6">
      <c r="A341" s="207"/>
      <c r="B341" s="190"/>
      <c r="C341" s="191"/>
      <c r="D341" s="208"/>
      <c r="E341" s="192"/>
      <c r="F341" s="192"/>
      <c r="G341" s="186"/>
      <c r="H341" s="186"/>
      <c r="I341" s="193"/>
      <c r="J341" s="209"/>
      <c r="K341" s="451"/>
      <c r="L341" s="171" t="str">
        <f t="shared" si="30"/>
        <v/>
      </c>
      <c r="M341" s="174" t="str">
        <f t="shared" si="31"/>
        <v/>
      </c>
      <c r="N341" s="58" t="str">
        <f t="shared" si="32"/>
        <v/>
      </c>
      <c r="O341" s="58" t="str">
        <f t="shared" si="33"/>
        <v/>
      </c>
      <c r="P341" s="59" t="str">
        <f t="shared" si="34"/>
        <v/>
      </c>
      <c r="Q341" s="67" t="str">
        <f t="shared" si="35"/>
        <v/>
      </c>
      <c r="R341" s="1"/>
      <c r="S341" s="1"/>
      <c r="T341" s="1"/>
      <c r="U341" s="1"/>
      <c r="V341" s="1"/>
    </row>
    <row r="342" spans="1:22" ht="13.6">
      <c r="A342" s="207"/>
      <c r="B342" s="190"/>
      <c r="C342" s="191"/>
      <c r="D342" s="208"/>
      <c r="E342" s="192"/>
      <c r="F342" s="192"/>
      <c r="G342" s="186"/>
      <c r="H342" s="186"/>
      <c r="I342" s="193"/>
      <c r="J342" s="209"/>
      <c r="K342" s="451"/>
      <c r="L342" s="171" t="str">
        <f t="shared" si="30"/>
        <v/>
      </c>
      <c r="M342" s="174" t="str">
        <f t="shared" si="31"/>
        <v/>
      </c>
      <c r="N342" s="58" t="str">
        <f t="shared" si="32"/>
        <v/>
      </c>
      <c r="O342" s="58" t="str">
        <f t="shared" si="33"/>
        <v/>
      </c>
      <c r="P342" s="59" t="str">
        <f t="shared" si="34"/>
        <v/>
      </c>
      <c r="Q342" s="67" t="str">
        <f t="shared" si="35"/>
        <v/>
      </c>
      <c r="R342" s="1"/>
      <c r="S342" s="1"/>
      <c r="T342" s="1"/>
      <c r="U342" s="1"/>
      <c r="V342" s="1"/>
    </row>
    <row r="343" spans="1:22" ht="13.6">
      <c r="A343" s="207"/>
      <c r="B343" s="190"/>
      <c r="C343" s="191"/>
      <c r="D343" s="208"/>
      <c r="E343" s="192"/>
      <c r="F343" s="192"/>
      <c r="G343" s="186"/>
      <c r="H343" s="186"/>
      <c r="I343" s="193"/>
      <c r="J343" s="209"/>
      <c r="K343" s="451"/>
      <c r="L343" s="171" t="str">
        <f t="shared" si="30"/>
        <v/>
      </c>
      <c r="M343" s="174" t="str">
        <f t="shared" si="31"/>
        <v/>
      </c>
      <c r="N343" s="58" t="str">
        <f t="shared" si="32"/>
        <v/>
      </c>
      <c r="O343" s="58" t="str">
        <f t="shared" si="33"/>
        <v/>
      </c>
      <c r="P343" s="59" t="str">
        <f t="shared" si="34"/>
        <v/>
      </c>
      <c r="Q343" s="67" t="str">
        <f t="shared" si="35"/>
        <v/>
      </c>
      <c r="R343" s="1"/>
      <c r="S343" s="1"/>
      <c r="T343" s="1"/>
      <c r="U343" s="1"/>
      <c r="V343" s="1"/>
    </row>
    <row r="344" spans="1:22" ht="13.6">
      <c r="A344" s="207"/>
      <c r="B344" s="190"/>
      <c r="C344" s="191"/>
      <c r="D344" s="208"/>
      <c r="E344" s="192"/>
      <c r="F344" s="192"/>
      <c r="G344" s="186"/>
      <c r="H344" s="186"/>
      <c r="I344" s="193"/>
      <c r="J344" s="209"/>
      <c r="K344" s="451"/>
      <c r="L344" s="171" t="str">
        <f t="shared" si="30"/>
        <v/>
      </c>
      <c r="M344" s="174" t="str">
        <f t="shared" si="31"/>
        <v/>
      </c>
      <c r="N344" s="58" t="str">
        <f t="shared" si="32"/>
        <v/>
      </c>
      <c r="O344" s="58" t="str">
        <f t="shared" si="33"/>
        <v/>
      </c>
      <c r="P344" s="59" t="str">
        <f t="shared" si="34"/>
        <v/>
      </c>
      <c r="Q344" s="67" t="str">
        <f t="shared" si="35"/>
        <v/>
      </c>
      <c r="R344" s="1"/>
      <c r="S344" s="1"/>
      <c r="T344" s="1"/>
      <c r="U344" s="1"/>
      <c r="V344" s="1"/>
    </row>
    <row r="345" spans="1:22" ht="13.6">
      <c r="A345" s="207"/>
      <c r="B345" s="190"/>
      <c r="C345" s="191"/>
      <c r="D345" s="208"/>
      <c r="E345" s="192"/>
      <c r="F345" s="192"/>
      <c r="G345" s="186"/>
      <c r="H345" s="186"/>
      <c r="I345" s="193"/>
      <c r="J345" s="209"/>
      <c r="K345" s="451"/>
      <c r="L345" s="171" t="str">
        <f t="shared" si="30"/>
        <v/>
      </c>
      <c r="M345" s="174" t="str">
        <f t="shared" si="31"/>
        <v/>
      </c>
      <c r="N345" s="58" t="str">
        <f t="shared" si="32"/>
        <v/>
      </c>
      <c r="O345" s="58" t="str">
        <f t="shared" si="33"/>
        <v/>
      </c>
      <c r="P345" s="59" t="str">
        <f t="shared" si="34"/>
        <v/>
      </c>
      <c r="Q345" s="67" t="str">
        <f t="shared" si="35"/>
        <v/>
      </c>
      <c r="R345" s="1"/>
      <c r="S345" s="1"/>
      <c r="T345" s="1"/>
      <c r="U345" s="1"/>
      <c r="V345" s="1"/>
    </row>
    <row r="346" spans="1:22" ht="13.6">
      <c r="A346" s="207"/>
      <c r="B346" s="190"/>
      <c r="C346" s="191"/>
      <c r="D346" s="208"/>
      <c r="E346" s="192"/>
      <c r="F346" s="192"/>
      <c r="G346" s="186"/>
      <c r="H346" s="186"/>
      <c r="I346" s="193"/>
      <c r="J346" s="209"/>
      <c r="K346" s="451"/>
      <c r="L346" s="171" t="str">
        <f t="shared" si="30"/>
        <v/>
      </c>
      <c r="M346" s="174" t="str">
        <f t="shared" si="31"/>
        <v/>
      </c>
      <c r="N346" s="58" t="str">
        <f t="shared" si="32"/>
        <v/>
      </c>
      <c r="O346" s="58" t="str">
        <f t="shared" si="33"/>
        <v/>
      </c>
      <c r="P346" s="59" t="str">
        <f t="shared" si="34"/>
        <v/>
      </c>
      <c r="Q346" s="67" t="str">
        <f t="shared" si="35"/>
        <v/>
      </c>
      <c r="R346" s="1"/>
      <c r="S346" s="1"/>
      <c r="T346" s="1"/>
      <c r="U346" s="1"/>
      <c r="V346" s="1"/>
    </row>
    <row r="347" spans="1:22" ht="13.6">
      <c r="A347" s="207"/>
      <c r="B347" s="190"/>
      <c r="C347" s="191"/>
      <c r="D347" s="208"/>
      <c r="E347" s="192"/>
      <c r="F347" s="192"/>
      <c r="G347" s="186"/>
      <c r="H347" s="186"/>
      <c r="I347" s="193"/>
      <c r="J347" s="209"/>
      <c r="K347" s="451"/>
      <c r="L347" s="171" t="str">
        <f t="shared" si="30"/>
        <v/>
      </c>
      <c r="M347" s="174" t="str">
        <f t="shared" si="31"/>
        <v/>
      </c>
      <c r="N347" s="58" t="str">
        <f t="shared" si="32"/>
        <v/>
      </c>
      <c r="O347" s="58" t="str">
        <f t="shared" si="33"/>
        <v/>
      </c>
      <c r="P347" s="59" t="str">
        <f t="shared" si="34"/>
        <v/>
      </c>
      <c r="Q347" s="67" t="str">
        <f t="shared" si="35"/>
        <v/>
      </c>
      <c r="R347" s="1"/>
      <c r="S347" s="1"/>
      <c r="T347" s="1"/>
      <c r="U347" s="1"/>
      <c r="V347" s="1"/>
    </row>
    <row r="348" spans="1:22" ht="13.6">
      <c r="A348" s="207"/>
      <c r="B348" s="190"/>
      <c r="C348" s="191"/>
      <c r="D348" s="208"/>
      <c r="E348" s="192"/>
      <c r="F348" s="192"/>
      <c r="G348" s="186"/>
      <c r="H348" s="186"/>
      <c r="I348" s="193"/>
      <c r="J348" s="209"/>
      <c r="K348" s="451"/>
      <c r="L348" s="171" t="str">
        <f t="shared" si="30"/>
        <v/>
      </c>
      <c r="M348" s="174" t="str">
        <f t="shared" si="31"/>
        <v/>
      </c>
      <c r="N348" s="58" t="str">
        <f t="shared" si="32"/>
        <v/>
      </c>
      <c r="O348" s="58" t="str">
        <f t="shared" si="33"/>
        <v/>
      </c>
      <c r="P348" s="59" t="str">
        <f t="shared" si="34"/>
        <v/>
      </c>
      <c r="Q348" s="67" t="str">
        <f t="shared" si="35"/>
        <v/>
      </c>
      <c r="R348" s="1"/>
      <c r="S348" s="1"/>
      <c r="T348" s="1"/>
      <c r="U348" s="1"/>
      <c r="V348" s="1"/>
    </row>
    <row r="349" spans="1:22" ht="13.6">
      <c r="A349" s="207"/>
      <c r="B349" s="190"/>
      <c r="C349" s="191"/>
      <c r="D349" s="208"/>
      <c r="E349" s="192"/>
      <c r="F349" s="192"/>
      <c r="G349" s="186"/>
      <c r="H349" s="186"/>
      <c r="I349" s="193"/>
      <c r="J349" s="209"/>
      <c r="K349" s="451"/>
      <c r="L349" s="171" t="str">
        <f t="shared" si="30"/>
        <v/>
      </c>
      <c r="M349" s="174" t="str">
        <f t="shared" si="31"/>
        <v/>
      </c>
      <c r="N349" s="58" t="str">
        <f t="shared" si="32"/>
        <v/>
      </c>
      <c r="O349" s="58" t="str">
        <f t="shared" si="33"/>
        <v/>
      </c>
      <c r="P349" s="59" t="str">
        <f t="shared" si="34"/>
        <v/>
      </c>
      <c r="Q349" s="67" t="str">
        <f t="shared" si="35"/>
        <v/>
      </c>
      <c r="R349" s="1"/>
      <c r="S349" s="1"/>
      <c r="T349" s="1"/>
      <c r="U349" s="1"/>
      <c r="V349" s="1"/>
    </row>
    <row r="350" spans="1:22" ht="13.6">
      <c r="A350" s="207"/>
      <c r="B350" s="190"/>
      <c r="C350" s="191"/>
      <c r="D350" s="208"/>
      <c r="E350" s="192"/>
      <c r="F350" s="192"/>
      <c r="G350" s="186"/>
      <c r="H350" s="186"/>
      <c r="I350" s="193"/>
      <c r="J350" s="209"/>
      <c r="K350" s="451"/>
      <c r="L350" s="171" t="str">
        <f t="shared" si="30"/>
        <v/>
      </c>
      <c r="M350" s="174" t="str">
        <f t="shared" si="31"/>
        <v/>
      </c>
      <c r="N350" s="58" t="str">
        <f t="shared" si="32"/>
        <v/>
      </c>
      <c r="O350" s="58" t="str">
        <f t="shared" si="33"/>
        <v/>
      </c>
      <c r="P350" s="59" t="str">
        <f t="shared" si="34"/>
        <v/>
      </c>
      <c r="Q350" s="67" t="str">
        <f t="shared" si="35"/>
        <v/>
      </c>
      <c r="R350" s="1"/>
      <c r="S350" s="1"/>
      <c r="T350" s="1"/>
      <c r="U350" s="1"/>
      <c r="V350" s="1"/>
    </row>
    <row r="351" spans="1:22" ht="13.6">
      <c r="A351" s="207"/>
      <c r="B351" s="190"/>
      <c r="C351" s="191"/>
      <c r="D351" s="208"/>
      <c r="E351" s="192"/>
      <c r="F351" s="192"/>
      <c r="G351" s="186"/>
      <c r="H351" s="186"/>
      <c r="I351" s="193"/>
      <c r="J351" s="209"/>
      <c r="K351" s="451"/>
      <c r="L351" s="171" t="str">
        <f t="shared" si="30"/>
        <v/>
      </c>
      <c r="M351" s="174" t="str">
        <f t="shared" si="31"/>
        <v/>
      </c>
      <c r="N351" s="58" t="str">
        <f t="shared" si="32"/>
        <v/>
      </c>
      <c r="O351" s="58" t="str">
        <f t="shared" si="33"/>
        <v/>
      </c>
      <c r="P351" s="59" t="str">
        <f t="shared" si="34"/>
        <v/>
      </c>
      <c r="Q351" s="67" t="str">
        <f t="shared" si="35"/>
        <v/>
      </c>
      <c r="R351" s="1"/>
      <c r="S351" s="1"/>
      <c r="T351" s="1"/>
      <c r="U351" s="1"/>
      <c r="V351" s="1"/>
    </row>
    <row r="352" spans="1:22" ht="13.6">
      <c r="A352" s="207"/>
      <c r="B352" s="190"/>
      <c r="C352" s="191"/>
      <c r="D352" s="208"/>
      <c r="E352" s="192"/>
      <c r="F352" s="192"/>
      <c r="G352" s="186"/>
      <c r="H352" s="186"/>
      <c r="I352" s="193"/>
      <c r="J352" s="209"/>
      <c r="K352" s="451"/>
      <c r="L352" s="171" t="str">
        <f t="shared" si="30"/>
        <v/>
      </c>
      <c r="M352" s="174" t="str">
        <f t="shared" si="31"/>
        <v/>
      </c>
      <c r="N352" s="58" t="str">
        <f t="shared" si="32"/>
        <v/>
      </c>
      <c r="O352" s="58" t="str">
        <f t="shared" si="33"/>
        <v/>
      </c>
      <c r="P352" s="59" t="str">
        <f t="shared" si="34"/>
        <v/>
      </c>
      <c r="Q352" s="67" t="str">
        <f t="shared" si="35"/>
        <v/>
      </c>
      <c r="R352" s="1"/>
      <c r="S352" s="1"/>
      <c r="T352" s="1"/>
      <c r="U352" s="1"/>
      <c r="V352" s="1"/>
    </row>
    <row r="353" spans="1:22" ht="13.6">
      <c r="A353" s="207"/>
      <c r="B353" s="190"/>
      <c r="C353" s="191"/>
      <c r="D353" s="208"/>
      <c r="E353" s="192"/>
      <c r="F353" s="192"/>
      <c r="G353" s="186"/>
      <c r="H353" s="186"/>
      <c r="I353" s="193"/>
      <c r="J353" s="209"/>
      <c r="K353" s="451"/>
      <c r="L353" s="171" t="str">
        <f t="shared" si="30"/>
        <v/>
      </c>
      <c r="M353" s="174" t="str">
        <f t="shared" si="31"/>
        <v/>
      </c>
      <c r="N353" s="58" t="str">
        <f t="shared" si="32"/>
        <v/>
      </c>
      <c r="O353" s="58" t="str">
        <f t="shared" si="33"/>
        <v/>
      </c>
      <c r="P353" s="59" t="str">
        <f t="shared" si="34"/>
        <v/>
      </c>
      <c r="Q353" s="67" t="str">
        <f t="shared" si="35"/>
        <v/>
      </c>
      <c r="R353" s="1"/>
      <c r="S353" s="1"/>
      <c r="T353" s="1"/>
      <c r="U353" s="1"/>
      <c r="V353" s="1"/>
    </row>
    <row r="354" spans="1:22" ht="13.6">
      <c r="A354" s="207"/>
      <c r="B354" s="190"/>
      <c r="C354" s="191"/>
      <c r="D354" s="208"/>
      <c r="E354" s="192"/>
      <c r="F354" s="192"/>
      <c r="G354" s="186"/>
      <c r="H354" s="186"/>
      <c r="I354" s="193"/>
      <c r="J354" s="209"/>
      <c r="K354" s="451"/>
      <c r="L354" s="171" t="str">
        <f t="shared" si="30"/>
        <v/>
      </c>
      <c r="M354" s="174" t="str">
        <f t="shared" si="31"/>
        <v/>
      </c>
      <c r="N354" s="58" t="str">
        <f t="shared" si="32"/>
        <v/>
      </c>
      <c r="O354" s="58" t="str">
        <f t="shared" si="33"/>
        <v/>
      </c>
      <c r="P354" s="59" t="str">
        <f t="shared" si="34"/>
        <v/>
      </c>
      <c r="Q354" s="67" t="str">
        <f t="shared" si="35"/>
        <v/>
      </c>
      <c r="R354" s="1"/>
      <c r="S354" s="1"/>
      <c r="T354" s="1"/>
      <c r="U354" s="1"/>
      <c r="V354" s="1"/>
    </row>
    <row r="355" spans="1:22" ht="13.6">
      <c r="A355" s="207"/>
      <c r="B355" s="190"/>
      <c r="C355" s="191"/>
      <c r="D355" s="208"/>
      <c r="E355" s="192"/>
      <c r="F355" s="192"/>
      <c r="G355" s="186"/>
      <c r="H355" s="186"/>
      <c r="I355" s="193"/>
      <c r="J355" s="209"/>
      <c r="K355" s="451"/>
      <c r="L355" s="171" t="str">
        <f t="shared" si="30"/>
        <v/>
      </c>
      <c r="M355" s="174" t="str">
        <f t="shared" si="31"/>
        <v/>
      </c>
      <c r="N355" s="58" t="str">
        <f t="shared" si="32"/>
        <v/>
      </c>
      <c r="O355" s="58" t="str">
        <f t="shared" si="33"/>
        <v/>
      </c>
      <c r="P355" s="59" t="str">
        <f t="shared" si="34"/>
        <v/>
      </c>
      <c r="Q355" s="67" t="str">
        <f t="shared" si="35"/>
        <v/>
      </c>
      <c r="R355" s="1"/>
      <c r="S355" s="1"/>
      <c r="T355" s="1"/>
      <c r="U355" s="1"/>
      <c r="V355" s="1"/>
    </row>
    <row r="356" spans="1:22" ht="13.6">
      <c r="A356" s="207"/>
      <c r="B356" s="190"/>
      <c r="C356" s="191"/>
      <c r="D356" s="208"/>
      <c r="E356" s="192"/>
      <c r="F356" s="192"/>
      <c r="G356" s="186"/>
      <c r="H356" s="186"/>
      <c r="I356" s="193"/>
      <c r="J356" s="209"/>
      <c r="K356" s="451"/>
      <c r="L356" s="171" t="str">
        <f t="shared" si="30"/>
        <v/>
      </c>
      <c r="M356" s="174" t="str">
        <f t="shared" si="31"/>
        <v/>
      </c>
      <c r="N356" s="58" t="str">
        <f t="shared" si="32"/>
        <v/>
      </c>
      <c r="O356" s="58" t="str">
        <f t="shared" si="33"/>
        <v/>
      </c>
      <c r="P356" s="59" t="str">
        <f t="shared" si="34"/>
        <v/>
      </c>
      <c r="Q356" s="67" t="str">
        <f t="shared" si="35"/>
        <v/>
      </c>
      <c r="R356" s="1"/>
      <c r="S356" s="1"/>
      <c r="T356" s="1"/>
      <c r="U356" s="1"/>
      <c r="V356" s="1"/>
    </row>
    <row r="357" spans="1:22" ht="13.6">
      <c r="A357" s="207"/>
      <c r="B357" s="190"/>
      <c r="C357" s="191"/>
      <c r="D357" s="208"/>
      <c r="E357" s="192"/>
      <c r="F357" s="192"/>
      <c r="G357" s="186"/>
      <c r="H357" s="186"/>
      <c r="I357" s="193"/>
      <c r="J357" s="209"/>
      <c r="K357" s="451"/>
      <c r="L357" s="171" t="str">
        <f t="shared" si="30"/>
        <v/>
      </c>
      <c r="M357" s="174" t="str">
        <f t="shared" si="31"/>
        <v/>
      </c>
      <c r="N357" s="58" t="str">
        <f t="shared" si="32"/>
        <v/>
      </c>
      <c r="O357" s="58" t="str">
        <f t="shared" si="33"/>
        <v/>
      </c>
      <c r="P357" s="59" t="str">
        <f t="shared" si="34"/>
        <v/>
      </c>
      <c r="Q357" s="67" t="str">
        <f t="shared" si="35"/>
        <v/>
      </c>
      <c r="R357" s="1"/>
      <c r="S357" s="1"/>
      <c r="T357" s="1"/>
      <c r="U357" s="1"/>
      <c r="V357" s="1"/>
    </row>
    <row r="358" spans="1:22" ht="13.6">
      <c r="A358" s="207"/>
      <c r="B358" s="190"/>
      <c r="C358" s="191"/>
      <c r="D358" s="208"/>
      <c r="E358" s="192"/>
      <c r="F358" s="192"/>
      <c r="G358" s="186"/>
      <c r="H358" s="186"/>
      <c r="I358" s="193"/>
      <c r="J358" s="209"/>
      <c r="K358" s="451"/>
      <c r="L358" s="171" t="str">
        <f t="shared" si="30"/>
        <v/>
      </c>
      <c r="M358" s="174" t="str">
        <f t="shared" si="31"/>
        <v/>
      </c>
      <c r="N358" s="58" t="str">
        <f t="shared" si="32"/>
        <v/>
      </c>
      <c r="O358" s="58" t="str">
        <f t="shared" si="33"/>
        <v/>
      </c>
      <c r="P358" s="59" t="str">
        <f t="shared" si="34"/>
        <v/>
      </c>
      <c r="Q358" s="67" t="str">
        <f t="shared" si="35"/>
        <v/>
      </c>
      <c r="R358" s="1"/>
      <c r="S358" s="1"/>
      <c r="T358" s="1"/>
      <c r="U358" s="1"/>
      <c r="V358" s="1"/>
    </row>
    <row r="359" spans="1:22" ht="13.6">
      <c r="A359" s="207"/>
      <c r="B359" s="190"/>
      <c r="C359" s="191"/>
      <c r="D359" s="208"/>
      <c r="E359" s="192"/>
      <c r="F359" s="192"/>
      <c r="G359" s="186"/>
      <c r="H359" s="186"/>
      <c r="I359" s="193"/>
      <c r="J359" s="209"/>
      <c r="K359" s="451"/>
      <c r="L359" s="171" t="str">
        <f t="shared" si="30"/>
        <v/>
      </c>
      <c r="M359" s="174" t="str">
        <f t="shared" si="31"/>
        <v/>
      </c>
      <c r="N359" s="58" t="str">
        <f t="shared" si="32"/>
        <v/>
      </c>
      <c r="O359" s="58" t="str">
        <f t="shared" si="33"/>
        <v/>
      </c>
      <c r="P359" s="59" t="str">
        <f t="shared" si="34"/>
        <v/>
      </c>
      <c r="Q359" s="67" t="str">
        <f t="shared" si="35"/>
        <v/>
      </c>
      <c r="R359" s="1"/>
      <c r="S359" s="1"/>
      <c r="T359" s="1"/>
      <c r="U359" s="1"/>
      <c r="V359" s="1"/>
    </row>
    <row r="360" spans="1:22" ht="13.6">
      <c r="A360" s="207"/>
      <c r="B360" s="190"/>
      <c r="C360" s="191"/>
      <c r="D360" s="208"/>
      <c r="E360" s="192"/>
      <c r="F360" s="192"/>
      <c r="G360" s="186"/>
      <c r="H360" s="186"/>
      <c r="I360" s="193"/>
      <c r="J360" s="209"/>
      <c r="K360" s="451"/>
      <c r="L360" s="171" t="str">
        <f t="shared" si="30"/>
        <v/>
      </c>
      <c r="M360" s="174" t="str">
        <f t="shared" si="31"/>
        <v/>
      </c>
      <c r="N360" s="58" t="str">
        <f t="shared" si="32"/>
        <v/>
      </c>
      <c r="O360" s="58" t="str">
        <f t="shared" si="33"/>
        <v/>
      </c>
      <c r="P360" s="59" t="str">
        <f t="shared" si="34"/>
        <v/>
      </c>
      <c r="Q360" s="67" t="str">
        <f t="shared" si="35"/>
        <v/>
      </c>
      <c r="R360" s="1"/>
      <c r="S360" s="1"/>
      <c r="T360" s="1"/>
      <c r="U360" s="1"/>
      <c r="V360" s="1"/>
    </row>
    <row r="361" spans="1:22" ht="13.6">
      <c r="A361" s="207"/>
      <c r="B361" s="190"/>
      <c r="C361" s="191"/>
      <c r="D361" s="208"/>
      <c r="E361" s="192"/>
      <c r="F361" s="192"/>
      <c r="G361" s="186"/>
      <c r="H361" s="186"/>
      <c r="I361" s="193"/>
      <c r="J361" s="209"/>
      <c r="K361" s="451"/>
      <c r="L361" s="171" t="str">
        <f t="shared" si="30"/>
        <v/>
      </c>
      <c r="M361" s="174" t="str">
        <f t="shared" si="31"/>
        <v/>
      </c>
      <c r="N361" s="58" t="str">
        <f t="shared" si="32"/>
        <v/>
      </c>
      <c r="O361" s="58" t="str">
        <f t="shared" si="33"/>
        <v/>
      </c>
      <c r="P361" s="59" t="str">
        <f t="shared" si="34"/>
        <v/>
      </c>
      <c r="Q361" s="67" t="str">
        <f t="shared" si="35"/>
        <v/>
      </c>
      <c r="R361" s="1"/>
      <c r="S361" s="1"/>
      <c r="T361" s="1"/>
      <c r="U361" s="1"/>
      <c r="V361" s="1"/>
    </row>
    <row r="362" spans="1:22" ht="13.6">
      <c r="A362" s="207"/>
      <c r="B362" s="190"/>
      <c r="C362" s="191"/>
      <c r="D362" s="208"/>
      <c r="E362" s="192"/>
      <c r="F362" s="192"/>
      <c r="G362" s="186"/>
      <c r="H362" s="186"/>
      <c r="I362" s="193"/>
      <c r="J362" s="209"/>
      <c r="K362" s="451"/>
      <c r="L362" s="171" t="str">
        <f t="shared" si="30"/>
        <v/>
      </c>
      <c r="M362" s="174" t="str">
        <f t="shared" si="31"/>
        <v/>
      </c>
      <c r="N362" s="58" t="str">
        <f t="shared" si="32"/>
        <v/>
      </c>
      <c r="O362" s="58" t="str">
        <f t="shared" si="33"/>
        <v/>
      </c>
      <c r="P362" s="59" t="str">
        <f t="shared" si="34"/>
        <v/>
      </c>
      <c r="Q362" s="67" t="str">
        <f t="shared" si="35"/>
        <v/>
      </c>
      <c r="R362" s="1"/>
      <c r="S362" s="1"/>
      <c r="T362" s="1"/>
      <c r="U362" s="1"/>
      <c r="V362" s="1"/>
    </row>
    <row r="363" spans="1:22" ht="13.6">
      <c r="A363" s="207"/>
      <c r="B363" s="190"/>
      <c r="C363" s="191"/>
      <c r="D363" s="208"/>
      <c r="E363" s="192"/>
      <c r="F363" s="192"/>
      <c r="G363" s="186"/>
      <c r="H363" s="186"/>
      <c r="I363" s="193"/>
      <c r="J363" s="209"/>
      <c r="K363" s="451"/>
      <c r="L363" s="171" t="str">
        <f t="shared" si="30"/>
        <v/>
      </c>
      <c r="M363" s="174" t="str">
        <f t="shared" si="31"/>
        <v/>
      </c>
      <c r="N363" s="58" t="str">
        <f t="shared" si="32"/>
        <v/>
      </c>
      <c r="O363" s="58" t="str">
        <f t="shared" si="33"/>
        <v/>
      </c>
      <c r="P363" s="59" t="str">
        <f t="shared" si="34"/>
        <v/>
      </c>
      <c r="Q363" s="67" t="str">
        <f t="shared" si="35"/>
        <v/>
      </c>
      <c r="R363" s="1"/>
      <c r="S363" s="1"/>
      <c r="T363" s="1"/>
      <c r="U363" s="1"/>
      <c r="V363" s="1"/>
    </row>
    <row r="364" spans="1:22" ht="13.6">
      <c r="A364" s="207"/>
      <c r="B364" s="190"/>
      <c r="C364" s="191"/>
      <c r="D364" s="208"/>
      <c r="E364" s="192"/>
      <c r="F364" s="192"/>
      <c r="G364" s="186"/>
      <c r="H364" s="186"/>
      <c r="I364" s="193"/>
      <c r="J364" s="209"/>
      <c r="K364" s="451"/>
      <c r="L364" s="171" t="str">
        <f t="shared" si="30"/>
        <v/>
      </c>
      <c r="M364" s="174" t="str">
        <f t="shared" si="31"/>
        <v/>
      </c>
      <c r="N364" s="58" t="str">
        <f t="shared" si="32"/>
        <v/>
      </c>
      <c r="O364" s="58" t="str">
        <f t="shared" si="33"/>
        <v/>
      </c>
      <c r="P364" s="59" t="str">
        <f t="shared" si="34"/>
        <v/>
      </c>
      <c r="Q364" s="67" t="str">
        <f t="shared" si="35"/>
        <v/>
      </c>
      <c r="R364" s="1"/>
      <c r="S364" s="1"/>
      <c r="T364" s="1"/>
      <c r="U364" s="1"/>
      <c r="V364" s="1"/>
    </row>
    <row r="365" spans="1:22" ht="13.6">
      <c r="A365" s="207"/>
      <c r="B365" s="190"/>
      <c r="C365" s="191"/>
      <c r="D365" s="208"/>
      <c r="E365" s="192"/>
      <c r="F365" s="192"/>
      <c r="G365" s="186"/>
      <c r="H365" s="186"/>
      <c r="I365" s="193"/>
      <c r="J365" s="209"/>
      <c r="K365" s="451"/>
      <c r="L365" s="171" t="str">
        <f t="shared" si="30"/>
        <v/>
      </c>
      <c r="M365" s="174" t="str">
        <f t="shared" si="31"/>
        <v/>
      </c>
      <c r="N365" s="58" t="str">
        <f t="shared" si="32"/>
        <v/>
      </c>
      <c r="O365" s="58" t="str">
        <f t="shared" si="33"/>
        <v/>
      </c>
      <c r="P365" s="59" t="str">
        <f t="shared" si="34"/>
        <v/>
      </c>
      <c r="Q365" s="67" t="str">
        <f t="shared" si="35"/>
        <v/>
      </c>
      <c r="R365" s="1"/>
      <c r="S365" s="1"/>
      <c r="T365" s="1"/>
      <c r="U365" s="1"/>
      <c r="V365" s="1"/>
    </row>
    <row r="366" spans="1:22" ht="13.6">
      <c r="A366" s="207"/>
      <c r="B366" s="190"/>
      <c r="C366" s="191"/>
      <c r="D366" s="208"/>
      <c r="E366" s="192"/>
      <c r="F366" s="192"/>
      <c r="G366" s="186"/>
      <c r="H366" s="186"/>
      <c r="I366" s="193"/>
      <c r="J366" s="209"/>
      <c r="K366" s="451"/>
      <c r="L366" s="171" t="str">
        <f t="shared" si="30"/>
        <v/>
      </c>
      <c r="M366" s="174" t="str">
        <f t="shared" si="31"/>
        <v/>
      </c>
      <c r="N366" s="58" t="str">
        <f t="shared" si="32"/>
        <v/>
      </c>
      <c r="O366" s="58" t="str">
        <f t="shared" si="33"/>
        <v/>
      </c>
      <c r="P366" s="59" t="str">
        <f t="shared" si="34"/>
        <v/>
      </c>
      <c r="Q366" s="67" t="str">
        <f t="shared" si="35"/>
        <v/>
      </c>
      <c r="R366" s="1"/>
      <c r="S366" s="1"/>
      <c r="T366" s="1"/>
      <c r="U366" s="1"/>
      <c r="V366" s="1"/>
    </row>
    <row r="367" spans="1:22" ht="13.6">
      <c r="A367" s="207"/>
      <c r="B367" s="190"/>
      <c r="C367" s="191"/>
      <c r="D367" s="208"/>
      <c r="E367" s="192"/>
      <c r="F367" s="192"/>
      <c r="G367" s="186"/>
      <c r="H367" s="186"/>
      <c r="I367" s="193"/>
      <c r="J367" s="209"/>
      <c r="K367" s="451"/>
      <c r="L367" s="171" t="str">
        <f t="shared" si="30"/>
        <v/>
      </c>
      <c r="M367" s="174" t="str">
        <f t="shared" si="31"/>
        <v/>
      </c>
      <c r="N367" s="58" t="str">
        <f t="shared" si="32"/>
        <v/>
      </c>
      <c r="O367" s="58" t="str">
        <f t="shared" si="33"/>
        <v/>
      </c>
      <c r="P367" s="59" t="str">
        <f t="shared" si="34"/>
        <v/>
      </c>
      <c r="Q367" s="67" t="str">
        <f t="shared" si="35"/>
        <v/>
      </c>
      <c r="R367" s="1"/>
      <c r="S367" s="1"/>
      <c r="T367" s="1"/>
      <c r="U367" s="1"/>
      <c r="V367" s="1"/>
    </row>
    <row r="368" spans="1:22" ht="13.6">
      <c r="A368" s="207"/>
      <c r="B368" s="190"/>
      <c r="C368" s="191"/>
      <c r="D368" s="208"/>
      <c r="E368" s="192"/>
      <c r="F368" s="192"/>
      <c r="G368" s="186"/>
      <c r="H368" s="186"/>
      <c r="I368" s="193"/>
      <c r="J368" s="209"/>
      <c r="K368" s="451"/>
      <c r="L368" s="171" t="str">
        <f t="shared" si="30"/>
        <v/>
      </c>
      <c r="M368" s="174" t="str">
        <f t="shared" si="31"/>
        <v/>
      </c>
      <c r="N368" s="58" t="str">
        <f t="shared" si="32"/>
        <v/>
      </c>
      <c r="O368" s="58" t="str">
        <f t="shared" si="33"/>
        <v/>
      </c>
      <c r="P368" s="59" t="str">
        <f t="shared" si="34"/>
        <v/>
      </c>
      <c r="Q368" s="67" t="str">
        <f t="shared" si="35"/>
        <v/>
      </c>
      <c r="R368" s="1"/>
      <c r="S368" s="1"/>
      <c r="T368" s="1"/>
      <c r="U368" s="1"/>
      <c r="V368" s="1"/>
    </row>
    <row r="369" spans="1:22" ht="13.6">
      <c r="A369" s="207"/>
      <c r="B369" s="190"/>
      <c r="C369" s="191"/>
      <c r="D369" s="208"/>
      <c r="E369" s="192"/>
      <c r="F369" s="192"/>
      <c r="G369" s="186"/>
      <c r="H369" s="186"/>
      <c r="I369" s="193"/>
      <c r="J369" s="209"/>
      <c r="K369" s="451"/>
      <c r="L369" s="171" t="str">
        <f t="shared" si="30"/>
        <v/>
      </c>
      <c r="M369" s="174" t="str">
        <f t="shared" si="31"/>
        <v/>
      </c>
      <c r="N369" s="58" t="str">
        <f t="shared" si="32"/>
        <v/>
      </c>
      <c r="O369" s="58" t="str">
        <f t="shared" si="33"/>
        <v/>
      </c>
      <c r="P369" s="59" t="str">
        <f t="shared" si="34"/>
        <v/>
      </c>
      <c r="Q369" s="67" t="str">
        <f t="shared" si="35"/>
        <v/>
      </c>
      <c r="R369" s="1"/>
      <c r="S369" s="1"/>
      <c r="T369" s="1"/>
      <c r="U369" s="1"/>
      <c r="V369" s="1"/>
    </row>
    <row r="370" spans="1:22" ht="13.6">
      <c r="A370" s="207"/>
      <c r="B370" s="190"/>
      <c r="C370" s="191"/>
      <c r="D370" s="208"/>
      <c r="E370" s="192"/>
      <c r="F370" s="192"/>
      <c r="G370" s="186"/>
      <c r="H370" s="186"/>
      <c r="I370" s="193"/>
      <c r="J370" s="209"/>
      <c r="K370" s="451"/>
      <c r="L370" s="171" t="str">
        <f t="shared" si="30"/>
        <v/>
      </c>
      <c r="M370" s="174" t="str">
        <f t="shared" si="31"/>
        <v/>
      </c>
      <c r="N370" s="58" t="str">
        <f t="shared" si="32"/>
        <v/>
      </c>
      <c r="O370" s="58" t="str">
        <f t="shared" si="33"/>
        <v/>
      </c>
      <c r="P370" s="59" t="str">
        <f t="shared" si="34"/>
        <v/>
      </c>
      <c r="Q370" s="67" t="str">
        <f t="shared" si="35"/>
        <v/>
      </c>
      <c r="R370" s="1"/>
      <c r="S370" s="1"/>
      <c r="T370" s="1"/>
      <c r="U370" s="1"/>
      <c r="V370" s="1"/>
    </row>
    <row r="371" spans="1:22" ht="13.6">
      <c r="A371" s="207"/>
      <c r="B371" s="190"/>
      <c r="C371" s="191"/>
      <c r="D371" s="208"/>
      <c r="E371" s="192"/>
      <c r="F371" s="192"/>
      <c r="G371" s="186"/>
      <c r="H371" s="186"/>
      <c r="I371" s="193"/>
      <c r="J371" s="209"/>
      <c r="K371" s="451"/>
      <c r="L371" s="171" t="str">
        <f t="shared" si="30"/>
        <v/>
      </c>
      <c r="M371" s="174" t="str">
        <f t="shared" si="31"/>
        <v/>
      </c>
      <c r="N371" s="58" t="str">
        <f t="shared" si="32"/>
        <v/>
      </c>
      <c r="O371" s="58" t="str">
        <f t="shared" si="33"/>
        <v/>
      </c>
      <c r="P371" s="59" t="str">
        <f t="shared" si="34"/>
        <v/>
      </c>
      <c r="Q371" s="67" t="str">
        <f t="shared" si="35"/>
        <v/>
      </c>
      <c r="R371" s="1"/>
      <c r="S371" s="1"/>
      <c r="T371" s="1"/>
      <c r="U371" s="1"/>
      <c r="V371" s="1"/>
    </row>
    <row r="372" spans="1:22" ht="13.6">
      <c r="A372" s="207"/>
      <c r="B372" s="190"/>
      <c r="C372" s="191"/>
      <c r="D372" s="208"/>
      <c r="E372" s="192"/>
      <c r="F372" s="192"/>
      <c r="G372" s="186"/>
      <c r="H372" s="186"/>
      <c r="I372" s="193"/>
      <c r="J372" s="209"/>
      <c r="K372" s="451"/>
      <c r="L372" s="171" t="str">
        <f t="shared" si="30"/>
        <v/>
      </c>
      <c r="M372" s="174" t="str">
        <f t="shared" si="31"/>
        <v/>
      </c>
      <c r="N372" s="58" t="str">
        <f t="shared" si="32"/>
        <v/>
      </c>
      <c r="O372" s="58" t="str">
        <f t="shared" si="33"/>
        <v/>
      </c>
      <c r="P372" s="59" t="str">
        <f t="shared" si="34"/>
        <v/>
      </c>
      <c r="Q372" s="67" t="str">
        <f t="shared" si="35"/>
        <v/>
      </c>
      <c r="R372" s="1"/>
      <c r="S372" s="1"/>
      <c r="T372" s="1"/>
      <c r="U372" s="1"/>
      <c r="V372" s="1"/>
    </row>
    <row r="373" spans="1:22" ht="13.6">
      <c r="A373" s="207"/>
      <c r="B373" s="190"/>
      <c r="C373" s="191"/>
      <c r="D373" s="208"/>
      <c r="E373" s="192"/>
      <c r="F373" s="192"/>
      <c r="G373" s="186"/>
      <c r="H373" s="186"/>
      <c r="I373" s="193"/>
      <c r="J373" s="209"/>
      <c r="K373" s="451"/>
      <c r="L373" s="171" t="str">
        <f t="shared" si="30"/>
        <v/>
      </c>
      <c r="M373" s="174" t="str">
        <f t="shared" si="31"/>
        <v/>
      </c>
      <c r="N373" s="58" t="str">
        <f t="shared" si="32"/>
        <v/>
      </c>
      <c r="O373" s="58" t="str">
        <f t="shared" si="33"/>
        <v/>
      </c>
      <c r="P373" s="59" t="str">
        <f t="shared" si="34"/>
        <v/>
      </c>
      <c r="Q373" s="67" t="str">
        <f t="shared" si="35"/>
        <v/>
      </c>
      <c r="R373" s="1"/>
      <c r="S373" s="1"/>
      <c r="T373" s="1"/>
      <c r="U373" s="1"/>
      <c r="V373" s="1"/>
    </row>
    <row r="374" spans="1:22" ht="13.6">
      <c r="A374" s="207"/>
      <c r="B374" s="190"/>
      <c r="C374" s="191"/>
      <c r="D374" s="208"/>
      <c r="E374" s="192"/>
      <c r="F374" s="192"/>
      <c r="G374" s="186"/>
      <c r="H374" s="186"/>
      <c r="I374" s="193"/>
      <c r="J374" s="209"/>
      <c r="K374" s="451"/>
      <c r="L374" s="171" t="str">
        <f t="shared" si="30"/>
        <v/>
      </c>
      <c r="M374" s="174" t="str">
        <f t="shared" si="31"/>
        <v/>
      </c>
      <c r="N374" s="58" t="str">
        <f t="shared" si="32"/>
        <v/>
      </c>
      <c r="O374" s="58" t="str">
        <f t="shared" si="33"/>
        <v/>
      </c>
      <c r="P374" s="59" t="str">
        <f t="shared" si="34"/>
        <v/>
      </c>
      <c r="Q374" s="67" t="str">
        <f t="shared" si="35"/>
        <v/>
      </c>
      <c r="R374" s="1"/>
      <c r="S374" s="1"/>
      <c r="T374" s="1"/>
      <c r="U374" s="1"/>
      <c r="V374" s="1"/>
    </row>
    <row r="375" spans="1:22" ht="13.6">
      <c r="A375" s="207"/>
      <c r="B375" s="190"/>
      <c r="C375" s="191"/>
      <c r="D375" s="208"/>
      <c r="E375" s="192"/>
      <c r="F375" s="192"/>
      <c r="G375" s="186"/>
      <c r="H375" s="186"/>
      <c r="I375" s="193"/>
      <c r="J375" s="209"/>
      <c r="K375" s="451"/>
      <c r="L375" s="171" t="str">
        <f t="shared" si="30"/>
        <v/>
      </c>
      <c r="M375" s="174" t="str">
        <f t="shared" si="31"/>
        <v/>
      </c>
      <c r="N375" s="58" t="str">
        <f t="shared" si="32"/>
        <v/>
      </c>
      <c r="O375" s="58" t="str">
        <f t="shared" si="33"/>
        <v/>
      </c>
      <c r="P375" s="59" t="str">
        <f t="shared" si="34"/>
        <v/>
      </c>
      <c r="Q375" s="67" t="str">
        <f t="shared" si="35"/>
        <v/>
      </c>
      <c r="R375" s="1"/>
      <c r="S375" s="1"/>
      <c r="T375" s="1"/>
      <c r="U375" s="1"/>
      <c r="V375" s="1"/>
    </row>
    <row r="376" spans="1:22" ht="13.6">
      <c r="A376" s="207"/>
      <c r="B376" s="190"/>
      <c r="C376" s="191"/>
      <c r="D376" s="208"/>
      <c r="E376" s="192"/>
      <c r="F376" s="192"/>
      <c r="G376" s="186"/>
      <c r="H376" s="186"/>
      <c r="I376" s="193"/>
      <c r="J376" s="209"/>
      <c r="K376" s="451"/>
      <c r="L376" s="171" t="str">
        <f t="shared" si="30"/>
        <v/>
      </c>
      <c r="M376" s="174" t="str">
        <f t="shared" si="31"/>
        <v/>
      </c>
      <c r="N376" s="58" t="str">
        <f t="shared" si="32"/>
        <v/>
      </c>
      <c r="O376" s="58" t="str">
        <f t="shared" si="33"/>
        <v/>
      </c>
      <c r="P376" s="59" t="str">
        <f t="shared" si="34"/>
        <v/>
      </c>
      <c r="Q376" s="67" t="str">
        <f t="shared" si="35"/>
        <v/>
      </c>
      <c r="R376" s="1"/>
      <c r="S376" s="1"/>
      <c r="T376" s="1"/>
      <c r="U376" s="1"/>
      <c r="V376" s="1"/>
    </row>
    <row r="377" spans="1:22" ht="13.6">
      <c r="A377" s="207"/>
      <c r="B377" s="190"/>
      <c r="C377" s="191"/>
      <c r="D377" s="208"/>
      <c r="E377" s="192"/>
      <c r="F377" s="192"/>
      <c r="G377" s="186"/>
      <c r="H377" s="186"/>
      <c r="I377" s="193"/>
      <c r="J377" s="209"/>
      <c r="K377" s="451"/>
      <c r="L377" s="171" t="str">
        <f t="shared" si="30"/>
        <v/>
      </c>
      <c r="M377" s="174" t="str">
        <f t="shared" si="31"/>
        <v/>
      </c>
      <c r="N377" s="58" t="str">
        <f t="shared" si="32"/>
        <v/>
      </c>
      <c r="O377" s="58" t="str">
        <f t="shared" si="33"/>
        <v/>
      </c>
      <c r="P377" s="59" t="str">
        <f t="shared" si="34"/>
        <v/>
      </c>
      <c r="Q377" s="67" t="str">
        <f t="shared" si="35"/>
        <v/>
      </c>
      <c r="R377" s="1"/>
      <c r="S377" s="1"/>
      <c r="T377" s="1"/>
      <c r="U377" s="1"/>
      <c r="V377" s="1"/>
    </row>
    <row r="378" spans="1:22" ht="13.6">
      <c r="A378" s="207"/>
      <c r="B378" s="190"/>
      <c r="C378" s="191"/>
      <c r="D378" s="208"/>
      <c r="E378" s="192"/>
      <c r="F378" s="192"/>
      <c r="G378" s="186"/>
      <c r="H378" s="186"/>
      <c r="I378" s="193"/>
      <c r="J378" s="209"/>
      <c r="K378" s="451"/>
      <c r="L378" s="171" t="str">
        <f t="shared" si="30"/>
        <v/>
      </c>
      <c r="M378" s="174" t="str">
        <f t="shared" si="31"/>
        <v/>
      </c>
      <c r="N378" s="58" t="str">
        <f t="shared" si="32"/>
        <v/>
      </c>
      <c r="O378" s="58" t="str">
        <f t="shared" si="33"/>
        <v/>
      </c>
      <c r="P378" s="59" t="str">
        <f t="shared" si="34"/>
        <v/>
      </c>
      <c r="Q378" s="67" t="str">
        <f t="shared" si="35"/>
        <v/>
      </c>
      <c r="R378" s="1"/>
      <c r="S378" s="1"/>
      <c r="T378" s="1"/>
      <c r="U378" s="1"/>
      <c r="V378" s="1"/>
    </row>
    <row r="379" spans="1:22" ht="13.6">
      <c r="A379" s="207"/>
      <c r="B379" s="190"/>
      <c r="C379" s="191"/>
      <c r="D379" s="208"/>
      <c r="E379" s="192"/>
      <c r="F379" s="192"/>
      <c r="G379" s="186"/>
      <c r="H379" s="186"/>
      <c r="I379" s="193"/>
      <c r="J379" s="209"/>
      <c r="K379" s="451"/>
      <c r="L379" s="171" t="str">
        <f t="shared" si="30"/>
        <v/>
      </c>
      <c r="M379" s="174" t="str">
        <f t="shared" si="31"/>
        <v/>
      </c>
      <c r="N379" s="58" t="str">
        <f t="shared" si="32"/>
        <v/>
      </c>
      <c r="O379" s="58" t="str">
        <f t="shared" si="33"/>
        <v/>
      </c>
      <c r="P379" s="59" t="str">
        <f t="shared" si="34"/>
        <v/>
      </c>
      <c r="Q379" s="67" t="str">
        <f t="shared" si="35"/>
        <v/>
      </c>
      <c r="R379" s="1"/>
      <c r="S379" s="1"/>
      <c r="T379" s="1"/>
      <c r="U379" s="1"/>
      <c r="V379" s="1"/>
    </row>
    <row r="380" spans="1:22" ht="13.6">
      <c r="A380" s="207"/>
      <c r="B380" s="190"/>
      <c r="C380" s="191"/>
      <c r="D380" s="208"/>
      <c r="E380" s="192"/>
      <c r="F380" s="192"/>
      <c r="G380" s="186"/>
      <c r="H380" s="186"/>
      <c r="I380" s="193"/>
      <c r="J380" s="209"/>
      <c r="K380" s="451"/>
      <c r="L380" s="171" t="str">
        <f t="shared" si="30"/>
        <v/>
      </c>
      <c r="M380" s="174" t="str">
        <f t="shared" si="31"/>
        <v/>
      </c>
      <c r="N380" s="58" t="str">
        <f t="shared" si="32"/>
        <v/>
      </c>
      <c r="O380" s="58" t="str">
        <f t="shared" si="33"/>
        <v/>
      </c>
      <c r="P380" s="59" t="str">
        <f t="shared" si="34"/>
        <v/>
      </c>
      <c r="Q380" s="67" t="str">
        <f t="shared" si="35"/>
        <v/>
      </c>
      <c r="R380" s="1"/>
      <c r="S380" s="1"/>
      <c r="T380" s="1"/>
      <c r="U380" s="1"/>
      <c r="V380" s="1"/>
    </row>
    <row r="381" spans="1:22" ht="13.6">
      <c r="A381" s="207"/>
      <c r="B381" s="190"/>
      <c r="C381" s="191"/>
      <c r="D381" s="208"/>
      <c r="E381" s="192"/>
      <c r="F381" s="192"/>
      <c r="G381" s="186"/>
      <c r="H381" s="186"/>
      <c r="I381" s="193"/>
      <c r="J381" s="209"/>
      <c r="K381" s="451"/>
      <c r="L381" s="171" t="str">
        <f t="shared" si="30"/>
        <v/>
      </c>
      <c r="M381" s="174" t="str">
        <f t="shared" si="31"/>
        <v/>
      </c>
      <c r="N381" s="58" t="str">
        <f t="shared" si="32"/>
        <v/>
      </c>
      <c r="O381" s="58" t="str">
        <f t="shared" si="33"/>
        <v/>
      </c>
      <c r="P381" s="59" t="str">
        <f t="shared" si="34"/>
        <v/>
      </c>
      <c r="Q381" s="67" t="str">
        <f t="shared" si="35"/>
        <v/>
      </c>
      <c r="R381" s="1"/>
      <c r="S381" s="1"/>
      <c r="T381" s="1"/>
      <c r="U381" s="1"/>
      <c r="V381" s="1"/>
    </row>
    <row r="382" spans="1:22" ht="13.6">
      <c r="A382" s="207"/>
      <c r="B382" s="190"/>
      <c r="C382" s="191"/>
      <c r="D382" s="208"/>
      <c r="E382" s="192"/>
      <c r="F382" s="192"/>
      <c r="G382" s="186"/>
      <c r="H382" s="186"/>
      <c r="I382" s="193"/>
      <c r="J382" s="209"/>
      <c r="K382" s="451"/>
      <c r="L382" s="171" t="str">
        <f t="shared" si="30"/>
        <v/>
      </c>
      <c r="M382" s="174" t="str">
        <f t="shared" si="31"/>
        <v/>
      </c>
      <c r="N382" s="58" t="str">
        <f t="shared" si="32"/>
        <v/>
      </c>
      <c r="O382" s="58" t="str">
        <f t="shared" si="33"/>
        <v/>
      </c>
      <c r="P382" s="59" t="str">
        <f t="shared" si="34"/>
        <v/>
      </c>
      <c r="Q382" s="67" t="str">
        <f t="shared" si="35"/>
        <v/>
      </c>
      <c r="R382" s="1"/>
      <c r="S382" s="1"/>
      <c r="T382" s="1"/>
      <c r="U382" s="1"/>
      <c r="V382" s="1"/>
    </row>
    <row r="383" spans="1:22" ht="13.6">
      <c r="A383" s="207"/>
      <c r="B383" s="190"/>
      <c r="C383" s="191"/>
      <c r="D383" s="208"/>
      <c r="E383" s="192"/>
      <c r="F383" s="192"/>
      <c r="G383" s="186"/>
      <c r="H383" s="186"/>
      <c r="I383" s="193"/>
      <c r="J383" s="209"/>
      <c r="K383" s="451"/>
      <c r="L383" s="171" t="str">
        <f t="shared" si="30"/>
        <v/>
      </c>
      <c r="M383" s="174" t="str">
        <f t="shared" si="31"/>
        <v/>
      </c>
      <c r="N383" s="58" t="str">
        <f t="shared" si="32"/>
        <v/>
      </c>
      <c r="O383" s="58" t="str">
        <f t="shared" si="33"/>
        <v/>
      </c>
      <c r="P383" s="59" t="str">
        <f t="shared" si="34"/>
        <v/>
      </c>
      <c r="Q383" s="67" t="str">
        <f t="shared" si="35"/>
        <v/>
      </c>
      <c r="R383" s="1"/>
      <c r="S383" s="1"/>
      <c r="T383" s="1"/>
      <c r="U383" s="1"/>
      <c r="V383" s="1"/>
    </row>
    <row r="384" spans="1:22" ht="13.6">
      <c r="A384" s="207"/>
      <c r="B384" s="190"/>
      <c r="C384" s="191"/>
      <c r="D384" s="208"/>
      <c r="E384" s="192"/>
      <c r="F384" s="192"/>
      <c r="G384" s="186"/>
      <c r="H384" s="186"/>
      <c r="I384" s="193"/>
      <c r="J384" s="209"/>
      <c r="K384" s="451"/>
      <c r="L384" s="171" t="str">
        <f t="shared" si="30"/>
        <v/>
      </c>
      <c r="M384" s="174" t="str">
        <f t="shared" si="31"/>
        <v/>
      </c>
      <c r="N384" s="58" t="str">
        <f t="shared" si="32"/>
        <v/>
      </c>
      <c r="O384" s="58" t="str">
        <f t="shared" si="33"/>
        <v/>
      </c>
      <c r="P384" s="59" t="str">
        <f t="shared" si="34"/>
        <v/>
      </c>
      <c r="Q384" s="67" t="str">
        <f t="shared" si="35"/>
        <v/>
      </c>
      <c r="R384" s="1"/>
      <c r="S384" s="1"/>
      <c r="T384" s="1"/>
      <c r="U384" s="1"/>
      <c r="V384" s="1"/>
    </row>
    <row r="385" spans="1:22" ht="13.6">
      <c r="A385" s="207"/>
      <c r="B385" s="190"/>
      <c r="C385" s="191"/>
      <c r="D385" s="208"/>
      <c r="E385" s="192"/>
      <c r="F385" s="192"/>
      <c r="G385" s="186"/>
      <c r="H385" s="186"/>
      <c r="I385" s="193"/>
      <c r="J385" s="209"/>
      <c r="K385" s="451"/>
      <c r="L385" s="171" t="str">
        <f t="shared" si="30"/>
        <v/>
      </c>
      <c r="M385" s="174" t="str">
        <f t="shared" si="31"/>
        <v/>
      </c>
      <c r="N385" s="58" t="str">
        <f t="shared" si="32"/>
        <v/>
      </c>
      <c r="O385" s="58" t="str">
        <f t="shared" si="33"/>
        <v/>
      </c>
      <c r="P385" s="59" t="str">
        <f t="shared" si="34"/>
        <v/>
      </c>
      <c r="Q385" s="67" t="str">
        <f t="shared" si="35"/>
        <v/>
      </c>
      <c r="R385" s="1"/>
      <c r="S385" s="1"/>
      <c r="T385" s="1"/>
      <c r="U385" s="1"/>
      <c r="V385" s="1"/>
    </row>
    <row r="386" spans="1:22" ht="13.6">
      <c r="A386" s="207"/>
      <c r="B386" s="190"/>
      <c r="C386" s="191"/>
      <c r="D386" s="208"/>
      <c r="E386" s="192"/>
      <c r="F386" s="192"/>
      <c r="G386" s="186"/>
      <c r="H386" s="186"/>
      <c r="I386" s="193"/>
      <c r="J386" s="209"/>
      <c r="K386" s="451"/>
      <c r="L386" s="171" t="str">
        <f t="shared" si="30"/>
        <v/>
      </c>
      <c r="M386" s="174" t="str">
        <f t="shared" si="31"/>
        <v/>
      </c>
      <c r="N386" s="58" t="str">
        <f t="shared" si="32"/>
        <v/>
      </c>
      <c r="O386" s="58" t="str">
        <f t="shared" si="33"/>
        <v/>
      </c>
      <c r="P386" s="59" t="str">
        <f t="shared" si="34"/>
        <v/>
      </c>
      <c r="Q386" s="67" t="str">
        <f t="shared" si="35"/>
        <v/>
      </c>
      <c r="R386" s="1"/>
      <c r="S386" s="1"/>
      <c r="T386" s="1"/>
      <c r="U386" s="1"/>
      <c r="V386" s="1"/>
    </row>
    <row r="387" spans="1:22" ht="13.6">
      <c r="A387" s="207"/>
      <c r="B387" s="190"/>
      <c r="C387" s="191"/>
      <c r="D387" s="208"/>
      <c r="E387" s="192"/>
      <c r="F387" s="192"/>
      <c r="G387" s="186"/>
      <c r="H387" s="186"/>
      <c r="I387" s="193"/>
      <c r="J387" s="209"/>
      <c r="K387" s="451"/>
      <c r="L387" s="171" t="str">
        <f t="shared" si="30"/>
        <v/>
      </c>
      <c r="M387" s="174" t="str">
        <f t="shared" si="31"/>
        <v/>
      </c>
      <c r="N387" s="58" t="str">
        <f t="shared" si="32"/>
        <v/>
      </c>
      <c r="O387" s="58" t="str">
        <f t="shared" si="33"/>
        <v/>
      </c>
      <c r="P387" s="59" t="str">
        <f t="shared" si="34"/>
        <v/>
      </c>
      <c r="Q387" s="67" t="str">
        <f t="shared" si="35"/>
        <v/>
      </c>
      <c r="R387" s="1"/>
      <c r="S387" s="1"/>
      <c r="T387" s="1"/>
      <c r="U387" s="1"/>
      <c r="V387" s="1"/>
    </row>
    <row r="388" spans="1:22" ht="13.6">
      <c r="A388" s="207"/>
      <c r="B388" s="190"/>
      <c r="C388" s="191"/>
      <c r="D388" s="208"/>
      <c r="E388" s="192"/>
      <c r="F388" s="192"/>
      <c r="G388" s="186"/>
      <c r="H388" s="186"/>
      <c r="I388" s="193"/>
      <c r="J388" s="209"/>
      <c r="K388" s="451"/>
      <c r="L388" s="171" t="str">
        <f t="shared" si="30"/>
        <v/>
      </c>
      <c r="M388" s="174" t="str">
        <f t="shared" si="31"/>
        <v/>
      </c>
      <c r="N388" s="58" t="str">
        <f t="shared" si="32"/>
        <v/>
      </c>
      <c r="O388" s="58" t="str">
        <f t="shared" si="33"/>
        <v/>
      </c>
      <c r="P388" s="59" t="str">
        <f t="shared" si="34"/>
        <v/>
      </c>
      <c r="Q388" s="67" t="str">
        <f t="shared" si="35"/>
        <v/>
      </c>
      <c r="R388" s="1"/>
      <c r="S388" s="1"/>
      <c r="T388" s="1"/>
      <c r="U388" s="1"/>
      <c r="V388" s="1"/>
    </row>
    <row r="389" spans="1:22" ht="13.6">
      <c r="A389" s="207"/>
      <c r="B389" s="190"/>
      <c r="C389" s="191"/>
      <c r="D389" s="208"/>
      <c r="E389" s="192"/>
      <c r="F389" s="192"/>
      <c r="G389" s="186"/>
      <c r="H389" s="186"/>
      <c r="I389" s="193"/>
      <c r="J389" s="209"/>
      <c r="K389" s="451"/>
      <c r="L389" s="171" t="str">
        <f t="shared" si="30"/>
        <v/>
      </c>
      <c r="M389" s="174" t="str">
        <f t="shared" si="31"/>
        <v/>
      </c>
      <c r="N389" s="58" t="str">
        <f t="shared" si="32"/>
        <v/>
      </c>
      <c r="O389" s="58" t="str">
        <f t="shared" si="33"/>
        <v/>
      </c>
      <c r="P389" s="59" t="str">
        <f t="shared" si="34"/>
        <v/>
      </c>
      <c r="Q389" s="67" t="str">
        <f t="shared" si="35"/>
        <v/>
      </c>
      <c r="R389" s="1"/>
      <c r="S389" s="1"/>
      <c r="T389" s="1"/>
      <c r="U389" s="1"/>
      <c r="V389" s="1"/>
    </row>
    <row r="390" spans="1:22" ht="13.6">
      <c r="A390" s="207"/>
      <c r="B390" s="190"/>
      <c r="C390" s="191"/>
      <c r="D390" s="208"/>
      <c r="E390" s="192"/>
      <c r="F390" s="192"/>
      <c r="G390" s="186"/>
      <c r="H390" s="186"/>
      <c r="I390" s="193"/>
      <c r="J390" s="209"/>
      <c r="K390" s="451"/>
      <c r="L390" s="171" t="str">
        <f t="shared" si="30"/>
        <v/>
      </c>
      <c r="M390" s="174" t="str">
        <f t="shared" si="31"/>
        <v/>
      </c>
      <c r="N390" s="58" t="str">
        <f t="shared" si="32"/>
        <v/>
      </c>
      <c r="O390" s="58" t="str">
        <f t="shared" si="33"/>
        <v/>
      </c>
      <c r="P390" s="59" t="str">
        <f t="shared" si="34"/>
        <v/>
      </c>
      <c r="Q390" s="67" t="str">
        <f t="shared" si="35"/>
        <v/>
      </c>
      <c r="R390" s="1"/>
      <c r="S390" s="1"/>
      <c r="T390" s="1"/>
      <c r="U390" s="1"/>
      <c r="V390" s="1"/>
    </row>
    <row r="391" spans="1:22" ht="13.6">
      <c r="A391" s="207"/>
      <c r="B391" s="190"/>
      <c r="C391" s="191"/>
      <c r="D391" s="208"/>
      <c r="E391" s="192"/>
      <c r="F391" s="192"/>
      <c r="G391" s="186"/>
      <c r="H391" s="186"/>
      <c r="I391" s="193"/>
      <c r="J391" s="209"/>
      <c r="K391" s="451"/>
      <c r="L391" s="171" t="str">
        <f t="shared" si="30"/>
        <v/>
      </c>
      <c r="M391" s="174" t="str">
        <f t="shared" si="31"/>
        <v/>
      </c>
      <c r="N391" s="58" t="str">
        <f t="shared" si="32"/>
        <v/>
      </c>
      <c r="O391" s="58" t="str">
        <f t="shared" si="33"/>
        <v/>
      </c>
      <c r="P391" s="59" t="str">
        <f t="shared" si="34"/>
        <v/>
      </c>
      <c r="Q391" s="67" t="str">
        <f t="shared" si="35"/>
        <v/>
      </c>
      <c r="R391" s="1"/>
      <c r="S391" s="1"/>
      <c r="T391" s="1"/>
      <c r="U391" s="1"/>
      <c r="V391" s="1"/>
    </row>
    <row r="392" spans="1:22" ht="13.6">
      <c r="A392" s="207"/>
      <c r="B392" s="190"/>
      <c r="C392" s="191"/>
      <c r="D392" s="208"/>
      <c r="E392" s="192"/>
      <c r="F392" s="192"/>
      <c r="G392" s="186"/>
      <c r="H392" s="186"/>
      <c r="I392" s="193"/>
      <c r="J392" s="209"/>
      <c r="K392" s="451"/>
      <c r="L392" s="171" t="str">
        <f t="shared" si="30"/>
        <v/>
      </c>
      <c r="M392" s="174" t="str">
        <f t="shared" si="31"/>
        <v/>
      </c>
      <c r="N392" s="58" t="str">
        <f t="shared" si="32"/>
        <v/>
      </c>
      <c r="O392" s="58" t="str">
        <f t="shared" si="33"/>
        <v/>
      </c>
      <c r="P392" s="59" t="str">
        <f t="shared" si="34"/>
        <v/>
      </c>
      <c r="Q392" s="67" t="str">
        <f t="shared" si="35"/>
        <v/>
      </c>
      <c r="R392" s="1"/>
      <c r="S392" s="1"/>
      <c r="T392" s="1"/>
      <c r="U392" s="1"/>
      <c r="V392" s="1"/>
    </row>
    <row r="393" spans="1:22" ht="13.6">
      <c r="A393" s="207"/>
      <c r="B393" s="190"/>
      <c r="C393" s="191"/>
      <c r="D393" s="208"/>
      <c r="E393" s="192"/>
      <c r="F393" s="192"/>
      <c r="G393" s="186"/>
      <c r="H393" s="186"/>
      <c r="I393" s="193"/>
      <c r="J393" s="209"/>
      <c r="K393" s="451"/>
      <c r="L393" s="171" t="str">
        <f t="shared" si="30"/>
        <v/>
      </c>
      <c r="M393" s="174" t="str">
        <f t="shared" si="31"/>
        <v/>
      </c>
      <c r="N393" s="58" t="str">
        <f t="shared" si="32"/>
        <v/>
      </c>
      <c r="O393" s="58" t="str">
        <f t="shared" si="33"/>
        <v/>
      </c>
      <c r="P393" s="59" t="str">
        <f t="shared" si="34"/>
        <v/>
      </c>
      <c r="Q393" s="67" t="str">
        <f t="shared" si="35"/>
        <v/>
      </c>
      <c r="R393" s="1"/>
      <c r="S393" s="1"/>
      <c r="T393" s="1"/>
      <c r="U393" s="1"/>
      <c r="V393" s="1"/>
    </row>
    <row r="394" spans="1:22" ht="13.6">
      <c r="A394" s="207"/>
      <c r="B394" s="190"/>
      <c r="C394" s="191"/>
      <c r="D394" s="208"/>
      <c r="E394" s="192"/>
      <c r="F394" s="192"/>
      <c r="G394" s="186"/>
      <c r="H394" s="186"/>
      <c r="I394" s="193"/>
      <c r="J394" s="209"/>
      <c r="K394" s="451"/>
      <c r="L394" s="171" t="str">
        <f t="shared" si="30"/>
        <v/>
      </c>
      <c r="M394" s="174" t="str">
        <f t="shared" si="31"/>
        <v/>
      </c>
      <c r="N394" s="58" t="str">
        <f t="shared" si="32"/>
        <v/>
      </c>
      <c r="O394" s="58" t="str">
        <f t="shared" si="33"/>
        <v/>
      </c>
      <c r="P394" s="59" t="str">
        <f t="shared" si="34"/>
        <v/>
      </c>
      <c r="Q394" s="67" t="str">
        <f t="shared" si="35"/>
        <v/>
      </c>
      <c r="R394" s="1"/>
      <c r="S394" s="1"/>
      <c r="T394" s="1"/>
      <c r="U394" s="1"/>
      <c r="V394" s="1"/>
    </row>
    <row r="395" spans="1:22" ht="13.6">
      <c r="A395" s="207"/>
      <c r="B395" s="190"/>
      <c r="C395" s="191"/>
      <c r="D395" s="208"/>
      <c r="E395" s="192"/>
      <c r="F395" s="192"/>
      <c r="G395" s="186"/>
      <c r="H395" s="186"/>
      <c r="I395" s="193"/>
      <c r="J395" s="209"/>
      <c r="K395" s="451"/>
      <c r="L395" s="171" t="str">
        <f t="shared" si="30"/>
        <v/>
      </c>
      <c r="M395" s="174" t="str">
        <f t="shared" si="31"/>
        <v/>
      </c>
      <c r="N395" s="58" t="str">
        <f t="shared" si="32"/>
        <v/>
      </c>
      <c r="O395" s="58" t="str">
        <f t="shared" si="33"/>
        <v/>
      </c>
      <c r="P395" s="59" t="str">
        <f t="shared" si="34"/>
        <v/>
      </c>
      <c r="Q395" s="67" t="str">
        <f t="shared" si="35"/>
        <v/>
      </c>
      <c r="R395" s="1"/>
      <c r="S395" s="1"/>
      <c r="T395" s="1"/>
      <c r="U395" s="1"/>
      <c r="V395" s="1"/>
    </row>
    <row r="396" spans="1:22" ht="13.6">
      <c r="A396" s="207"/>
      <c r="B396" s="190"/>
      <c r="C396" s="191"/>
      <c r="D396" s="208"/>
      <c r="E396" s="192"/>
      <c r="F396" s="192"/>
      <c r="G396" s="186"/>
      <c r="H396" s="186"/>
      <c r="I396" s="193"/>
      <c r="J396" s="209"/>
      <c r="K396" s="451"/>
      <c r="L396" s="171" t="str">
        <f t="shared" si="30"/>
        <v/>
      </c>
      <c r="M396" s="174" t="str">
        <f t="shared" si="31"/>
        <v/>
      </c>
      <c r="N396" s="58" t="str">
        <f t="shared" si="32"/>
        <v/>
      </c>
      <c r="O396" s="58" t="str">
        <f t="shared" si="33"/>
        <v/>
      </c>
      <c r="P396" s="59" t="str">
        <f t="shared" si="34"/>
        <v/>
      </c>
      <c r="Q396" s="67" t="str">
        <f t="shared" si="35"/>
        <v/>
      </c>
      <c r="R396" s="1"/>
      <c r="S396" s="1"/>
      <c r="T396" s="1"/>
      <c r="U396" s="1"/>
      <c r="V396" s="1"/>
    </row>
    <row r="397" spans="1:22" ht="13.6">
      <c r="A397" s="207"/>
      <c r="B397" s="190"/>
      <c r="C397" s="191"/>
      <c r="D397" s="208"/>
      <c r="E397" s="192"/>
      <c r="F397" s="192"/>
      <c r="G397" s="186"/>
      <c r="H397" s="186"/>
      <c r="I397" s="193"/>
      <c r="J397" s="209"/>
      <c r="K397" s="451"/>
      <c r="L397" s="171" t="str">
        <f t="shared" si="30"/>
        <v/>
      </c>
      <c r="M397" s="174" t="str">
        <f t="shared" si="31"/>
        <v/>
      </c>
      <c r="N397" s="58" t="str">
        <f t="shared" si="32"/>
        <v/>
      </c>
      <c r="O397" s="58" t="str">
        <f t="shared" si="33"/>
        <v/>
      </c>
      <c r="P397" s="59" t="str">
        <f t="shared" si="34"/>
        <v/>
      </c>
      <c r="Q397" s="67" t="str">
        <f t="shared" si="35"/>
        <v/>
      </c>
      <c r="R397" s="1"/>
      <c r="S397" s="1"/>
      <c r="T397" s="1"/>
      <c r="U397" s="1"/>
      <c r="V397" s="1"/>
    </row>
    <row r="398" spans="1:22" ht="13.6">
      <c r="A398" s="207"/>
      <c r="B398" s="190"/>
      <c r="C398" s="191"/>
      <c r="D398" s="208"/>
      <c r="E398" s="192"/>
      <c r="F398" s="192"/>
      <c r="G398" s="186"/>
      <c r="H398" s="186"/>
      <c r="I398" s="193"/>
      <c r="J398" s="209"/>
      <c r="K398" s="451"/>
      <c r="L398" s="171" t="str">
        <f t="shared" si="30"/>
        <v/>
      </c>
      <c r="M398" s="174" t="str">
        <f t="shared" si="31"/>
        <v/>
      </c>
      <c r="N398" s="58" t="str">
        <f t="shared" si="32"/>
        <v/>
      </c>
      <c r="O398" s="58" t="str">
        <f t="shared" si="33"/>
        <v/>
      </c>
      <c r="P398" s="59" t="str">
        <f t="shared" si="34"/>
        <v/>
      </c>
      <c r="Q398" s="67" t="str">
        <f t="shared" si="35"/>
        <v/>
      </c>
      <c r="R398" s="1"/>
      <c r="S398" s="1"/>
      <c r="T398" s="1"/>
      <c r="U398" s="1"/>
      <c r="V398" s="1"/>
    </row>
    <row r="399" spans="1:22" ht="13.6">
      <c r="A399" s="207"/>
      <c r="B399" s="190"/>
      <c r="C399" s="191"/>
      <c r="D399" s="208"/>
      <c r="E399" s="192"/>
      <c r="F399" s="192"/>
      <c r="G399" s="186"/>
      <c r="H399" s="186"/>
      <c r="I399" s="193"/>
      <c r="J399" s="209"/>
      <c r="K399" s="451"/>
      <c r="L399" s="171" t="str">
        <f t="shared" si="30"/>
        <v/>
      </c>
      <c r="M399" s="174" t="str">
        <f t="shared" si="31"/>
        <v/>
      </c>
      <c r="N399" s="58" t="str">
        <f t="shared" si="32"/>
        <v/>
      </c>
      <c r="O399" s="58" t="str">
        <f t="shared" si="33"/>
        <v/>
      </c>
      <c r="P399" s="59" t="str">
        <f t="shared" si="34"/>
        <v/>
      </c>
      <c r="Q399" s="67" t="str">
        <f t="shared" si="35"/>
        <v/>
      </c>
      <c r="R399" s="1"/>
      <c r="S399" s="1"/>
      <c r="T399" s="1"/>
      <c r="U399" s="1"/>
      <c r="V399" s="1"/>
    </row>
    <row r="400" spans="1:22" ht="13.6">
      <c r="A400" s="207"/>
      <c r="B400" s="190"/>
      <c r="C400" s="191"/>
      <c r="D400" s="208"/>
      <c r="E400" s="192"/>
      <c r="F400" s="192"/>
      <c r="G400" s="186"/>
      <c r="H400" s="186"/>
      <c r="I400" s="193"/>
      <c r="J400" s="209"/>
      <c r="K400" s="451"/>
      <c r="L400" s="171" t="str">
        <f t="shared" si="30"/>
        <v/>
      </c>
      <c r="M400" s="174" t="str">
        <f t="shared" si="31"/>
        <v/>
      </c>
      <c r="N400" s="58" t="str">
        <f t="shared" si="32"/>
        <v/>
      </c>
      <c r="O400" s="58" t="str">
        <f t="shared" si="33"/>
        <v/>
      </c>
      <c r="P400" s="59" t="str">
        <f t="shared" si="34"/>
        <v/>
      </c>
      <c r="Q400" s="67" t="str">
        <f t="shared" si="35"/>
        <v/>
      </c>
      <c r="R400" s="1"/>
      <c r="S400" s="1"/>
      <c r="T400" s="1"/>
      <c r="U400" s="1"/>
      <c r="V400" s="1"/>
    </row>
    <row r="401" spans="1:22" ht="13.6">
      <c r="A401" s="207"/>
      <c r="B401" s="190"/>
      <c r="C401" s="191"/>
      <c r="D401" s="208"/>
      <c r="E401" s="192"/>
      <c r="F401" s="192"/>
      <c r="G401" s="186"/>
      <c r="H401" s="186"/>
      <c r="I401" s="193"/>
      <c r="J401" s="209"/>
      <c r="K401" s="451"/>
      <c r="L401" s="171" t="str">
        <f t="shared" ref="L401:L464" si="36">IF(A401="","",IF(B401=160,0.16,IF(B401=125,0.125,IF(B401=110,0.11,IF(B401=85,0.085,IF(B401="FED SULEV30",0.03,IF(B401=70,0.07,IF(B401=50,0.05,IF(B401=30,0.03,IF(B401=20,0.02,IF(B401=0,0,"n/a")))))))))))</f>
        <v/>
      </c>
      <c r="M401" s="174" t="str">
        <f t="shared" ref="M401:M464" si="37">IF(L401="","",MAX(0,L401-IF(G401="Yes",0.005,0))-IF(H401="Yes",I401,0))</f>
        <v/>
      </c>
      <c r="N401" s="58" t="str">
        <f t="shared" ref="N401:N464" si="38">IF(A401="","",IF(OR(B401="",C401=""),"FIX BIN",J401*M401))</f>
        <v/>
      </c>
      <c r="O401" s="58" t="str">
        <f t="shared" ref="O401:O464" si="39">IF(A401="","",IF(OR(B401="",C401=""),"FIX BIN",IFERROR(J401*C401,"")))</f>
        <v/>
      </c>
      <c r="P401" s="59" t="str">
        <f t="shared" ref="P401:P464" si="40">IF(A401="","",IF(OR(B401="",C401=""),ERROR.TYPE(3),IFERROR(N401/$G$10,"")))</f>
        <v/>
      </c>
      <c r="Q401" s="67" t="str">
        <f t="shared" ref="Q401:Q464" si="41">IF(A401="","",IF(OR(B401="",C401=""),ERROR.TYPE(3),IFERROR(O401/$G$11,"")))</f>
        <v/>
      </c>
      <c r="R401" s="1"/>
      <c r="S401" s="1"/>
      <c r="T401" s="1"/>
      <c r="U401" s="1"/>
      <c r="V401" s="1"/>
    </row>
    <row r="402" spans="1:22" ht="13.6">
      <c r="A402" s="207"/>
      <c r="B402" s="190"/>
      <c r="C402" s="191"/>
      <c r="D402" s="208"/>
      <c r="E402" s="192"/>
      <c r="F402" s="192"/>
      <c r="G402" s="186"/>
      <c r="H402" s="186"/>
      <c r="I402" s="193"/>
      <c r="J402" s="209"/>
      <c r="K402" s="451"/>
      <c r="L402" s="171" t="str">
        <f t="shared" si="36"/>
        <v/>
      </c>
      <c r="M402" s="174" t="str">
        <f t="shared" si="37"/>
        <v/>
      </c>
      <c r="N402" s="58" t="str">
        <f t="shared" si="38"/>
        <v/>
      </c>
      <c r="O402" s="58" t="str">
        <f t="shared" si="39"/>
        <v/>
      </c>
      <c r="P402" s="59" t="str">
        <f t="shared" si="40"/>
        <v/>
      </c>
      <c r="Q402" s="67" t="str">
        <f t="shared" si="41"/>
        <v/>
      </c>
      <c r="R402" s="1"/>
      <c r="S402" s="1"/>
      <c r="T402" s="1"/>
      <c r="U402" s="1"/>
      <c r="V402" s="1"/>
    </row>
    <row r="403" spans="1:22" ht="13.6">
      <c r="A403" s="207"/>
      <c r="B403" s="190"/>
      <c r="C403" s="191"/>
      <c r="D403" s="208"/>
      <c r="E403" s="192"/>
      <c r="F403" s="192"/>
      <c r="G403" s="186"/>
      <c r="H403" s="186"/>
      <c r="I403" s="193"/>
      <c r="J403" s="209"/>
      <c r="K403" s="451"/>
      <c r="L403" s="171" t="str">
        <f t="shared" si="36"/>
        <v/>
      </c>
      <c r="M403" s="174" t="str">
        <f t="shared" si="37"/>
        <v/>
      </c>
      <c r="N403" s="58" t="str">
        <f t="shared" si="38"/>
        <v/>
      </c>
      <c r="O403" s="58" t="str">
        <f t="shared" si="39"/>
        <v/>
      </c>
      <c r="P403" s="59" t="str">
        <f t="shared" si="40"/>
        <v/>
      </c>
      <c r="Q403" s="67" t="str">
        <f t="shared" si="41"/>
        <v/>
      </c>
      <c r="R403" s="1"/>
      <c r="S403" s="1"/>
      <c r="T403" s="1"/>
      <c r="U403" s="1"/>
      <c r="V403" s="1"/>
    </row>
    <row r="404" spans="1:22" ht="13.6">
      <c r="A404" s="207"/>
      <c r="B404" s="190"/>
      <c r="C404" s="191"/>
      <c r="D404" s="208"/>
      <c r="E404" s="192"/>
      <c r="F404" s="192"/>
      <c r="G404" s="186"/>
      <c r="H404" s="186"/>
      <c r="I404" s="193"/>
      <c r="J404" s="209"/>
      <c r="K404" s="451"/>
      <c r="L404" s="171" t="str">
        <f t="shared" si="36"/>
        <v/>
      </c>
      <c r="M404" s="174" t="str">
        <f t="shared" si="37"/>
        <v/>
      </c>
      <c r="N404" s="58" t="str">
        <f t="shared" si="38"/>
        <v/>
      </c>
      <c r="O404" s="58" t="str">
        <f t="shared" si="39"/>
        <v/>
      </c>
      <c r="P404" s="59" t="str">
        <f t="shared" si="40"/>
        <v/>
      </c>
      <c r="Q404" s="67" t="str">
        <f t="shared" si="41"/>
        <v/>
      </c>
      <c r="R404" s="1"/>
      <c r="S404" s="1"/>
      <c r="T404" s="1"/>
      <c r="U404" s="1"/>
      <c r="V404" s="1"/>
    </row>
    <row r="405" spans="1:22" ht="13.6">
      <c r="A405" s="207"/>
      <c r="B405" s="190"/>
      <c r="C405" s="191"/>
      <c r="D405" s="208"/>
      <c r="E405" s="192"/>
      <c r="F405" s="192"/>
      <c r="G405" s="186"/>
      <c r="H405" s="186"/>
      <c r="I405" s="193"/>
      <c r="J405" s="209"/>
      <c r="K405" s="451"/>
      <c r="L405" s="171" t="str">
        <f t="shared" si="36"/>
        <v/>
      </c>
      <c r="M405" s="174" t="str">
        <f t="shared" si="37"/>
        <v/>
      </c>
      <c r="N405" s="58" t="str">
        <f t="shared" si="38"/>
        <v/>
      </c>
      <c r="O405" s="58" t="str">
        <f t="shared" si="39"/>
        <v/>
      </c>
      <c r="P405" s="59" t="str">
        <f t="shared" si="40"/>
        <v/>
      </c>
      <c r="Q405" s="67" t="str">
        <f t="shared" si="41"/>
        <v/>
      </c>
      <c r="R405" s="1"/>
      <c r="S405" s="1"/>
      <c r="T405" s="1"/>
      <c r="U405" s="1"/>
      <c r="V405" s="1"/>
    </row>
    <row r="406" spans="1:22" ht="13.6">
      <c r="A406" s="207"/>
      <c r="B406" s="190"/>
      <c r="C406" s="191"/>
      <c r="D406" s="208"/>
      <c r="E406" s="192"/>
      <c r="F406" s="192"/>
      <c r="G406" s="186"/>
      <c r="H406" s="186"/>
      <c r="I406" s="193"/>
      <c r="J406" s="209"/>
      <c r="K406" s="451"/>
      <c r="L406" s="171" t="str">
        <f t="shared" si="36"/>
        <v/>
      </c>
      <c r="M406" s="174" t="str">
        <f t="shared" si="37"/>
        <v/>
      </c>
      <c r="N406" s="58" t="str">
        <f t="shared" si="38"/>
        <v/>
      </c>
      <c r="O406" s="58" t="str">
        <f t="shared" si="39"/>
        <v/>
      </c>
      <c r="P406" s="59" t="str">
        <f t="shared" si="40"/>
        <v/>
      </c>
      <c r="Q406" s="67" t="str">
        <f t="shared" si="41"/>
        <v/>
      </c>
      <c r="R406" s="1"/>
      <c r="S406" s="1"/>
      <c r="T406" s="1"/>
      <c r="U406" s="1"/>
      <c r="V406" s="1"/>
    </row>
    <row r="407" spans="1:22" ht="13.6">
      <c r="A407" s="207"/>
      <c r="B407" s="190"/>
      <c r="C407" s="191"/>
      <c r="D407" s="208"/>
      <c r="E407" s="192"/>
      <c r="F407" s="192"/>
      <c r="G407" s="186"/>
      <c r="H407" s="186"/>
      <c r="I407" s="193"/>
      <c r="J407" s="209"/>
      <c r="K407" s="451"/>
      <c r="L407" s="171" t="str">
        <f t="shared" si="36"/>
        <v/>
      </c>
      <c r="M407" s="174" t="str">
        <f t="shared" si="37"/>
        <v/>
      </c>
      <c r="N407" s="58" t="str">
        <f t="shared" si="38"/>
        <v/>
      </c>
      <c r="O407" s="58" t="str">
        <f t="shared" si="39"/>
        <v/>
      </c>
      <c r="P407" s="59" t="str">
        <f t="shared" si="40"/>
        <v/>
      </c>
      <c r="Q407" s="67" t="str">
        <f t="shared" si="41"/>
        <v/>
      </c>
      <c r="R407" s="1"/>
      <c r="S407" s="1"/>
      <c r="T407" s="1"/>
      <c r="U407" s="1"/>
      <c r="V407" s="1"/>
    </row>
    <row r="408" spans="1:22" ht="13.6">
      <c r="A408" s="207"/>
      <c r="B408" s="190"/>
      <c r="C408" s="191"/>
      <c r="D408" s="208"/>
      <c r="E408" s="192"/>
      <c r="F408" s="192"/>
      <c r="G408" s="186"/>
      <c r="H408" s="186"/>
      <c r="I408" s="193"/>
      <c r="J408" s="209"/>
      <c r="K408" s="451"/>
      <c r="L408" s="171" t="str">
        <f t="shared" si="36"/>
        <v/>
      </c>
      <c r="M408" s="174" t="str">
        <f t="shared" si="37"/>
        <v/>
      </c>
      <c r="N408" s="58" t="str">
        <f t="shared" si="38"/>
        <v/>
      </c>
      <c r="O408" s="58" t="str">
        <f t="shared" si="39"/>
        <v/>
      </c>
      <c r="P408" s="59" t="str">
        <f t="shared" si="40"/>
        <v/>
      </c>
      <c r="Q408" s="67" t="str">
        <f t="shared" si="41"/>
        <v/>
      </c>
      <c r="R408" s="1"/>
      <c r="S408" s="1"/>
      <c r="T408" s="1"/>
      <c r="U408" s="1"/>
      <c r="V408" s="1"/>
    </row>
    <row r="409" spans="1:22" ht="13.6">
      <c r="A409" s="207"/>
      <c r="B409" s="190"/>
      <c r="C409" s="191"/>
      <c r="D409" s="208"/>
      <c r="E409" s="192"/>
      <c r="F409" s="192"/>
      <c r="G409" s="186"/>
      <c r="H409" s="186"/>
      <c r="I409" s="193"/>
      <c r="J409" s="209"/>
      <c r="K409" s="451"/>
      <c r="L409" s="171" t="str">
        <f t="shared" si="36"/>
        <v/>
      </c>
      <c r="M409" s="174" t="str">
        <f t="shared" si="37"/>
        <v/>
      </c>
      <c r="N409" s="58" t="str">
        <f t="shared" si="38"/>
        <v/>
      </c>
      <c r="O409" s="58" t="str">
        <f t="shared" si="39"/>
        <v/>
      </c>
      <c r="P409" s="59" t="str">
        <f t="shared" si="40"/>
        <v/>
      </c>
      <c r="Q409" s="67" t="str">
        <f t="shared" si="41"/>
        <v/>
      </c>
      <c r="R409" s="1"/>
      <c r="S409" s="1"/>
      <c r="T409" s="1"/>
      <c r="U409" s="1"/>
      <c r="V409" s="1"/>
    </row>
    <row r="410" spans="1:22" ht="13.6">
      <c r="A410" s="207"/>
      <c r="B410" s="190"/>
      <c r="C410" s="191"/>
      <c r="D410" s="208"/>
      <c r="E410" s="192"/>
      <c r="F410" s="192"/>
      <c r="G410" s="186"/>
      <c r="H410" s="186"/>
      <c r="I410" s="193"/>
      <c r="J410" s="209"/>
      <c r="K410" s="451"/>
      <c r="L410" s="171" t="str">
        <f t="shared" si="36"/>
        <v/>
      </c>
      <c r="M410" s="174" t="str">
        <f t="shared" si="37"/>
        <v/>
      </c>
      <c r="N410" s="58" t="str">
        <f t="shared" si="38"/>
        <v/>
      </c>
      <c r="O410" s="58" t="str">
        <f t="shared" si="39"/>
        <v/>
      </c>
      <c r="P410" s="59" t="str">
        <f t="shared" si="40"/>
        <v/>
      </c>
      <c r="Q410" s="67" t="str">
        <f t="shared" si="41"/>
        <v/>
      </c>
      <c r="R410" s="1"/>
      <c r="S410" s="1"/>
      <c r="T410" s="1"/>
      <c r="U410" s="1"/>
      <c r="V410" s="1"/>
    </row>
    <row r="411" spans="1:22" ht="13.6">
      <c r="A411" s="207"/>
      <c r="B411" s="190"/>
      <c r="C411" s="191"/>
      <c r="D411" s="208"/>
      <c r="E411" s="192"/>
      <c r="F411" s="192"/>
      <c r="G411" s="186"/>
      <c r="H411" s="186"/>
      <c r="I411" s="193"/>
      <c r="J411" s="209"/>
      <c r="K411" s="451"/>
      <c r="L411" s="171" t="str">
        <f t="shared" si="36"/>
        <v/>
      </c>
      <c r="M411" s="174" t="str">
        <f t="shared" si="37"/>
        <v/>
      </c>
      <c r="N411" s="58" t="str">
        <f t="shared" si="38"/>
        <v/>
      </c>
      <c r="O411" s="58" t="str">
        <f t="shared" si="39"/>
        <v/>
      </c>
      <c r="P411" s="59" t="str">
        <f t="shared" si="40"/>
        <v/>
      </c>
      <c r="Q411" s="67" t="str">
        <f t="shared" si="41"/>
        <v/>
      </c>
      <c r="R411" s="1"/>
      <c r="S411" s="1"/>
      <c r="T411" s="1"/>
      <c r="U411" s="1"/>
      <c r="V411" s="1"/>
    </row>
    <row r="412" spans="1:22" ht="13.6">
      <c r="A412" s="207"/>
      <c r="B412" s="190"/>
      <c r="C412" s="191"/>
      <c r="D412" s="208"/>
      <c r="E412" s="192"/>
      <c r="F412" s="192"/>
      <c r="G412" s="186"/>
      <c r="H412" s="186"/>
      <c r="I412" s="193"/>
      <c r="J412" s="209"/>
      <c r="K412" s="451"/>
      <c r="L412" s="171" t="str">
        <f t="shared" si="36"/>
        <v/>
      </c>
      <c r="M412" s="174" t="str">
        <f t="shared" si="37"/>
        <v/>
      </c>
      <c r="N412" s="58" t="str">
        <f t="shared" si="38"/>
        <v/>
      </c>
      <c r="O412" s="58" t="str">
        <f t="shared" si="39"/>
        <v/>
      </c>
      <c r="P412" s="59" t="str">
        <f t="shared" si="40"/>
        <v/>
      </c>
      <c r="Q412" s="67" t="str">
        <f t="shared" si="41"/>
        <v/>
      </c>
      <c r="R412" s="1"/>
      <c r="S412" s="1"/>
      <c r="T412" s="1"/>
      <c r="U412" s="1"/>
      <c r="V412" s="1"/>
    </row>
    <row r="413" spans="1:22" ht="13.6">
      <c r="A413" s="207"/>
      <c r="B413" s="190"/>
      <c r="C413" s="191"/>
      <c r="D413" s="208"/>
      <c r="E413" s="192"/>
      <c r="F413" s="192"/>
      <c r="G413" s="186"/>
      <c r="H413" s="186"/>
      <c r="I413" s="193"/>
      <c r="J413" s="209"/>
      <c r="K413" s="451"/>
      <c r="L413" s="171" t="str">
        <f t="shared" si="36"/>
        <v/>
      </c>
      <c r="M413" s="174" t="str">
        <f t="shared" si="37"/>
        <v/>
      </c>
      <c r="N413" s="58" t="str">
        <f t="shared" si="38"/>
        <v/>
      </c>
      <c r="O413" s="58" t="str">
        <f t="shared" si="39"/>
        <v/>
      </c>
      <c r="P413" s="59" t="str">
        <f t="shared" si="40"/>
        <v/>
      </c>
      <c r="Q413" s="67" t="str">
        <f t="shared" si="41"/>
        <v/>
      </c>
      <c r="R413" s="1"/>
      <c r="S413" s="1"/>
      <c r="T413" s="1"/>
      <c r="U413" s="1"/>
      <c r="V413" s="1"/>
    </row>
    <row r="414" spans="1:22" ht="13.6">
      <c r="A414" s="207"/>
      <c r="B414" s="190"/>
      <c r="C414" s="191"/>
      <c r="D414" s="208"/>
      <c r="E414" s="192"/>
      <c r="F414" s="192"/>
      <c r="G414" s="186"/>
      <c r="H414" s="186"/>
      <c r="I414" s="193"/>
      <c r="J414" s="209"/>
      <c r="K414" s="451"/>
      <c r="L414" s="171" t="str">
        <f t="shared" si="36"/>
        <v/>
      </c>
      <c r="M414" s="174" t="str">
        <f t="shared" si="37"/>
        <v/>
      </c>
      <c r="N414" s="58" t="str">
        <f t="shared" si="38"/>
        <v/>
      </c>
      <c r="O414" s="58" t="str">
        <f t="shared" si="39"/>
        <v/>
      </c>
      <c r="P414" s="59" t="str">
        <f t="shared" si="40"/>
        <v/>
      </c>
      <c r="Q414" s="67" t="str">
        <f t="shared" si="41"/>
        <v/>
      </c>
      <c r="R414" s="1"/>
      <c r="S414" s="1"/>
      <c r="T414" s="1"/>
      <c r="U414" s="1"/>
      <c r="V414" s="1"/>
    </row>
    <row r="415" spans="1:22" ht="13.6">
      <c r="A415" s="207"/>
      <c r="B415" s="190"/>
      <c r="C415" s="191"/>
      <c r="D415" s="208"/>
      <c r="E415" s="192"/>
      <c r="F415" s="192"/>
      <c r="G415" s="186"/>
      <c r="H415" s="186"/>
      <c r="I415" s="193"/>
      <c r="J415" s="209"/>
      <c r="K415" s="451"/>
      <c r="L415" s="171" t="str">
        <f t="shared" si="36"/>
        <v/>
      </c>
      <c r="M415" s="174" t="str">
        <f t="shared" si="37"/>
        <v/>
      </c>
      <c r="N415" s="58" t="str">
        <f t="shared" si="38"/>
        <v/>
      </c>
      <c r="O415" s="58" t="str">
        <f t="shared" si="39"/>
        <v/>
      </c>
      <c r="P415" s="59" t="str">
        <f t="shared" si="40"/>
        <v/>
      </c>
      <c r="Q415" s="67" t="str">
        <f t="shared" si="41"/>
        <v/>
      </c>
      <c r="R415" s="1"/>
      <c r="S415" s="1"/>
      <c r="T415" s="1"/>
      <c r="U415" s="1"/>
      <c r="V415" s="1"/>
    </row>
    <row r="416" spans="1:22" ht="13.6">
      <c r="A416" s="207"/>
      <c r="B416" s="190"/>
      <c r="C416" s="191"/>
      <c r="D416" s="208"/>
      <c r="E416" s="192"/>
      <c r="F416" s="192"/>
      <c r="G416" s="186"/>
      <c r="H416" s="186"/>
      <c r="I416" s="193"/>
      <c r="J416" s="209"/>
      <c r="K416" s="451"/>
      <c r="L416" s="171" t="str">
        <f t="shared" si="36"/>
        <v/>
      </c>
      <c r="M416" s="174" t="str">
        <f t="shared" si="37"/>
        <v/>
      </c>
      <c r="N416" s="58" t="str">
        <f t="shared" si="38"/>
        <v/>
      </c>
      <c r="O416" s="58" t="str">
        <f t="shared" si="39"/>
        <v/>
      </c>
      <c r="P416" s="59" t="str">
        <f t="shared" si="40"/>
        <v/>
      </c>
      <c r="Q416" s="67" t="str">
        <f t="shared" si="41"/>
        <v/>
      </c>
      <c r="R416" s="1"/>
      <c r="S416" s="1"/>
      <c r="T416" s="1"/>
      <c r="U416" s="1"/>
      <c r="V416" s="1"/>
    </row>
    <row r="417" spans="1:22" ht="13.6">
      <c r="A417" s="207"/>
      <c r="B417" s="190"/>
      <c r="C417" s="191"/>
      <c r="D417" s="208"/>
      <c r="E417" s="192"/>
      <c r="F417" s="192"/>
      <c r="G417" s="186"/>
      <c r="H417" s="186"/>
      <c r="I417" s="193"/>
      <c r="J417" s="209"/>
      <c r="K417" s="451"/>
      <c r="L417" s="171" t="str">
        <f t="shared" si="36"/>
        <v/>
      </c>
      <c r="M417" s="174" t="str">
        <f t="shared" si="37"/>
        <v/>
      </c>
      <c r="N417" s="58" t="str">
        <f t="shared" si="38"/>
        <v/>
      </c>
      <c r="O417" s="58" t="str">
        <f t="shared" si="39"/>
        <v/>
      </c>
      <c r="P417" s="59" t="str">
        <f t="shared" si="40"/>
        <v/>
      </c>
      <c r="Q417" s="67" t="str">
        <f t="shared" si="41"/>
        <v/>
      </c>
      <c r="R417" s="1"/>
      <c r="S417" s="1"/>
      <c r="T417" s="1"/>
      <c r="U417" s="1"/>
      <c r="V417" s="1"/>
    </row>
    <row r="418" spans="1:22" ht="13.6">
      <c r="A418" s="207"/>
      <c r="B418" s="190"/>
      <c r="C418" s="191"/>
      <c r="D418" s="208"/>
      <c r="E418" s="192"/>
      <c r="F418" s="192"/>
      <c r="G418" s="186"/>
      <c r="H418" s="186"/>
      <c r="I418" s="193"/>
      <c r="J418" s="209"/>
      <c r="K418" s="451"/>
      <c r="L418" s="171" t="str">
        <f t="shared" si="36"/>
        <v/>
      </c>
      <c r="M418" s="174" t="str">
        <f t="shared" si="37"/>
        <v/>
      </c>
      <c r="N418" s="58" t="str">
        <f t="shared" si="38"/>
        <v/>
      </c>
      <c r="O418" s="58" t="str">
        <f t="shared" si="39"/>
        <v/>
      </c>
      <c r="P418" s="59" t="str">
        <f t="shared" si="40"/>
        <v/>
      </c>
      <c r="Q418" s="67" t="str">
        <f t="shared" si="41"/>
        <v/>
      </c>
      <c r="R418" s="1"/>
      <c r="S418" s="1"/>
      <c r="T418" s="1"/>
      <c r="U418" s="1"/>
      <c r="V418" s="1"/>
    </row>
    <row r="419" spans="1:22" ht="13.6">
      <c r="A419" s="207"/>
      <c r="B419" s="190"/>
      <c r="C419" s="191"/>
      <c r="D419" s="208"/>
      <c r="E419" s="192"/>
      <c r="F419" s="192"/>
      <c r="G419" s="186"/>
      <c r="H419" s="186"/>
      <c r="I419" s="193"/>
      <c r="J419" s="209"/>
      <c r="K419" s="451"/>
      <c r="L419" s="171" t="str">
        <f t="shared" si="36"/>
        <v/>
      </c>
      <c r="M419" s="174" t="str">
        <f t="shared" si="37"/>
        <v/>
      </c>
      <c r="N419" s="58" t="str">
        <f t="shared" si="38"/>
        <v/>
      </c>
      <c r="O419" s="58" t="str">
        <f t="shared" si="39"/>
        <v/>
      </c>
      <c r="P419" s="59" t="str">
        <f t="shared" si="40"/>
        <v/>
      </c>
      <c r="Q419" s="67" t="str">
        <f t="shared" si="41"/>
        <v/>
      </c>
      <c r="R419" s="1"/>
      <c r="S419" s="1"/>
      <c r="T419" s="1"/>
      <c r="U419" s="1"/>
      <c r="V419" s="1"/>
    </row>
    <row r="420" spans="1:22" ht="13.6">
      <c r="A420" s="207"/>
      <c r="B420" s="190"/>
      <c r="C420" s="191"/>
      <c r="D420" s="208"/>
      <c r="E420" s="192"/>
      <c r="F420" s="192"/>
      <c r="G420" s="186"/>
      <c r="H420" s="186"/>
      <c r="I420" s="193"/>
      <c r="J420" s="209"/>
      <c r="K420" s="451"/>
      <c r="L420" s="171" t="str">
        <f t="shared" si="36"/>
        <v/>
      </c>
      <c r="M420" s="174" t="str">
        <f t="shared" si="37"/>
        <v/>
      </c>
      <c r="N420" s="58" t="str">
        <f t="shared" si="38"/>
        <v/>
      </c>
      <c r="O420" s="58" t="str">
        <f t="shared" si="39"/>
        <v/>
      </c>
      <c r="P420" s="59" t="str">
        <f t="shared" si="40"/>
        <v/>
      </c>
      <c r="Q420" s="67" t="str">
        <f t="shared" si="41"/>
        <v/>
      </c>
      <c r="R420" s="1"/>
      <c r="S420" s="1"/>
      <c r="T420" s="1"/>
      <c r="U420" s="1"/>
      <c r="V420" s="1"/>
    </row>
    <row r="421" spans="1:22" ht="13.6">
      <c r="A421" s="207"/>
      <c r="B421" s="190"/>
      <c r="C421" s="191"/>
      <c r="D421" s="208"/>
      <c r="E421" s="192"/>
      <c r="F421" s="192"/>
      <c r="G421" s="186"/>
      <c r="H421" s="186"/>
      <c r="I421" s="193"/>
      <c r="J421" s="209"/>
      <c r="K421" s="451"/>
      <c r="L421" s="171" t="str">
        <f t="shared" si="36"/>
        <v/>
      </c>
      <c r="M421" s="174" t="str">
        <f t="shared" si="37"/>
        <v/>
      </c>
      <c r="N421" s="58" t="str">
        <f t="shared" si="38"/>
        <v/>
      </c>
      <c r="O421" s="58" t="str">
        <f t="shared" si="39"/>
        <v/>
      </c>
      <c r="P421" s="59" t="str">
        <f t="shared" si="40"/>
        <v/>
      </c>
      <c r="Q421" s="67" t="str">
        <f t="shared" si="41"/>
        <v/>
      </c>
      <c r="R421" s="1"/>
      <c r="S421" s="1"/>
      <c r="T421" s="1"/>
      <c r="U421" s="1"/>
      <c r="V421" s="1"/>
    </row>
    <row r="422" spans="1:22" ht="13.6">
      <c r="A422" s="207"/>
      <c r="B422" s="190"/>
      <c r="C422" s="191"/>
      <c r="D422" s="208"/>
      <c r="E422" s="192"/>
      <c r="F422" s="192"/>
      <c r="G422" s="186"/>
      <c r="H422" s="186"/>
      <c r="I422" s="193"/>
      <c r="J422" s="209"/>
      <c r="K422" s="451"/>
      <c r="L422" s="171" t="str">
        <f t="shared" si="36"/>
        <v/>
      </c>
      <c r="M422" s="174" t="str">
        <f t="shared" si="37"/>
        <v/>
      </c>
      <c r="N422" s="58" t="str">
        <f t="shared" si="38"/>
        <v/>
      </c>
      <c r="O422" s="58" t="str">
        <f t="shared" si="39"/>
        <v/>
      </c>
      <c r="P422" s="59" t="str">
        <f t="shared" si="40"/>
        <v/>
      </c>
      <c r="Q422" s="67" t="str">
        <f t="shared" si="41"/>
        <v/>
      </c>
      <c r="R422" s="1"/>
      <c r="S422" s="1"/>
      <c r="T422" s="1"/>
      <c r="U422" s="1"/>
      <c r="V422" s="1"/>
    </row>
    <row r="423" spans="1:22" ht="13.6">
      <c r="A423" s="207"/>
      <c r="B423" s="190"/>
      <c r="C423" s="191"/>
      <c r="D423" s="208"/>
      <c r="E423" s="192"/>
      <c r="F423" s="192"/>
      <c r="G423" s="186"/>
      <c r="H423" s="186"/>
      <c r="I423" s="193"/>
      <c r="J423" s="209"/>
      <c r="K423" s="451"/>
      <c r="L423" s="171" t="str">
        <f t="shared" si="36"/>
        <v/>
      </c>
      <c r="M423" s="174" t="str">
        <f t="shared" si="37"/>
        <v/>
      </c>
      <c r="N423" s="58" t="str">
        <f t="shared" si="38"/>
        <v/>
      </c>
      <c r="O423" s="58" t="str">
        <f t="shared" si="39"/>
        <v/>
      </c>
      <c r="P423" s="59" t="str">
        <f t="shared" si="40"/>
        <v/>
      </c>
      <c r="Q423" s="67" t="str">
        <f t="shared" si="41"/>
        <v/>
      </c>
      <c r="R423" s="1"/>
      <c r="S423" s="1"/>
      <c r="T423" s="1"/>
      <c r="U423" s="1"/>
      <c r="V423" s="1"/>
    </row>
    <row r="424" spans="1:22" ht="13.6">
      <c r="A424" s="207"/>
      <c r="B424" s="190"/>
      <c r="C424" s="191"/>
      <c r="D424" s="208"/>
      <c r="E424" s="192"/>
      <c r="F424" s="192"/>
      <c r="G424" s="186"/>
      <c r="H424" s="186"/>
      <c r="I424" s="193"/>
      <c r="J424" s="209"/>
      <c r="K424" s="451"/>
      <c r="L424" s="171" t="str">
        <f t="shared" si="36"/>
        <v/>
      </c>
      <c r="M424" s="174" t="str">
        <f t="shared" si="37"/>
        <v/>
      </c>
      <c r="N424" s="58" t="str">
        <f t="shared" si="38"/>
        <v/>
      </c>
      <c r="O424" s="58" t="str">
        <f t="shared" si="39"/>
        <v/>
      </c>
      <c r="P424" s="59" t="str">
        <f t="shared" si="40"/>
        <v/>
      </c>
      <c r="Q424" s="67" t="str">
        <f t="shared" si="41"/>
        <v/>
      </c>
      <c r="R424" s="1"/>
      <c r="S424" s="1"/>
      <c r="T424" s="1"/>
      <c r="U424" s="1"/>
      <c r="V424" s="1"/>
    </row>
    <row r="425" spans="1:22" ht="13.6">
      <c r="A425" s="207"/>
      <c r="B425" s="190"/>
      <c r="C425" s="191"/>
      <c r="D425" s="208"/>
      <c r="E425" s="192"/>
      <c r="F425" s="192"/>
      <c r="G425" s="186"/>
      <c r="H425" s="186"/>
      <c r="I425" s="193"/>
      <c r="J425" s="209"/>
      <c r="K425" s="451"/>
      <c r="L425" s="171" t="str">
        <f t="shared" si="36"/>
        <v/>
      </c>
      <c r="M425" s="174" t="str">
        <f t="shared" si="37"/>
        <v/>
      </c>
      <c r="N425" s="58" t="str">
        <f t="shared" si="38"/>
        <v/>
      </c>
      <c r="O425" s="58" t="str">
        <f t="shared" si="39"/>
        <v/>
      </c>
      <c r="P425" s="59" t="str">
        <f t="shared" si="40"/>
        <v/>
      </c>
      <c r="Q425" s="67" t="str">
        <f t="shared" si="41"/>
        <v/>
      </c>
      <c r="R425" s="1"/>
      <c r="S425" s="1"/>
      <c r="T425" s="1"/>
      <c r="U425" s="1"/>
      <c r="V425" s="1"/>
    </row>
    <row r="426" spans="1:22" ht="13.6">
      <c r="A426" s="207"/>
      <c r="B426" s="190"/>
      <c r="C426" s="191"/>
      <c r="D426" s="208"/>
      <c r="E426" s="192"/>
      <c r="F426" s="192"/>
      <c r="G426" s="186"/>
      <c r="H426" s="186"/>
      <c r="I426" s="193"/>
      <c r="J426" s="209"/>
      <c r="K426" s="451"/>
      <c r="L426" s="171" t="str">
        <f t="shared" si="36"/>
        <v/>
      </c>
      <c r="M426" s="174" t="str">
        <f t="shared" si="37"/>
        <v/>
      </c>
      <c r="N426" s="58" t="str">
        <f t="shared" si="38"/>
        <v/>
      </c>
      <c r="O426" s="58" t="str">
        <f t="shared" si="39"/>
        <v/>
      </c>
      <c r="P426" s="59" t="str">
        <f t="shared" si="40"/>
        <v/>
      </c>
      <c r="Q426" s="67" t="str">
        <f t="shared" si="41"/>
        <v/>
      </c>
      <c r="R426" s="1"/>
      <c r="S426" s="1"/>
      <c r="T426" s="1"/>
      <c r="U426" s="1"/>
      <c r="V426" s="1"/>
    </row>
    <row r="427" spans="1:22" ht="13.6">
      <c r="A427" s="207"/>
      <c r="B427" s="190"/>
      <c r="C427" s="191"/>
      <c r="D427" s="208"/>
      <c r="E427" s="192"/>
      <c r="F427" s="192"/>
      <c r="G427" s="186"/>
      <c r="H427" s="186"/>
      <c r="I427" s="193"/>
      <c r="J427" s="209"/>
      <c r="K427" s="451"/>
      <c r="L427" s="171" t="str">
        <f t="shared" si="36"/>
        <v/>
      </c>
      <c r="M427" s="174" t="str">
        <f t="shared" si="37"/>
        <v/>
      </c>
      <c r="N427" s="58" t="str">
        <f t="shared" si="38"/>
        <v/>
      </c>
      <c r="O427" s="58" t="str">
        <f t="shared" si="39"/>
        <v/>
      </c>
      <c r="P427" s="59" t="str">
        <f t="shared" si="40"/>
        <v/>
      </c>
      <c r="Q427" s="67" t="str">
        <f t="shared" si="41"/>
        <v/>
      </c>
      <c r="R427" s="1"/>
      <c r="S427" s="1"/>
      <c r="T427" s="1"/>
      <c r="U427" s="1"/>
      <c r="V427" s="1"/>
    </row>
    <row r="428" spans="1:22" ht="13.6">
      <c r="A428" s="207"/>
      <c r="B428" s="190"/>
      <c r="C428" s="191"/>
      <c r="D428" s="208"/>
      <c r="E428" s="192"/>
      <c r="F428" s="192"/>
      <c r="G428" s="186"/>
      <c r="H428" s="186"/>
      <c r="I428" s="193"/>
      <c r="J428" s="209"/>
      <c r="K428" s="451"/>
      <c r="L428" s="171" t="str">
        <f t="shared" si="36"/>
        <v/>
      </c>
      <c r="M428" s="174" t="str">
        <f t="shared" si="37"/>
        <v/>
      </c>
      <c r="N428" s="58" t="str">
        <f t="shared" si="38"/>
        <v/>
      </c>
      <c r="O428" s="58" t="str">
        <f t="shared" si="39"/>
        <v/>
      </c>
      <c r="P428" s="59" t="str">
        <f t="shared" si="40"/>
        <v/>
      </c>
      <c r="Q428" s="67" t="str">
        <f t="shared" si="41"/>
        <v/>
      </c>
      <c r="R428" s="1"/>
      <c r="S428" s="1"/>
      <c r="T428" s="1"/>
      <c r="U428" s="1"/>
      <c r="V428" s="1"/>
    </row>
    <row r="429" spans="1:22" ht="13.6">
      <c r="A429" s="207"/>
      <c r="B429" s="190"/>
      <c r="C429" s="191"/>
      <c r="D429" s="208"/>
      <c r="E429" s="192"/>
      <c r="F429" s="192"/>
      <c r="G429" s="186"/>
      <c r="H429" s="186"/>
      <c r="I429" s="193"/>
      <c r="J429" s="209"/>
      <c r="K429" s="451"/>
      <c r="L429" s="171" t="str">
        <f t="shared" si="36"/>
        <v/>
      </c>
      <c r="M429" s="174" t="str">
        <f t="shared" si="37"/>
        <v/>
      </c>
      <c r="N429" s="58" t="str">
        <f t="shared" si="38"/>
        <v/>
      </c>
      <c r="O429" s="58" t="str">
        <f t="shared" si="39"/>
        <v/>
      </c>
      <c r="P429" s="59" t="str">
        <f t="shared" si="40"/>
        <v/>
      </c>
      <c r="Q429" s="67" t="str">
        <f t="shared" si="41"/>
        <v/>
      </c>
      <c r="R429" s="1"/>
      <c r="S429" s="1"/>
      <c r="T429" s="1"/>
      <c r="U429" s="1"/>
      <c r="V429" s="1"/>
    </row>
    <row r="430" spans="1:22" ht="13.6">
      <c r="A430" s="207"/>
      <c r="B430" s="190"/>
      <c r="C430" s="191"/>
      <c r="D430" s="208"/>
      <c r="E430" s="192"/>
      <c r="F430" s="192"/>
      <c r="G430" s="186"/>
      <c r="H430" s="186"/>
      <c r="I430" s="193"/>
      <c r="J430" s="209"/>
      <c r="K430" s="451"/>
      <c r="L430" s="171" t="str">
        <f t="shared" si="36"/>
        <v/>
      </c>
      <c r="M430" s="174" t="str">
        <f t="shared" si="37"/>
        <v/>
      </c>
      <c r="N430" s="58" t="str">
        <f t="shared" si="38"/>
        <v/>
      </c>
      <c r="O430" s="58" t="str">
        <f t="shared" si="39"/>
        <v/>
      </c>
      <c r="P430" s="59" t="str">
        <f t="shared" si="40"/>
        <v/>
      </c>
      <c r="Q430" s="67" t="str">
        <f t="shared" si="41"/>
        <v/>
      </c>
      <c r="R430" s="1"/>
      <c r="S430" s="1"/>
      <c r="T430" s="1"/>
      <c r="U430" s="1"/>
      <c r="V430" s="1"/>
    </row>
    <row r="431" spans="1:22" ht="13.6">
      <c r="A431" s="207"/>
      <c r="B431" s="190"/>
      <c r="C431" s="191"/>
      <c r="D431" s="208"/>
      <c r="E431" s="192"/>
      <c r="F431" s="192"/>
      <c r="G431" s="186"/>
      <c r="H431" s="186"/>
      <c r="I431" s="193"/>
      <c r="J431" s="209"/>
      <c r="K431" s="451"/>
      <c r="L431" s="171" t="str">
        <f t="shared" si="36"/>
        <v/>
      </c>
      <c r="M431" s="174" t="str">
        <f t="shared" si="37"/>
        <v/>
      </c>
      <c r="N431" s="58" t="str">
        <f t="shared" si="38"/>
        <v/>
      </c>
      <c r="O431" s="58" t="str">
        <f t="shared" si="39"/>
        <v/>
      </c>
      <c r="P431" s="59" t="str">
        <f t="shared" si="40"/>
        <v/>
      </c>
      <c r="Q431" s="67" t="str">
        <f t="shared" si="41"/>
        <v/>
      </c>
      <c r="R431" s="1"/>
      <c r="S431" s="1"/>
      <c r="T431" s="1"/>
      <c r="U431" s="1"/>
      <c r="V431" s="1"/>
    </row>
    <row r="432" spans="1:22" ht="13.6">
      <c r="A432" s="207"/>
      <c r="B432" s="190"/>
      <c r="C432" s="191"/>
      <c r="D432" s="208"/>
      <c r="E432" s="192"/>
      <c r="F432" s="192"/>
      <c r="G432" s="186"/>
      <c r="H432" s="186"/>
      <c r="I432" s="193"/>
      <c r="J432" s="209"/>
      <c r="K432" s="451"/>
      <c r="L432" s="171" t="str">
        <f t="shared" si="36"/>
        <v/>
      </c>
      <c r="M432" s="174" t="str">
        <f t="shared" si="37"/>
        <v/>
      </c>
      <c r="N432" s="58" t="str">
        <f t="shared" si="38"/>
        <v/>
      </c>
      <c r="O432" s="58" t="str">
        <f t="shared" si="39"/>
        <v/>
      </c>
      <c r="P432" s="59" t="str">
        <f t="shared" si="40"/>
        <v/>
      </c>
      <c r="Q432" s="67" t="str">
        <f t="shared" si="41"/>
        <v/>
      </c>
      <c r="R432" s="1"/>
      <c r="S432" s="1"/>
      <c r="T432" s="1"/>
      <c r="U432" s="1"/>
      <c r="V432" s="1"/>
    </row>
    <row r="433" spans="1:22" ht="13.6">
      <c r="A433" s="207"/>
      <c r="B433" s="190"/>
      <c r="C433" s="191"/>
      <c r="D433" s="208"/>
      <c r="E433" s="192"/>
      <c r="F433" s="192"/>
      <c r="G433" s="186"/>
      <c r="H433" s="186"/>
      <c r="I433" s="193"/>
      <c r="J433" s="209"/>
      <c r="K433" s="451"/>
      <c r="L433" s="171" t="str">
        <f t="shared" si="36"/>
        <v/>
      </c>
      <c r="M433" s="174" t="str">
        <f t="shared" si="37"/>
        <v/>
      </c>
      <c r="N433" s="58" t="str">
        <f t="shared" si="38"/>
        <v/>
      </c>
      <c r="O433" s="58" t="str">
        <f t="shared" si="39"/>
        <v/>
      </c>
      <c r="P433" s="59" t="str">
        <f t="shared" si="40"/>
        <v/>
      </c>
      <c r="Q433" s="67" t="str">
        <f t="shared" si="41"/>
        <v/>
      </c>
      <c r="R433" s="1"/>
      <c r="S433" s="1"/>
      <c r="T433" s="1"/>
      <c r="U433" s="1"/>
      <c r="V433" s="1"/>
    </row>
    <row r="434" spans="1:22" ht="13.6">
      <c r="A434" s="207"/>
      <c r="B434" s="190"/>
      <c r="C434" s="191"/>
      <c r="D434" s="208"/>
      <c r="E434" s="192"/>
      <c r="F434" s="192"/>
      <c r="G434" s="186"/>
      <c r="H434" s="186"/>
      <c r="I434" s="193"/>
      <c r="J434" s="209"/>
      <c r="K434" s="451"/>
      <c r="L434" s="171" t="str">
        <f t="shared" si="36"/>
        <v/>
      </c>
      <c r="M434" s="174" t="str">
        <f t="shared" si="37"/>
        <v/>
      </c>
      <c r="N434" s="58" t="str">
        <f t="shared" si="38"/>
        <v/>
      </c>
      <c r="O434" s="58" t="str">
        <f t="shared" si="39"/>
        <v/>
      </c>
      <c r="P434" s="59" t="str">
        <f t="shared" si="40"/>
        <v/>
      </c>
      <c r="Q434" s="67" t="str">
        <f t="shared" si="41"/>
        <v/>
      </c>
      <c r="R434" s="1"/>
      <c r="S434" s="1"/>
      <c r="T434" s="1"/>
      <c r="U434" s="1"/>
      <c r="V434" s="1"/>
    </row>
    <row r="435" spans="1:22" ht="13.6">
      <c r="A435" s="207"/>
      <c r="B435" s="190"/>
      <c r="C435" s="191"/>
      <c r="D435" s="208"/>
      <c r="E435" s="192"/>
      <c r="F435" s="192"/>
      <c r="G435" s="186"/>
      <c r="H435" s="186"/>
      <c r="I435" s="193"/>
      <c r="J435" s="209"/>
      <c r="K435" s="451"/>
      <c r="L435" s="171" t="str">
        <f t="shared" si="36"/>
        <v/>
      </c>
      <c r="M435" s="174" t="str">
        <f t="shared" si="37"/>
        <v/>
      </c>
      <c r="N435" s="58" t="str">
        <f t="shared" si="38"/>
        <v/>
      </c>
      <c r="O435" s="58" t="str">
        <f t="shared" si="39"/>
        <v/>
      </c>
      <c r="P435" s="59" t="str">
        <f t="shared" si="40"/>
        <v/>
      </c>
      <c r="Q435" s="67" t="str">
        <f t="shared" si="41"/>
        <v/>
      </c>
      <c r="R435" s="1"/>
      <c r="S435" s="1"/>
      <c r="T435" s="1"/>
      <c r="U435" s="1"/>
      <c r="V435" s="1"/>
    </row>
    <row r="436" spans="1:22" ht="13.6">
      <c r="A436" s="207"/>
      <c r="B436" s="190"/>
      <c r="C436" s="191"/>
      <c r="D436" s="208"/>
      <c r="E436" s="192"/>
      <c r="F436" s="192"/>
      <c r="G436" s="186"/>
      <c r="H436" s="186"/>
      <c r="I436" s="193"/>
      <c r="J436" s="209"/>
      <c r="K436" s="451"/>
      <c r="L436" s="171" t="str">
        <f t="shared" si="36"/>
        <v/>
      </c>
      <c r="M436" s="174" t="str">
        <f t="shared" si="37"/>
        <v/>
      </c>
      <c r="N436" s="58" t="str">
        <f t="shared" si="38"/>
        <v/>
      </c>
      <c r="O436" s="58" t="str">
        <f t="shared" si="39"/>
        <v/>
      </c>
      <c r="P436" s="59" t="str">
        <f t="shared" si="40"/>
        <v/>
      </c>
      <c r="Q436" s="67" t="str">
        <f t="shared" si="41"/>
        <v/>
      </c>
      <c r="R436" s="1"/>
      <c r="S436" s="1"/>
      <c r="T436" s="1"/>
      <c r="U436" s="1"/>
      <c r="V436" s="1"/>
    </row>
    <row r="437" spans="1:22" ht="13.6">
      <c r="A437" s="207"/>
      <c r="B437" s="190"/>
      <c r="C437" s="191"/>
      <c r="D437" s="208"/>
      <c r="E437" s="192"/>
      <c r="F437" s="192"/>
      <c r="G437" s="186"/>
      <c r="H437" s="186"/>
      <c r="I437" s="193"/>
      <c r="J437" s="209"/>
      <c r="K437" s="451"/>
      <c r="L437" s="171" t="str">
        <f t="shared" si="36"/>
        <v/>
      </c>
      <c r="M437" s="174" t="str">
        <f t="shared" si="37"/>
        <v/>
      </c>
      <c r="N437" s="58" t="str">
        <f t="shared" si="38"/>
        <v/>
      </c>
      <c r="O437" s="58" t="str">
        <f t="shared" si="39"/>
        <v/>
      </c>
      <c r="P437" s="59" t="str">
        <f t="shared" si="40"/>
        <v/>
      </c>
      <c r="Q437" s="67" t="str">
        <f t="shared" si="41"/>
        <v/>
      </c>
      <c r="R437" s="1"/>
      <c r="S437" s="1"/>
      <c r="T437" s="1"/>
      <c r="U437" s="1"/>
      <c r="V437" s="1"/>
    </row>
    <row r="438" spans="1:22" ht="13.6">
      <c r="A438" s="207"/>
      <c r="B438" s="190"/>
      <c r="C438" s="191"/>
      <c r="D438" s="208"/>
      <c r="E438" s="192"/>
      <c r="F438" s="192"/>
      <c r="G438" s="186"/>
      <c r="H438" s="186"/>
      <c r="I438" s="193"/>
      <c r="J438" s="209"/>
      <c r="K438" s="451"/>
      <c r="L438" s="171" t="str">
        <f t="shared" si="36"/>
        <v/>
      </c>
      <c r="M438" s="174" t="str">
        <f t="shared" si="37"/>
        <v/>
      </c>
      <c r="N438" s="58" t="str">
        <f t="shared" si="38"/>
        <v/>
      </c>
      <c r="O438" s="58" t="str">
        <f t="shared" si="39"/>
        <v/>
      </c>
      <c r="P438" s="59" t="str">
        <f t="shared" si="40"/>
        <v/>
      </c>
      <c r="Q438" s="67" t="str">
        <f t="shared" si="41"/>
        <v/>
      </c>
      <c r="R438" s="1"/>
      <c r="S438" s="1"/>
      <c r="T438" s="1"/>
      <c r="U438" s="1"/>
      <c r="V438" s="1"/>
    </row>
    <row r="439" spans="1:22" ht="13.6">
      <c r="A439" s="207"/>
      <c r="B439" s="190"/>
      <c r="C439" s="191"/>
      <c r="D439" s="208"/>
      <c r="E439" s="192"/>
      <c r="F439" s="192"/>
      <c r="G439" s="186"/>
      <c r="H439" s="186"/>
      <c r="I439" s="193"/>
      <c r="J439" s="209"/>
      <c r="K439" s="451"/>
      <c r="L439" s="171" t="str">
        <f t="shared" si="36"/>
        <v/>
      </c>
      <c r="M439" s="174" t="str">
        <f t="shared" si="37"/>
        <v/>
      </c>
      <c r="N439" s="58" t="str">
        <f t="shared" si="38"/>
        <v/>
      </c>
      <c r="O439" s="58" t="str">
        <f t="shared" si="39"/>
        <v/>
      </c>
      <c r="P439" s="59" t="str">
        <f t="shared" si="40"/>
        <v/>
      </c>
      <c r="Q439" s="67" t="str">
        <f t="shared" si="41"/>
        <v/>
      </c>
      <c r="R439" s="1"/>
      <c r="S439" s="1"/>
      <c r="T439" s="1"/>
      <c r="U439" s="1"/>
      <c r="V439" s="1"/>
    </row>
    <row r="440" spans="1:22" ht="13.6">
      <c r="A440" s="207"/>
      <c r="B440" s="190"/>
      <c r="C440" s="191"/>
      <c r="D440" s="208"/>
      <c r="E440" s="192"/>
      <c r="F440" s="192"/>
      <c r="G440" s="186"/>
      <c r="H440" s="186"/>
      <c r="I440" s="193"/>
      <c r="J440" s="209"/>
      <c r="K440" s="451"/>
      <c r="L440" s="171" t="str">
        <f t="shared" si="36"/>
        <v/>
      </c>
      <c r="M440" s="174" t="str">
        <f t="shared" si="37"/>
        <v/>
      </c>
      <c r="N440" s="58" t="str">
        <f t="shared" si="38"/>
        <v/>
      </c>
      <c r="O440" s="58" t="str">
        <f t="shared" si="39"/>
        <v/>
      </c>
      <c r="P440" s="59" t="str">
        <f t="shared" si="40"/>
        <v/>
      </c>
      <c r="Q440" s="67" t="str">
        <f t="shared" si="41"/>
        <v/>
      </c>
      <c r="R440" s="1"/>
      <c r="S440" s="1"/>
      <c r="T440" s="1"/>
      <c r="U440" s="1"/>
      <c r="V440" s="1"/>
    </row>
    <row r="441" spans="1:22" ht="13.6">
      <c r="A441" s="207"/>
      <c r="B441" s="190"/>
      <c r="C441" s="191"/>
      <c r="D441" s="208"/>
      <c r="E441" s="192"/>
      <c r="F441" s="192"/>
      <c r="G441" s="186"/>
      <c r="H441" s="186"/>
      <c r="I441" s="193"/>
      <c r="J441" s="209"/>
      <c r="K441" s="451"/>
      <c r="L441" s="171" t="str">
        <f t="shared" si="36"/>
        <v/>
      </c>
      <c r="M441" s="174" t="str">
        <f t="shared" si="37"/>
        <v/>
      </c>
      <c r="N441" s="58" t="str">
        <f t="shared" si="38"/>
        <v/>
      </c>
      <c r="O441" s="58" t="str">
        <f t="shared" si="39"/>
        <v/>
      </c>
      <c r="P441" s="59" t="str">
        <f t="shared" si="40"/>
        <v/>
      </c>
      <c r="Q441" s="67" t="str">
        <f t="shared" si="41"/>
        <v/>
      </c>
      <c r="R441" s="1"/>
      <c r="S441" s="1"/>
      <c r="T441" s="1"/>
      <c r="U441" s="1"/>
      <c r="V441" s="1"/>
    </row>
    <row r="442" spans="1:22" ht="13.6">
      <c r="A442" s="207"/>
      <c r="B442" s="190"/>
      <c r="C442" s="191"/>
      <c r="D442" s="208"/>
      <c r="E442" s="192"/>
      <c r="F442" s="192"/>
      <c r="G442" s="186"/>
      <c r="H442" s="186"/>
      <c r="I442" s="193"/>
      <c r="J442" s="209"/>
      <c r="K442" s="451"/>
      <c r="L442" s="171" t="str">
        <f t="shared" si="36"/>
        <v/>
      </c>
      <c r="M442" s="174" t="str">
        <f t="shared" si="37"/>
        <v/>
      </c>
      <c r="N442" s="58" t="str">
        <f t="shared" si="38"/>
        <v/>
      </c>
      <c r="O442" s="58" t="str">
        <f t="shared" si="39"/>
        <v/>
      </c>
      <c r="P442" s="59" t="str">
        <f t="shared" si="40"/>
        <v/>
      </c>
      <c r="Q442" s="67" t="str">
        <f t="shared" si="41"/>
        <v/>
      </c>
      <c r="R442" s="1"/>
      <c r="S442" s="1"/>
      <c r="T442" s="1"/>
      <c r="U442" s="1"/>
      <c r="V442" s="1"/>
    </row>
    <row r="443" spans="1:22" ht="13.6">
      <c r="A443" s="207"/>
      <c r="B443" s="190"/>
      <c r="C443" s="191"/>
      <c r="D443" s="208"/>
      <c r="E443" s="192"/>
      <c r="F443" s="192"/>
      <c r="G443" s="186"/>
      <c r="H443" s="186"/>
      <c r="I443" s="193"/>
      <c r="J443" s="209"/>
      <c r="K443" s="451"/>
      <c r="L443" s="171" t="str">
        <f t="shared" si="36"/>
        <v/>
      </c>
      <c r="M443" s="174" t="str">
        <f t="shared" si="37"/>
        <v/>
      </c>
      <c r="N443" s="58" t="str">
        <f t="shared" si="38"/>
        <v/>
      </c>
      <c r="O443" s="58" t="str">
        <f t="shared" si="39"/>
        <v/>
      </c>
      <c r="P443" s="59" t="str">
        <f t="shared" si="40"/>
        <v/>
      </c>
      <c r="Q443" s="67" t="str">
        <f t="shared" si="41"/>
        <v/>
      </c>
      <c r="R443" s="1"/>
      <c r="S443" s="1"/>
      <c r="T443" s="1"/>
      <c r="U443" s="1"/>
      <c r="V443" s="1"/>
    </row>
    <row r="444" spans="1:22" ht="13.6">
      <c r="A444" s="207"/>
      <c r="B444" s="190"/>
      <c r="C444" s="191"/>
      <c r="D444" s="208"/>
      <c r="E444" s="192"/>
      <c r="F444" s="192"/>
      <c r="G444" s="186"/>
      <c r="H444" s="186"/>
      <c r="I444" s="193"/>
      <c r="J444" s="209"/>
      <c r="K444" s="451"/>
      <c r="L444" s="171" t="str">
        <f t="shared" si="36"/>
        <v/>
      </c>
      <c r="M444" s="174" t="str">
        <f t="shared" si="37"/>
        <v/>
      </c>
      <c r="N444" s="58" t="str">
        <f t="shared" si="38"/>
        <v/>
      </c>
      <c r="O444" s="58" t="str">
        <f t="shared" si="39"/>
        <v/>
      </c>
      <c r="P444" s="59" t="str">
        <f t="shared" si="40"/>
        <v/>
      </c>
      <c r="Q444" s="67" t="str">
        <f t="shared" si="41"/>
        <v/>
      </c>
      <c r="R444" s="1"/>
      <c r="S444" s="1"/>
      <c r="T444" s="1"/>
      <c r="U444" s="1"/>
      <c r="V444" s="1"/>
    </row>
    <row r="445" spans="1:22" ht="13.6">
      <c r="A445" s="207"/>
      <c r="B445" s="190"/>
      <c r="C445" s="191"/>
      <c r="D445" s="208"/>
      <c r="E445" s="192"/>
      <c r="F445" s="192"/>
      <c r="G445" s="186"/>
      <c r="H445" s="186"/>
      <c r="I445" s="193"/>
      <c r="J445" s="209"/>
      <c r="K445" s="451"/>
      <c r="L445" s="171" t="str">
        <f t="shared" si="36"/>
        <v/>
      </c>
      <c r="M445" s="174" t="str">
        <f t="shared" si="37"/>
        <v/>
      </c>
      <c r="N445" s="58" t="str">
        <f t="shared" si="38"/>
        <v/>
      </c>
      <c r="O445" s="58" t="str">
        <f t="shared" si="39"/>
        <v/>
      </c>
      <c r="P445" s="59" t="str">
        <f t="shared" si="40"/>
        <v/>
      </c>
      <c r="Q445" s="67" t="str">
        <f t="shared" si="41"/>
        <v/>
      </c>
      <c r="R445" s="1"/>
      <c r="S445" s="1"/>
      <c r="T445" s="1"/>
      <c r="U445" s="1"/>
      <c r="V445" s="1"/>
    </row>
    <row r="446" spans="1:22" ht="13.6">
      <c r="A446" s="207"/>
      <c r="B446" s="190"/>
      <c r="C446" s="191"/>
      <c r="D446" s="208"/>
      <c r="E446" s="192"/>
      <c r="F446" s="192"/>
      <c r="G446" s="186"/>
      <c r="H446" s="186"/>
      <c r="I446" s="193"/>
      <c r="J446" s="209"/>
      <c r="K446" s="451"/>
      <c r="L446" s="171" t="str">
        <f t="shared" si="36"/>
        <v/>
      </c>
      <c r="M446" s="174" t="str">
        <f t="shared" si="37"/>
        <v/>
      </c>
      <c r="N446" s="58" t="str">
        <f t="shared" si="38"/>
        <v/>
      </c>
      <c r="O446" s="58" t="str">
        <f t="shared" si="39"/>
        <v/>
      </c>
      <c r="P446" s="59" t="str">
        <f t="shared" si="40"/>
        <v/>
      </c>
      <c r="Q446" s="67" t="str">
        <f t="shared" si="41"/>
        <v/>
      </c>
      <c r="R446" s="1"/>
      <c r="S446" s="1"/>
      <c r="T446" s="1"/>
      <c r="U446" s="1"/>
      <c r="V446" s="1"/>
    </row>
    <row r="447" spans="1:22" ht="13.6">
      <c r="A447" s="207"/>
      <c r="B447" s="190"/>
      <c r="C447" s="191"/>
      <c r="D447" s="208"/>
      <c r="E447" s="192"/>
      <c r="F447" s="192"/>
      <c r="G447" s="186"/>
      <c r="H447" s="186"/>
      <c r="I447" s="193"/>
      <c r="J447" s="209"/>
      <c r="K447" s="451"/>
      <c r="L447" s="171" t="str">
        <f t="shared" si="36"/>
        <v/>
      </c>
      <c r="M447" s="174" t="str">
        <f t="shared" si="37"/>
        <v/>
      </c>
      <c r="N447" s="58" t="str">
        <f t="shared" si="38"/>
        <v/>
      </c>
      <c r="O447" s="58" t="str">
        <f t="shared" si="39"/>
        <v/>
      </c>
      <c r="P447" s="59" t="str">
        <f t="shared" si="40"/>
        <v/>
      </c>
      <c r="Q447" s="67" t="str">
        <f t="shared" si="41"/>
        <v/>
      </c>
      <c r="R447" s="1"/>
      <c r="S447" s="1"/>
      <c r="T447" s="1"/>
      <c r="U447" s="1"/>
      <c r="V447" s="1"/>
    </row>
    <row r="448" spans="1:22" ht="13.6">
      <c r="A448" s="207"/>
      <c r="B448" s="190"/>
      <c r="C448" s="191"/>
      <c r="D448" s="208"/>
      <c r="E448" s="192"/>
      <c r="F448" s="192"/>
      <c r="G448" s="186"/>
      <c r="H448" s="186"/>
      <c r="I448" s="193"/>
      <c r="J448" s="209"/>
      <c r="K448" s="451"/>
      <c r="L448" s="171" t="str">
        <f t="shared" si="36"/>
        <v/>
      </c>
      <c r="M448" s="174" t="str">
        <f t="shared" si="37"/>
        <v/>
      </c>
      <c r="N448" s="58" t="str">
        <f t="shared" si="38"/>
        <v/>
      </c>
      <c r="O448" s="58" t="str">
        <f t="shared" si="39"/>
        <v/>
      </c>
      <c r="P448" s="59" t="str">
        <f t="shared" si="40"/>
        <v/>
      </c>
      <c r="Q448" s="67" t="str">
        <f t="shared" si="41"/>
        <v/>
      </c>
      <c r="R448" s="1"/>
      <c r="S448" s="1"/>
      <c r="T448" s="1"/>
      <c r="U448" s="1"/>
      <c r="V448" s="1"/>
    </row>
    <row r="449" spans="1:22" ht="13.6">
      <c r="A449" s="207"/>
      <c r="B449" s="190"/>
      <c r="C449" s="191"/>
      <c r="D449" s="208"/>
      <c r="E449" s="192"/>
      <c r="F449" s="192"/>
      <c r="G449" s="186"/>
      <c r="H449" s="186"/>
      <c r="I449" s="193"/>
      <c r="J449" s="209"/>
      <c r="K449" s="451"/>
      <c r="L449" s="171" t="str">
        <f t="shared" si="36"/>
        <v/>
      </c>
      <c r="M449" s="174" t="str">
        <f t="shared" si="37"/>
        <v/>
      </c>
      <c r="N449" s="58" t="str">
        <f t="shared" si="38"/>
        <v/>
      </c>
      <c r="O449" s="58" t="str">
        <f t="shared" si="39"/>
        <v/>
      </c>
      <c r="P449" s="59" t="str">
        <f t="shared" si="40"/>
        <v/>
      </c>
      <c r="Q449" s="67" t="str">
        <f t="shared" si="41"/>
        <v/>
      </c>
      <c r="R449" s="1"/>
      <c r="S449" s="1"/>
      <c r="T449" s="1"/>
      <c r="U449" s="1"/>
      <c r="V449" s="1"/>
    </row>
    <row r="450" spans="1:22" ht="13.6">
      <c r="A450" s="207"/>
      <c r="B450" s="190"/>
      <c r="C450" s="191"/>
      <c r="D450" s="208"/>
      <c r="E450" s="192"/>
      <c r="F450" s="192"/>
      <c r="G450" s="186"/>
      <c r="H450" s="186"/>
      <c r="I450" s="193"/>
      <c r="J450" s="209"/>
      <c r="K450" s="451"/>
      <c r="L450" s="171" t="str">
        <f t="shared" si="36"/>
        <v/>
      </c>
      <c r="M450" s="174" t="str">
        <f t="shared" si="37"/>
        <v/>
      </c>
      <c r="N450" s="58" t="str">
        <f t="shared" si="38"/>
        <v/>
      </c>
      <c r="O450" s="58" t="str">
        <f t="shared" si="39"/>
        <v/>
      </c>
      <c r="P450" s="59" t="str">
        <f t="shared" si="40"/>
        <v/>
      </c>
      <c r="Q450" s="67" t="str">
        <f t="shared" si="41"/>
        <v/>
      </c>
      <c r="R450" s="1"/>
      <c r="S450" s="1"/>
      <c r="T450" s="1"/>
      <c r="U450" s="1"/>
      <c r="V450" s="1"/>
    </row>
    <row r="451" spans="1:22" ht="13.6">
      <c r="A451" s="207"/>
      <c r="B451" s="190"/>
      <c r="C451" s="191"/>
      <c r="D451" s="208"/>
      <c r="E451" s="192"/>
      <c r="F451" s="192"/>
      <c r="G451" s="186"/>
      <c r="H451" s="186"/>
      <c r="I451" s="193"/>
      <c r="J451" s="209"/>
      <c r="K451" s="451"/>
      <c r="L451" s="171" t="str">
        <f t="shared" si="36"/>
        <v/>
      </c>
      <c r="M451" s="174" t="str">
        <f t="shared" si="37"/>
        <v/>
      </c>
      <c r="N451" s="58" t="str">
        <f t="shared" si="38"/>
        <v/>
      </c>
      <c r="O451" s="58" t="str">
        <f t="shared" si="39"/>
        <v/>
      </c>
      <c r="P451" s="59" t="str">
        <f t="shared" si="40"/>
        <v/>
      </c>
      <c r="Q451" s="67" t="str">
        <f t="shared" si="41"/>
        <v/>
      </c>
      <c r="R451" s="1"/>
      <c r="S451" s="1"/>
      <c r="T451" s="1"/>
      <c r="U451" s="1"/>
      <c r="V451" s="1"/>
    </row>
    <row r="452" spans="1:22" ht="13.6">
      <c r="A452" s="207"/>
      <c r="B452" s="190"/>
      <c r="C452" s="191"/>
      <c r="D452" s="208"/>
      <c r="E452" s="192"/>
      <c r="F452" s="192"/>
      <c r="G452" s="186"/>
      <c r="H452" s="186"/>
      <c r="I452" s="193"/>
      <c r="J452" s="209"/>
      <c r="K452" s="451"/>
      <c r="L452" s="171" t="str">
        <f t="shared" si="36"/>
        <v/>
      </c>
      <c r="M452" s="174" t="str">
        <f t="shared" si="37"/>
        <v/>
      </c>
      <c r="N452" s="58" t="str">
        <f t="shared" si="38"/>
        <v/>
      </c>
      <c r="O452" s="58" t="str">
        <f t="shared" si="39"/>
        <v/>
      </c>
      <c r="P452" s="59" t="str">
        <f t="shared" si="40"/>
        <v/>
      </c>
      <c r="Q452" s="67" t="str">
        <f t="shared" si="41"/>
        <v/>
      </c>
      <c r="R452" s="1"/>
      <c r="S452" s="1"/>
      <c r="T452" s="1"/>
      <c r="U452" s="1"/>
      <c r="V452" s="1"/>
    </row>
    <row r="453" spans="1:22" ht="13.6">
      <c r="A453" s="207"/>
      <c r="B453" s="190"/>
      <c r="C453" s="191"/>
      <c r="D453" s="208"/>
      <c r="E453" s="192"/>
      <c r="F453" s="192"/>
      <c r="G453" s="186"/>
      <c r="H453" s="186"/>
      <c r="I453" s="193"/>
      <c r="J453" s="209"/>
      <c r="K453" s="451"/>
      <c r="L453" s="171" t="str">
        <f t="shared" si="36"/>
        <v/>
      </c>
      <c r="M453" s="174" t="str">
        <f t="shared" si="37"/>
        <v/>
      </c>
      <c r="N453" s="58" t="str">
        <f t="shared" si="38"/>
        <v/>
      </c>
      <c r="O453" s="58" t="str">
        <f t="shared" si="39"/>
        <v/>
      </c>
      <c r="P453" s="59" t="str">
        <f t="shared" si="40"/>
        <v/>
      </c>
      <c r="Q453" s="67" t="str">
        <f t="shared" si="41"/>
        <v/>
      </c>
      <c r="R453" s="1"/>
      <c r="S453" s="1"/>
      <c r="T453" s="1"/>
      <c r="U453" s="1"/>
      <c r="V453" s="1"/>
    </row>
    <row r="454" spans="1:22" ht="13.6">
      <c r="A454" s="207"/>
      <c r="B454" s="190"/>
      <c r="C454" s="191"/>
      <c r="D454" s="208"/>
      <c r="E454" s="192"/>
      <c r="F454" s="192"/>
      <c r="G454" s="186"/>
      <c r="H454" s="186"/>
      <c r="I454" s="193"/>
      <c r="J454" s="209"/>
      <c r="K454" s="451"/>
      <c r="L454" s="171" t="str">
        <f t="shared" si="36"/>
        <v/>
      </c>
      <c r="M454" s="174" t="str">
        <f t="shared" si="37"/>
        <v/>
      </c>
      <c r="N454" s="58" t="str">
        <f t="shared" si="38"/>
        <v/>
      </c>
      <c r="O454" s="58" t="str">
        <f t="shared" si="39"/>
        <v/>
      </c>
      <c r="P454" s="59" t="str">
        <f t="shared" si="40"/>
        <v/>
      </c>
      <c r="Q454" s="67" t="str">
        <f t="shared" si="41"/>
        <v/>
      </c>
      <c r="R454" s="1"/>
      <c r="S454" s="1"/>
      <c r="T454" s="1"/>
      <c r="U454" s="1"/>
      <c r="V454" s="1"/>
    </row>
    <row r="455" spans="1:22" ht="13.6">
      <c r="A455" s="207"/>
      <c r="B455" s="190"/>
      <c r="C455" s="191"/>
      <c r="D455" s="208"/>
      <c r="E455" s="192"/>
      <c r="F455" s="192"/>
      <c r="G455" s="186"/>
      <c r="H455" s="186"/>
      <c r="I455" s="193"/>
      <c r="J455" s="209"/>
      <c r="K455" s="451"/>
      <c r="L455" s="171" t="str">
        <f t="shared" si="36"/>
        <v/>
      </c>
      <c r="M455" s="174" t="str">
        <f t="shared" si="37"/>
        <v/>
      </c>
      <c r="N455" s="58" t="str">
        <f t="shared" si="38"/>
        <v/>
      </c>
      <c r="O455" s="58" t="str">
        <f t="shared" si="39"/>
        <v/>
      </c>
      <c r="P455" s="59" t="str">
        <f t="shared" si="40"/>
        <v/>
      </c>
      <c r="Q455" s="67" t="str">
        <f t="shared" si="41"/>
        <v/>
      </c>
      <c r="R455" s="1"/>
      <c r="S455" s="1"/>
      <c r="T455" s="1"/>
      <c r="U455" s="1"/>
      <c r="V455" s="1"/>
    </row>
    <row r="456" spans="1:22" ht="13.6">
      <c r="A456" s="207"/>
      <c r="B456" s="190"/>
      <c r="C456" s="191"/>
      <c r="D456" s="208"/>
      <c r="E456" s="192"/>
      <c r="F456" s="192"/>
      <c r="G456" s="186"/>
      <c r="H456" s="186"/>
      <c r="I456" s="193"/>
      <c r="J456" s="209"/>
      <c r="K456" s="451"/>
      <c r="L456" s="171" t="str">
        <f t="shared" si="36"/>
        <v/>
      </c>
      <c r="M456" s="174" t="str">
        <f t="shared" si="37"/>
        <v/>
      </c>
      <c r="N456" s="58" t="str">
        <f t="shared" si="38"/>
        <v/>
      </c>
      <c r="O456" s="58" t="str">
        <f t="shared" si="39"/>
        <v/>
      </c>
      <c r="P456" s="59" t="str">
        <f t="shared" si="40"/>
        <v/>
      </c>
      <c r="Q456" s="67" t="str">
        <f t="shared" si="41"/>
        <v/>
      </c>
      <c r="R456" s="1"/>
      <c r="S456" s="1"/>
      <c r="T456" s="1"/>
      <c r="U456" s="1"/>
      <c r="V456" s="1"/>
    </row>
    <row r="457" spans="1:22" ht="13.6">
      <c r="A457" s="207"/>
      <c r="B457" s="190"/>
      <c r="C457" s="191"/>
      <c r="D457" s="208"/>
      <c r="E457" s="192"/>
      <c r="F457" s="192"/>
      <c r="G457" s="186"/>
      <c r="H457" s="186"/>
      <c r="I457" s="193"/>
      <c r="J457" s="209"/>
      <c r="K457" s="451"/>
      <c r="L457" s="171" t="str">
        <f t="shared" si="36"/>
        <v/>
      </c>
      <c r="M457" s="174" t="str">
        <f t="shared" si="37"/>
        <v/>
      </c>
      <c r="N457" s="58" t="str">
        <f t="shared" si="38"/>
        <v/>
      </c>
      <c r="O457" s="58" t="str">
        <f t="shared" si="39"/>
        <v/>
      </c>
      <c r="P457" s="59" t="str">
        <f t="shared" si="40"/>
        <v/>
      </c>
      <c r="Q457" s="67" t="str">
        <f t="shared" si="41"/>
        <v/>
      </c>
      <c r="R457" s="1"/>
      <c r="S457" s="1"/>
      <c r="T457" s="1"/>
      <c r="U457" s="1"/>
      <c r="V457" s="1"/>
    </row>
    <row r="458" spans="1:22" ht="13.6">
      <c r="A458" s="207"/>
      <c r="B458" s="190"/>
      <c r="C458" s="191"/>
      <c r="D458" s="208"/>
      <c r="E458" s="192"/>
      <c r="F458" s="192"/>
      <c r="G458" s="186"/>
      <c r="H458" s="186"/>
      <c r="I458" s="193"/>
      <c r="J458" s="209"/>
      <c r="K458" s="451"/>
      <c r="L458" s="171" t="str">
        <f t="shared" si="36"/>
        <v/>
      </c>
      <c r="M458" s="174" t="str">
        <f t="shared" si="37"/>
        <v/>
      </c>
      <c r="N458" s="58" t="str">
        <f t="shared" si="38"/>
        <v/>
      </c>
      <c r="O458" s="58" t="str">
        <f t="shared" si="39"/>
        <v/>
      </c>
      <c r="P458" s="59" t="str">
        <f t="shared" si="40"/>
        <v/>
      </c>
      <c r="Q458" s="67" t="str">
        <f t="shared" si="41"/>
        <v/>
      </c>
      <c r="R458" s="1"/>
      <c r="S458" s="1"/>
      <c r="T458" s="1"/>
      <c r="U458" s="1"/>
      <c r="V458" s="1"/>
    </row>
    <row r="459" spans="1:22" ht="13.6">
      <c r="A459" s="207"/>
      <c r="B459" s="190"/>
      <c r="C459" s="191"/>
      <c r="D459" s="208"/>
      <c r="E459" s="192"/>
      <c r="F459" s="192"/>
      <c r="G459" s="186"/>
      <c r="H459" s="186"/>
      <c r="I459" s="193"/>
      <c r="J459" s="209"/>
      <c r="K459" s="451"/>
      <c r="L459" s="171" t="str">
        <f t="shared" si="36"/>
        <v/>
      </c>
      <c r="M459" s="174" t="str">
        <f t="shared" si="37"/>
        <v/>
      </c>
      <c r="N459" s="58" t="str">
        <f t="shared" si="38"/>
        <v/>
      </c>
      <c r="O459" s="58" t="str">
        <f t="shared" si="39"/>
        <v/>
      </c>
      <c r="P459" s="59" t="str">
        <f t="shared" si="40"/>
        <v/>
      </c>
      <c r="Q459" s="67" t="str">
        <f t="shared" si="41"/>
        <v/>
      </c>
      <c r="R459" s="1"/>
      <c r="S459" s="1"/>
      <c r="T459" s="1"/>
      <c r="U459" s="1"/>
      <c r="V459" s="1"/>
    </row>
    <row r="460" spans="1:22" ht="13.6">
      <c r="A460" s="207"/>
      <c r="B460" s="190"/>
      <c r="C460" s="191"/>
      <c r="D460" s="208"/>
      <c r="E460" s="192"/>
      <c r="F460" s="192"/>
      <c r="G460" s="186"/>
      <c r="H460" s="186"/>
      <c r="I460" s="193"/>
      <c r="J460" s="209"/>
      <c r="K460" s="451"/>
      <c r="L460" s="171" t="str">
        <f t="shared" si="36"/>
        <v/>
      </c>
      <c r="M460" s="174" t="str">
        <f t="shared" si="37"/>
        <v/>
      </c>
      <c r="N460" s="58" t="str">
        <f t="shared" si="38"/>
        <v/>
      </c>
      <c r="O460" s="58" t="str">
        <f t="shared" si="39"/>
        <v/>
      </c>
      <c r="P460" s="59" t="str">
        <f t="shared" si="40"/>
        <v/>
      </c>
      <c r="Q460" s="67" t="str">
        <f t="shared" si="41"/>
        <v/>
      </c>
      <c r="R460" s="1"/>
      <c r="S460" s="1"/>
      <c r="T460" s="1"/>
      <c r="U460" s="1"/>
      <c r="V460" s="1"/>
    </row>
    <row r="461" spans="1:22" ht="13.6">
      <c r="A461" s="207"/>
      <c r="B461" s="190"/>
      <c r="C461" s="191"/>
      <c r="D461" s="208"/>
      <c r="E461" s="192"/>
      <c r="F461" s="192"/>
      <c r="G461" s="186"/>
      <c r="H461" s="186"/>
      <c r="I461" s="193"/>
      <c r="J461" s="209"/>
      <c r="K461" s="451"/>
      <c r="L461" s="171" t="str">
        <f t="shared" si="36"/>
        <v/>
      </c>
      <c r="M461" s="174" t="str">
        <f t="shared" si="37"/>
        <v/>
      </c>
      <c r="N461" s="58" t="str">
        <f t="shared" si="38"/>
        <v/>
      </c>
      <c r="O461" s="58" t="str">
        <f t="shared" si="39"/>
        <v/>
      </c>
      <c r="P461" s="59" t="str">
        <f t="shared" si="40"/>
        <v/>
      </c>
      <c r="Q461" s="67" t="str">
        <f t="shared" si="41"/>
        <v/>
      </c>
      <c r="R461" s="1"/>
      <c r="S461" s="1"/>
      <c r="T461" s="1"/>
      <c r="U461" s="1"/>
      <c r="V461" s="1"/>
    </row>
    <row r="462" spans="1:22" ht="13.6">
      <c r="A462" s="207"/>
      <c r="B462" s="190"/>
      <c r="C462" s="191"/>
      <c r="D462" s="208"/>
      <c r="E462" s="192"/>
      <c r="F462" s="192"/>
      <c r="G462" s="186"/>
      <c r="H462" s="186"/>
      <c r="I462" s="193"/>
      <c r="J462" s="209"/>
      <c r="K462" s="451"/>
      <c r="L462" s="171" t="str">
        <f t="shared" si="36"/>
        <v/>
      </c>
      <c r="M462" s="174" t="str">
        <f t="shared" si="37"/>
        <v/>
      </c>
      <c r="N462" s="58" t="str">
        <f t="shared" si="38"/>
        <v/>
      </c>
      <c r="O462" s="58" t="str">
        <f t="shared" si="39"/>
        <v/>
      </c>
      <c r="P462" s="59" t="str">
        <f t="shared" si="40"/>
        <v/>
      </c>
      <c r="Q462" s="67" t="str">
        <f t="shared" si="41"/>
        <v/>
      </c>
      <c r="R462" s="1"/>
      <c r="S462" s="1"/>
      <c r="T462" s="1"/>
      <c r="U462" s="1"/>
      <c r="V462" s="1"/>
    </row>
    <row r="463" spans="1:22" ht="13.6">
      <c r="A463" s="207"/>
      <c r="B463" s="190"/>
      <c r="C463" s="191"/>
      <c r="D463" s="208"/>
      <c r="E463" s="192"/>
      <c r="F463" s="192"/>
      <c r="G463" s="186"/>
      <c r="H463" s="186"/>
      <c r="I463" s="193"/>
      <c r="J463" s="209"/>
      <c r="K463" s="451"/>
      <c r="L463" s="171" t="str">
        <f t="shared" si="36"/>
        <v/>
      </c>
      <c r="M463" s="174" t="str">
        <f t="shared" si="37"/>
        <v/>
      </c>
      <c r="N463" s="58" t="str">
        <f t="shared" si="38"/>
        <v/>
      </c>
      <c r="O463" s="58" t="str">
        <f t="shared" si="39"/>
        <v/>
      </c>
      <c r="P463" s="59" t="str">
        <f t="shared" si="40"/>
        <v/>
      </c>
      <c r="Q463" s="67" t="str">
        <f t="shared" si="41"/>
        <v/>
      </c>
      <c r="R463" s="1"/>
      <c r="S463" s="1"/>
      <c r="T463" s="1"/>
      <c r="U463" s="1"/>
      <c r="V463" s="1"/>
    </row>
    <row r="464" spans="1:22" ht="13.6">
      <c r="A464" s="207"/>
      <c r="B464" s="190"/>
      <c r="C464" s="191"/>
      <c r="D464" s="208"/>
      <c r="E464" s="192"/>
      <c r="F464" s="192"/>
      <c r="G464" s="186"/>
      <c r="H464" s="186"/>
      <c r="I464" s="193"/>
      <c r="J464" s="209"/>
      <c r="K464" s="451"/>
      <c r="L464" s="171" t="str">
        <f t="shared" si="36"/>
        <v/>
      </c>
      <c r="M464" s="174" t="str">
        <f t="shared" si="37"/>
        <v/>
      </c>
      <c r="N464" s="58" t="str">
        <f t="shared" si="38"/>
        <v/>
      </c>
      <c r="O464" s="58" t="str">
        <f t="shared" si="39"/>
        <v/>
      </c>
      <c r="P464" s="59" t="str">
        <f t="shared" si="40"/>
        <v/>
      </c>
      <c r="Q464" s="67" t="str">
        <f t="shared" si="41"/>
        <v/>
      </c>
      <c r="R464" s="1"/>
      <c r="S464" s="1"/>
      <c r="T464" s="1"/>
      <c r="U464" s="1"/>
      <c r="V464" s="1"/>
    </row>
    <row r="465" spans="1:22" ht="13.6">
      <c r="A465" s="207"/>
      <c r="B465" s="190"/>
      <c r="C465" s="191"/>
      <c r="D465" s="208"/>
      <c r="E465" s="192"/>
      <c r="F465" s="192"/>
      <c r="G465" s="186"/>
      <c r="H465" s="186"/>
      <c r="I465" s="193"/>
      <c r="J465" s="209"/>
      <c r="K465" s="451"/>
      <c r="L465" s="171" t="str">
        <f t="shared" ref="L465:L486" si="42">IF(A465="","",IF(B465=160,0.16,IF(B465=125,0.125,IF(B465=110,0.11,IF(B465=85,0.085,IF(B465="FED SULEV30",0.03,IF(B465=70,0.07,IF(B465=50,0.05,IF(B465=30,0.03,IF(B465=20,0.02,IF(B465=0,0,"n/a")))))))))))</f>
        <v/>
      </c>
      <c r="M465" s="174" t="str">
        <f t="shared" ref="M465:M486" si="43">IF(L465="","",MAX(0,L465-IF(G465="Yes",0.005,0))-IF(H465="Yes",I465,0))</f>
        <v/>
      </c>
      <c r="N465" s="58" t="str">
        <f t="shared" ref="N465:N486" si="44">IF(A465="","",IF(OR(B465="",C465=""),"FIX BIN",J465*M465))</f>
        <v/>
      </c>
      <c r="O465" s="58" t="str">
        <f t="shared" ref="O465:O486" si="45">IF(A465="","",IF(OR(B465="",C465=""),"FIX BIN",IFERROR(J465*C465,"")))</f>
        <v/>
      </c>
      <c r="P465" s="59" t="str">
        <f t="shared" ref="P465:P486" si="46">IF(A465="","",IF(OR(B465="",C465=""),ERROR.TYPE(3),IFERROR(N465/$G$10,"")))</f>
        <v/>
      </c>
      <c r="Q465" s="67" t="str">
        <f t="shared" ref="Q465:Q486" si="47">IF(A465="","",IF(OR(B465="",C465=""),ERROR.TYPE(3),IFERROR(O465/$G$11,"")))</f>
        <v/>
      </c>
      <c r="R465" s="1"/>
      <c r="S465" s="1"/>
      <c r="T465" s="1"/>
      <c r="U465" s="1"/>
      <c r="V465" s="1"/>
    </row>
    <row r="466" spans="1:22" ht="13.6">
      <c r="A466" s="207"/>
      <c r="B466" s="190"/>
      <c r="C466" s="191"/>
      <c r="D466" s="208"/>
      <c r="E466" s="192"/>
      <c r="F466" s="192"/>
      <c r="G466" s="186"/>
      <c r="H466" s="186"/>
      <c r="I466" s="193"/>
      <c r="J466" s="209"/>
      <c r="K466" s="451"/>
      <c r="L466" s="171" t="str">
        <f t="shared" si="42"/>
        <v/>
      </c>
      <c r="M466" s="174" t="str">
        <f t="shared" si="43"/>
        <v/>
      </c>
      <c r="N466" s="58" t="str">
        <f t="shared" si="44"/>
        <v/>
      </c>
      <c r="O466" s="58" t="str">
        <f t="shared" si="45"/>
        <v/>
      </c>
      <c r="P466" s="59" t="str">
        <f t="shared" si="46"/>
        <v/>
      </c>
      <c r="Q466" s="67" t="str">
        <f t="shared" si="47"/>
        <v/>
      </c>
      <c r="R466" s="1"/>
      <c r="S466" s="1"/>
      <c r="T466" s="1"/>
      <c r="U466" s="1"/>
      <c r="V466" s="1"/>
    </row>
    <row r="467" spans="1:22" ht="13.6">
      <c r="A467" s="207"/>
      <c r="B467" s="190"/>
      <c r="C467" s="191"/>
      <c r="D467" s="208"/>
      <c r="E467" s="192"/>
      <c r="F467" s="192"/>
      <c r="G467" s="186"/>
      <c r="H467" s="186"/>
      <c r="I467" s="193"/>
      <c r="J467" s="209"/>
      <c r="K467" s="451"/>
      <c r="L467" s="171" t="str">
        <f t="shared" si="42"/>
        <v/>
      </c>
      <c r="M467" s="174" t="str">
        <f t="shared" si="43"/>
        <v/>
      </c>
      <c r="N467" s="58" t="str">
        <f t="shared" si="44"/>
        <v/>
      </c>
      <c r="O467" s="58" t="str">
        <f t="shared" si="45"/>
        <v/>
      </c>
      <c r="P467" s="59" t="str">
        <f t="shared" si="46"/>
        <v/>
      </c>
      <c r="Q467" s="67" t="str">
        <f t="shared" si="47"/>
        <v/>
      </c>
      <c r="R467" s="1"/>
      <c r="S467" s="1"/>
      <c r="T467" s="1"/>
      <c r="U467" s="1"/>
      <c r="V467" s="1"/>
    </row>
    <row r="468" spans="1:22" ht="13.6">
      <c r="A468" s="207"/>
      <c r="B468" s="190"/>
      <c r="C468" s="191"/>
      <c r="D468" s="208"/>
      <c r="E468" s="192"/>
      <c r="F468" s="192"/>
      <c r="G468" s="186"/>
      <c r="H468" s="186"/>
      <c r="I468" s="193"/>
      <c r="J468" s="209"/>
      <c r="K468" s="451"/>
      <c r="L468" s="171" t="str">
        <f t="shared" si="42"/>
        <v/>
      </c>
      <c r="M468" s="174" t="str">
        <f t="shared" si="43"/>
        <v/>
      </c>
      <c r="N468" s="58" t="str">
        <f t="shared" si="44"/>
        <v/>
      </c>
      <c r="O468" s="58" t="str">
        <f t="shared" si="45"/>
        <v/>
      </c>
      <c r="P468" s="59" t="str">
        <f t="shared" si="46"/>
        <v/>
      </c>
      <c r="Q468" s="67" t="str">
        <f t="shared" si="47"/>
        <v/>
      </c>
      <c r="R468" s="1"/>
      <c r="S468" s="1"/>
      <c r="T468" s="1"/>
      <c r="U468" s="1"/>
      <c r="V468" s="1"/>
    </row>
    <row r="469" spans="1:22" ht="13.6">
      <c r="A469" s="207"/>
      <c r="B469" s="190"/>
      <c r="C469" s="191"/>
      <c r="D469" s="208"/>
      <c r="E469" s="192"/>
      <c r="F469" s="192"/>
      <c r="G469" s="186"/>
      <c r="H469" s="186"/>
      <c r="I469" s="193"/>
      <c r="J469" s="209"/>
      <c r="K469" s="451"/>
      <c r="L469" s="171" t="str">
        <f t="shared" si="42"/>
        <v/>
      </c>
      <c r="M469" s="174" t="str">
        <f t="shared" si="43"/>
        <v/>
      </c>
      <c r="N469" s="58" t="str">
        <f t="shared" si="44"/>
        <v/>
      </c>
      <c r="O469" s="58" t="str">
        <f t="shared" si="45"/>
        <v/>
      </c>
      <c r="P469" s="59" t="str">
        <f t="shared" si="46"/>
        <v/>
      </c>
      <c r="Q469" s="67" t="str">
        <f t="shared" si="47"/>
        <v/>
      </c>
      <c r="R469" s="1"/>
      <c r="S469" s="1"/>
      <c r="T469" s="1"/>
      <c r="U469" s="1"/>
      <c r="V469" s="1"/>
    </row>
    <row r="470" spans="1:22" ht="13.6">
      <c r="A470" s="207"/>
      <c r="B470" s="190"/>
      <c r="C470" s="191"/>
      <c r="D470" s="208"/>
      <c r="E470" s="192"/>
      <c r="F470" s="192"/>
      <c r="G470" s="186"/>
      <c r="H470" s="186"/>
      <c r="I470" s="193"/>
      <c r="J470" s="209"/>
      <c r="K470" s="451"/>
      <c r="L470" s="171" t="str">
        <f t="shared" si="42"/>
        <v/>
      </c>
      <c r="M470" s="174" t="str">
        <f t="shared" si="43"/>
        <v/>
      </c>
      <c r="N470" s="58" t="str">
        <f t="shared" si="44"/>
        <v/>
      </c>
      <c r="O470" s="58" t="str">
        <f t="shared" si="45"/>
        <v/>
      </c>
      <c r="P470" s="59" t="str">
        <f t="shared" si="46"/>
        <v/>
      </c>
      <c r="Q470" s="67" t="str">
        <f t="shared" si="47"/>
        <v/>
      </c>
      <c r="R470" s="1"/>
      <c r="S470" s="1"/>
      <c r="T470" s="1"/>
      <c r="U470" s="1"/>
      <c r="V470" s="1"/>
    </row>
    <row r="471" spans="1:22" ht="13.6">
      <c r="A471" s="207"/>
      <c r="B471" s="190"/>
      <c r="C471" s="191"/>
      <c r="D471" s="208"/>
      <c r="E471" s="192"/>
      <c r="F471" s="192"/>
      <c r="G471" s="186"/>
      <c r="H471" s="186"/>
      <c r="I471" s="193"/>
      <c r="J471" s="209"/>
      <c r="K471" s="451"/>
      <c r="L471" s="171" t="str">
        <f t="shared" si="42"/>
        <v/>
      </c>
      <c r="M471" s="174" t="str">
        <f t="shared" si="43"/>
        <v/>
      </c>
      <c r="N471" s="58" t="str">
        <f t="shared" si="44"/>
        <v/>
      </c>
      <c r="O471" s="58" t="str">
        <f t="shared" si="45"/>
        <v/>
      </c>
      <c r="P471" s="59" t="str">
        <f t="shared" si="46"/>
        <v/>
      </c>
      <c r="Q471" s="67" t="str">
        <f t="shared" si="47"/>
        <v/>
      </c>
      <c r="R471" s="1"/>
      <c r="S471" s="1"/>
      <c r="T471" s="1"/>
      <c r="U471" s="1"/>
      <c r="V471" s="1"/>
    </row>
    <row r="472" spans="1:22" ht="13.6">
      <c r="A472" s="207"/>
      <c r="B472" s="190"/>
      <c r="C472" s="191"/>
      <c r="D472" s="208"/>
      <c r="E472" s="192"/>
      <c r="F472" s="192"/>
      <c r="G472" s="186"/>
      <c r="H472" s="186"/>
      <c r="I472" s="193"/>
      <c r="J472" s="209"/>
      <c r="K472" s="451"/>
      <c r="L472" s="171" t="str">
        <f t="shared" si="42"/>
        <v/>
      </c>
      <c r="M472" s="174" t="str">
        <f t="shared" si="43"/>
        <v/>
      </c>
      <c r="N472" s="58" t="str">
        <f t="shared" si="44"/>
        <v/>
      </c>
      <c r="O472" s="58" t="str">
        <f t="shared" si="45"/>
        <v/>
      </c>
      <c r="P472" s="59" t="str">
        <f t="shared" si="46"/>
        <v/>
      </c>
      <c r="Q472" s="67" t="str">
        <f t="shared" si="47"/>
        <v/>
      </c>
      <c r="R472" s="1"/>
      <c r="S472" s="1"/>
      <c r="T472" s="1"/>
      <c r="U472" s="1"/>
      <c r="V472" s="1"/>
    </row>
    <row r="473" spans="1:22" ht="13.6">
      <c r="A473" s="207"/>
      <c r="B473" s="190"/>
      <c r="C473" s="191"/>
      <c r="D473" s="208"/>
      <c r="E473" s="192"/>
      <c r="F473" s="192"/>
      <c r="G473" s="186"/>
      <c r="H473" s="186"/>
      <c r="I473" s="193"/>
      <c r="J473" s="209"/>
      <c r="K473" s="451"/>
      <c r="L473" s="171" t="str">
        <f t="shared" si="42"/>
        <v/>
      </c>
      <c r="M473" s="174" t="str">
        <f t="shared" si="43"/>
        <v/>
      </c>
      <c r="N473" s="58" t="str">
        <f t="shared" si="44"/>
        <v/>
      </c>
      <c r="O473" s="58" t="str">
        <f t="shared" si="45"/>
        <v/>
      </c>
      <c r="P473" s="59" t="str">
        <f t="shared" si="46"/>
        <v/>
      </c>
      <c r="Q473" s="67" t="str">
        <f t="shared" si="47"/>
        <v/>
      </c>
      <c r="R473" s="1"/>
      <c r="S473" s="1"/>
      <c r="T473" s="1"/>
      <c r="U473" s="1"/>
      <c r="V473" s="1"/>
    </row>
    <row r="474" spans="1:22" ht="13.6">
      <c r="A474" s="207"/>
      <c r="B474" s="190"/>
      <c r="C474" s="191"/>
      <c r="D474" s="208"/>
      <c r="E474" s="192"/>
      <c r="F474" s="192"/>
      <c r="G474" s="186"/>
      <c r="H474" s="186"/>
      <c r="I474" s="193"/>
      <c r="J474" s="209"/>
      <c r="K474" s="451"/>
      <c r="L474" s="171" t="str">
        <f t="shared" si="42"/>
        <v/>
      </c>
      <c r="M474" s="174" t="str">
        <f t="shared" si="43"/>
        <v/>
      </c>
      <c r="N474" s="58" t="str">
        <f t="shared" si="44"/>
        <v/>
      </c>
      <c r="O474" s="58" t="str">
        <f t="shared" si="45"/>
        <v/>
      </c>
      <c r="P474" s="59" t="str">
        <f t="shared" si="46"/>
        <v/>
      </c>
      <c r="Q474" s="67" t="str">
        <f t="shared" si="47"/>
        <v/>
      </c>
      <c r="R474" s="1"/>
      <c r="S474" s="1"/>
      <c r="T474" s="1"/>
      <c r="U474" s="1"/>
      <c r="V474" s="1"/>
    </row>
    <row r="475" spans="1:22" ht="13.6">
      <c r="A475" s="207"/>
      <c r="B475" s="190"/>
      <c r="C475" s="191"/>
      <c r="D475" s="208"/>
      <c r="E475" s="192"/>
      <c r="F475" s="192"/>
      <c r="G475" s="186"/>
      <c r="H475" s="186"/>
      <c r="I475" s="193"/>
      <c r="J475" s="209"/>
      <c r="K475" s="451"/>
      <c r="L475" s="171" t="str">
        <f t="shared" si="42"/>
        <v/>
      </c>
      <c r="M475" s="174" t="str">
        <f t="shared" si="43"/>
        <v/>
      </c>
      <c r="N475" s="58" t="str">
        <f t="shared" si="44"/>
        <v/>
      </c>
      <c r="O475" s="58" t="str">
        <f t="shared" si="45"/>
        <v/>
      </c>
      <c r="P475" s="59" t="str">
        <f t="shared" si="46"/>
        <v/>
      </c>
      <c r="Q475" s="67" t="str">
        <f t="shared" si="47"/>
        <v/>
      </c>
      <c r="R475" s="1"/>
      <c r="S475" s="1"/>
      <c r="T475" s="1"/>
      <c r="U475" s="1"/>
      <c r="V475" s="1"/>
    </row>
    <row r="476" spans="1:22" ht="13.6">
      <c r="A476" s="207"/>
      <c r="B476" s="190"/>
      <c r="C476" s="191"/>
      <c r="D476" s="208"/>
      <c r="E476" s="192"/>
      <c r="F476" s="192"/>
      <c r="G476" s="186"/>
      <c r="H476" s="186"/>
      <c r="I476" s="193"/>
      <c r="J476" s="209"/>
      <c r="K476" s="451"/>
      <c r="L476" s="171" t="str">
        <f t="shared" si="42"/>
        <v/>
      </c>
      <c r="M476" s="174" t="str">
        <f t="shared" si="43"/>
        <v/>
      </c>
      <c r="N476" s="58" t="str">
        <f t="shared" si="44"/>
        <v/>
      </c>
      <c r="O476" s="58" t="str">
        <f t="shared" si="45"/>
        <v/>
      </c>
      <c r="P476" s="59" t="str">
        <f t="shared" si="46"/>
        <v/>
      </c>
      <c r="Q476" s="67" t="str">
        <f t="shared" si="47"/>
        <v/>
      </c>
      <c r="R476" s="1"/>
      <c r="S476" s="1"/>
      <c r="T476" s="1"/>
      <c r="U476" s="1"/>
      <c r="V476" s="1"/>
    </row>
    <row r="477" spans="1:22" ht="13.6">
      <c r="A477" s="207"/>
      <c r="B477" s="190"/>
      <c r="C477" s="191"/>
      <c r="D477" s="208"/>
      <c r="E477" s="192"/>
      <c r="F477" s="192"/>
      <c r="G477" s="186"/>
      <c r="H477" s="186"/>
      <c r="I477" s="193"/>
      <c r="J477" s="209"/>
      <c r="K477" s="451"/>
      <c r="L477" s="171" t="str">
        <f t="shared" si="42"/>
        <v/>
      </c>
      <c r="M477" s="174" t="str">
        <f t="shared" si="43"/>
        <v/>
      </c>
      <c r="N477" s="58" t="str">
        <f t="shared" si="44"/>
        <v/>
      </c>
      <c r="O477" s="58" t="str">
        <f t="shared" si="45"/>
        <v/>
      </c>
      <c r="P477" s="59" t="str">
        <f t="shared" si="46"/>
        <v/>
      </c>
      <c r="Q477" s="67" t="str">
        <f t="shared" si="47"/>
        <v/>
      </c>
      <c r="R477" s="1"/>
      <c r="S477" s="1"/>
      <c r="T477" s="1"/>
      <c r="U477" s="1"/>
      <c r="V477" s="1"/>
    </row>
    <row r="478" spans="1:22" ht="13.6">
      <c r="A478" s="207"/>
      <c r="B478" s="190"/>
      <c r="C478" s="191"/>
      <c r="D478" s="208"/>
      <c r="E478" s="192"/>
      <c r="F478" s="192"/>
      <c r="G478" s="186"/>
      <c r="H478" s="186"/>
      <c r="I478" s="193"/>
      <c r="J478" s="209"/>
      <c r="K478" s="451"/>
      <c r="L478" s="171" t="str">
        <f t="shared" si="42"/>
        <v/>
      </c>
      <c r="M478" s="174" t="str">
        <f t="shared" si="43"/>
        <v/>
      </c>
      <c r="N478" s="58" t="str">
        <f t="shared" si="44"/>
        <v/>
      </c>
      <c r="O478" s="58" t="str">
        <f t="shared" si="45"/>
        <v/>
      </c>
      <c r="P478" s="59" t="str">
        <f t="shared" si="46"/>
        <v/>
      </c>
      <c r="Q478" s="67" t="str">
        <f t="shared" si="47"/>
        <v/>
      </c>
      <c r="R478" s="1"/>
      <c r="S478" s="1"/>
      <c r="T478" s="1"/>
      <c r="U478" s="1"/>
      <c r="V478" s="1"/>
    </row>
    <row r="479" spans="1:22" ht="13.6">
      <c r="A479" s="207"/>
      <c r="B479" s="190"/>
      <c r="C479" s="191"/>
      <c r="D479" s="208"/>
      <c r="E479" s="192"/>
      <c r="F479" s="192"/>
      <c r="G479" s="186"/>
      <c r="H479" s="186"/>
      <c r="I479" s="193"/>
      <c r="J479" s="209"/>
      <c r="K479" s="451"/>
      <c r="L479" s="171" t="str">
        <f t="shared" si="42"/>
        <v/>
      </c>
      <c r="M479" s="174" t="str">
        <f t="shared" si="43"/>
        <v/>
      </c>
      <c r="N479" s="58" t="str">
        <f t="shared" si="44"/>
        <v/>
      </c>
      <c r="O479" s="58" t="str">
        <f t="shared" si="45"/>
        <v/>
      </c>
      <c r="P479" s="59" t="str">
        <f t="shared" si="46"/>
        <v/>
      </c>
      <c r="Q479" s="67" t="str">
        <f t="shared" si="47"/>
        <v/>
      </c>
      <c r="R479" s="1"/>
      <c r="S479" s="1"/>
      <c r="T479" s="1"/>
      <c r="U479" s="1"/>
      <c r="V479" s="1"/>
    </row>
    <row r="480" spans="1:22" ht="13.6">
      <c r="A480" s="207"/>
      <c r="B480" s="190"/>
      <c r="C480" s="191"/>
      <c r="D480" s="208"/>
      <c r="E480" s="192"/>
      <c r="F480" s="192"/>
      <c r="G480" s="186"/>
      <c r="H480" s="186"/>
      <c r="I480" s="193"/>
      <c r="J480" s="209"/>
      <c r="K480" s="451"/>
      <c r="L480" s="171" t="str">
        <f t="shared" si="42"/>
        <v/>
      </c>
      <c r="M480" s="174" t="str">
        <f t="shared" si="43"/>
        <v/>
      </c>
      <c r="N480" s="58" t="str">
        <f t="shared" si="44"/>
        <v/>
      </c>
      <c r="O480" s="58" t="str">
        <f t="shared" si="45"/>
        <v/>
      </c>
      <c r="P480" s="59" t="str">
        <f t="shared" si="46"/>
        <v/>
      </c>
      <c r="Q480" s="67" t="str">
        <f t="shared" si="47"/>
        <v/>
      </c>
      <c r="R480" s="1"/>
      <c r="S480" s="1"/>
      <c r="T480" s="1"/>
      <c r="U480" s="1"/>
      <c r="V480" s="1"/>
    </row>
    <row r="481" spans="1:22" ht="13.6">
      <c r="A481" s="207"/>
      <c r="B481" s="190"/>
      <c r="C481" s="191"/>
      <c r="D481" s="208"/>
      <c r="E481" s="192"/>
      <c r="F481" s="192"/>
      <c r="G481" s="186"/>
      <c r="H481" s="186"/>
      <c r="I481" s="193"/>
      <c r="J481" s="209"/>
      <c r="K481" s="451"/>
      <c r="L481" s="171" t="str">
        <f t="shared" si="42"/>
        <v/>
      </c>
      <c r="M481" s="174" t="str">
        <f t="shared" si="43"/>
        <v/>
      </c>
      <c r="N481" s="58" t="str">
        <f t="shared" si="44"/>
        <v/>
      </c>
      <c r="O481" s="58" t="str">
        <f t="shared" si="45"/>
        <v/>
      </c>
      <c r="P481" s="59" t="str">
        <f t="shared" si="46"/>
        <v/>
      </c>
      <c r="Q481" s="67" t="str">
        <f t="shared" si="47"/>
        <v/>
      </c>
      <c r="R481" s="1"/>
      <c r="S481" s="1"/>
      <c r="T481" s="1"/>
      <c r="U481" s="1"/>
      <c r="V481" s="1"/>
    </row>
    <row r="482" spans="1:22" ht="13.6">
      <c r="A482" s="207"/>
      <c r="B482" s="190"/>
      <c r="C482" s="191"/>
      <c r="D482" s="208"/>
      <c r="E482" s="192"/>
      <c r="F482" s="192"/>
      <c r="G482" s="186"/>
      <c r="H482" s="186"/>
      <c r="I482" s="193"/>
      <c r="J482" s="209"/>
      <c r="K482" s="451"/>
      <c r="L482" s="171" t="str">
        <f t="shared" si="42"/>
        <v/>
      </c>
      <c r="M482" s="174" t="str">
        <f t="shared" si="43"/>
        <v/>
      </c>
      <c r="N482" s="58" t="str">
        <f t="shared" si="44"/>
        <v/>
      </c>
      <c r="O482" s="58" t="str">
        <f t="shared" si="45"/>
        <v/>
      </c>
      <c r="P482" s="59" t="str">
        <f t="shared" si="46"/>
        <v/>
      </c>
      <c r="Q482" s="67" t="str">
        <f t="shared" si="47"/>
        <v/>
      </c>
      <c r="R482" s="1"/>
      <c r="S482" s="1"/>
      <c r="T482" s="1"/>
      <c r="U482" s="1"/>
      <c r="V482" s="1"/>
    </row>
    <row r="483" spans="1:22" ht="13.6">
      <c r="A483" s="207"/>
      <c r="B483" s="190"/>
      <c r="C483" s="191"/>
      <c r="D483" s="208"/>
      <c r="E483" s="192"/>
      <c r="F483" s="192"/>
      <c r="G483" s="186"/>
      <c r="H483" s="186"/>
      <c r="I483" s="193"/>
      <c r="J483" s="209"/>
      <c r="K483" s="451"/>
      <c r="L483" s="171" t="str">
        <f t="shared" si="42"/>
        <v/>
      </c>
      <c r="M483" s="174" t="str">
        <f t="shared" si="43"/>
        <v/>
      </c>
      <c r="N483" s="58" t="str">
        <f t="shared" si="44"/>
        <v/>
      </c>
      <c r="O483" s="58" t="str">
        <f t="shared" si="45"/>
        <v/>
      </c>
      <c r="P483" s="59" t="str">
        <f t="shared" si="46"/>
        <v/>
      </c>
      <c r="Q483" s="67" t="str">
        <f t="shared" si="47"/>
        <v/>
      </c>
      <c r="R483" s="1"/>
      <c r="S483" s="1"/>
      <c r="T483" s="1"/>
      <c r="U483" s="1"/>
      <c r="V483" s="1"/>
    </row>
    <row r="484" spans="1:22" ht="13.6">
      <c r="A484" s="207"/>
      <c r="B484" s="190"/>
      <c r="C484" s="191"/>
      <c r="D484" s="208"/>
      <c r="E484" s="192"/>
      <c r="F484" s="192"/>
      <c r="G484" s="186"/>
      <c r="H484" s="186"/>
      <c r="I484" s="193"/>
      <c r="J484" s="209"/>
      <c r="K484" s="451"/>
      <c r="L484" s="171" t="str">
        <f t="shared" si="42"/>
        <v/>
      </c>
      <c r="M484" s="174" t="str">
        <f t="shared" si="43"/>
        <v/>
      </c>
      <c r="N484" s="58" t="str">
        <f t="shared" si="44"/>
        <v/>
      </c>
      <c r="O484" s="58" t="str">
        <f t="shared" si="45"/>
        <v/>
      </c>
      <c r="P484" s="59" t="str">
        <f t="shared" si="46"/>
        <v/>
      </c>
      <c r="Q484" s="67" t="str">
        <f t="shared" si="47"/>
        <v/>
      </c>
      <c r="R484" s="1"/>
      <c r="S484" s="1"/>
      <c r="T484" s="1"/>
      <c r="U484" s="1"/>
      <c r="V484" s="1"/>
    </row>
    <row r="485" spans="1:22" ht="13.6">
      <c r="A485" s="207"/>
      <c r="B485" s="190"/>
      <c r="C485" s="191"/>
      <c r="D485" s="208"/>
      <c r="E485" s="192"/>
      <c r="F485" s="192"/>
      <c r="G485" s="186"/>
      <c r="H485" s="186"/>
      <c r="I485" s="193"/>
      <c r="J485" s="209"/>
      <c r="K485" s="451"/>
      <c r="L485" s="171" t="str">
        <f t="shared" si="42"/>
        <v/>
      </c>
      <c r="M485" s="174" t="str">
        <f t="shared" si="43"/>
        <v/>
      </c>
      <c r="N485" s="58" t="str">
        <f t="shared" si="44"/>
        <v/>
      </c>
      <c r="O485" s="58" t="str">
        <f t="shared" si="45"/>
        <v/>
      </c>
      <c r="P485" s="59" t="str">
        <f t="shared" si="46"/>
        <v/>
      </c>
      <c r="Q485" s="67" t="str">
        <f t="shared" si="47"/>
        <v/>
      </c>
      <c r="R485" s="1"/>
      <c r="S485" s="1"/>
      <c r="T485" s="1"/>
      <c r="U485" s="1"/>
      <c r="V485" s="1"/>
    </row>
    <row r="486" spans="1:22" ht="14.3" thickBot="1">
      <c r="A486" s="210"/>
      <c r="B486" s="197"/>
      <c r="C486" s="198"/>
      <c r="D486" s="211"/>
      <c r="E486" s="199"/>
      <c r="F486" s="199"/>
      <c r="G486" s="200"/>
      <c r="H486" s="200"/>
      <c r="I486" s="212"/>
      <c r="J486" s="213"/>
      <c r="K486" s="453"/>
      <c r="L486" s="175" t="str">
        <f t="shared" si="42"/>
        <v/>
      </c>
      <c r="M486" s="176" t="str">
        <f t="shared" si="43"/>
        <v/>
      </c>
      <c r="N486" s="177" t="str">
        <f t="shared" si="44"/>
        <v/>
      </c>
      <c r="O486" s="177" t="str">
        <f t="shared" si="45"/>
        <v/>
      </c>
      <c r="P486" s="178" t="str">
        <f t="shared" si="46"/>
        <v/>
      </c>
      <c r="Q486" s="179" t="str">
        <f t="shared" si="47"/>
        <v/>
      </c>
      <c r="R486" s="1"/>
      <c r="S486" s="1"/>
      <c r="T486" s="1"/>
      <c r="U486" s="1"/>
      <c r="V486" s="1"/>
    </row>
  </sheetData>
  <sheetProtection formatRows="0"/>
  <mergeCells count="15">
    <mergeCell ref="F7:J7"/>
    <mergeCell ref="L2:P2"/>
    <mergeCell ref="A1:Q1"/>
    <mergeCell ref="A2:J2"/>
    <mergeCell ref="B15:B16"/>
    <mergeCell ref="A15:A16"/>
    <mergeCell ref="P15:P16"/>
    <mergeCell ref="Q15:Q16"/>
    <mergeCell ref="A11:B12"/>
    <mergeCell ref="C11:C12"/>
    <mergeCell ref="A13:B13"/>
    <mergeCell ref="K15:K16"/>
    <mergeCell ref="A4:Q4"/>
    <mergeCell ref="A5:Q5"/>
    <mergeCell ref="O7:Q7"/>
  </mergeCells>
  <dataValidations count="7">
    <dataValidation type="list" allowBlank="1" showInputMessage="1" showErrorMessage="1" errorTitle="Invalid Standard" error="That is not a valid standard level." sqref="C17:C486" xr:uid="{00000000-0002-0000-0100-000000000000}">
      <formula1>NMOG_NOx</formula1>
    </dataValidation>
    <dataValidation type="list" allowBlank="1" showInputMessage="1" showErrorMessage="1" sqref="D17:D486" xr:uid="{00000000-0002-0000-0100-000001000000}">
      <formula1>Useful_Life</formula1>
    </dataValidation>
    <dataValidation type="list" allowBlank="1" showInputMessage="1" showErrorMessage="1" sqref="G17:H486 C13" xr:uid="{00000000-0002-0000-0100-000002000000}">
      <formula1>YN_Choice</formula1>
    </dataValidation>
    <dataValidation type="decimal" operator="lessThanOrEqual" allowBlank="1" showInputMessage="1" showErrorMessage="1" errorTitle="Over Limit" error="Cannot exceed .005 grams/mile. Ref. Preamble to Tier 3 final rule; 79 FR 23480, April 28, 2014" sqref="I17:I486" xr:uid="{00000000-0002-0000-0100-000003000000}">
      <formula1>0.005</formula1>
    </dataValidation>
    <dataValidation type="list" allowBlank="1" showInputMessage="1" showErrorMessage="1" sqref="F17:F486" xr:uid="{00000000-0002-0000-0100-000004000000}">
      <formula1>"150,N/A"</formula1>
    </dataValidation>
    <dataValidation type="list" allowBlank="1" showInputMessage="1" showErrorMessage="1" sqref="E17:E486" xr:uid="{00000000-0002-0000-0100-000005000000}">
      <formula1>"150"</formula1>
    </dataValidation>
    <dataValidation type="list" allowBlank="1" showInputMessage="1" showErrorMessage="1" errorTitle="Invalid Bin" error="That is not a valid Bin entry. " sqref="B17:B486" xr:uid="{00000000-0002-0000-0100-000006000000}">
      <formula1>IF(C$11&lt;2020,Bin_2019,Bin_2020)</formula1>
    </dataValidation>
  </dataValidations>
  <pageMargins left="0.25" right="0.25" top="0.65" bottom="0.75" header="0.3" footer="0.3"/>
  <pageSetup paperSize="5" scale="69" fitToHeight="0" orientation="landscape" r:id="rId1"/>
  <headerFooter differentFirst="1">
    <firstHeader>&amp;L&amp;G&amp;C&amp;"-,Bold"EPA Tier 3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Sheet2!$E$1:$E$13</xm:f>
          </x14:formula1>
          <xm:sqref>C11:C12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53"/>
  <sheetViews>
    <sheetView zoomScale="65" zoomScaleNormal="65" zoomScalePageLayoutView="65" workbookViewId="0">
      <selection activeCell="M2" sqref="M2"/>
    </sheetView>
  </sheetViews>
  <sheetFormatPr defaultRowHeight="12.9"/>
  <cols>
    <col min="1" max="1" width="15.375" style="299" customWidth="1"/>
    <col min="2" max="2" width="8.25" style="299" customWidth="1"/>
    <col min="3" max="3" width="18.25" style="299" bestFit="1" customWidth="1"/>
    <col min="4" max="4" width="13.5" style="299" customWidth="1"/>
    <col min="5" max="6" width="14.375" style="299" customWidth="1"/>
    <col min="7" max="7" width="14.125" style="299" customWidth="1"/>
    <col min="8" max="8" width="15.625" style="299" customWidth="1"/>
    <col min="9" max="9" width="14.75" style="299" customWidth="1"/>
    <col min="10" max="10" width="16.125" style="299" customWidth="1"/>
    <col min="11" max="11" width="115.625" style="299" customWidth="1"/>
    <col min="12" max="12" width="9" style="300"/>
    <col min="13" max="13" width="18.75" style="300" customWidth="1"/>
    <col min="14" max="16384" width="9" style="299"/>
  </cols>
  <sheetData>
    <row r="1" spans="1:15" s="215" customFormat="1" ht="41.3" customHeight="1">
      <c r="A1" s="476" t="s">
        <v>113</v>
      </c>
      <c r="B1" s="476"/>
      <c r="C1" s="476"/>
      <c r="D1" s="476"/>
      <c r="E1" s="476"/>
      <c r="F1" s="476"/>
      <c r="G1" s="476"/>
      <c r="H1" s="476"/>
      <c r="I1" s="476"/>
      <c r="J1" s="476"/>
      <c r="K1" s="476"/>
      <c r="L1" s="214"/>
      <c r="M1" s="464" t="s">
        <v>169</v>
      </c>
    </row>
    <row r="2" spans="1:15" s="215" customFormat="1" ht="30.75" customHeight="1">
      <c r="A2" s="483" t="s">
        <v>82</v>
      </c>
      <c r="B2" s="483"/>
      <c r="C2" s="483"/>
      <c r="D2" s="483"/>
      <c r="E2" s="483"/>
      <c r="F2" s="483"/>
      <c r="G2" s="483"/>
      <c r="H2" s="483" t="s">
        <v>54</v>
      </c>
      <c r="I2" s="483"/>
      <c r="J2" s="483"/>
      <c r="K2" s="483"/>
      <c r="M2" s="464" t="s">
        <v>162</v>
      </c>
      <c r="N2" s="216"/>
      <c r="O2" s="216"/>
    </row>
    <row r="3" spans="1:15" s="218" customFormat="1" ht="30.75" customHeight="1" thickBot="1">
      <c r="A3" s="301"/>
      <c r="B3" s="301"/>
      <c r="C3" s="301"/>
      <c r="D3" s="301"/>
      <c r="E3" s="301"/>
      <c r="F3" s="301"/>
      <c r="G3" s="301"/>
      <c r="H3" s="301"/>
      <c r="I3" s="301"/>
      <c r="J3" s="301"/>
      <c r="K3" s="301"/>
      <c r="M3" s="464" t="s">
        <v>167</v>
      </c>
      <c r="N3" s="216"/>
      <c r="O3" s="216"/>
    </row>
    <row r="4" spans="1:15" s="218" customFormat="1" ht="30.75" customHeight="1">
      <c r="A4" s="491" t="s">
        <v>129</v>
      </c>
      <c r="B4" s="492"/>
      <c r="C4" s="492"/>
      <c r="D4" s="492"/>
      <c r="E4" s="492"/>
      <c r="F4" s="492"/>
      <c r="G4" s="492"/>
      <c r="H4" s="492"/>
      <c r="I4" s="492"/>
      <c r="J4" s="492"/>
      <c r="K4" s="493"/>
      <c r="M4" s="464" t="s">
        <v>168</v>
      </c>
      <c r="N4" s="216"/>
      <c r="O4" s="216"/>
    </row>
    <row r="5" spans="1:15" s="218" customFormat="1" ht="127.55" customHeight="1" thickBot="1">
      <c r="A5" s="488" t="s">
        <v>153</v>
      </c>
      <c r="B5" s="489"/>
      <c r="C5" s="489"/>
      <c r="D5" s="489"/>
      <c r="E5" s="489"/>
      <c r="F5" s="489"/>
      <c r="G5" s="489"/>
      <c r="H5" s="489"/>
      <c r="I5" s="489"/>
      <c r="J5" s="489"/>
      <c r="K5" s="490"/>
      <c r="N5" s="216"/>
      <c r="O5" s="216"/>
    </row>
    <row r="6" spans="1:15" s="218" customFormat="1" ht="14.3" customHeight="1" thickBot="1">
      <c r="A6" s="302"/>
      <c r="B6" s="302"/>
      <c r="C6" s="302"/>
      <c r="D6" s="302"/>
      <c r="E6" s="302"/>
      <c r="F6" s="302"/>
      <c r="G6" s="302"/>
      <c r="H6" s="302"/>
      <c r="I6" s="302"/>
      <c r="J6" s="302"/>
      <c r="K6" s="302"/>
      <c r="N6" s="216"/>
      <c r="O6" s="216"/>
    </row>
    <row r="7" spans="1:15" s="218" customFormat="1" ht="23.95" customHeight="1" thickBot="1">
      <c r="A7" s="301"/>
      <c r="B7" s="571" t="s">
        <v>11</v>
      </c>
      <c r="C7" s="572"/>
      <c r="D7" s="303"/>
      <c r="E7" s="303"/>
      <c r="F7" s="303"/>
      <c r="G7" s="303"/>
      <c r="H7" s="303"/>
      <c r="I7" s="303"/>
      <c r="J7" s="303"/>
      <c r="K7" s="437"/>
      <c r="N7" s="216"/>
      <c r="O7" s="216"/>
    </row>
    <row r="8" spans="1:15" s="218" customFormat="1" ht="32.299999999999997" customHeight="1" thickBot="1">
      <c r="A8" s="560" t="s">
        <v>12</v>
      </c>
      <c r="B8" s="561"/>
      <c r="C8" s="562"/>
      <c r="D8" s="219">
        <v>2017</v>
      </c>
      <c r="E8" s="304"/>
      <c r="F8" s="303"/>
      <c r="G8" s="525" t="s">
        <v>131</v>
      </c>
      <c r="H8" s="526"/>
      <c r="I8" s="526"/>
      <c r="J8" s="527"/>
      <c r="K8" s="438"/>
      <c r="L8" s="220"/>
      <c r="O8" s="221"/>
    </row>
    <row r="9" spans="1:15" s="218" customFormat="1" ht="33.799999999999997" customHeight="1" thickBot="1">
      <c r="A9" s="563" t="s">
        <v>14</v>
      </c>
      <c r="B9" s="564"/>
      <c r="C9" s="565"/>
      <c r="D9" s="521" t="s">
        <v>15</v>
      </c>
      <c r="E9" s="522"/>
      <c r="F9" s="306"/>
      <c r="G9" s="528" t="s">
        <v>132</v>
      </c>
      <c r="H9" s="529"/>
      <c r="I9" s="529"/>
      <c r="J9" s="307" t="s">
        <v>137</v>
      </c>
      <c r="K9" s="305"/>
      <c r="L9" s="220"/>
      <c r="O9" s="221"/>
    </row>
    <row r="10" spans="1:15" s="218" customFormat="1" ht="32.950000000000003" customHeight="1" thickBot="1">
      <c r="A10" s="563" t="s">
        <v>13</v>
      </c>
      <c r="B10" s="564"/>
      <c r="C10" s="565"/>
      <c r="D10" s="521" t="s">
        <v>50</v>
      </c>
      <c r="E10" s="522"/>
      <c r="F10" s="308"/>
      <c r="G10" s="530" t="s">
        <v>134</v>
      </c>
      <c r="H10" s="531"/>
      <c r="I10" s="532"/>
      <c r="J10" s="223"/>
      <c r="K10" s="309"/>
      <c r="L10" s="224"/>
      <c r="M10" s="222"/>
      <c r="N10" s="216"/>
      <c r="O10" s="216"/>
    </row>
    <row r="11" spans="1:15" s="218" customFormat="1" ht="35.35" customHeight="1" thickBot="1">
      <c r="A11" s="448"/>
      <c r="B11" s="570" t="s">
        <v>110</v>
      </c>
      <c r="C11" s="570"/>
      <c r="D11" s="523" t="s">
        <v>48</v>
      </c>
      <c r="E11" s="524"/>
      <c r="F11" s="311"/>
      <c r="G11" s="533" t="s">
        <v>135</v>
      </c>
      <c r="H11" s="534"/>
      <c r="I11" s="534"/>
      <c r="J11" s="225" t="s">
        <v>133</v>
      </c>
      <c r="K11" s="312" t="str">
        <f>IF(AND(J10="X", J11="X"), "ERROR in Cells J10 and J11---Can't use both methods of generating early credits, ref. §86.1817-11(b)(11)(ix)", "")</f>
        <v/>
      </c>
      <c r="L11" s="224"/>
      <c r="M11" s="222"/>
      <c r="N11" s="216"/>
      <c r="O11" s="216"/>
    </row>
    <row r="12" spans="1:15" s="218" customFormat="1" ht="12.1" customHeight="1">
      <c r="A12" s="313"/>
      <c r="B12" s="314"/>
      <c r="C12" s="314"/>
      <c r="D12" s="315"/>
      <c r="E12" s="315"/>
      <c r="F12" s="311"/>
      <c r="G12" s="316"/>
      <c r="H12" s="317"/>
      <c r="I12" s="317"/>
      <c r="J12" s="317"/>
      <c r="K12" s="312"/>
      <c r="L12" s="224"/>
      <c r="M12" s="222"/>
      <c r="N12" s="216"/>
      <c r="O12" s="216"/>
    </row>
    <row r="13" spans="1:15" s="218" customFormat="1" ht="14.3" customHeight="1">
      <c r="A13" s="313"/>
      <c r="B13" s="314"/>
      <c r="C13" s="314"/>
      <c r="D13" s="315"/>
      <c r="E13" s="315"/>
      <c r="F13" s="311"/>
      <c r="G13" s="316"/>
      <c r="H13" s="317"/>
      <c r="I13" s="317"/>
      <c r="J13" s="317"/>
      <c r="K13" s="312"/>
      <c r="L13" s="224"/>
      <c r="M13" s="222"/>
      <c r="N13" s="216"/>
      <c r="O13" s="216"/>
    </row>
    <row r="14" spans="1:15" s="218" customFormat="1" ht="21.1" customHeight="1">
      <c r="A14" s="313"/>
      <c r="B14" s="314"/>
      <c r="C14" s="318"/>
      <c r="D14" s="319" t="s">
        <v>142</v>
      </c>
      <c r="E14" s="320"/>
      <c r="F14" s="316"/>
      <c r="G14" s="317"/>
      <c r="H14" s="317"/>
      <c r="I14" s="317"/>
      <c r="J14" s="317"/>
      <c r="K14" s="312"/>
      <c r="L14" s="224"/>
      <c r="M14" s="222"/>
      <c r="N14" s="216"/>
      <c r="O14" s="216"/>
    </row>
    <row r="15" spans="1:15" s="218" customFormat="1" ht="21.1" customHeight="1">
      <c r="A15" s="313"/>
      <c r="B15" s="314"/>
      <c r="C15" s="318"/>
      <c r="D15" s="321"/>
      <c r="E15" s="149" t="s">
        <v>143</v>
      </c>
      <c r="F15" s="316"/>
      <c r="G15" s="317"/>
      <c r="H15" s="317"/>
      <c r="I15" s="317"/>
      <c r="J15" s="317"/>
      <c r="K15" s="312"/>
      <c r="L15" s="224"/>
      <c r="M15" s="222"/>
      <c r="N15" s="216"/>
      <c r="O15" s="216"/>
    </row>
    <row r="16" spans="1:15" s="218" customFormat="1" ht="14.3" customHeight="1" thickBot="1">
      <c r="A16" s="313"/>
      <c r="B16" s="314"/>
      <c r="C16" s="315"/>
      <c r="D16" s="315"/>
      <c r="E16" s="322"/>
      <c r="F16" s="316"/>
      <c r="G16" s="317"/>
      <c r="H16" s="317"/>
      <c r="I16" s="317"/>
      <c r="J16" s="317"/>
      <c r="K16" s="312"/>
      <c r="L16" s="224"/>
      <c r="M16" s="222"/>
      <c r="N16" s="216"/>
      <c r="O16" s="216"/>
    </row>
    <row r="17" spans="1:15" s="218" customFormat="1" ht="18.7" customHeight="1">
      <c r="A17" s="313"/>
      <c r="B17" s="314"/>
      <c r="C17" s="315"/>
      <c r="D17" s="318"/>
      <c r="E17" s="323"/>
      <c r="F17" s="152"/>
      <c r="G17" s="153" t="s">
        <v>144</v>
      </c>
      <c r="H17" s="150"/>
      <c r="I17" s="150"/>
      <c r="J17" s="151"/>
      <c r="K17" s="312"/>
      <c r="L17" s="224"/>
      <c r="M17" s="222"/>
      <c r="N17" s="216"/>
      <c r="O17" s="216"/>
    </row>
    <row r="18" spans="1:15" s="218" customFormat="1" ht="29.25" customHeight="1">
      <c r="A18" s="313"/>
      <c r="B18" s="314"/>
      <c r="C18" s="315"/>
      <c r="D18" s="318"/>
      <c r="E18" s="324"/>
      <c r="F18" s="154"/>
      <c r="G18" s="155" t="s">
        <v>145</v>
      </c>
      <c r="H18" s="156" t="s">
        <v>146</v>
      </c>
      <c r="I18" s="156" t="s">
        <v>147</v>
      </c>
      <c r="J18" s="157" t="s">
        <v>148</v>
      </c>
      <c r="K18" s="312"/>
      <c r="L18" s="224"/>
      <c r="M18" s="222"/>
      <c r="N18" s="216"/>
      <c r="O18" s="216"/>
    </row>
    <row r="19" spans="1:15" s="218" customFormat="1" ht="16.5" customHeight="1">
      <c r="A19" s="313"/>
      <c r="B19" s="314"/>
      <c r="C19" s="315"/>
      <c r="D19" s="318"/>
      <c r="E19" s="325"/>
      <c r="F19" s="158"/>
      <c r="G19" s="159" t="s">
        <v>149</v>
      </c>
      <c r="H19" s="227">
        <v>485</v>
      </c>
      <c r="I19" s="227">
        <v>485</v>
      </c>
      <c r="J19" s="167" t="s">
        <v>63</v>
      </c>
      <c r="K19" s="312"/>
      <c r="L19" s="224"/>
      <c r="M19" s="222"/>
      <c r="N19" s="216"/>
      <c r="O19" s="216"/>
    </row>
    <row r="20" spans="1:15" s="218" customFormat="1" ht="16.5" customHeight="1" thickBot="1">
      <c r="A20" s="313"/>
      <c r="B20" s="314"/>
      <c r="C20" s="315"/>
      <c r="D20" s="318"/>
      <c r="E20" s="326"/>
      <c r="F20" s="160"/>
      <c r="G20" s="161" t="s">
        <v>150</v>
      </c>
      <c r="H20" s="162"/>
      <c r="I20" s="162"/>
      <c r="J20" s="229">
        <v>500</v>
      </c>
      <c r="K20" s="312"/>
      <c r="L20" s="224"/>
      <c r="M20" s="222"/>
      <c r="N20" s="216"/>
      <c r="O20" s="216"/>
    </row>
    <row r="21" spans="1:15" s="218" customFormat="1" ht="14.3" customHeight="1" thickBot="1">
      <c r="A21" s="301"/>
      <c r="B21" s="303"/>
      <c r="C21" s="303"/>
      <c r="D21" s="303"/>
      <c r="E21" s="303"/>
      <c r="F21" s="303"/>
      <c r="G21" s="303"/>
      <c r="H21" s="303"/>
      <c r="I21" s="303"/>
      <c r="J21" s="303"/>
      <c r="K21" s="309"/>
      <c r="L21" s="224"/>
      <c r="M21" s="222"/>
      <c r="N21" s="216"/>
      <c r="O21" s="216"/>
    </row>
    <row r="22" spans="1:15" s="215" customFormat="1" ht="18" customHeight="1" thickBot="1">
      <c r="A22" s="327"/>
      <c r="B22" s="327"/>
      <c r="C22" s="327"/>
      <c r="D22" s="541" t="s">
        <v>5</v>
      </c>
      <c r="E22" s="542"/>
      <c r="F22" s="543"/>
      <c r="G22" s="553" t="s">
        <v>136</v>
      </c>
      <c r="H22" s="553" t="s">
        <v>96</v>
      </c>
      <c r="I22" s="544" t="s">
        <v>97</v>
      </c>
      <c r="J22" s="544" t="s">
        <v>85</v>
      </c>
      <c r="K22" s="553" t="s">
        <v>4</v>
      </c>
      <c r="L22" s="230"/>
      <c r="M22" s="231"/>
    </row>
    <row r="23" spans="1:15" s="215" customFormat="1" ht="78.8" customHeight="1" thickBot="1">
      <c r="A23" s="558" t="s">
        <v>92</v>
      </c>
      <c r="B23" s="558" t="s">
        <v>6</v>
      </c>
      <c r="C23" s="566" t="s">
        <v>7</v>
      </c>
      <c r="D23" s="328" t="s">
        <v>94</v>
      </c>
      <c r="E23" s="329" t="s">
        <v>95</v>
      </c>
      <c r="F23" s="330" t="s">
        <v>16</v>
      </c>
      <c r="G23" s="569"/>
      <c r="H23" s="554"/>
      <c r="I23" s="545"/>
      <c r="J23" s="545"/>
      <c r="K23" s="568"/>
      <c r="L23" s="232"/>
      <c r="M23" s="231"/>
    </row>
    <row r="24" spans="1:15" s="215" customFormat="1" ht="21.1" customHeight="1" thickBot="1">
      <c r="A24" s="559"/>
      <c r="B24" s="559"/>
      <c r="C24" s="567"/>
      <c r="D24" s="331" t="s">
        <v>46</v>
      </c>
      <c r="E24" s="331" t="s">
        <v>46</v>
      </c>
      <c r="F24" s="332" t="s">
        <v>8</v>
      </c>
      <c r="G24" s="331" t="s">
        <v>46</v>
      </c>
      <c r="H24" s="555"/>
      <c r="I24" s="546"/>
      <c r="J24" s="546"/>
      <c r="K24" s="569"/>
      <c r="L24" s="232"/>
      <c r="M24" s="233"/>
    </row>
    <row r="25" spans="1:15" s="215" customFormat="1" ht="11.25" customHeight="1">
      <c r="A25" s="234"/>
      <c r="B25" s="234"/>
      <c r="C25" s="234"/>
      <c r="D25" s="235"/>
      <c r="E25" s="235"/>
      <c r="F25" s="235"/>
      <c r="G25" s="235"/>
      <c r="H25" s="236"/>
      <c r="I25" s="236"/>
      <c r="J25" s="236"/>
      <c r="K25" s="236"/>
      <c r="L25" s="237"/>
      <c r="M25" s="238"/>
    </row>
    <row r="26" spans="1:15" s="215" customFormat="1" ht="16.3" thickBot="1">
      <c r="A26" s="239" t="s">
        <v>20</v>
      </c>
      <c r="B26" s="240"/>
      <c r="C26" s="240"/>
      <c r="D26" s="240"/>
      <c r="E26" s="240"/>
      <c r="F26" s="241"/>
      <c r="G26" s="242"/>
      <c r="H26" s="383"/>
      <c r="I26" s="240"/>
      <c r="J26" s="240"/>
      <c r="K26" s="243"/>
      <c r="L26" s="240"/>
      <c r="M26" s="243"/>
    </row>
    <row r="27" spans="1:15" s="215" customFormat="1" ht="34.5" customHeight="1">
      <c r="A27" s="244">
        <v>43221</v>
      </c>
      <c r="B27" s="245">
        <v>2015</v>
      </c>
      <c r="C27" s="384" t="s">
        <v>65</v>
      </c>
      <c r="D27" s="538" t="s">
        <v>63</v>
      </c>
      <c r="E27" s="539"/>
      <c r="F27" s="540"/>
      <c r="G27" s="441">
        <f xml:space="preserve"> IF(AND(J10="X", J11="X"), "ERROR",IF(J10="X", H19, 0))</f>
        <v>0</v>
      </c>
      <c r="H27" s="247">
        <v>42369</v>
      </c>
      <c r="I27" s="247">
        <f>DATE(YEAR(H27)+5,MONTH(H27),DAY(H27))</f>
        <v>44196</v>
      </c>
      <c r="J27" s="247">
        <v>44196</v>
      </c>
      <c r="K27" s="456" t="s">
        <v>101</v>
      </c>
      <c r="L27" s="240"/>
      <c r="M27" s="241"/>
    </row>
    <row r="28" spans="1:15" s="218" customFormat="1" ht="35.35" customHeight="1" thickBot="1">
      <c r="A28" s="248">
        <v>42491</v>
      </c>
      <c r="B28" s="249">
        <v>2015</v>
      </c>
      <c r="C28" s="250" t="s">
        <v>18</v>
      </c>
      <c r="D28" s="251">
        <v>0.1</v>
      </c>
      <c r="E28" s="251">
        <v>0.02</v>
      </c>
      <c r="F28" s="252">
        <v>23090</v>
      </c>
      <c r="G28" s="378">
        <f>IF(AND(J10="X", J11="X"), "ERROR",IF(J11&lt;&gt;"X",0,astm((astm(D28,3)-(astm(E28,3)))*F28,0)))</f>
        <v>1847</v>
      </c>
      <c r="H28" s="253">
        <v>42369</v>
      </c>
      <c r="I28" s="254">
        <f t="shared" ref="I28" si="0">DATE(YEAR(H28)+8,MONTH(H28),DAY(H28))</f>
        <v>45291</v>
      </c>
      <c r="J28" s="254">
        <v>44196</v>
      </c>
      <c r="K28" s="457" t="s">
        <v>126</v>
      </c>
      <c r="L28" s="240"/>
      <c r="M28" s="241"/>
    </row>
    <row r="29" spans="1:15" s="218" customFormat="1" ht="16.3" thickBot="1">
      <c r="A29" s="255"/>
      <c r="B29" s="256"/>
      <c r="C29" s="256"/>
      <c r="D29" s="550" t="s">
        <v>77</v>
      </c>
      <c r="E29" s="551"/>
      <c r="F29" s="552"/>
      <c r="G29" s="257">
        <f>SUM(G27:G28)</f>
        <v>1847</v>
      </c>
      <c r="H29" s="258"/>
      <c r="I29" s="258"/>
      <c r="J29" s="258"/>
      <c r="K29" s="243"/>
      <c r="L29" s="240"/>
      <c r="M29" s="241"/>
    </row>
    <row r="30" spans="1:15" s="218" customFormat="1" ht="16.3" thickBot="1">
      <c r="A30" s="239" t="s">
        <v>21</v>
      </c>
      <c r="B30" s="240"/>
      <c r="C30" s="240"/>
      <c r="D30" s="240"/>
      <c r="E30" s="240"/>
      <c r="F30" s="240"/>
      <c r="G30" s="242"/>
      <c r="H30" s="258"/>
      <c r="I30" s="258"/>
      <c r="J30" s="258"/>
      <c r="K30" s="243"/>
      <c r="L30" s="240"/>
      <c r="M30" s="241"/>
    </row>
    <row r="31" spans="1:15" s="215" customFormat="1" ht="36" customHeight="1">
      <c r="A31" s="244">
        <v>43221</v>
      </c>
      <c r="B31" s="245">
        <v>2016</v>
      </c>
      <c r="C31" s="384" t="s">
        <v>65</v>
      </c>
      <c r="D31" s="538" t="s">
        <v>63</v>
      </c>
      <c r="E31" s="539"/>
      <c r="F31" s="540"/>
      <c r="G31" s="441">
        <f>IF(AND(J10="X", J11="X"), "ERROR",IF(J10="X", I19, 0))</f>
        <v>0</v>
      </c>
      <c r="H31" s="247">
        <v>42735</v>
      </c>
      <c r="I31" s="247">
        <f>DATE(YEAR(H31)+5,MONTH(H31),DAY(H31))</f>
        <v>44561</v>
      </c>
      <c r="J31" s="247">
        <v>44561</v>
      </c>
      <c r="K31" s="456" t="s">
        <v>102</v>
      </c>
      <c r="L31" s="240"/>
      <c r="M31" s="241"/>
    </row>
    <row r="32" spans="1:15" s="218" customFormat="1" ht="35.35" customHeight="1" thickBot="1">
      <c r="A32" s="248">
        <v>42856</v>
      </c>
      <c r="B32" s="249">
        <v>2016</v>
      </c>
      <c r="C32" s="250" t="s">
        <v>18</v>
      </c>
      <c r="D32" s="251">
        <v>9.2999999999999999E-2</v>
      </c>
      <c r="E32" s="251">
        <v>0.02</v>
      </c>
      <c r="F32" s="252">
        <v>51101</v>
      </c>
      <c r="G32" s="378">
        <f>IF(AND(J10="X", J11="X"), "ERROR",IF(J11&lt;&gt;"X",0,astm((astm(D32,3)-(astm(E32,3)))*F32,0)))</f>
        <v>3730</v>
      </c>
      <c r="H32" s="253">
        <v>42735</v>
      </c>
      <c r="I32" s="254">
        <f t="shared" ref="I32" si="1">DATE(YEAR(H32)+8,MONTH(H32),DAY(H32))</f>
        <v>45657</v>
      </c>
      <c r="J32" s="254">
        <v>44561</v>
      </c>
      <c r="K32" s="457" t="s">
        <v>127</v>
      </c>
      <c r="L32" s="240"/>
      <c r="M32" s="241"/>
    </row>
    <row r="33" spans="1:15" s="218" customFormat="1" ht="16.3" thickBot="1">
      <c r="A33" s="255"/>
      <c r="B33" s="256"/>
      <c r="C33" s="256"/>
      <c r="D33" s="550" t="s">
        <v>78</v>
      </c>
      <c r="E33" s="551"/>
      <c r="F33" s="552"/>
      <c r="G33" s="257">
        <f>SUM(G31:G32)</f>
        <v>3730</v>
      </c>
      <c r="H33" s="258"/>
      <c r="I33" s="258"/>
      <c r="J33" s="258"/>
      <c r="K33" s="243"/>
      <c r="L33" s="240"/>
      <c r="M33" s="241"/>
    </row>
    <row r="34" spans="1:15" s="218" customFormat="1" ht="16.3" thickBot="1">
      <c r="A34" s="255"/>
      <c r="B34" s="256"/>
      <c r="C34" s="256"/>
      <c r="D34" s="256"/>
      <c r="E34" s="256"/>
      <c r="F34" s="259"/>
      <c r="G34" s="259"/>
      <c r="H34" s="258"/>
      <c r="I34" s="258"/>
      <c r="J34" s="258"/>
      <c r="K34" s="243"/>
      <c r="L34" s="240"/>
      <c r="M34" s="241"/>
    </row>
    <row r="35" spans="1:15" s="218" customFormat="1" ht="16.3" thickBot="1">
      <c r="A35" s="255"/>
      <c r="B35" s="256"/>
      <c r="C35" s="535" t="s">
        <v>79</v>
      </c>
      <c r="D35" s="536"/>
      <c r="E35" s="536"/>
      <c r="F35" s="537"/>
      <c r="G35" s="260">
        <f>G29+G33</f>
        <v>5577</v>
      </c>
      <c r="H35" s="258"/>
      <c r="I35" s="258"/>
      <c r="J35" s="258"/>
      <c r="K35" s="243"/>
      <c r="L35" s="240"/>
      <c r="M35" s="241"/>
    </row>
    <row r="36" spans="1:15" s="218" customFormat="1" ht="15.65">
      <c r="A36" s="261"/>
      <c r="B36" s="262"/>
      <c r="C36" s="262"/>
      <c r="D36" s="262"/>
      <c r="E36" s="240"/>
      <c r="F36" s="241"/>
      <c r="G36" s="263"/>
      <c r="H36" s="258"/>
      <c r="I36" s="258"/>
      <c r="J36" s="258"/>
      <c r="K36" s="243"/>
      <c r="L36" s="240"/>
      <c r="M36" s="241"/>
    </row>
    <row r="37" spans="1:15" s="218" customFormat="1" ht="16.3" thickBot="1">
      <c r="A37" s="264" t="s">
        <v>23</v>
      </c>
      <c r="B37" s="265"/>
      <c r="C37" s="265"/>
      <c r="D37" s="265"/>
      <c r="E37" s="265"/>
      <c r="F37" s="265"/>
      <c r="G37" s="266"/>
      <c r="H37" s="267"/>
      <c r="I37" s="267"/>
      <c r="J37" s="267"/>
      <c r="K37" s="268"/>
      <c r="L37" s="240"/>
      <c r="M37" s="241"/>
    </row>
    <row r="38" spans="1:15" s="218" customFormat="1" ht="34.5" customHeight="1">
      <c r="A38" s="244">
        <v>43221</v>
      </c>
      <c r="B38" s="269">
        <v>2017</v>
      </c>
      <c r="C38" s="382" t="s">
        <v>65</v>
      </c>
      <c r="D38" s="556" t="s">
        <v>63</v>
      </c>
      <c r="E38" s="556"/>
      <c r="F38" s="557"/>
      <c r="G38" s="447">
        <f>IF(AND(J10="X", J11="X"), "ERROR",IF(J10="X",J20, 0))</f>
        <v>0</v>
      </c>
      <c r="H38" s="247">
        <v>43100</v>
      </c>
      <c r="I38" s="271">
        <f xml:space="preserve">  IF(H38="", "", IF(    AND(    (H38)&gt;DATE(2017,12,30), (H38)&lt; DATE(2025,1,1)    ),     (MIN(DATE(YEAR(H38)+8,MONTH(H38),DAY(H38)), "12/31/2030")),     DATE(YEAR(H38)+5,MONTH(H38),DAY(H38))))</f>
        <v>46022</v>
      </c>
      <c r="J38" s="247">
        <f>DATE(YEAR(H38)+5,MONTH(I38),DAY(I38))</f>
        <v>44926</v>
      </c>
      <c r="K38" s="458" t="s">
        <v>151</v>
      </c>
      <c r="L38" s="240"/>
      <c r="M38" s="241"/>
    </row>
    <row r="39" spans="1:15" s="218" customFormat="1" ht="15.65">
      <c r="A39" s="272">
        <v>43221</v>
      </c>
      <c r="B39" s="273">
        <v>2017</v>
      </c>
      <c r="C39" s="274" t="s">
        <v>18</v>
      </c>
      <c r="D39" s="444">
        <f>'LDV,LDT1'!I11</f>
        <v>7.2999999999999995E-2</v>
      </c>
      <c r="E39" s="445">
        <f>'LDV,LDT1'!H11</f>
        <v>9.9000000000000005E-2</v>
      </c>
      <c r="F39" s="446">
        <f>'LDV,LDT1'!G11</f>
        <v>250000</v>
      </c>
      <c r="G39" s="378" t="e">
        <f ca="1">IF(AND(J10="X", J11="X"), "ERROR",IF(J10="X",0,astm((astm(D39,3)-(astm(E39,3)))*F39,0)))</f>
        <v>#NAME?</v>
      </c>
      <c r="H39" s="275">
        <v>43100</v>
      </c>
      <c r="I39" s="254">
        <f t="shared" ref="I39" si="2">DATE(YEAR(H39)+8,MONTH(H39),DAY(H39))</f>
        <v>46022</v>
      </c>
      <c r="J39" s="254">
        <v>44561</v>
      </c>
      <c r="K39" s="457"/>
      <c r="L39" s="240"/>
      <c r="M39" s="241"/>
      <c r="O39" s="276"/>
    </row>
    <row r="40" spans="1:15" s="218" customFormat="1" ht="16.3" thickBot="1">
      <c r="A40" s="248">
        <v>43137</v>
      </c>
      <c r="B40" s="277">
        <v>2017</v>
      </c>
      <c r="C40" s="278" t="s">
        <v>9</v>
      </c>
      <c r="D40" s="279" t="s">
        <v>10</v>
      </c>
      <c r="E40" s="280" t="s">
        <v>10</v>
      </c>
      <c r="F40" s="281" t="s">
        <v>10</v>
      </c>
      <c r="G40" s="449">
        <v>10000</v>
      </c>
      <c r="H40" s="282">
        <v>43100</v>
      </c>
      <c r="I40" s="228" t="s">
        <v>10</v>
      </c>
      <c r="J40" s="228" t="s">
        <v>10</v>
      </c>
      <c r="K40" s="459" t="s">
        <v>107</v>
      </c>
      <c r="L40" s="240"/>
      <c r="M40" s="241"/>
    </row>
    <row r="41" spans="1:15" s="218" customFormat="1" ht="16.3" thickBot="1">
      <c r="A41" s="283"/>
      <c r="B41" s="256"/>
      <c r="C41" s="256"/>
      <c r="D41" s="547" t="s">
        <v>73</v>
      </c>
      <c r="E41" s="548"/>
      <c r="F41" s="549"/>
      <c r="G41" s="284" t="e">
        <f ca="1">SUM(G38:G40)</f>
        <v>#NAME?</v>
      </c>
      <c r="H41" s="258"/>
      <c r="I41" s="258"/>
      <c r="J41" s="258"/>
      <c r="K41" s="243"/>
      <c r="L41" s="240"/>
      <c r="M41" s="241"/>
    </row>
    <row r="42" spans="1:15" s="218" customFormat="1" ht="15.65">
      <c r="A42" s="283"/>
      <c r="B42" s="256"/>
      <c r="C42" s="256"/>
      <c r="D42" s="263"/>
      <c r="E42" s="226"/>
      <c r="F42" s="226"/>
      <c r="G42" s="259"/>
      <c r="H42" s="258"/>
      <c r="I42" s="258"/>
      <c r="J42" s="258"/>
      <c r="K42" s="243"/>
      <c r="L42" s="240"/>
      <c r="M42" s="241"/>
    </row>
    <row r="43" spans="1:15" s="218" customFormat="1" ht="16.3" thickBot="1">
      <c r="A43" s="285" t="s">
        <v>24</v>
      </c>
      <c r="B43" s="240"/>
      <c r="C43" s="240"/>
      <c r="D43" s="240"/>
      <c r="E43" s="240"/>
      <c r="F43" s="240"/>
      <c r="G43" s="242"/>
      <c r="H43" s="258"/>
      <c r="I43" s="258"/>
      <c r="J43" s="258"/>
      <c r="K43" s="243"/>
      <c r="L43" s="240"/>
      <c r="M43" s="241"/>
    </row>
    <row r="44" spans="1:15" s="218" customFormat="1" ht="15.65">
      <c r="A44" s="244">
        <v>43586</v>
      </c>
      <c r="B44" s="245">
        <v>2018</v>
      </c>
      <c r="C44" s="246" t="s">
        <v>18</v>
      </c>
      <c r="D44" s="270"/>
      <c r="E44" s="246"/>
      <c r="F44" s="286"/>
      <c r="G44" s="379">
        <f>astm((astm(D44,3)-(astm(E44,3)))*F44,0)</f>
        <v>0</v>
      </c>
      <c r="H44" s="287"/>
      <c r="I44" s="287"/>
      <c r="J44" s="287"/>
      <c r="K44" s="456"/>
      <c r="L44" s="240"/>
      <c r="M44" s="241"/>
    </row>
    <row r="45" spans="1:15" s="218" customFormat="1" ht="16.3" thickBot="1">
      <c r="A45" s="288"/>
      <c r="B45" s="277">
        <v>2018</v>
      </c>
      <c r="C45" s="278" t="s">
        <v>9</v>
      </c>
      <c r="D45" s="279" t="s">
        <v>10</v>
      </c>
      <c r="E45" s="280" t="s">
        <v>10</v>
      </c>
      <c r="F45" s="281" t="s">
        <v>10</v>
      </c>
      <c r="G45" s="449"/>
      <c r="H45" s="282"/>
      <c r="I45" s="228" t="s">
        <v>10</v>
      </c>
      <c r="J45" s="228" t="s">
        <v>10</v>
      </c>
      <c r="K45" s="459"/>
      <c r="L45" s="240"/>
      <c r="M45" s="241"/>
    </row>
    <row r="46" spans="1:15" s="218" customFormat="1" ht="16.5" customHeight="1" thickBot="1">
      <c r="A46" s="289"/>
      <c r="B46" s="290"/>
      <c r="C46" s="290"/>
      <c r="D46" s="547" t="s">
        <v>74</v>
      </c>
      <c r="E46" s="548"/>
      <c r="F46" s="549"/>
      <c r="G46" s="284">
        <f>SUM(G44:G45)</f>
        <v>0</v>
      </c>
      <c r="H46" s="258"/>
      <c r="I46" s="258"/>
      <c r="J46" s="258"/>
      <c r="K46" s="243"/>
      <c r="L46" s="240"/>
      <c r="M46" s="241"/>
    </row>
    <row r="47" spans="1:15" s="215" customFormat="1" ht="18" customHeight="1">
      <c r="A47" s="291"/>
      <c r="B47" s="292"/>
      <c r="C47" s="293"/>
      <c r="D47" s="294"/>
      <c r="E47" s="294"/>
      <c r="F47" s="295"/>
      <c r="H47" s="296"/>
      <c r="I47" s="296"/>
      <c r="J47" s="296"/>
      <c r="K47" s="297"/>
      <c r="L47" s="297"/>
      <c r="M47" s="241"/>
    </row>
    <row r="48" spans="1:15" s="215" customFormat="1" ht="16.3" thickBot="1">
      <c r="A48" s="285" t="s">
        <v>25</v>
      </c>
      <c r="B48" s="240"/>
      <c r="C48" s="240"/>
      <c r="D48" s="240"/>
      <c r="E48" s="240"/>
      <c r="F48" s="240"/>
      <c r="G48" s="242"/>
      <c r="H48" s="258"/>
      <c r="I48" s="258"/>
      <c r="J48" s="258"/>
      <c r="K48" s="243"/>
      <c r="L48" s="240"/>
      <c r="M48" s="241"/>
    </row>
    <row r="49" spans="1:13" s="215" customFormat="1" ht="15.65">
      <c r="A49" s="244">
        <v>43952</v>
      </c>
      <c r="B49" s="245">
        <v>2019</v>
      </c>
      <c r="C49" s="246" t="s">
        <v>18</v>
      </c>
      <c r="D49" s="270"/>
      <c r="E49" s="246"/>
      <c r="F49" s="286"/>
      <c r="G49" s="379">
        <f>astm((astm(D49,3)-(astm(E49,3)))*F49,0)</f>
        <v>0</v>
      </c>
      <c r="H49" s="287"/>
      <c r="I49" s="287"/>
      <c r="J49" s="287"/>
      <c r="K49" s="456"/>
      <c r="L49" s="240"/>
      <c r="M49" s="241"/>
    </row>
    <row r="50" spans="1:13" s="215" customFormat="1" ht="16.3" thickBot="1">
      <c r="A50" s="288"/>
      <c r="B50" s="277">
        <v>2019</v>
      </c>
      <c r="C50" s="278" t="s">
        <v>9</v>
      </c>
      <c r="D50" s="279" t="s">
        <v>10</v>
      </c>
      <c r="E50" s="280" t="s">
        <v>10</v>
      </c>
      <c r="F50" s="281" t="s">
        <v>10</v>
      </c>
      <c r="G50" s="449"/>
      <c r="H50" s="282"/>
      <c r="I50" s="228" t="s">
        <v>10</v>
      </c>
      <c r="J50" s="228" t="s">
        <v>10</v>
      </c>
      <c r="K50" s="459"/>
      <c r="L50" s="240"/>
      <c r="M50" s="241"/>
    </row>
    <row r="51" spans="1:13" s="215" customFormat="1" ht="16.3" thickBot="1">
      <c r="A51" s="298"/>
      <c r="B51" s="290"/>
      <c r="C51" s="290"/>
      <c r="D51" s="547" t="s">
        <v>75</v>
      </c>
      <c r="E51" s="548"/>
      <c r="F51" s="549"/>
      <c r="G51" s="357">
        <f>SUM(G49:G50)</f>
        <v>0</v>
      </c>
      <c r="H51" s="258"/>
      <c r="I51" s="258"/>
      <c r="J51" s="258"/>
      <c r="K51" s="243"/>
      <c r="L51" s="240"/>
      <c r="M51" s="241"/>
    </row>
    <row r="52" spans="1:13" s="215" customFormat="1" ht="14.3" thickBot="1">
      <c r="L52" s="295"/>
      <c r="M52" s="295"/>
    </row>
    <row r="53" spans="1:13" s="215" customFormat="1" ht="16.3" thickBot="1">
      <c r="C53" s="535" t="s">
        <v>76</v>
      </c>
      <c r="D53" s="536"/>
      <c r="E53" s="536"/>
      <c r="F53" s="537"/>
      <c r="G53" s="260" t="e">
        <f ca="1">G35+G41+G46+G51</f>
        <v>#NAME?</v>
      </c>
      <c r="L53" s="295"/>
      <c r="M53" s="295"/>
    </row>
  </sheetData>
  <sheetProtection formatRows="0"/>
  <mergeCells count="36">
    <mergeCell ref="H2:K2"/>
    <mergeCell ref="A1:K1"/>
    <mergeCell ref="A23:A24"/>
    <mergeCell ref="A8:C8"/>
    <mergeCell ref="A9:C9"/>
    <mergeCell ref="A10:C10"/>
    <mergeCell ref="B23:B24"/>
    <mergeCell ref="C23:C24"/>
    <mergeCell ref="K22:K24"/>
    <mergeCell ref="G22:G23"/>
    <mergeCell ref="A2:G2"/>
    <mergeCell ref="J22:J24"/>
    <mergeCell ref="A4:K4"/>
    <mergeCell ref="A5:K5"/>
    <mergeCell ref="B11:C11"/>
    <mergeCell ref="B7:C7"/>
    <mergeCell ref="C35:F35"/>
    <mergeCell ref="D27:F27"/>
    <mergeCell ref="D22:F22"/>
    <mergeCell ref="I22:I24"/>
    <mergeCell ref="C53:F53"/>
    <mergeCell ref="D41:F41"/>
    <mergeCell ref="D46:F46"/>
    <mergeCell ref="D51:F51"/>
    <mergeCell ref="D31:F31"/>
    <mergeCell ref="D33:F33"/>
    <mergeCell ref="H22:H24"/>
    <mergeCell ref="D29:F29"/>
    <mergeCell ref="D38:F38"/>
    <mergeCell ref="D9:E9"/>
    <mergeCell ref="D10:E10"/>
    <mergeCell ref="D11:E11"/>
    <mergeCell ref="G8:J8"/>
    <mergeCell ref="G9:I9"/>
    <mergeCell ref="G10:I10"/>
    <mergeCell ref="G11:I11"/>
  </mergeCells>
  <phoneticPr fontId="9" type="noConversion"/>
  <dataValidations count="7">
    <dataValidation type="whole" allowBlank="1" showInputMessage="1" showErrorMessage="1" errorTitle="Invalid Value !!!" error="Must be a whole number from 0 to 5,000,000 !!!" sqref="F49 F44 F32 F28 F39" xr:uid="{00000000-0002-0000-0200-000000000000}">
      <formula1>0</formula1>
      <formula2>5000000</formula2>
    </dataValidation>
    <dataValidation type="list" showInputMessage="1" showErrorMessage="1" errorTitle="Invalid Year" error="Must be from Model Years 2017-2027." sqref="D8" xr:uid="{00000000-0002-0000-0200-000001000000}">
      <formula1>Model_Years1</formula1>
    </dataValidation>
    <dataValidation type="list" allowBlank="1" showInputMessage="1" showErrorMessage="1" errorTitle="Invalid Selection!!" error="Only a Final Model Year Report is required." sqref="D9" xr:uid="{00000000-0002-0000-0200-000002000000}">
      <formula1>"Final Model Year Report"</formula1>
    </dataValidation>
    <dataValidation type="list" allowBlank="1" showInputMessage="1" showErrorMessage="1" errorTitle="Invalid Selection!!" error="This template is designed for the FTP 120k useful life averaging set." sqref="D10" xr:uid="{00000000-0002-0000-0200-000003000000}">
      <formula1>"120k Useful Life"</formula1>
    </dataValidation>
    <dataValidation type="list" allowBlank="1" showInputMessage="1" showErrorMessage="1" errorTitle="Invalid Selection!!" error="This template is designed for the FTP 120k useful life averaging set." sqref="D11:D13" xr:uid="{00000000-0002-0000-0200-000004000000}">
      <formula1>"Yes, No"</formula1>
    </dataValidation>
    <dataValidation type="list" allowBlank="1" showInputMessage="1" showErrorMessage="1" sqref="J10:J11" xr:uid="{00000000-0002-0000-0200-000005000000}">
      <formula1>"X"</formula1>
    </dataValidation>
    <dataValidation type="list" allowBlank="1" showInputMessage="1" showErrorMessage="1" sqref="J19" xr:uid="{00000000-0002-0000-0200-000006000000}">
      <formula1>"Not Applicable"</formula1>
    </dataValidation>
  </dataValidations>
  <pageMargins left="0.75" right="0.75" top="0.55000000000000004" bottom="0.25" header="0.3" footer="0.3"/>
  <pageSetup paperSize="5" scale="47" orientation="landscape" r:id="rId1"/>
  <headerFooter differentFirst="1" alignWithMargins="0">
    <firstHeader>&amp;L&amp;G&amp;C&amp;"-,Bold"EPA Tier 3 Averaging, Banking &amp; Trading Reporting Template&amp;R&amp;"-,Regular"Office of Transportation and Air Quality
August, 2018</first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2"/>
  <sheetViews>
    <sheetView zoomScale="70" zoomScaleNormal="70" workbookViewId="0">
      <selection activeCell="M9" sqref="M9"/>
    </sheetView>
  </sheetViews>
  <sheetFormatPr defaultRowHeight="12.9"/>
  <cols>
    <col min="1" max="1" width="12.375" style="299" customWidth="1"/>
    <col min="2" max="2" width="9" style="299"/>
    <col min="3" max="3" width="18.25" style="299" customWidth="1"/>
    <col min="4" max="4" width="14.125" style="299" customWidth="1"/>
    <col min="5" max="5" width="16.5" style="299" customWidth="1"/>
    <col min="6" max="6" width="15" style="299" customWidth="1"/>
    <col min="7" max="7" width="13.875" style="299" customWidth="1"/>
    <col min="8" max="8" width="14.875" style="299" customWidth="1"/>
    <col min="9" max="9" width="15" style="299" customWidth="1"/>
    <col min="10" max="10" width="16.125" style="299" customWidth="1"/>
    <col min="11" max="11" width="123.75" style="299" customWidth="1"/>
    <col min="12" max="12" width="9" style="299"/>
    <col min="13" max="13" width="12.25" style="299" customWidth="1"/>
    <col min="14" max="14" width="9" style="299"/>
    <col min="15" max="15" width="10.875" style="299" bestFit="1" customWidth="1"/>
    <col min="16" max="16" width="9" style="299"/>
    <col min="17" max="17" width="10.5" style="299" customWidth="1"/>
    <col min="18" max="16384" width="9" style="299"/>
  </cols>
  <sheetData>
    <row r="1" spans="1:17" ht="35.35" customHeight="1">
      <c r="A1" s="476" t="s">
        <v>114</v>
      </c>
      <c r="B1" s="476"/>
      <c r="C1" s="476"/>
      <c r="D1" s="476"/>
      <c r="E1" s="476"/>
      <c r="F1" s="476"/>
      <c r="G1" s="476"/>
      <c r="H1" s="476"/>
      <c r="I1" s="476"/>
      <c r="J1" s="476"/>
      <c r="K1" s="476"/>
      <c r="L1" s="217"/>
      <c r="M1" s="217"/>
      <c r="N1" s="333"/>
      <c r="O1" s="333"/>
      <c r="P1" s="333"/>
      <c r="Q1" s="333"/>
    </row>
    <row r="2" spans="1:17" ht="30.6">
      <c r="A2" s="483" t="s">
        <v>83</v>
      </c>
      <c r="B2" s="483"/>
      <c r="C2" s="483"/>
      <c r="D2" s="483"/>
      <c r="E2" s="483"/>
      <c r="F2" s="483"/>
      <c r="G2" s="483"/>
      <c r="H2" s="483"/>
      <c r="I2" s="483"/>
      <c r="J2" s="374"/>
      <c r="K2" s="334" t="s">
        <v>54</v>
      </c>
      <c r="L2" s="333"/>
      <c r="M2" s="333"/>
      <c r="N2" s="333"/>
      <c r="O2" s="333"/>
      <c r="P2" s="333"/>
      <c r="Q2" s="333"/>
    </row>
    <row r="3" spans="1:17" s="335" customFormat="1" ht="12.1" customHeight="1" thickBot="1">
      <c r="A3" s="301"/>
      <c r="B3" s="301"/>
      <c r="C3" s="301"/>
      <c r="D3" s="301"/>
      <c r="E3" s="301"/>
      <c r="F3" s="301"/>
      <c r="G3" s="301"/>
      <c r="H3" s="301"/>
      <c r="I3" s="301"/>
      <c r="J3" s="301"/>
      <c r="K3" s="301"/>
      <c r="L3" s="333"/>
      <c r="M3" s="333"/>
      <c r="N3" s="333"/>
      <c r="O3" s="333"/>
      <c r="P3" s="333"/>
      <c r="Q3" s="333"/>
    </row>
    <row r="4" spans="1:17" s="335" customFormat="1" ht="30.6">
      <c r="A4" s="491" t="s">
        <v>129</v>
      </c>
      <c r="B4" s="492"/>
      <c r="C4" s="492"/>
      <c r="D4" s="492"/>
      <c r="E4" s="492"/>
      <c r="F4" s="492"/>
      <c r="G4" s="492"/>
      <c r="H4" s="492"/>
      <c r="I4" s="492"/>
      <c r="J4" s="492"/>
      <c r="K4" s="493"/>
      <c r="L4" s="333"/>
      <c r="M4" s="333"/>
      <c r="N4" s="333"/>
      <c r="O4" s="333"/>
      <c r="P4" s="333"/>
      <c r="Q4" s="333"/>
    </row>
    <row r="5" spans="1:17" s="335" customFormat="1" ht="133.5" customHeight="1" thickBot="1">
      <c r="A5" s="488" t="s">
        <v>154</v>
      </c>
      <c r="B5" s="489"/>
      <c r="C5" s="489"/>
      <c r="D5" s="489"/>
      <c r="E5" s="489"/>
      <c r="F5" s="489"/>
      <c r="G5" s="489"/>
      <c r="H5" s="489"/>
      <c r="I5" s="489"/>
      <c r="J5" s="489"/>
      <c r="K5" s="490"/>
      <c r="L5" s="333"/>
      <c r="M5" s="333"/>
      <c r="N5" s="333"/>
      <c r="O5" s="333"/>
      <c r="P5" s="333"/>
      <c r="Q5" s="333"/>
    </row>
    <row r="6" spans="1:17" s="335" customFormat="1" ht="9" customHeight="1" thickBot="1">
      <c r="A6" s="302"/>
      <c r="B6" s="302"/>
      <c r="C6" s="302"/>
      <c r="D6" s="302"/>
      <c r="E6" s="302"/>
      <c r="F6" s="302"/>
      <c r="G6" s="302"/>
      <c r="H6" s="302"/>
      <c r="I6" s="302"/>
      <c r="J6" s="302"/>
      <c r="K6" s="302"/>
      <c r="L6" s="333"/>
      <c r="M6" s="333"/>
      <c r="N6" s="333"/>
      <c r="O6" s="333"/>
      <c r="P6" s="333"/>
      <c r="Q6" s="333"/>
    </row>
    <row r="7" spans="1:17" s="335" customFormat="1" ht="22.6" customHeight="1" thickBot="1">
      <c r="A7" s="301"/>
      <c r="B7" s="571" t="s">
        <v>11</v>
      </c>
      <c r="C7" s="572"/>
      <c r="D7" s="303"/>
      <c r="E7" s="303"/>
      <c r="F7" s="303"/>
      <c r="G7" s="303"/>
      <c r="H7" s="303"/>
      <c r="I7" s="303"/>
      <c r="J7" s="303"/>
      <c r="K7" s="437"/>
      <c r="L7" s="218"/>
      <c r="M7" s="218"/>
    </row>
    <row r="8" spans="1:17" ht="32.299999999999997" customHeight="1" thickBot="1">
      <c r="A8" s="560" t="s">
        <v>12</v>
      </c>
      <c r="B8" s="561"/>
      <c r="C8" s="588"/>
      <c r="D8" s="336">
        <v>2017</v>
      </c>
      <c r="E8" s="375"/>
      <c r="F8" s="375"/>
      <c r="G8" s="525" t="s">
        <v>131</v>
      </c>
      <c r="H8" s="526"/>
      <c r="I8" s="526"/>
      <c r="J8" s="527"/>
      <c r="K8" s="438"/>
      <c r="L8" s="220"/>
      <c r="M8" s="464" t="s">
        <v>169</v>
      </c>
    </row>
    <row r="9" spans="1:17" ht="34.5" customHeight="1" thickBot="1">
      <c r="A9" s="563" t="s">
        <v>14</v>
      </c>
      <c r="B9" s="564"/>
      <c r="C9" s="587"/>
      <c r="D9" s="575" t="s">
        <v>15</v>
      </c>
      <c r="E9" s="576"/>
      <c r="F9" s="376"/>
      <c r="G9" s="528" t="s">
        <v>132</v>
      </c>
      <c r="H9" s="529"/>
      <c r="I9" s="529"/>
      <c r="J9" s="307" t="s">
        <v>140</v>
      </c>
      <c r="K9" s="305"/>
      <c r="L9" s="220"/>
      <c r="M9" s="464" t="s">
        <v>162</v>
      </c>
    </row>
    <row r="10" spans="1:17" ht="33.799999999999997" customHeight="1" thickBot="1">
      <c r="A10" s="563" t="s">
        <v>13</v>
      </c>
      <c r="B10" s="564"/>
      <c r="C10" s="587"/>
      <c r="D10" s="575" t="s">
        <v>51</v>
      </c>
      <c r="E10" s="576"/>
      <c r="F10" s="308"/>
      <c r="G10" s="578" t="s">
        <v>134</v>
      </c>
      <c r="H10" s="579"/>
      <c r="I10" s="580"/>
      <c r="J10" s="223" t="s">
        <v>133</v>
      </c>
      <c r="K10" s="309"/>
      <c r="L10" s="224"/>
      <c r="M10" s="464" t="s">
        <v>167</v>
      </c>
    </row>
    <row r="11" spans="1:17" ht="41.95" customHeight="1" thickBot="1">
      <c r="A11" s="310"/>
      <c r="B11" s="589" t="s">
        <v>110</v>
      </c>
      <c r="C11" s="590"/>
      <c r="D11" s="577" t="s">
        <v>48</v>
      </c>
      <c r="E11" s="524"/>
      <c r="F11" s="377"/>
      <c r="G11" s="533" t="s">
        <v>135</v>
      </c>
      <c r="H11" s="534"/>
      <c r="I11" s="534"/>
      <c r="J11" s="225"/>
      <c r="K11" s="312" t="str">
        <f>IF(AND(J10="X", J11="X"), "ERROR in Cells J10 and J11---Can't use both methods of generating early credits, ref. §86.1817-11(b)(11)(ix)", "")</f>
        <v/>
      </c>
      <c r="L11" s="224"/>
      <c r="M11" s="464" t="s">
        <v>168</v>
      </c>
    </row>
    <row r="12" spans="1:17" s="335" customFormat="1" ht="11.25" customHeight="1">
      <c r="A12" s="313"/>
      <c r="B12" s="314"/>
      <c r="C12" s="314"/>
      <c r="D12" s="315"/>
      <c r="E12" s="315"/>
      <c r="F12" s="322"/>
      <c r="G12" s="316"/>
      <c r="H12" s="317"/>
      <c r="I12" s="317"/>
      <c r="J12" s="317"/>
      <c r="K12" s="312"/>
      <c r="L12" s="224"/>
      <c r="M12" s="222"/>
    </row>
    <row r="13" spans="1:17" s="335" customFormat="1" ht="13.6" customHeight="1">
      <c r="A13" s="313"/>
      <c r="B13" s="314"/>
      <c r="C13" s="314"/>
      <c r="D13" s="315"/>
      <c r="E13" s="315"/>
      <c r="F13" s="322"/>
      <c r="G13" s="316"/>
      <c r="H13" s="317"/>
      <c r="I13" s="317"/>
      <c r="J13" s="317"/>
      <c r="K13" s="312"/>
      <c r="L13" s="224"/>
      <c r="M13" s="222"/>
    </row>
    <row r="14" spans="1:17" s="335" customFormat="1" ht="20.25" customHeight="1">
      <c r="A14" s="313"/>
      <c r="B14" s="314"/>
      <c r="C14" s="314"/>
      <c r="D14" s="319" t="s">
        <v>142</v>
      </c>
      <c r="E14" s="320"/>
      <c r="F14" s="322"/>
      <c r="G14" s="316"/>
      <c r="H14" s="317"/>
      <c r="I14" s="317"/>
      <c r="J14" s="317"/>
      <c r="K14" s="312"/>
      <c r="L14" s="224"/>
      <c r="M14" s="222"/>
    </row>
    <row r="15" spans="1:17" s="335" customFormat="1" ht="20.25" customHeight="1">
      <c r="A15" s="313"/>
      <c r="B15" s="314"/>
      <c r="C15" s="314"/>
      <c r="D15" s="321"/>
      <c r="E15" s="149" t="s">
        <v>143</v>
      </c>
      <c r="F15" s="322"/>
      <c r="G15" s="316"/>
      <c r="H15" s="317"/>
      <c r="I15" s="317"/>
      <c r="J15" s="317"/>
      <c r="K15" s="312"/>
      <c r="L15" s="224"/>
      <c r="M15" s="222"/>
    </row>
    <row r="16" spans="1:17" s="335" customFormat="1" ht="13.6" customHeight="1" thickBot="1">
      <c r="A16" s="313"/>
      <c r="B16" s="314"/>
      <c r="C16" s="314"/>
      <c r="D16" s="315"/>
      <c r="E16" s="315"/>
      <c r="F16" s="322"/>
      <c r="G16" s="316"/>
      <c r="H16" s="317"/>
      <c r="I16" s="317"/>
      <c r="J16" s="317"/>
      <c r="K16" s="312"/>
      <c r="L16" s="224"/>
      <c r="M16" s="222"/>
    </row>
    <row r="17" spans="1:18" s="335" customFormat="1" ht="18.7" customHeight="1">
      <c r="A17" s="573"/>
      <c r="B17" s="574"/>
      <c r="C17" s="574"/>
      <c r="D17" s="315"/>
      <c r="E17" s="323"/>
      <c r="F17" s="152"/>
      <c r="G17" s="153" t="s">
        <v>144</v>
      </c>
      <c r="H17" s="150"/>
      <c r="I17" s="150"/>
      <c r="J17" s="151"/>
      <c r="K17" s="312"/>
      <c r="L17" s="224"/>
      <c r="M17" s="222"/>
    </row>
    <row r="18" spans="1:18" s="335" customFormat="1" ht="29.25" customHeight="1">
      <c r="A18" s="574"/>
      <c r="B18" s="574"/>
      <c r="C18" s="574"/>
      <c r="D18" s="315"/>
      <c r="E18" s="324"/>
      <c r="F18" s="154"/>
      <c r="G18" s="155" t="s">
        <v>145</v>
      </c>
      <c r="H18" s="164" t="s">
        <v>146</v>
      </c>
      <c r="I18" s="164" t="s">
        <v>147</v>
      </c>
      <c r="J18" s="165" t="s">
        <v>148</v>
      </c>
      <c r="K18" s="312"/>
      <c r="L18" s="224"/>
      <c r="M18" s="222"/>
    </row>
    <row r="19" spans="1:18" s="335" customFormat="1" ht="14.3" customHeight="1">
      <c r="A19" s="313"/>
      <c r="B19" s="314"/>
      <c r="C19" s="314"/>
      <c r="D19" s="315"/>
      <c r="E19" s="325"/>
      <c r="F19" s="158"/>
      <c r="G19" s="163" t="s">
        <v>149</v>
      </c>
      <c r="H19" s="227">
        <v>372</v>
      </c>
      <c r="I19" s="227">
        <v>651</v>
      </c>
      <c r="J19" s="337">
        <v>93</v>
      </c>
      <c r="K19" s="312"/>
      <c r="L19" s="224"/>
      <c r="M19" s="222"/>
    </row>
    <row r="20" spans="1:18" s="335" customFormat="1" ht="15.8" customHeight="1" thickBot="1">
      <c r="A20" s="313"/>
      <c r="B20" s="314"/>
      <c r="C20" s="314"/>
      <c r="D20" s="315"/>
      <c r="E20" s="326"/>
      <c r="F20" s="160"/>
      <c r="G20" s="161" t="s">
        <v>150</v>
      </c>
      <c r="H20" s="166"/>
      <c r="I20" s="166"/>
      <c r="J20" s="338">
        <v>100</v>
      </c>
      <c r="K20" s="312"/>
      <c r="L20" s="224"/>
      <c r="M20" s="222"/>
    </row>
    <row r="21" spans="1:18" ht="14.3" customHeight="1" thickBot="1">
      <c r="A21" s="301"/>
      <c r="B21" s="303"/>
      <c r="C21" s="303"/>
      <c r="D21" s="303"/>
      <c r="E21" s="303"/>
      <c r="F21" s="303"/>
      <c r="G21" s="303"/>
      <c r="H21" s="303"/>
      <c r="I21" s="303"/>
      <c r="J21" s="303"/>
      <c r="K21" s="309"/>
      <c r="L21" s="224"/>
      <c r="M21" s="222"/>
    </row>
    <row r="22" spans="1:18" s="215" customFormat="1" ht="18" customHeight="1" thickBot="1">
      <c r="A22" s="327"/>
      <c r="B22" s="327"/>
      <c r="C22" s="327"/>
      <c r="D22" s="541" t="s">
        <v>5</v>
      </c>
      <c r="E22" s="542"/>
      <c r="F22" s="543"/>
      <c r="G22" s="553" t="s">
        <v>136</v>
      </c>
      <c r="H22" s="544" t="s">
        <v>96</v>
      </c>
      <c r="I22" s="544" t="s">
        <v>97</v>
      </c>
      <c r="J22" s="544" t="s">
        <v>85</v>
      </c>
      <c r="K22" s="553" t="s">
        <v>4</v>
      </c>
      <c r="L22" s="230"/>
      <c r="M22" s="231"/>
    </row>
    <row r="23" spans="1:18" s="215" customFormat="1" ht="70.5" customHeight="1" thickBot="1">
      <c r="A23" s="558" t="s">
        <v>44</v>
      </c>
      <c r="B23" s="558" t="s">
        <v>6</v>
      </c>
      <c r="C23" s="566" t="s">
        <v>7</v>
      </c>
      <c r="D23" s="328" t="s">
        <v>94</v>
      </c>
      <c r="E23" s="329" t="s">
        <v>95</v>
      </c>
      <c r="F23" s="330" t="s">
        <v>16</v>
      </c>
      <c r="G23" s="569"/>
      <c r="H23" s="545"/>
      <c r="I23" s="545"/>
      <c r="J23" s="545"/>
      <c r="K23" s="568"/>
      <c r="L23" s="232"/>
      <c r="M23" s="231"/>
      <c r="Q23" s="339"/>
      <c r="R23" s="339"/>
    </row>
    <row r="24" spans="1:18" s="215" customFormat="1" ht="21.1" customHeight="1" thickBot="1">
      <c r="A24" s="559"/>
      <c r="B24" s="559"/>
      <c r="C24" s="567"/>
      <c r="D24" s="331" t="s">
        <v>46</v>
      </c>
      <c r="E24" s="331" t="s">
        <v>46</v>
      </c>
      <c r="F24" s="332" t="s">
        <v>8</v>
      </c>
      <c r="G24" s="331" t="s">
        <v>46</v>
      </c>
      <c r="H24" s="546"/>
      <c r="I24" s="546"/>
      <c r="J24" s="546"/>
      <c r="K24" s="569"/>
      <c r="L24" s="232"/>
      <c r="M24" s="233"/>
      <c r="Q24" s="340"/>
    </row>
    <row r="25" spans="1:18" s="215" customFormat="1" ht="11.25" customHeight="1">
      <c r="A25" s="234"/>
      <c r="B25" s="234"/>
      <c r="C25" s="234"/>
      <c r="D25" s="235"/>
      <c r="E25" s="235"/>
      <c r="F25" s="235"/>
      <c r="G25" s="235"/>
      <c r="H25" s="236"/>
      <c r="I25" s="236"/>
      <c r="J25" s="236"/>
      <c r="K25" s="236"/>
      <c r="L25" s="237"/>
      <c r="M25" s="238"/>
    </row>
    <row r="26" spans="1:18" s="215" customFormat="1" ht="16.3" thickBot="1">
      <c r="A26" s="239" t="s">
        <v>20</v>
      </c>
      <c r="B26" s="240"/>
      <c r="C26" s="240"/>
      <c r="D26" s="240"/>
      <c r="E26" s="240"/>
      <c r="F26" s="241"/>
      <c r="G26" s="242"/>
      <c r="H26" s="240"/>
      <c r="I26" s="240"/>
      <c r="J26" s="240"/>
      <c r="K26" s="243"/>
      <c r="L26" s="240"/>
      <c r="M26" s="243"/>
    </row>
    <row r="27" spans="1:18" s="215" customFormat="1" ht="31.25">
      <c r="A27" s="244">
        <v>43221</v>
      </c>
      <c r="B27" s="245">
        <v>2015</v>
      </c>
      <c r="C27" s="382" t="s">
        <v>65</v>
      </c>
      <c r="D27" s="557" t="s">
        <v>63</v>
      </c>
      <c r="E27" s="585"/>
      <c r="F27" s="586"/>
      <c r="G27" s="441">
        <f xml:space="preserve"> IF(AND(J10="X", J11="X"), "ERROR",IF(J10="X", H19, 0))</f>
        <v>372</v>
      </c>
      <c r="H27" s="247">
        <v>42369</v>
      </c>
      <c r="I27" s="247">
        <f>DATE(YEAR(H27)+5,MONTH(H27),DAY(H27))</f>
        <v>44196</v>
      </c>
      <c r="J27" s="247">
        <f>DATE(YEAR(H27)+5,MONTH(I27),DAY(I27))</f>
        <v>44196</v>
      </c>
      <c r="K27" s="456" t="s">
        <v>101</v>
      </c>
      <c r="L27" s="240"/>
      <c r="M27" s="241"/>
    </row>
    <row r="28" spans="1:18" s="218" customFormat="1" ht="15.65">
      <c r="A28" s="248">
        <v>42491</v>
      </c>
      <c r="B28" s="249">
        <v>2015</v>
      </c>
      <c r="C28" s="250" t="s">
        <v>18</v>
      </c>
      <c r="D28" s="251">
        <v>0.1</v>
      </c>
      <c r="E28" s="251">
        <v>0.02</v>
      </c>
      <c r="F28" s="252">
        <v>10002</v>
      </c>
      <c r="G28" s="380">
        <f>IF(AND(J10="X", J11="X"), "ERROR",IF(J11&lt;&gt;"X",0,astm((astm(D28,3)-(astm(E28,3)))*F28,0)))</f>
        <v>0</v>
      </c>
      <c r="H28" s="253">
        <v>42369</v>
      </c>
      <c r="I28" s="254">
        <f t="shared" ref="I28:I29" si="0">DATE(YEAR(H28)+8,MONTH(H28),DAY(H28))</f>
        <v>45291</v>
      </c>
      <c r="J28" s="254">
        <f>DATE(YEAR(H28)+5,MONTH(I28),DAY(I28))</f>
        <v>44196</v>
      </c>
      <c r="K28" s="457" t="s">
        <v>122</v>
      </c>
      <c r="L28" s="240"/>
      <c r="M28" s="241"/>
      <c r="Q28" s="340"/>
    </row>
    <row r="29" spans="1:18" s="218" customFormat="1" ht="15.65">
      <c r="A29" s="248">
        <v>42491</v>
      </c>
      <c r="B29" s="249">
        <v>2015</v>
      </c>
      <c r="C29" s="250" t="s">
        <v>19</v>
      </c>
      <c r="D29" s="251">
        <v>0.11899999999999999</v>
      </c>
      <c r="E29" s="251">
        <v>0.05</v>
      </c>
      <c r="F29" s="252">
        <v>1000</v>
      </c>
      <c r="G29" s="378">
        <f>IF(AND(J10="X", J11="X"), "ERROR",IF(J11&lt;&gt;"X",0,astm((astm(D29,3)-(astm(E29,3)))*F29,0)))</f>
        <v>0</v>
      </c>
      <c r="H29" s="253">
        <v>42369</v>
      </c>
      <c r="I29" s="254">
        <f t="shared" si="0"/>
        <v>45291</v>
      </c>
      <c r="J29" s="254">
        <f>DATE(YEAR(H29)+5,MONTH(I29),DAY(I29))</f>
        <v>44196</v>
      </c>
      <c r="K29" s="457" t="s">
        <v>123</v>
      </c>
      <c r="L29" s="240"/>
      <c r="M29" s="241"/>
      <c r="Q29" s="340"/>
    </row>
    <row r="30" spans="1:18" s="218" customFormat="1" ht="16.3" thickBot="1">
      <c r="A30" s="341"/>
      <c r="B30" s="277">
        <v>2015</v>
      </c>
      <c r="C30" s="342" t="s">
        <v>9</v>
      </c>
      <c r="D30" s="279" t="s">
        <v>10</v>
      </c>
      <c r="E30" s="280" t="s">
        <v>10</v>
      </c>
      <c r="F30" s="281" t="s">
        <v>10</v>
      </c>
      <c r="G30" s="449"/>
      <c r="H30" s="343" t="s">
        <v>10</v>
      </c>
      <c r="I30" s="343" t="s">
        <v>10</v>
      </c>
      <c r="J30" s="344" t="s">
        <v>10</v>
      </c>
      <c r="K30" s="459"/>
      <c r="L30" s="240"/>
      <c r="M30" s="241"/>
    </row>
    <row r="31" spans="1:18" s="218" customFormat="1" ht="16.3" thickBot="1">
      <c r="A31" s="255"/>
      <c r="B31" s="256"/>
      <c r="C31" s="256"/>
      <c r="D31" s="550" t="s">
        <v>77</v>
      </c>
      <c r="E31" s="583"/>
      <c r="F31" s="584"/>
      <c r="G31" s="345">
        <f>SUM(G27:G30)</f>
        <v>372</v>
      </c>
      <c r="H31" s="258"/>
      <c r="I31" s="258"/>
      <c r="J31" s="258"/>
      <c r="K31" s="346"/>
      <c r="L31" s="240"/>
      <c r="M31" s="241"/>
    </row>
    <row r="32" spans="1:18" s="218" customFormat="1" ht="16.3" thickBot="1">
      <c r="A32" s="239" t="s">
        <v>21</v>
      </c>
      <c r="B32" s="240"/>
      <c r="C32" s="240"/>
      <c r="D32" s="240"/>
      <c r="E32" s="240"/>
      <c r="F32" s="240"/>
      <c r="G32" s="242"/>
      <c r="H32" s="258"/>
      <c r="I32" s="258"/>
      <c r="J32" s="258"/>
      <c r="K32" s="243"/>
      <c r="L32" s="240"/>
      <c r="M32" s="241"/>
    </row>
    <row r="33" spans="1:15" s="215" customFormat="1" ht="31.25">
      <c r="A33" s="244">
        <v>43221</v>
      </c>
      <c r="B33" s="245">
        <v>2016</v>
      </c>
      <c r="C33" s="382" t="s">
        <v>65</v>
      </c>
      <c r="D33" s="557" t="s">
        <v>63</v>
      </c>
      <c r="E33" s="585"/>
      <c r="F33" s="586"/>
      <c r="G33" s="441">
        <f>IF(AND(J10="X", J11="X"), "ERROR",IF(J10="X", I19, 0))</f>
        <v>651</v>
      </c>
      <c r="H33" s="247">
        <v>42735</v>
      </c>
      <c r="I33" s="247">
        <f t="shared" ref="I33" si="1">DATE(YEAR(H33)+5,MONTH(H33),DAY(H33))</f>
        <v>44561</v>
      </c>
      <c r="J33" s="247">
        <f>DATE(YEAR(H33)+5,MONTH(I33),DAY(I33))</f>
        <v>44561</v>
      </c>
      <c r="K33" s="456" t="s">
        <v>68</v>
      </c>
      <c r="L33" s="240"/>
      <c r="M33" s="241"/>
    </row>
    <row r="34" spans="1:15" s="218" customFormat="1" ht="15.65">
      <c r="A34" s="248">
        <v>42856</v>
      </c>
      <c r="B34" s="249">
        <v>2016</v>
      </c>
      <c r="C34" s="250" t="s">
        <v>18</v>
      </c>
      <c r="D34" s="251">
        <v>9.2999999999999999E-2</v>
      </c>
      <c r="E34" s="251">
        <v>0.02</v>
      </c>
      <c r="F34" s="252">
        <v>21784</v>
      </c>
      <c r="G34" s="378">
        <f>IF(AND(J10="X", J11="X"), "ERROR",IF(J11&lt;&gt;"X",0,astm((astm(D34,3)-(astm(E34,3)))*F34,0)))</f>
        <v>0</v>
      </c>
      <c r="H34" s="253">
        <v>42735</v>
      </c>
      <c r="I34" s="254">
        <f>DATE(YEAR(H34)+8,MONTH(H34),DAY(H34))</f>
        <v>45657</v>
      </c>
      <c r="J34" s="254">
        <f>DATE(YEAR(H34)+5,MONTH(I34),DAY(I34))</f>
        <v>44561</v>
      </c>
      <c r="K34" s="457" t="s">
        <v>124</v>
      </c>
      <c r="L34" s="240"/>
      <c r="M34" s="241"/>
    </row>
    <row r="35" spans="1:15" s="218" customFormat="1" ht="15.65">
      <c r="A35" s="248">
        <v>42856</v>
      </c>
      <c r="B35" s="249">
        <v>2016</v>
      </c>
      <c r="C35" s="250" t="s">
        <v>19</v>
      </c>
      <c r="D35" s="251">
        <v>0.11</v>
      </c>
      <c r="E35" s="251">
        <v>0.05</v>
      </c>
      <c r="F35" s="252">
        <v>1000</v>
      </c>
      <c r="G35" s="378">
        <f>IF(AND(J10="X", J11="X"), "ERROR",IF(J11&lt;&gt;"X",0,astm((astm(D35,3)-(astm(E35,3)))*F35,0)))</f>
        <v>0</v>
      </c>
      <c r="H35" s="253">
        <v>42735</v>
      </c>
      <c r="I35" s="254">
        <f>DATE(YEAR(H35)+8,MONTH(H35),DAY(H35))</f>
        <v>45657</v>
      </c>
      <c r="J35" s="254">
        <f>DATE(YEAR(H35)+5,MONTH(I35),DAY(I35))</f>
        <v>44561</v>
      </c>
      <c r="K35" s="457" t="s">
        <v>125</v>
      </c>
      <c r="L35" s="240"/>
      <c r="M35" s="241"/>
    </row>
    <row r="36" spans="1:15" s="218" customFormat="1" ht="16.3" thickBot="1">
      <c r="A36" s="341"/>
      <c r="B36" s="277">
        <v>2016</v>
      </c>
      <c r="C36" s="342" t="s">
        <v>9</v>
      </c>
      <c r="D36" s="279" t="s">
        <v>10</v>
      </c>
      <c r="E36" s="280" t="s">
        <v>10</v>
      </c>
      <c r="F36" s="281" t="s">
        <v>10</v>
      </c>
      <c r="G36" s="449"/>
      <c r="H36" s="343" t="s">
        <v>10</v>
      </c>
      <c r="I36" s="343" t="s">
        <v>10</v>
      </c>
      <c r="J36" s="344" t="s">
        <v>10</v>
      </c>
      <c r="K36" s="459"/>
      <c r="L36" s="240"/>
      <c r="M36" s="241"/>
    </row>
    <row r="37" spans="1:15" s="218" customFormat="1" ht="16.3" thickBot="1">
      <c r="A37" s="255"/>
      <c r="B37" s="256"/>
      <c r="C37" s="256"/>
      <c r="D37" s="550" t="s">
        <v>78</v>
      </c>
      <c r="E37" s="583"/>
      <c r="F37" s="584"/>
      <c r="G37" s="345">
        <f>SUM(G33:G36)</f>
        <v>651</v>
      </c>
      <c r="H37" s="258"/>
      <c r="I37" s="258"/>
      <c r="J37" s="258"/>
      <c r="K37" s="346"/>
      <c r="L37" s="240"/>
      <c r="M37" s="241"/>
    </row>
    <row r="38" spans="1:15" s="218" customFormat="1" ht="16.3" thickBot="1">
      <c r="A38" s="239" t="s">
        <v>22</v>
      </c>
      <c r="B38" s="240"/>
      <c r="C38" s="240"/>
      <c r="D38" s="240"/>
      <c r="E38" s="240"/>
      <c r="F38" s="240"/>
      <c r="G38" s="242"/>
      <c r="H38" s="258"/>
      <c r="I38" s="258"/>
      <c r="J38" s="258"/>
      <c r="K38" s="243"/>
      <c r="L38" s="240"/>
      <c r="M38" s="241"/>
    </row>
    <row r="39" spans="1:15" s="215" customFormat="1" ht="31.25">
      <c r="A39" s="244">
        <v>43221</v>
      </c>
      <c r="B39" s="245">
        <v>2017</v>
      </c>
      <c r="C39" s="382" t="s">
        <v>65</v>
      </c>
      <c r="D39" s="557" t="s">
        <v>63</v>
      </c>
      <c r="E39" s="585"/>
      <c r="F39" s="586"/>
      <c r="G39" s="441">
        <f>IF(AND(J10="X", J11="X"), "ERROR",IF(J10="X", J19, 0))</f>
        <v>93</v>
      </c>
      <c r="H39" s="247">
        <v>43100</v>
      </c>
      <c r="I39" s="347">
        <f>DATE(YEAR(H39)+5,MONTH(H39),DAY(H39))</f>
        <v>44926</v>
      </c>
      <c r="J39" s="247">
        <f>DATE(YEAR(H39)+5,MONTH(I39),DAY(I39))</f>
        <v>44926</v>
      </c>
      <c r="K39" s="456" t="s">
        <v>103</v>
      </c>
      <c r="L39" s="240"/>
      <c r="M39" s="241"/>
    </row>
    <row r="40" spans="1:15" s="218" customFormat="1" ht="15.65">
      <c r="A40" s="248">
        <v>43221</v>
      </c>
      <c r="B40" s="249">
        <v>2017</v>
      </c>
      <c r="C40" s="250" t="s">
        <v>128</v>
      </c>
      <c r="D40" s="251">
        <v>0.10100000000000001</v>
      </c>
      <c r="E40" s="251">
        <v>0.05</v>
      </c>
      <c r="F40" s="252">
        <v>1000</v>
      </c>
      <c r="G40" s="378">
        <f>IF(AND(J10="X", J11="X"), "ERROR",IF(J11&lt;&gt;"X",0,astm((astm(D40,3)-(astm(E40,3)))*F40,0)))</f>
        <v>0</v>
      </c>
      <c r="H40" s="253">
        <v>43100</v>
      </c>
      <c r="I40" s="253">
        <f>DATE(YEAR(H40)+5,MONTH(H40),DAY(H40))</f>
        <v>44926</v>
      </c>
      <c r="J40" s="254">
        <f>DATE(YEAR(H40)+5,MONTH(I40),DAY(I40))</f>
        <v>44926</v>
      </c>
      <c r="K40" s="457" t="s">
        <v>141</v>
      </c>
      <c r="L40" s="240"/>
      <c r="M40" s="241"/>
    </row>
    <row r="41" spans="1:15" s="218" customFormat="1" ht="16.3" thickBot="1">
      <c r="A41" s="341"/>
      <c r="B41" s="277">
        <v>2017</v>
      </c>
      <c r="C41" s="342" t="s">
        <v>9</v>
      </c>
      <c r="D41" s="279" t="s">
        <v>10</v>
      </c>
      <c r="E41" s="280" t="s">
        <v>10</v>
      </c>
      <c r="F41" s="281" t="s">
        <v>10</v>
      </c>
      <c r="G41" s="449"/>
      <c r="H41" s="348" t="s">
        <v>10</v>
      </c>
      <c r="I41" s="343" t="s">
        <v>10</v>
      </c>
      <c r="J41" s="344" t="s">
        <v>10</v>
      </c>
      <c r="K41" s="459"/>
      <c r="L41" s="240"/>
      <c r="M41" s="241"/>
    </row>
    <row r="42" spans="1:15" s="218" customFormat="1" ht="16.3" thickBot="1">
      <c r="A42" s="255"/>
      <c r="B42" s="256"/>
      <c r="C42" s="256"/>
      <c r="D42" s="550" t="s">
        <v>86</v>
      </c>
      <c r="E42" s="583"/>
      <c r="F42" s="584"/>
      <c r="G42" s="345">
        <f>SUM(G39:G41)</f>
        <v>93</v>
      </c>
      <c r="H42" s="258"/>
      <c r="I42" s="258"/>
      <c r="J42" s="258"/>
      <c r="K42" s="346"/>
      <c r="L42" s="240"/>
      <c r="M42" s="241"/>
    </row>
    <row r="43" spans="1:15" s="218" customFormat="1" ht="16.3" thickBot="1">
      <c r="A43" s="255"/>
      <c r="B43" s="256"/>
      <c r="C43" s="256"/>
      <c r="D43" s="256"/>
      <c r="E43" s="256"/>
      <c r="F43" s="259"/>
      <c r="G43" s="259"/>
      <c r="H43" s="258"/>
      <c r="I43" s="258"/>
      <c r="J43" s="258"/>
      <c r="K43" s="243"/>
      <c r="L43" s="240"/>
      <c r="M43" s="241"/>
    </row>
    <row r="44" spans="1:15" s="218" customFormat="1" ht="16.3" thickBot="1">
      <c r="A44" s="255"/>
      <c r="B44" s="256"/>
      <c r="C44" s="535" t="s">
        <v>72</v>
      </c>
      <c r="D44" s="581"/>
      <c r="E44" s="581"/>
      <c r="F44" s="582"/>
      <c r="G44" s="349">
        <f>SUM(G31+G37+G42)</f>
        <v>1116</v>
      </c>
      <c r="H44" s="258"/>
      <c r="I44" s="258"/>
      <c r="J44" s="258"/>
      <c r="K44" s="243"/>
      <c r="L44" s="240"/>
      <c r="M44" s="241"/>
      <c r="O44" s="340"/>
    </row>
    <row r="45" spans="1:15" s="218" customFormat="1" ht="15.65">
      <c r="A45" s="261"/>
      <c r="B45" s="262"/>
      <c r="C45" s="262"/>
      <c r="D45" s="262"/>
      <c r="E45" s="240"/>
      <c r="F45" s="241"/>
      <c r="G45" s="263"/>
      <c r="H45" s="258"/>
      <c r="I45" s="258"/>
      <c r="J45" s="258"/>
      <c r="K45" s="243"/>
      <c r="L45" s="240"/>
      <c r="M45" s="241"/>
    </row>
    <row r="46" spans="1:15" s="218" customFormat="1" ht="16.3" thickBot="1">
      <c r="A46" s="264" t="s">
        <v>23</v>
      </c>
      <c r="B46" s="265"/>
      <c r="C46" s="265"/>
      <c r="D46" s="265"/>
      <c r="E46" s="265"/>
      <c r="F46" s="265"/>
      <c r="G46" s="266"/>
      <c r="H46" s="267"/>
      <c r="I46" s="267"/>
      <c r="J46" s="267"/>
      <c r="K46" s="268"/>
      <c r="L46" s="240"/>
      <c r="M46" s="241"/>
    </row>
    <row r="47" spans="1:15" s="218" customFormat="1" ht="31.25">
      <c r="A47" s="244">
        <v>43221</v>
      </c>
      <c r="B47" s="269">
        <v>2017</v>
      </c>
      <c r="C47" s="382" t="s">
        <v>65</v>
      </c>
      <c r="D47" s="557" t="s">
        <v>63</v>
      </c>
      <c r="E47" s="585"/>
      <c r="F47" s="586"/>
      <c r="G47" s="442">
        <f>IF(AND(J10="X", J11="X"), "ERROR",IF(J10="X", J20, 0))</f>
        <v>100</v>
      </c>
      <c r="H47" s="247">
        <v>43100</v>
      </c>
      <c r="I47" s="271">
        <f xml:space="preserve">  IF(H47="", "", IF(    AND(    (H47)&gt;DATE(2017,12,30), (H47)&lt; DATE(2025,1,1)    ),     (MIN(DATE(YEAR(H47)+8,MONTH(H47),DAY(H47)), "12/31/2030")),     DATE(YEAR(H47)+5,MONTH(H47),DAY(H47))))</f>
        <v>46022</v>
      </c>
      <c r="J47" s="247">
        <f>DATE(YEAR(H47)+5,MONTH(I47),DAY(I47))</f>
        <v>44926</v>
      </c>
      <c r="K47" s="456" t="s">
        <v>151</v>
      </c>
      <c r="L47" s="240"/>
      <c r="M47" s="241"/>
    </row>
    <row r="48" spans="1:15" s="218" customFormat="1" ht="15.65">
      <c r="A48" s="248">
        <v>43221</v>
      </c>
      <c r="B48" s="249">
        <v>2017</v>
      </c>
      <c r="C48" s="350" t="s">
        <v>18</v>
      </c>
      <c r="D48" s="251">
        <f>'LDV,LDT1'!O11</f>
        <v>8.5999999999999993E-2</v>
      </c>
      <c r="E48" s="251">
        <f>'LDV,LDT1'!N11</f>
        <v>5.1999999999999998E-2</v>
      </c>
      <c r="F48" s="443">
        <f>'LDV,LDT1'!M11</f>
        <v>283840</v>
      </c>
      <c r="G48" s="378">
        <f>IF(AND(J10="X", J11="X"), "ERROR",IF(J10="X",0,astm((astm(D48,3)-(astm(E48,3)))*F48,0)))</f>
        <v>0</v>
      </c>
      <c r="H48" s="253">
        <v>43100</v>
      </c>
      <c r="I48" s="351">
        <f xml:space="preserve">  IF(H48="", "", IF(    AND(    (H48)&gt;DATE(2017,12,30), (H48)&lt; DATE(2025,1,1)    ),     (MIN(DATE(YEAR(H48)+8,MONTH(H48),DAY(H48)), "12/31/2030")),     DATE(YEAR(H48)+5,MONTH(H48),DAY(H48))))</f>
        <v>46022</v>
      </c>
      <c r="J48" s="253">
        <f>DATE(YEAR(H48)+5,MONTH(I48),DAY(I48))</f>
        <v>44926</v>
      </c>
      <c r="K48" s="460"/>
      <c r="L48" s="240"/>
      <c r="M48" s="241"/>
      <c r="O48" s="276"/>
    </row>
    <row r="49" spans="1:13" s="218" customFormat="1" ht="15.65">
      <c r="A49" s="248">
        <v>43221</v>
      </c>
      <c r="B49" s="249">
        <v>2017</v>
      </c>
      <c r="C49" s="350" t="s">
        <v>19</v>
      </c>
      <c r="D49" s="250">
        <f>'LDT2,HLDT,MDPV'!I10</f>
        <v>0.10100000000000001</v>
      </c>
      <c r="E49" s="251">
        <f>'LDT2,HLDT,MDPV'!H10</f>
        <v>0.12</v>
      </c>
      <c r="F49" s="443">
        <f>'LDT2,HLDT,MDPV'!G10</f>
        <v>70403</v>
      </c>
      <c r="G49" s="378">
        <f>IF(AND(J10="X", J11="X"), "ERROR",IF(J10="X",0,astm((astm(D49,3)-(astm(E49,3)))*F49,0)))</f>
        <v>0</v>
      </c>
      <c r="H49" s="352">
        <v>43100</v>
      </c>
      <c r="I49" s="353">
        <f xml:space="preserve">  IF(H49="", "", IF(    AND(    (H49)&gt;DATE(2017,12,30), (H49)&lt; DATE(2025,1,1)    ),     (MIN(DATE(YEAR(H49)+8,MONTH(H49),DAY(H49)), "12/31/2030")),     DATE(YEAR(H49)+5,MONTH(H49),DAY(H49))))</f>
        <v>46022</v>
      </c>
      <c r="J49" s="253">
        <f>DATE(YEAR(H49)+5,MONTH(I49),DAY(I49))</f>
        <v>44926</v>
      </c>
      <c r="K49" s="461" t="s">
        <v>87</v>
      </c>
      <c r="L49" s="240"/>
      <c r="M49" s="241"/>
    </row>
    <row r="50" spans="1:13" s="218" customFormat="1" ht="16.3" thickBot="1">
      <c r="A50" s="354">
        <v>43285</v>
      </c>
      <c r="B50" s="277">
        <v>2017</v>
      </c>
      <c r="C50" s="278" t="s">
        <v>9</v>
      </c>
      <c r="D50" s="279" t="s">
        <v>10</v>
      </c>
      <c r="E50" s="280" t="s">
        <v>10</v>
      </c>
      <c r="F50" s="355" t="s">
        <v>10</v>
      </c>
      <c r="G50" s="449">
        <v>-50</v>
      </c>
      <c r="H50" s="356">
        <v>43100</v>
      </c>
      <c r="I50" s="228" t="s">
        <v>10</v>
      </c>
      <c r="J50" s="343" t="s">
        <v>10</v>
      </c>
      <c r="K50" s="459" t="s">
        <v>152</v>
      </c>
      <c r="L50" s="240"/>
      <c r="M50" s="241"/>
    </row>
    <row r="51" spans="1:13" s="218" customFormat="1" ht="16.3" thickBot="1">
      <c r="A51" s="255"/>
      <c r="B51" s="256"/>
      <c r="C51" s="256"/>
      <c r="D51" s="550" t="s">
        <v>73</v>
      </c>
      <c r="E51" s="583"/>
      <c r="F51" s="584"/>
      <c r="G51" s="357">
        <f>IF(AND(J10="X", J11="X"), "ERROR",SUM(G47:G50))</f>
        <v>50</v>
      </c>
      <c r="H51" s="358"/>
      <c r="I51" s="358"/>
      <c r="J51" s="358"/>
      <c r="K51" s="346"/>
      <c r="L51" s="240"/>
      <c r="M51" s="241"/>
    </row>
    <row r="52" spans="1:13" s="218" customFormat="1" ht="15.65">
      <c r="A52" s="255"/>
      <c r="B52" s="256"/>
      <c r="C52" s="256"/>
      <c r="D52" s="263"/>
      <c r="E52" s="226"/>
      <c r="F52" s="226"/>
      <c r="G52" s="259"/>
      <c r="H52" s="358"/>
      <c r="I52" s="358"/>
      <c r="J52" s="358"/>
      <c r="K52" s="243"/>
      <c r="L52" s="240"/>
      <c r="M52" s="241"/>
    </row>
    <row r="53" spans="1:13" s="218" customFormat="1" ht="16.3" thickBot="1">
      <c r="A53" s="239" t="s">
        <v>24</v>
      </c>
      <c r="B53" s="240"/>
      <c r="C53" s="240"/>
      <c r="D53" s="240"/>
      <c r="E53" s="240"/>
      <c r="F53" s="240"/>
      <c r="G53" s="242"/>
      <c r="H53" s="258"/>
      <c r="I53" s="258"/>
      <c r="J53" s="258"/>
      <c r="K53" s="243"/>
      <c r="L53" s="240"/>
      <c r="M53" s="241"/>
    </row>
    <row r="54" spans="1:13" s="218" customFormat="1" ht="15.65">
      <c r="A54" s="244">
        <v>43586</v>
      </c>
      <c r="B54" s="245">
        <v>2018</v>
      </c>
      <c r="C54" s="246" t="s">
        <v>18</v>
      </c>
      <c r="D54" s="359"/>
      <c r="E54" s="360"/>
      <c r="F54" s="361"/>
      <c r="G54" s="379">
        <f>astm((astm(D54,3)-(astm(E54,3)))*F54,0)</f>
        <v>0</v>
      </c>
      <c r="H54" s="362"/>
      <c r="I54" s="271" t="str">
        <f xml:space="preserve">  IF(H54="", "", IF(    AND(    (H54)&gt;DATE(2017,12,30), (H54)&lt; DATE(2025,1,1)    ),     (MIN(DATE(YEAR(H54)+8,MONTH(H54),DAY(H54)), "12/31/2030")),     DATE(YEAR(H54)+5,MONTH(H54),DAY(H54))))</f>
        <v/>
      </c>
      <c r="J54" s="363"/>
      <c r="K54" s="456"/>
      <c r="L54" s="240"/>
      <c r="M54" s="241"/>
    </row>
    <row r="55" spans="1:13" s="218" customFormat="1" ht="15.65">
      <c r="A55" s="364">
        <v>43586</v>
      </c>
      <c r="B55" s="249">
        <v>2018</v>
      </c>
      <c r="C55" s="350" t="s">
        <v>19</v>
      </c>
      <c r="D55" s="365"/>
      <c r="E55" s="366"/>
      <c r="F55" s="367"/>
      <c r="G55" s="381">
        <f>astm((astm(D55,3)-(astm(E55,3)))*F55,0)</f>
        <v>0</v>
      </c>
      <c r="H55" s="368"/>
      <c r="I55" s="353" t="str">
        <f xml:space="preserve">  IF(H55="", "", IF(    AND(    (H55)&gt;DATE(2017,12,30), (H55)&lt; DATE(2025,1,1)    ),     (MIN(DATE(YEAR(H55)+8,MONTH(H55),DAY(H55)), "12/31/2030")),     DATE(YEAR(H55)+5,MONTH(H55),DAY(H55))))</f>
        <v/>
      </c>
      <c r="J55" s="369"/>
      <c r="K55" s="462"/>
      <c r="L55" s="240"/>
      <c r="M55" s="241"/>
    </row>
    <row r="56" spans="1:13" s="218" customFormat="1" ht="16.3" thickBot="1">
      <c r="A56" s="370"/>
      <c r="B56" s="277">
        <v>2018</v>
      </c>
      <c r="C56" s="278" t="s">
        <v>9</v>
      </c>
      <c r="D56" s="279" t="s">
        <v>10</v>
      </c>
      <c r="E56" s="280" t="s">
        <v>10</v>
      </c>
      <c r="F56" s="355" t="s">
        <v>10</v>
      </c>
      <c r="G56" s="449"/>
      <c r="H56" s="228"/>
      <c r="I56" s="228" t="s">
        <v>10</v>
      </c>
      <c r="J56" s="344" t="s">
        <v>10</v>
      </c>
      <c r="K56" s="459"/>
      <c r="L56" s="240"/>
      <c r="M56" s="241"/>
    </row>
    <row r="57" spans="1:13" s="218" customFormat="1" ht="16.5" customHeight="1" thickBot="1">
      <c r="A57" s="298"/>
      <c r="B57" s="290"/>
      <c r="C57" s="290"/>
      <c r="D57" s="550" t="s">
        <v>74</v>
      </c>
      <c r="E57" s="583"/>
      <c r="F57" s="584"/>
      <c r="G57" s="345">
        <f>SUM(G54:G56)</f>
        <v>0</v>
      </c>
      <c r="H57" s="358"/>
      <c r="I57" s="358"/>
      <c r="J57" s="358"/>
      <c r="K57" s="346"/>
      <c r="L57" s="240"/>
      <c r="M57" s="241"/>
    </row>
    <row r="58" spans="1:13" s="215" customFormat="1" ht="18" customHeight="1">
      <c r="A58" s="290"/>
      <c r="B58" s="292"/>
      <c r="C58" s="293"/>
      <c r="D58" s="294"/>
      <c r="E58" s="294"/>
      <c r="F58" s="295"/>
      <c r="H58" s="296"/>
      <c r="I58" s="296"/>
      <c r="J58" s="296"/>
      <c r="K58" s="297"/>
      <c r="L58" s="297"/>
      <c r="M58" s="241"/>
    </row>
    <row r="59" spans="1:13" s="215" customFormat="1" ht="16.3" thickBot="1">
      <c r="A59" s="239" t="s">
        <v>25</v>
      </c>
      <c r="B59" s="240"/>
      <c r="C59" s="240"/>
      <c r="D59" s="240"/>
      <c r="E59" s="240"/>
      <c r="F59" s="240"/>
      <c r="G59" s="242"/>
      <c r="H59" s="258"/>
      <c r="I59" s="258"/>
      <c r="J59" s="258"/>
      <c r="K59" s="243"/>
      <c r="L59" s="240"/>
      <c r="M59" s="241"/>
    </row>
    <row r="60" spans="1:13" s="215" customFormat="1" ht="15.65">
      <c r="A60" s="244">
        <v>43952</v>
      </c>
      <c r="B60" s="245">
        <v>2019</v>
      </c>
      <c r="C60" s="246" t="s">
        <v>18</v>
      </c>
      <c r="D60" s="359"/>
      <c r="E60" s="360"/>
      <c r="F60" s="361"/>
      <c r="G60" s="379">
        <f>astm((astm(D60,3)-(astm(E60,3)))*F60,0)</f>
        <v>0</v>
      </c>
      <c r="H60" s="362"/>
      <c r="I60" s="372" t="str">
        <f xml:space="preserve">  IF(H60="", "", IF(    AND(    (H60)&gt;DATE(2017,12,30), (H60)&lt; DATE(2025,1,1)    ),     (MIN(DATE(YEAR(H60)+8,MONTH(H60),DAY(H60)), "12/31/2030")),     DATE(YEAR(H60)+5,MONTH(H60),DAY(H60))))</f>
        <v/>
      </c>
      <c r="J60" s="363"/>
      <c r="K60" s="456"/>
      <c r="L60" s="240"/>
      <c r="M60" s="241"/>
    </row>
    <row r="61" spans="1:13" s="215" customFormat="1" ht="15.65">
      <c r="A61" s="364">
        <v>43952</v>
      </c>
      <c r="B61" s="249">
        <v>2019</v>
      </c>
      <c r="C61" s="350" t="s">
        <v>19</v>
      </c>
      <c r="D61" s="365"/>
      <c r="E61" s="366"/>
      <c r="F61" s="367"/>
      <c r="G61" s="381">
        <f>astm((astm(D61,3)-(astm(E61,3)))*F61,0)</f>
        <v>0</v>
      </c>
      <c r="H61" s="368"/>
      <c r="I61" s="373" t="str">
        <f xml:space="preserve">  IF(H61="", "", IF(    AND(    (H61)&gt;DATE(2017,12,30), (H61)&lt; DATE(2025,1,1)    ),     (MIN(DATE(YEAR(H61)+8,MONTH(H61),DAY(H61)), "12/31/2030")),     DATE(YEAR(H61)+5,MONTH(H61),DAY(H61))))</f>
        <v/>
      </c>
      <c r="J61" s="369"/>
      <c r="K61" s="462"/>
      <c r="L61" s="240"/>
      <c r="M61" s="241"/>
    </row>
    <row r="62" spans="1:13" s="215" customFormat="1" ht="16.3" thickBot="1">
      <c r="A62" s="370"/>
      <c r="B62" s="277">
        <v>2019</v>
      </c>
      <c r="C62" s="278" t="s">
        <v>9</v>
      </c>
      <c r="D62" s="279" t="s">
        <v>10</v>
      </c>
      <c r="E62" s="280" t="s">
        <v>10</v>
      </c>
      <c r="F62" s="355" t="s">
        <v>10</v>
      </c>
      <c r="G62" s="449"/>
      <c r="H62" s="348"/>
      <c r="I62" s="228" t="s">
        <v>10</v>
      </c>
      <c r="J62" s="344" t="s">
        <v>10</v>
      </c>
      <c r="K62" s="459"/>
      <c r="L62" s="240"/>
      <c r="M62" s="241"/>
    </row>
    <row r="63" spans="1:13" s="215" customFormat="1" ht="16.3" thickBot="1">
      <c r="A63" s="298"/>
      <c r="B63" s="290"/>
      <c r="C63" s="290"/>
      <c r="D63" s="550" t="s">
        <v>75</v>
      </c>
      <c r="E63" s="583"/>
      <c r="F63" s="584"/>
      <c r="G63" s="371">
        <f>SUM(G60:G62)</f>
        <v>0</v>
      </c>
      <c r="H63" s="358"/>
      <c r="I63" s="358"/>
      <c r="J63" s="358"/>
      <c r="K63" s="346"/>
      <c r="L63" s="240"/>
      <c r="M63" s="241"/>
    </row>
    <row r="64" spans="1:13" s="215" customFormat="1" ht="14.3" thickBot="1">
      <c r="L64" s="295"/>
      <c r="M64" s="295"/>
    </row>
    <row r="65" spans="3:13" s="215" customFormat="1" ht="16.3" thickBot="1">
      <c r="C65" s="535" t="s">
        <v>76</v>
      </c>
      <c r="D65" s="581"/>
      <c r="E65" s="581"/>
      <c r="F65" s="582"/>
      <c r="G65" s="349">
        <f>G44+G51+G57+G63</f>
        <v>1166</v>
      </c>
      <c r="L65" s="295"/>
      <c r="M65" s="295"/>
    </row>
    <row r="66" spans="3:13">
      <c r="L66" s="300"/>
      <c r="M66" s="300"/>
    </row>
    <row r="67" spans="3:13">
      <c r="L67" s="300"/>
      <c r="M67" s="300"/>
    </row>
    <row r="68" spans="3:13">
      <c r="L68" s="300"/>
      <c r="M68" s="300"/>
    </row>
    <row r="69" spans="3:13">
      <c r="L69" s="300"/>
      <c r="M69" s="300"/>
    </row>
    <row r="70" spans="3:13">
      <c r="L70" s="300"/>
      <c r="M70" s="300"/>
    </row>
    <row r="71" spans="3:13">
      <c r="L71" s="300"/>
      <c r="M71" s="300"/>
    </row>
    <row r="72" spans="3:13">
      <c r="L72" s="300"/>
      <c r="M72" s="300"/>
    </row>
  </sheetData>
  <sheetProtection formatRows="0"/>
  <mergeCells count="38">
    <mergeCell ref="A1:K1"/>
    <mergeCell ref="H22:H24"/>
    <mergeCell ref="C23:C24"/>
    <mergeCell ref="A10:C10"/>
    <mergeCell ref="I22:I24"/>
    <mergeCell ref="K22:K24"/>
    <mergeCell ref="A8:C8"/>
    <mergeCell ref="A2:I2"/>
    <mergeCell ref="D22:F22"/>
    <mergeCell ref="G22:G23"/>
    <mergeCell ref="A9:C9"/>
    <mergeCell ref="A5:K5"/>
    <mergeCell ref="B7:C7"/>
    <mergeCell ref="A4:K4"/>
    <mergeCell ref="B11:C11"/>
    <mergeCell ref="D9:E9"/>
    <mergeCell ref="D42:F42"/>
    <mergeCell ref="D39:F39"/>
    <mergeCell ref="D37:F37"/>
    <mergeCell ref="D33:F33"/>
    <mergeCell ref="A23:A24"/>
    <mergeCell ref="B23:B24"/>
    <mergeCell ref="D31:F31"/>
    <mergeCell ref="D27:F27"/>
    <mergeCell ref="C65:F65"/>
    <mergeCell ref="D63:F63"/>
    <mergeCell ref="D57:F57"/>
    <mergeCell ref="D51:F51"/>
    <mergeCell ref="C44:F44"/>
    <mergeCell ref="D47:F47"/>
    <mergeCell ref="A17:C18"/>
    <mergeCell ref="J22:J24"/>
    <mergeCell ref="D10:E10"/>
    <mergeCell ref="D11:E11"/>
    <mergeCell ref="G8:J8"/>
    <mergeCell ref="G9:I9"/>
    <mergeCell ref="G10:I10"/>
    <mergeCell ref="G11:I11"/>
  </mergeCells>
  <dataValidations disablePrompts="1" count="6">
    <dataValidation type="list" allowBlank="1" showInputMessage="1" showErrorMessage="1" errorTitle="Invalid Selection!!" error="This template is designed for the FTP 150k useful life averaging set." sqref="D10 F10" xr:uid="{00000000-0002-0000-0300-000000000000}">
      <formula1>"150k Useful Life"</formula1>
    </dataValidation>
    <dataValidation type="list" showInputMessage="1" showErrorMessage="1" errorTitle="Invalid Year" error="Must be from Model Years 2017-2027." sqref="D8" xr:uid="{00000000-0002-0000-0300-000001000000}">
      <formula1>Model_Years1</formula1>
    </dataValidation>
    <dataValidation type="whole" allowBlank="1" showInputMessage="1" showErrorMessage="1" errorTitle="Invalid Value !!!" error="Must be a whole number from 0 to 5,000,000 !!!" sqref="F60:F61 F54:F55 F48:F49 F28:F29 F34:F35 F40" xr:uid="{00000000-0002-0000-0300-000002000000}">
      <formula1>0</formula1>
      <formula2>5000000</formula2>
    </dataValidation>
    <dataValidation type="list" allowBlank="1" showInputMessage="1" showErrorMessage="1" errorTitle="Invalid Selection!!" error="Only a Final Model Year Report is required." sqref="D9 F9" xr:uid="{00000000-0002-0000-0300-000003000000}">
      <formula1>"Final Model Year Report"</formula1>
    </dataValidation>
    <dataValidation type="list" allowBlank="1" showInputMessage="1" showErrorMessage="1" errorTitle="Invalid Selection!!" error="This template is designed for the FTP 120k useful life averaging set." sqref="D11" xr:uid="{00000000-0002-0000-0300-000004000000}">
      <formula1>"Yes, No"</formula1>
    </dataValidation>
    <dataValidation type="list" allowBlank="1" showInputMessage="1" showErrorMessage="1" sqref="J10:J11" xr:uid="{00000000-0002-0000-0300-000005000000}">
      <formula1>"X"</formula1>
    </dataValidation>
  </dataValidations>
  <pageMargins left="0.75" right="0.75" top="0.55000000000000004" bottom="0.25" header="0.3" footer="0.3"/>
  <pageSetup paperSize="5" scale="43" orientation="landscape" r:id="rId1"/>
  <headerFooter differentFirst="1">
    <firstHeader>&amp;L&amp;G&amp;C&amp;"-,Bold"EPA Tier 3 Averaging Banking &amp; Trading Reporting Template&amp;R&amp;"-,Regular"Office of Transportation and Air Quality
August, 2018</first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P114"/>
  <sheetViews>
    <sheetView zoomScale="65" zoomScaleNormal="65" zoomScalePageLayoutView="65" workbookViewId="0">
      <selection activeCell="N2" sqref="N1:N4"/>
    </sheetView>
  </sheetViews>
  <sheetFormatPr defaultRowHeight="12.9"/>
  <cols>
    <col min="1" max="1" width="12.25" customWidth="1"/>
    <col min="2" max="2" width="8.25" customWidth="1"/>
    <col min="3" max="3" width="18.25" bestFit="1" customWidth="1"/>
    <col min="4" max="4" width="12.875" customWidth="1"/>
    <col min="5" max="5" width="14.5" customWidth="1"/>
    <col min="6" max="6" width="14" customWidth="1"/>
    <col min="7" max="7" width="11.875" customWidth="1"/>
    <col min="8" max="8" width="12.75" customWidth="1"/>
    <col min="9" max="9" width="12" customWidth="1"/>
    <col min="10" max="10" width="12.75" customWidth="1"/>
    <col min="11" max="11" width="114.5" customWidth="1"/>
    <col min="12" max="12" width="13" customWidth="1"/>
    <col min="13" max="13" width="10.75" customWidth="1"/>
    <col min="14" max="14" width="35.5" customWidth="1"/>
    <col min="15" max="15" width="9" style="30"/>
    <col min="16" max="16" width="18.75" style="30" customWidth="1"/>
  </cols>
  <sheetData>
    <row r="1" spans="1:15" s="1" customFormat="1" ht="41.3" customHeight="1">
      <c r="A1" s="503" t="s">
        <v>165</v>
      </c>
      <c r="B1" s="503"/>
      <c r="C1" s="503"/>
      <c r="D1" s="503"/>
      <c r="E1" s="503"/>
      <c r="F1" s="503"/>
      <c r="G1" s="503"/>
      <c r="H1" s="503"/>
      <c r="I1" s="503"/>
      <c r="J1" s="503"/>
      <c r="K1" s="503"/>
      <c r="L1" s="5"/>
      <c r="M1" s="5"/>
      <c r="N1" s="464" t="s">
        <v>169</v>
      </c>
    </row>
    <row r="2" spans="1:15" s="1" customFormat="1" ht="30.75" customHeight="1">
      <c r="A2" s="503" t="s">
        <v>82</v>
      </c>
      <c r="B2" s="503"/>
      <c r="C2" s="503"/>
      <c r="D2" s="503"/>
      <c r="E2" s="503"/>
      <c r="F2" s="503"/>
      <c r="G2" s="503"/>
      <c r="H2" s="619" t="s">
        <v>54</v>
      </c>
      <c r="I2" s="619"/>
      <c r="J2" s="619"/>
      <c r="K2" s="619"/>
      <c r="N2" s="464" t="s">
        <v>162</v>
      </c>
      <c r="O2" s="42"/>
    </row>
    <row r="3" spans="1:15" s="14" customFormat="1" ht="30.75" customHeight="1" thickBot="1">
      <c r="A3" s="46"/>
      <c r="B3" s="46"/>
      <c r="C3" s="46"/>
      <c r="D3" s="46"/>
      <c r="E3" s="46"/>
      <c r="F3" s="46"/>
      <c r="G3" s="46"/>
      <c r="H3" s="148"/>
      <c r="I3" s="148"/>
      <c r="J3" s="148"/>
      <c r="K3" s="148"/>
      <c r="N3" s="464" t="s">
        <v>167</v>
      </c>
      <c r="O3" s="42"/>
    </row>
    <row r="4" spans="1:15" s="14" customFormat="1" ht="30.75" customHeight="1">
      <c r="A4" s="513" t="s">
        <v>129</v>
      </c>
      <c r="B4" s="514"/>
      <c r="C4" s="514"/>
      <c r="D4" s="514"/>
      <c r="E4" s="514"/>
      <c r="F4" s="514"/>
      <c r="G4" s="514"/>
      <c r="H4" s="514"/>
      <c r="I4" s="514"/>
      <c r="J4" s="514"/>
      <c r="K4" s="629"/>
      <c r="N4" s="464" t="s">
        <v>168</v>
      </c>
      <c r="O4" s="42"/>
    </row>
    <row r="5" spans="1:15" s="14" customFormat="1" ht="133.5" customHeight="1" thickBot="1">
      <c r="A5" s="626" t="s">
        <v>155</v>
      </c>
      <c r="B5" s="627"/>
      <c r="C5" s="627"/>
      <c r="D5" s="627"/>
      <c r="E5" s="627"/>
      <c r="F5" s="627"/>
      <c r="G5" s="627"/>
      <c r="H5" s="627"/>
      <c r="I5" s="627"/>
      <c r="J5" s="627"/>
      <c r="K5" s="628"/>
      <c r="N5" s="42"/>
      <c r="O5" s="42"/>
    </row>
    <row r="6" spans="1:15" s="14" customFormat="1" ht="14.3" customHeight="1" thickBot="1">
      <c r="A6" s="46"/>
      <c r="B6" s="47"/>
      <c r="C6" s="47"/>
      <c r="D6" s="47"/>
      <c r="E6" s="47"/>
      <c r="F6" s="47"/>
      <c r="G6" s="47"/>
      <c r="H6" s="47"/>
      <c r="I6" s="47"/>
      <c r="J6" s="47"/>
      <c r="K6" s="47"/>
      <c r="N6" s="42"/>
      <c r="O6" s="42"/>
    </row>
    <row r="7" spans="1:15" s="14" customFormat="1" ht="21.1" customHeight="1" thickBot="1">
      <c r="A7" s="613" t="s">
        <v>12</v>
      </c>
      <c r="B7" s="614"/>
      <c r="C7" s="615"/>
      <c r="D7" s="622">
        <v>2017</v>
      </c>
      <c r="E7" s="623"/>
      <c r="F7" s="47"/>
      <c r="G7" s="47"/>
      <c r="H7" s="47"/>
      <c r="I7" s="47"/>
      <c r="J7" s="47"/>
      <c r="K7" s="437"/>
      <c r="L7" s="3"/>
      <c r="O7" s="51"/>
    </row>
    <row r="8" spans="1:15" s="14" customFormat="1" ht="20.25" customHeight="1" thickBot="1">
      <c r="A8" s="613" t="s">
        <v>14</v>
      </c>
      <c r="B8" s="614"/>
      <c r="C8" s="615"/>
      <c r="D8" s="616" t="s">
        <v>15</v>
      </c>
      <c r="E8" s="617"/>
      <c r="F8" s="618"/>
      <c r="G8" s="47"/>
      <c r="H8" s="439"/>
      <c r="I8" s="440"/>
      <c r="J8" s="440"/>
      <c r="K8" s="438"/>
      <c r="L8" s="3"/>
      <c r="O8" s="51"/>
    </row>
    <row r="9" spans="1:15" s="14" customFormat="1" ht="20.25" customHeight="1" thickBot="1">
      <c r="A9" s="613" t="s">
        <v>13</v>
      </c>
      <c r="B9" s="614"/>
      <c r="C9" s="615"/>
      <c r="D9" s="616" t="s">
        <v>50</v>
      </c>
      <c r="E9" s="620"/>
      <c r="F9" s="621"/>
      <c r="G9" s="47"/>
      <c r="H9" s="440"/>
      <c r="I9" s="440"/>
      <c r="J9" s="440"/>
      <c r="K9" s="54"/>
      <c r="L9" s="44"/>
      <c r="M9" s="48"/>
      <c r="N9" s="42"/>
      <c r="O9" s="42"/>
    </row>
    <row r="10" spans="1:15" s="14" customFormat="1" ht="20.25" customHeight="1" thickBot="1">
      <c r="A10" s="137"/>
      <c r="B10" s="624" t="s">
        <v>110</v>
      </c>
      <c r="C10" s="624"/>
      <c r="D10" s="616" t="s">
        <v>48</v>
      </c>
      <c r="E10" s="620"/>
      <c r="F10" s="625"/>
      <c r="G10" s="47"/>
      <c r="H10" s="47"/>
      <c r="I10" s="47"/>
      <c r="J10" s="47"/>
      <c r="K10" s="54"/>
      <c r="L10" s="44"/>
      <c r="M10" s="48"/>
      <c r="N10" s="42"/>
      <c r="O10" s="42"/>
    </row>
    <row r="11" spans="1:15" s="14" customFormat="1" ht="14.3" customHeight="1" thickBot="1">
      <c r="A11" s="46"/>
      <c r="B11" s="47"/>
      <c r="C11" s="47"/>
      <c r="D11" s="47"/>
      <c r="E11" s="47"/>
      <c r="F11" s="47"/>
      <c r="G11" s="47"/>
      <c r="H11" s="47"/>
      <c r="I11" s="47"/>
      <c r="J11" s="47"/>
      <c r="K11" s="54"/>
      <c r="L11" s="44"/>
      <c r="M11" s="48"/>
      <c r="N11" s="42"/>
      <c r="O11" s="42"/>
    </row>
    <row r="12" spans="1:15" s="1" customFormat="1" ht="18" customHeight="1" thickBot="1">
      <c r="A12" s="64"/>
      <c r="B12" s="64"/>
      <c r="C12" s="64"/>
      <c r="D12" s="606" t="s">
        <v>5</v>
      </c>
      <c r="E12" s="607"/>
      <c r="F12" s="608"/>
      <c r="G12" s="591" t="s">
        <v>66</v>
      </c>
      <c r="H12" s="593" t="s">
        <v>96</v>
      </c>
      <c r="I12" s="593" t="s">
        <v>97</v>
      </c>
      <c r="J12" s="593" t="s">
        <v>85</v>
      </c>
      <c r="K12" s="591" t="s">
        <v>4</v>
      </c>
      <c r="L12" s="70"/>
      <c r="M12" s="72"/>
    </row>
    <row r="13" spans="1:15" s="1" customFormat="1" ht="78.8" customHeight="1" thickBot="1">
      <c r="A13" s="596" t="s">
        <v>105</v>
      </c>
      <c r="B13" s="596" t="s">
        <v>6</v>
      </c>
      <c r="C13" s="598" t="s">
        <v>7</v>
      </c>
      <c r="D13" s="2" t="s">
        <v>98</v>
      </c>
      <c r="E13" s="61" t="s">
        <v>99</v>
      </c>
      <c r="F13" s="62" t="s">
        <v>16</v>
      </c>
      <c r="G13" s="592"/>
      <c r="H13" s="594"/>
      <c r="I13" s="594"/>
      <c r="J13" s="594"/>
      <c r="K13" s="612"/>
      <c r="L13" s="71"/>
      <c r="M13" s="72"/>
    </row>
    <row r="14" spans="1:15" s="1" customFormat="1" ht="21.1" customHeight="1" thickBot="1">
      <c r="A14" s="597"/>
      <c r="B14" s="597"/>
      <c r="C14" s="599"/>
      <c r="D14" s="63" t="s">
        <v>46</v>
      </c>
      <c r="E14" s="63" t="s">
        <v>46</v>
      </c>
      <c r="F14" s="83" t="s">
        <v>8</v>
      </c>
      <c r="G14" s="63" t="s">
        <v>46</v>
      </c>
      <c r="H14" s="595"/>
      <c r="I14" s="595"/>
      <c r="J14" s="595"/>
      <c r="K14" s="592"/>
      <c r="L14" s="71"/>
      <c r="M14" s="69"/>
    </row>
    <row r="15" spans="1:15" s="1" customFormat="1" ht="11.25" customHeight="1">
      <c r="A15" s="8"/>
      <c r="B15" s="8"/>
      <c r="C15" s="8"/>
      <c r="D15" s="7"/>
      <c r="E15" s="7"/>
      <c r="F15" s="7"/>
      <c r="G15" s="7"/>
      <c r="H15" s="9"/>
      <c r="I15" s="9"/>
      <c r="J15" s="9"/>
      <c r="K15" s="9"/>
      <c r="L15" s="65"/>
      <c r="M15" s="85"/>
    </row>
    <row r="16" spans="1:15" s="1" customFormat="1" ht="16.3" thickBot="1">
      <c r="A16" s="10" t="s">
        <v>20</v>
      </c>
      <c r="B16" s="11"/>
      <c r="C16" s="11"/>
      <c r="D16" s="11"/>
      <c r="E16" s="11"/>
      <c r="F16" s="4"/>
      <c r="G16" s="12"/>
      <c r="H16" s="11"/>
      <c r="I16" s="11"/>
      <c r="J16" s="11"/>
      <c r="K16" s="13"/>
      <c r="L16" s="11"/>
      <c r="M16" s="13"/>
    </row>
    <row r="17" spans="1:15" s="14" customFormat="1" ht="39.75" customHeight="1">
      <c r="A17" s="124">
        <v>42491</v>
      </c>
      <c r="B17" s="31">
        <v>2015</v>
      </c>
      <c r="C17" s="45" t="s">
        <v>18</v>
      </c>
      <c r="D17" s="430">
        <v>0.14000000000000001</v>
      </c>
      <c r="E17" s="430">
        <v>0.05</v>
      </c>
      <c r="F17" s="105">
        <v>23090</v>
      </c>
      <c r="G17" s="41">
        <f>astm((astm(D17,3)-(astm(E17,3)))*F17,0)</f>
        <v>2078</v>
      </c>
      <c r="H17" s="93">
        <v>42369</v>
      </c>
      <c r="I17" s="93">
        <f>DATE(YEAR(H17)+5,MONTH(H17),DAY(H17))</f>
        <v>44196</v>
      </c>
      <c r="J17" s="93">
        <v>44196</v>
      </c>
      <c r="K17" s="130" t="s">
        <v>138</v>
      </c>
      <c r="L17" s="11"/>
      <c r="M17" s="4"/>
    </row>
    <row r="18" spans="1:15" s="14" customFormat="1" ht="24.8" customHeight="1" thickBot="1">
      <c r="A18" s="125">
        <v>43100</v>
      </c>
      <c r="B18" s="75">
        <v>2015</v>
      </c>
      <c r="C18" s="77" t="s">
        <v>9</v>
      </c>
      <c r="D18" s="609" t="s">
        <v>63</v>
      </c>
      <c r="E18" s="610"/>
      <c r="F18" s="611"/>
      <c r="G18" s="429">
        <v>-2078</v>
      </c>
      <c r="H18" s="87">
        <v>43100</v>
      </c>
      <c r="I18" s="100" t="s">
        <v>10</v>
      </c>
      <c r="J18" s="100" t="s">
        <v>10</v>
      </c>
      <c r="K18" s="38" t="s">
        <v>67</v>
      </c>
      <c r="L18" s="11"/>
      <c r="M18" s="4"/>
    </row>
    <row r="19" spans="1:15" s="14" customFormat="1" ht="22.6" customHeight="1" thickBot="1">
      <c r="A19" s="17"/>
      <c r="B19" s="18"/>
      <c r="C19" s="18"/>
      <c r="D19" s="603" t="s">
        <v>77</v>
      </c>
      <c r="E19" s="604"/>
      <c r="F19" s="605"/>
      <c r="G19" s="20">
        <f>SUM(G17:G18)</f>
        <v>0</v>
      </c>
      <c r="H19" s="86"/>
      <c r="I19" s="86"/>
      <c r="J19" s="86"/>
      <c r="K19" s="13"/>
      <c r="L19" s="11"/>
      <c r="M19" s="4"/>
    </row>
    <row r="20" spans="1:15" s="14" customFormat="1" ht="16.3" thickBot="1">
      <c r="A20" s="10" t="s">
        <v>21</v>
      </c>
      <c r="B20" s="11"/>
      <c r="C20" s="11"/>
      <c r="D20" s="11"/>
      <c r="E20" s="11"/>
      <c r="F20" s="11"/>
      <c r="G20" s="12"/>
      <c r="H20" s="86"/>
      <c r="I20" s="86"/>
      <c r="J20" s="86"/>
      <c r="K20" s="13"/>
      <c r="L20" s="11"/>
      <c r="M20" s="4"/>
    </row>
    <row r="21" spans="1:15" s="14" customFormat="1" ht="34.5" customHeight="1">
      <c r="A21" s="124">
        <v>42856</v>
      </c>
      <c r="B21" s="31">
        <v>2016</v>
      </c>
      <c r="C21" s="45" t="s">
        <v>18</v>
      </c>
      <c r="D21" s="430">
        <v>0.11</v>
      </c>
      <c r="E21" s="430">
        <v>0.05</v>
      </c>
      <c r="F21" s="105">
        <v>51101</v>
      </c>
      <c r="G21" s="41">
        <f>astm((astm(D21,3)-(astm(E21,3)))*F21,0)</f>
        <v>3066</v>
      </c>
      <c r="H21" s="93">
        <v>42735</v>
      </c>
      <c r="I21" s="93">
        <f>DATE(YEAR(H21)+5,MONTH(H21),DAY(H21))</f>
        <v>44561</v>
      </c>
      <c r="J21" s="93">
        <v>44561</v>
      </c>
      <c r="K21" s="130" t="s">
        <v>139</v>
      </c>
      <c r="L21" s="11"/>
      <c r="M21" s="4"/>
    </row>
    <row r="22" spans="1:15" s="14" customFormat="1" ht="21.75" customHeight="1" thickBot="1">
      <c r="A22" s="125">
        <v>43100</v>
      </c>
      <c r="B22" s="75">
        <v>2016</v>
      </c>
      <c r="C22" s="77" t="s">
        <v>9</v>
      </c>
      <c r="D22" s="101" t="s">
        <v>10</v>
      </c>
      <c r="E22" s="102" t="s">
        <v>10</v>
      </c>
      <c r="F22" s="104" t="s">
        <v>10</v>
      </c>
      <c r="G22" s="429">
        <f>0-G21</f>
        <v>-3066</v>
      </c>
      <c r="H22" s="87">
        <v>43100</v>
      </c>
      <c r="I22" s="100" t="s">
        <v>10</v>
      </c>
      <c r="J22" s="100" t="s">
        <v>10</v>
      </c>
      <c r="K22" s="38" t="s">
        <v>67</v>
      </c>
      <c r="L22" s="11"/>
      <c r="M22" s="4"/>
    </row>
    <row r="23" spans="1:15" s="14" customFormat="1" ht="21.1" customHeight="1" thickBot="1">
      <c r="A23" s="17"/>
      <c r="B23" s="18"/>
      <c r="C23" s="18"/>
      <c r="D23" s="603" t="s">
        <v>78</v>
      </c>
      <c r="E23" s="604"/>
      <c r="F23" s="605"/>
      <c r="G23" s="20">
        <f>SUM(G21:G22)</f>
        <v>0</v>
      </c>
      <c r="H23" s="86"/>
      <c r="I23" s="86"/>
      <c r="J23" s="86"/>
      <c r="K23" s="13"/>
      <c r="L23" s="11"/>
      <c r="M23" s="4"/>
    </row>
    <row r="24" spans="1:15" s="14" customFormat="1" ht="16.3" thickBot="1">
      <c r="A24" s="17"/>
      <c r="B24" s="18"/>
      <c r="C24" s="18"/>
      <c r="D24" s="18"/>
      <c r="E24" s="18"/>
      <c r="F24" s="19"/>
      <c r="G24" s="19"/>
      <c r="H24" s="86"/>
      <c r="I24" s="86"/>
      <c r="J24" s="86"/>
      <c r="K24" s="13"/>
      <c r="L24" s="11"/>
      <c r="M24" s="4"/>
    </row>
    <row r="25" spans="1:15" s="14" customFormat="1" ht="16.3" thickBot="1">
      <c r="A25" s="17"/>
      <c r="B25" s="18"/>
      <c r="C25" s="600" t="s">
        <v>79</v>
      </c>
      <c r="D25" s="601"/>
      <c r="E25" s="601"/>
      <c r="F25" s="602"/>
      <c r="G25" s="81">
        <f>G19+G23</f>
        <v>0</v>
      </c>
      <c r="H25" s="86"/>
      <c r="I25" s="86"/>
      <c r="J25" s="86"/>
      <c r="K25" s="13"/>
      <c r="L25" s="11"/>
      <c r="M25" s="4"/>
    </row>
    <row r="26" spans="1:15" s="14" customFormat="1" ht="15.65">
      <c r="A26" s="21"/>
      <c r="B26" s="22"/>
      <c r="C26" s="22"/>
      <c r="D26" s="22"/>
      <c r="E26" s="11"/>
      <c r="F26" s="4"/>
      <c r="G26" s="56"/>
      <c r="H26" s="86"/>
      <c r="I26" s="86"/>
      <c r="J26" s="86"/>
      <c r="K26" s="13"/>
      <c r="L26" s="11"/>
      <c r="M26" s="4"/>
    </row>
    <row r="27" spans="1:15" s="14" customFormat="1" ht="16.3" thickBot="1">
      <c r="A27" s="24" t="s">
        <v>23</v>
      </c>
      <c r="B27" s="25"/>
      <c r="C27" s="25"/>
      <c r="D27" s="25"/>
      <c r="E27" s="25"/>
      <c r="F27" s="25"/>
      <c r="G27" s="26"/>
      <c r="H27" s="88"/>
      <c r="I27" s="88"/>
      <c r="J27" s="88"/>
      <c r="K27" s="27"/>
      <c r="L27" s="11"/>
      <c r="M27" s="4"/>
    </row>
    <row r="28" spans="1:15" s="14" customFormat="1" ht="15.65">
      <c r="A28" s="122">
        <v>43221</v>
      </c>
      <c r="B28" s="74">
        <v>2017</v>
      </c>
      <c r="C28" s="34" t="s">
        <v>18</v>
      </c>
      <c r="D28" s="435">
        <f>'LDV,LDT1'!I12</f>
        <v>0.10299999999999999</v>
      </c>
      <c r="E28" s="430" t="e">
        <f ca="1">'LDV,LDT1'!H12</f>
        <v>#NAME?</v>
      </c>
      <c r="F28" s="105">
        <f>'LDV,LDT1'!G12</f>
        <v>210000</v>
      </c>
      <c r="G28" s="41" t="e">
        <f ca="1">astm((astm(D28,3)-(astm(E28,3)))*F28,0)</f>
        <v>#NAME?</v>
      </c>
      <c r="H28" s="89">
        <v>43100</v>
      </c>
      <c r="I28" s="93">
        <f>DATE(YEAR(H28)+5,MONTH(H28),DAY(H28))</f>
        <v>44926</v>
      </c>
      <c r="J28" s="93">
        <v>44926</v>
      </c>
      <c r="K28" s="37"/>
      <c r="L28" s="11"/>
      <c r="M28" s="4"/>
      <c r="O28" s="28"/>
    </row>
    <row r="29" spans="1:15" s="14" customFormat="1" ht="15.65">
      <c r="A29" s="121">
        <v>43100</v>
      </c>
      <c r="B29" s="106">
        <v>2017</v>
      </c>
      <c r="C29" s="107" t="s">
        <v>9</v>
      </c>
      <c r="D29" s="109" t="s">
        <v>10</v>
      </c>
      <c r="E29" s="110" t="s">
        <v>10</v>
      </c>
      <c r="F29" s="108" t="s">
        <v>10</v>
      </c>
      <c r="G29" s="436">
        <f>G17</f>
        <v>2078</v>
      </c>
      <c r="H29" s="97">
        <v>42369</v>
      </c>
      <c r="I29" s="127" t="s">
        <v>10</v>
      </c>
      <c r="J29" s="127" t="s">
        <v>10</v>
      </c>
      <c r="K29" s="98" t="s">
        <v>80</v>
      </c>
      <c r="L29" s="11"/>
      <c r="M29" s="4"/>
    </row>
    <row r="30" spans="1:15" s="14" customFormat="1" ht="15.65">
      <c r="A30" s="121">
        <v>43100</v>
      </c>
      <c r="B30" s="106">
        <v>2017</v>
      </c>
      <c r="C30" s="107" t="s">
        <v>9</v>
      </c>
      <c r="D30" s="109" t="s">
        <v>10</v>
      </c>
      <c r="E30" s="110" t="s">
        <v>10</v>
      </c>
      <c r="F30" s="108" t="s">
        <v>10</v>
      </c>
      <c r="G30" s="436">
        <f>G21</f>
        <v>3066</v>
      </c>
      <c r="H30" s="97">
        <v>42735</v>
      </c>
      <c r="I30" s="127" t="s">
        <v>10</v>
      </c>
      <c r="J30" s="127" t="s">
        <v>10</v>
      </c>
      <c r="K30" s="98" t="s">
        <v>81</v>
      </c>
      <c r="L30" s="11"/>
      <c r="M30" s="4"/>
    </row>
    <row r="31" spans="1:15" s="14" customFormat="1" ht="16.3" thickBot="1">
      <c r="A31" s="121">
        <v>43137</v>
      </c>
      <c r="B31" s="75">
        <v>2017</v>
      </c>
      <c r="C31" s="36" t="s">
        <v>9</v>
      </c>
      <c r="D31" s="101" t="s">
        <v>10</v>
      </c>
      <c r="E31" s="102" t="s">
        <v>10</v>
      </c>
      <c r="F31" s="104" t="s">
        <v>10</v>
      </c>
      <c r="G31" s="429">
        <v>10000</v>
      </c>
      <c r="H31" s="90">
        <v>43100</v>
      </c>
      <c r="I31" s="15" t="s">
        <v>10</v>
      </c>
      <c r="J31" s="15" t="s">
        <v>10</v>
      </c>
      <c r="K31" s="38" t="s">
        <v>108</v>
      </c>
      <c r="L31" s="11"/>
      <c r="M31" s="4"/>
    </row>
    <row r="32" spans="1:15" s="14" customFormat="1" ht="16.3" thickBot="1">
      <c r="A32" s="123"/>
      <c r="B32" s="18"/>
      <c r="C32" s="18"/>
      <c r="D32" s="603" t="s">
        <v>73</v>
      </c>
      <c r="E32" s="604"/>
      <c r="F32" s="605"/>
      <c r="G32" s="99" t="e">
        <f ca="1">SUM(G28:G31)</f>
        <v>#NAME?</v>
      </c>
      <c r="H32" s="86"/>
      <c r="I32" s="86"/>
      <c r="J32" s="86"/>
      <c r="K32" s="13"/>
      <c r="L32" s="11"/>
      <c r="M32" s="4"/>
    </row>
    <row r="33" spans="1:16" s="14" customFormat="1" ht="15.65">
      <c r="A33" s="123"/>
      <c r="B33" s="18"/>
      <c r="C33" s="18"/>
      <c r="D33" s="56"/>
      <c r="E33" s="80"/>
      <c r="F33" s="80"/>
      <c r="G33" s="19"/>
      <c r="H33" s="86"/>
      <c r="I33" s="86"/>
      <c r="J33" s="86"/>
      <c r="K33" s="13"/>
      <c r="L33" s="11"/>
      <c r="M33" s="4"/>
    </row>
    <row r="34" spans="1:16" s="14" customFormat="1" ht="16.3" thickBot="1">
      <c r="A34" s="10" t="s">
        <v>24</v>
      </c>
      <c r="B34" s="11"/>
      <c r="C34" s="11"/>
      <c r="D34" s="11"/>
      <c r="E34" s="11"/>
      <c r="F34" s="11"/>
      <c r="G34" s="12"/>
      <c r="H34" s="86"/>
      <c r="I34" s="86"/>
      <c r="J34" s="86"/>
      <c r="K34" s="13"/>
      <c r="L34" s="11"/>
      <c r="M34" s="4"/>
    </row>
    <row r="35" spans="1:16" s="14" customFormat="1" ht="15.65">
      <c r="A35" s="124">
        <v>43586</v>
      </c>
      <c r="B35" s="74">
        <v>2018</v>
      </c>
      <c r="C35" s="34" t="s">
        <v>18</v>
      </c>
      <c r="D35" s="45"/>
      <c r="E35" s="34"/>
      <c r="F35" s="105"/>
      <c r="G35" s="41">
        <f>astm((astm(D35,3)-(astm(E35,3)))*F35,0)</f>
        <v>0</v>
      </c>
      <c r="H35" s="89"/>
      <c r="I35" s="89"/>
      <c r="J35" s="89"/>
      <c r="K35" s="37"/>
      <c r="L35" s="11"/>
      <c r="M35" s="4"/>
    </row>
    <row r="36" spans="1:16" s="14" customFormat="1" ht="16.3" thickBot="1">
      <c r="A36" s="125"/>
      <c r="B36" s="75">
        <v>2018</v>
      </c>
      <c r="C36" s="36" t="s">
        <v>9</v>
      </c>
      <c r="D36" s="101" t="s">
        <v>10</v>
      </c>
      <c r="E36" s="102" t="s">
        <v>10</v>
      </c>
      <c r="F36" s="104" t="s">
        <v>10</v>
      </c>
      <c r="G36" s="429"/>
      <c r="H36" s="90"/>
      <c r="I36" s="15" t="s">
        <v>10</v>
      </c>
      <c r="J36" s="15" t="s">
        <v>10</v>
      </c>
      <c r="K36" s="38"/>
      <c r="L36" s="11"/>
      <c r="M36" s="4"/>
    </row>
    <row r="37" spans="1:16" s="14" customFormat="1" ht="16.5" customHeight="1" thickBot="1">
      <c r="A37" s="126"/>
      <c r="B37" s="50"/>
      <c r="C37" s="50"/>
      <c r="D37" s="603" t="s">
        <v>74</v>
      </c>
      <c r="E37" s="604"/>
      <c r="F37" s="605"/>
      <c r="G37" s="99">
        <f>SUM(G35:G36)</f>
        <v>0</v>
      </c>
      <c r="H37" s="86"/>
      <c r="I37" s="86"/>
      <c r="J37" s="86"/>
      <c r="K37" s="13"/>
      <c r="L37" s="11"/>
      <c r="M37" s="4"/>
    </row>
    <row r="38" spans="1:16" s="1" customFormat="1" ht="18" customHeight="1">
      <c r="A38" s="55"/>
      <c r="B38" s="43"/>
      <c r="C38" s="52"/>
      <c r="D38" s="53"/>
      <c r="E38" s="53"/>
      <c r="F38" s="6"/>
      <c r="H38" s="91"/>
      <c r="I38" s="91"/>
      <c r="J38" s="91"/>
      <c r="K38" s="29"/>
      <c r="L38" s="29"/>
      <c r="M38" s="4"/>
    </row>
    <row r="39" spans="1:16" s="1" customFormat="1" ht="16.3" thickBot="1">
      <c r="A39" s="10" t="s">
        <v>25</v>
      </c>
      <c r="B39" s="11"/>
      <c r="C39" s="11"/>
      <c r="D39" s="11"/>
      <c r="E39" s="11"/>
      <c r="F39" s="11"/>
      <c r="G39" s="12"/>
      <c r="H39" s="86"/>
      <c r="I39" s="86"/>
      <c r="J39" s="86"/>
      <c r="K39" s="13"/>
      <c r="L39" s="11"/>
      <c r="M39" s="4"/>
    </row>
    <row r="40" spans="1:16" s="1" customFormat="1" ht="15.65">
      <c r="A40" s="124">
        <v>43952</v>
      </c>
      <c r="B40" s="74">
        <v>2019</v>
      </c>
      <c r="C40" s="34" t="s">
        <v>18</v>
      </c>
      <c r="D40" s="45"/>
      <c r="E40" s="34"/>
      <c r="F40" s="105"/>
      <c r="G40" s="41">
        <f>astm((astm(D40,3)-(astm(E40,3)))*F40,0)</f>
        <v>0</v>
      </c>
      <c r="H40" s="89"/>
      <c r="I40" s="89"/>
      <c r="J40" s="89"/>
      <c r="K40" s="37"/>
      <c r="L40" s="11"/>
      <c r="M40" s="4"/>
    </row>
    <row r="41" spans="1:16" s="1" customFormat="1" ht="16.3" thickBot="1">
      <c r="A41" s="125"/>
      <c r="B41" s="75">
        <v>2019</v>
      </c>
      <c r="C41" s="36" t="s">
        <v>9</v>
      </c>
      <c r="D41" s="101" t="s">
        <v>10</v>
      </c>
      <c r="E41" s="102" t="s">
        <v>10</v>
      </c>
      <c r="F41" s="104" t="s">
        <v>10</v>
      </c>
      <c r="G41" s="429"/>
      <c r="H41" s="90"/>
      <c r="I41" s="15" t="s">
        <v>10</v>
      </c>
      <c r="J41" s="15" t="s">
        <v>10</v>
      </c>
      <c r="K41" s="38"/>
      <c r="L41" s="11"/>
      <c r="M41" s="4"/>
    </row>
    <row r="42" spans="1:16" s="1" customFormat="1" ht="16.3" thickBot="1">
      <c r="A42" s="49"/>
      <c r="B42" s="50"/>
      <c r="C42" s="50"/>
      <c r="D42" s="603" t="s">
        <v>75</v>
      </c>
      <c r="E42" s="604"/>
      <c r="F42" s="605"/>
      <c r="G42" s="99">
        <f>SUM(G40:G41)</f>
        <v>0</v>
      </c>
      <c r="H42" s="86"/>
      <c r="I42" s="86"/>
      <c r="J42" s="86"/>
      <c r="K42" s="13"/>
      <c r="L42" s="11"/>
      <c r="M42" s="4"/>
    </row>
    <row r="43" spans="1:16" s="1" customFormat="1" ht="14.3" thickBot="1">
      <c r="L43" s="6"/>
      <c r="M43" s="6"/>
    </row>
    <row r="44" spans="1:16" s="1" customFormat="1" ht="16.3" thickBot="1">
      <c r="C44" s="600" t="s">
        <v>76</v>
      </c>
      <c r="D44" s="601"/>
      <c r="E44" s="601"/>
      <c r="F44" s="602"/>
      <c r="G44" s="23" t="e">
        <f ca="1">G25+G32+G37+G42</f>
        <v>#NAME?</v>
      </c>
      <c r="L44" s="6"/>
      <c r="M44" s="6"/>
    </row>
    <row r="45" spans="1:16">
      <c r="L45" s="30"/>
      <c r="M45" s="30"/>
      <c r="O45"/>
      <c r="P45"/>
    </row>
    <row r="46" spans="1:16">
      <c r="L46" s="30"/>
      <c r="M46" s="30"/>
      <c r="O46"/>
      <c r="P46"/>
    </row>
    <row r="47" spans="1:16">
      <c r="L47" s="30"/>
      <c r="M47" s="30"/>
      <c r="O47"/>
      <c r="P47"/>
    </row>
    <row r="48" spans="1:16">
      <c r="L48" s="30"/>
      <c r="M48" s="30"/>
      <c r="O48"/>
      <c r="P48"/>
    </row>
    <row r="49" spans="4:16">
      <c r="L49" s="30"/>
      <c r="M49" s="30"/>
      <c r="O49"/>
      <c r="P49"/>
    </row>
    <row r="50" spans="4:16">
      <c r="L50" s="30"/>
      <c r="M50" s="30"/>
      <c r="O50"/>
      <c r="P50"/>
    </row>
    <row r="51" spans="4:16">
      <c r="L51" s="30"/>
      <c r="M51" s="30"/>
      <c r="O51"/>
      <c r="P51"/>
    </row>
    <row r="52" spans="4:16" s="1" customFormat="1" ht="13.6">
      <c r="D52"/>
      <c r="E52"/>
      <c r="F52"/>
      <c r="G52"/>
      <c r="O52" s="6"/>
      <c r="P52" s="6"/>
    </row>
    <row r="53" spans="4:16" s="1" customFormat="1" ht="13.6">
      <c r="D53"/>
      <c r="E53"/>
      <c r="F53"/>
      <c r="G53"/>
      <c r="O53" s="6"/>
      <c r="P53" s="6"/>
    </row>
    <row r="54" spans="4:16" s="1" customFormat="1" ht="13.6">
      <c r="O54" s="6"/>
      <c r="P54" s="6"/>
    </row>
    <row r="55" spans="4:16" s="1" customFormat="1" ht="13.6">
      <c r="O55" s="6"/>
      <c r="P55" s="6"/>
    </row>
    <row r="56" spans="4:16" s="1" customFormat="1" ht="13.6">
      <c r="O56" s="6"/>
      <c r="P56" s="6"/>
    </row>
    <row r="57" spans="4:16" s="1" customFormat="1" ht="13.6">
      <c r="O57" s="6"/>
      <c r="P57" s="6"/>
    </row>
    <row r="58" spans="4:16" s="1" customFormat="1" ht="13.6">
      <c r="O58" s="6"/>
      <c r="P58" s="6"/>
    </row>
    <row r="59" spans="4:16" s="1" customFormat="1" ht="13.6">
      <c r="O59" s="6"/>
      <c r="P59" s="6"/>
    </row>
    <row r="60" spans="4:16" s="1" customFormat="1" ht="13.6">
      <c r="O60" s="6"/>
      <c r="P60" s="6"/>
    </row>
    <row r="61" spans="4:16" s="1" customFormat="1" ht="13.6">
      <c r="O61" s="6"/>
      <c r="P61" s="6"/>
    </row>
    <row r="62" spans="4:16" s="1" customFormat="1" ht="13.6">
      <c r="O62" s="6"/>
      <c r="P62" s="6"/>
    </row>
    <row r="63" spans="4:16" s="1" customFormat="1" ht="13.6">
      <c r="O63" s="6"/>
      <c r="P63" s="6"/>
    </row>
    <row r="64" spans="4:16" s="1" customFormat="1" ht="13.6">
      <c r="O64" s="6"/>
      <c r="P64" s="6"/>
    </row>
    <row r="65" spans="15:16" s="1" customFormat="1" ht="13.6">
      <c r="O65" s="6"/>
      <c r="P65" s="6"/>
    </row>
    <row r="66" spans="15:16" s="1" customFormat="1" ht="13.6">
      <c r="O66" s="6"/>
      <c r="P66" s="6"/>
    </row>
    <row r="67" spans="15:16" s="1" customFormat="1" ht="13.6">
      <c r="O67" s="6"/>
      <c r="P67" s="6"/>
    </row>
    <row r="68" spans="15:16" s="1" customFormat="1" ht="13.6">
      <c r="O68" s="6"/>
      <c r="P68" s="6"/>
    </row>
    <row r="69" spans="15:16" s="1" customFormat="1" ht="13.6">
      <c r="O69" s="6"/>
      <c r="P69" s="6"/>
    </row>
    <row r="70" spans="15:16" s="1" customFormat="1" ht="13.6">
      <c r="O70" s="6"/>
      <c r="P70" s="6"/>
    </row>
    <row r="71" spans="15:16" s="1" customFormat="1" ht="13.6">
      <c r="O71" s="6"/>
      <c r="P71" s="6"/>
    </row>
    <row r="72" spans="15:16" s="1" customFormat="1" ht="13.6">
      <c r="O72" s="6"/>
      <c r="P72" s="6"/>
    </row>
    <row r="73" spans="15:16" s="1" customFormat="1" ht="13.6">
      <c r="O73" s="6"/>
      <c r="P73" s="6"/>
    </row>
    <row r="74" spans="15:16" s="1" customFormat="1" ht="13.6">
      <c r="O74" s="6"/>
      <c r="P74" s="6"/>
    </row>
    <row r="75" spans="15:16" s="1" customFormat="1" ht="13.6">
      <c r="O75" s="6"/>
      <c r="P75" s="6"/>
    </row>
    <row r="76" spans="15:16" s="1" customFormat="1" ht="13.6">
      <c r="O76" s="6"/>
      <c r="P76" s="6"/>
    </row>
    <row r="77" spans="15:16" s="1" customFormat="1" ht="13.6">
      <c r="O77" s="6"/>
      <c r="P77" s="6"/>
    </row>
    <row r="78" spans="15:16" s="1" customFormat="1" ht="13.6">
      <c r="O78" s="6"/>
      <c r="P78" s="6"/>
    </row>
    <row r="79" spans="15:16" s="1" customFormat="1" ht="13.6">
      <c r="O79" s="6"/>
      <c r="P79" s="6"/>
    </row>
    <row r="80" spans="15:16" s="1" customFormat="1" ht="13.6">
      <c r="O80" s="6"/>
      <c r="P80" s="6"/>
    </row>
    <row r="81" spans="15:16" s="1" customFormat="1" ht="13.6">
      <c r="O81" s="6"/>
      <c r="P81" s="6"/>
    </row>
    <row r="82" spans="15:16" s="1" customFormat="1" ht="13.6">
      <c r="O82" s="6"/>
      <c r="P82" s="6"/>
    </row>
    <row r="83" spans="15:16" s="1" customFormat="1" ht="13.6">
      <c r="O83" s="6"/>
      <c r="P83" s="6"/>
    </row>
    <row r="84" spans="15:16" s="1" customFormat="1" ht="13.6">
      <c r="O84" s="6"/>
      <c r="P84" s="6"/>
    </row>
    <row r="85" spans="15:16" s="1" customFormat="1" ht="13.6">
      <c r="O85" s="6"/>
      <c r="P85" s="6"/>
    </row>
    <row r="86" spans="15:16" s="1" customFormat="1" ht="13.6">
      <c r="O86" s="6"/>
      <c r="P86" s="6"/>
    </row>
    <row r="87" spans="15:16" s="1" customFormat="1" ht="13.6">
      <c r="O87" s="6"/>
      <c r="P87" s="6"/>
    </row>
    <row r="88" spans="15:16" s="1" customFormat="1" ht="13.6">
      <c r="O88" s="6"/>
      <c r="P88" s="6"/>
    </row>
    <row r="89" spans="15:16" s="1" customFormat="1" ht="13.6">
      <c r="O89" s="6"/>
      <c r="P89" s="6"/>
    </row>
    <row r="90" spans="15:16" s="1" customFormat="1" ht="13.6">
      <c r="O90" s="6"/>
      <c r="P90" s="6"/>
    </row>
    <row r="91" spans="15:16" s="1" customFormat="1" ht="13.6">
      <c r="O91" s="6"/>
      <c r="P91" s="6"/>
    </row>
    <row r="92" spans="15:16" s="1" customFormat="1" ht="13.6">
      <c r="O92" s="6"/>
      <c r="P92" s="6"/>
    </row>
    <row r="93" spans="15:16" s="1" customFormat="1" ht="13.6">
      <c r="O93" s="6"/>
      <c r="P93" s="6"/>
    </row>
    <row r="94" spans="15:16" s="1" customFormat="1" ht="13.6">
      <c r="O94" s="6"/>
      <c r="P94" s="6"/>
    </row>
    <row r="95" spans="15:16" s="1" customFormat="1" ht="13.6">
      <c r="O95" s="6"/>
      <c r="P95" s="6"/>
    </row>
    <row r="96" spans="15:16" s="1" customFormat="1" ht="13.6">
      <c r="O96" s="6"/>
      <c r="P96" s="6"/>
    </row>
    <row r="97" spans="15:16" s="1" customFormat="1" ht="13.6">
      <c r="O97" s="6"/>
      <c r="P97" s="6"/>
    </row>
    <row r="98" spans="15:16" s="1" customFormat="1" ht="13.6">
      <c r="O98" s="6"/>
      <c r="P98" s="6"/>
    </row>
    <row r="99" spans="15:16" s="1" customFormat="1" ht="13.6">
      <c r="O99" s="6"/>
      <c r="P99" s="6"/>
    </row>
    <row r="100" spans="15:16" s="1" customFormat="1" ht="13.6">
      <c r="O100" s="6"/>
      <c r="P100" s="6"/>
    </row>
    <row r="101" spans="15:16" s="1" customFormat="1" ht="13.6">
      <c r="O101" s="6"/>
      <c r="P101" s="6"/>
    </row>
    <row r="102" spans="15:16" s="1" customFormat="1" ht="13.6">
      <c r="O102" s="6"/>
      <c r="P102" s="6"/>
    </row>
    <row r="103" spans="15:16" s="1" customFormat="1" ht="13.6">
      <c r="O103" s="6"/>
      <c r="P103" s="6"/>
    </row>
    <row r="104" spans="15:16" s="1" customFormat="1" ht="13.6">
      <c r="O104" s="6"/>
      <c r="P104" s="6"/>
    </row>
    <row r="105" spans="15:16" s="1" customFormat="1" ht="13.6">
      <c r="O105" s="6"/>
      <c r="P105" s="6"/>
    </row>
    <row r="106" spans="15:16" s="1" customFormat="1" ht="13.6">
      <c r="O106" s="6"/>
      <c r="P106" s="6"/>
    </row>
    <row r="107" spans="15:16" s="1" customFormat="1" ht="13.6">
      <c r="O107" s="6"/>
      <c r="P107" s="6"/>
    </row>
    <row r="108" spans="15:16" s="1" customFormat="1" ht="13.6">
      <c r="O108" s="6"/>
      <c r="P108" s="6"/>
    </row>
    <row r="109" spans="15:16" s="1" customFormat="1" ht="13.6">
      <c r="O109" s="6"/>
      <c r="P109" s="6"/>
    </row>
    <row r="110" spans="15:16" s="1" customFormat="1" ht="13.6">
      <c r="O110" s="6"/>
      <c r="P110" s="6"/>
    </row>
    <row r="111" spans="15:16" s="1" customFormat="1" ht="13.6">
      <c r="O111" s="6"/>
      <c r="P111" s="6"/>
    </row>
    <row r="112" spans="15:16" s="1" customFormat="1" ht="13.6">
      <c r="O112" s="6"/>
      <c r="P112" s="6"/>
    </row>
    <row r="113" spans="15:16" s="1" customFormat="1" ht="13.6">
      <c r="O113" s="6"/>
      <c r="P113" s="6"/>
    </row>
    <row r="114" spans="15:16" s="1" customFormat="1" ht="13.6">
      <c r="O114" s="6"/>
      <c r="P114" s="6"/>
    </row>
  </sheetData>
  <mergeCells count="30">
    <mergeCell ref="K12:K14"/>
    <mergeCell ref="A1:K1"/>
    <mergeCell ref="A8:C8"/>
    <mergeCell ref="D8:F8"/>
    <mergeCell ref="A2:G2"/>
    <mergeCell ref="H2:K2"/>
    <mergeCell ref="D9:F9"/>
    <mergeCell ref="I12:I14"/>
    <mergeCell ref="J12:J14"/>
    <mergeCell ref="A7:C7"/>
    <mergeCell ref="D7:E7"/>
    <mergeCell ref="A9:C9"/>
    <mergeCell ref="B10:C10"/>
    <mergeCell ref="D10:F10"/>
    <mergeCell ref="A5:K5"/>
    <mergeCell ref="A4:K4"/>
    <mergeCell ref="C25:F25"/>
    <mergeCell ref="D32:F32"/>
    <mergeCell ref="D12:F12"/>
    <mergeCell ref="C44:F44"/>
    <mergeCell ref="D18:F18"/>
    <mergeCell ref="D19:F19"/>
    <mergeCell ref="D23:F23"/>
    <mergeCell ref="D37:F37"/>
    <mergeCell ref="D42:F42"/>
    <mergeCell ref="G12:G13"/>
    <mergeCell ref="H12:H14"/>
    <mergeCell ref="A13:A14"/>
    <mergeCell ref="B13:B14"/>
    <mergeCell ref="C13:C14"/>
  </mergeCells>
  <phoneticPr fontId="9" type="noConversion"/>
  <dataValidations count="5">
    <dataValidation type="list" allowBlank="1" showInputMessage="1" showErrorMessage="1" errorTitle="Invalid Selection!!" error="Only a Final Model Year Report is required." sqref="D8:F8" xr:uid="{00000000-0002-0000-0400-000000000000}">
      <formula1>"Final Model Year Report"</formula1>
    </dataValidation>
    <dataValidation type="list" showInputMessage="1" showErrorMessage="1" errorTitle="Invalid Year" error="Must be from Model Years 2017-2027." sqref="D7:E7" xr:uid="{00000000-0002-0000-0400-000001000000}">
      <formula1>Model_Years1</formula1>
    </dataValidation>
    <dataValidation type="whole" allowBlank="1" showInputMessage="1" showErrorMessage="1" errorTitle="Invalid Value !!!" error="Must be a whole number from 0 to 5,000,000 !!!" sqref="F40 F35 F21 F17 F28" xr:uid="{00000000-0002-0000-0400-000002000000}">
      <formula1>0</formula1>
      <formula2>5000000</formula2>
    </dataValidation>
    <dataValidation type="list" allowBlank="1" showInputMessage="1" showErrorMessage="1" errorTitle="Invalid Selection!!" error="This template is designed for the SFTP 120k useful life averaging set." sqref="D9:F9" xr:uid="{00000000-0002-0000-0400-000003000000}">
      <formula1>"120k Useful Life"</formula1>
    </dataValidation>
    <dataValidation type="list" allowBlank="1" showInputMessage="1" showErrorMessage="1" errorTitle="Invalid Selection!!" error="This template is designed for the FTP 120k useful life averaging set." sqref="D10:F10" xr:uid="{00000000-0002-0000-0400-000004000000}">
      <formula1>"Yes, No"</formula1>
    </dataValidation>
  </dataValidations>
  <pageMargins left="0.7" right="0.7" top="0.55000000000000004" bottom="0.25" header="0.3" footer="0.3"/>
  <pageSetup paperSize="5" scale="58" orientation="landscape" r:id="rId1"/>
  <headerFooter differentFirst="1" alignWithMargins="0">
    <firstHeader>&amp;L&amp;G&amp;C&amp;"-,Bold"EPA Tier 3 Averaging Banking &amp; Trading Reporting Template&amp;R&amp;"-,Regular"Office of Transportation and Air Quality
August, 2018</first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9"/>
  <sheetViews>
    <sheetView zoomScale="65" zoomScaleNormal="65" workbookViewId="0">
      <selection activeCell="N7" sqref="N7"/>
    </sheetView>
  </sheetViews>
  <sheetFormatPr defaultRowHeight="12.9"/>
  <cols>
    <col min="1" max="1" width="10.75" customWidth="1"/>
    <col min="3" max="3" width="18" customWidth="1"/>
    <col min="4" max="4" width="13.25" customWidth="1"/>
    <col min="5" max="5" width="14.625" customWidth="1"/>
    <col min="6" max="6" width="13.875" customWidth="1"/>
    <col min="7" max="7" width="11.125" customWidth="1"/>
    <col min="8" max="8" width="12.125" customWidth="1"/>
    <col min="9" max="9" width="12.25" customWidth="1"/>
    <col min="10" max="10" width="14.125" customWidth="1"/>
    <col min="11" max="11" width="118" customWidth="1"/>
    <col min="14" max="14" width="77.875" customWidth="1"/>
    <col min="15" max="15" width="12.125" customWidth="1"/>
    <col min="17" max="17" width="11.75" customWidth="1"/>
  </cols>
  <sheetData>
    <row r="1" spans="1:18" ht="35.35" customHeight="1">
      <c r="A1" s="503" t="s">
        <v>115</v>
      </c>
      <c r="B1" s="503"/>
      <c r="C1" s="503"/>
      <c r="D1" s="503"/>
      <c r="E1" s="503"/>
      <c r="F1" s="503"/>
      <c r="G1" s="503"/>
      <c r="H1" s="503"/>
      <c r="I1" s="503"/>
      <c r="J1" s="503"/>
      <c r="K1" s="503"/>
      <c r="L1" s="46"/>
      <c r="M1" s="46"/>
      <c r="O1" s="68"/>
      <c r="P1" s="68"/>
      <c r="Q1" s="68"/>
      <c r="R1" s="60"/>
    </row>
    <row r="2" spans="1:18" ht="30.6">
      <c r="A2" s="503" t="s">
        <v>83</v>
      </c>
      <c r="B2" s="503"/>
      <c r="C2" s="503"/>
      <c r="D2" s="503"/>
      <c r="E2" s="503"/>
      <c r="F2" s="503"/>
      <c r="G2" s="503"/>
      <c r="H2" s="503"/>
      <c r="I2" s="503"/>
      <c r="J2" s="84"/>
      <c r="K2" s="84" t="s">
        <v>54</v>
      </c>
      <c r="L2" s="68"/>
      <c r="M2" s="68"/>
      <c r="O2" s="68"/>
      <c r="P2" s="68"/>
      <c r="Q2" s="68"/>
      <c r="R2" s="60"/>
    </row>
    <row r="3" spans="1:18" s="60" customFormat="1" ht="31.25" thickBot="1">
      <c r="A3" s="46"/>
      <c r="B3" s="46"/>
      <c r="C3" s="46"/>
      <c r="D3" s="46"/>
      <c r="E3" s="46"/>
      <c r="F3" s="46"/>
      <c r="G3" s="46"/>
      <c r="H3" s="46"/>
      <c r="I3" s="46"/>
      <c r="J3" s="46"/>
      <c r="K3" s="46"/>
      <c r="L3" s="68"/>
      <c r="M3" s="68"/>
      <c r="O3" s="68"/>
      <c r="P3" s="68"/>
      <c r="Q3" s="68"/>
    </row>
    <row r="4" spans="1:18" s="60" customFormat="1" ht="30.6">
      <c r="A4" s="513" t="s">
        <v>129</v>
      </c>
      <c r="B4" s="514"/>
      <c r="C4" s="514"/>
      <c r="D4" s="514"/>
      <c r="E4" s="514"/>
      <c r="F4" s="514"/>
      <c r="G4" s="514"/>
      <c r="H4" s="514"/>
      <c r="I4" s="514"/>
      <c r="J4" s="514"/>
      <c r="K4" s="629"/>
      <c r="L4" s="68"/>
      <c r="M4" s="68"/>
      <c r="N4" s="638"/>
      <c r="O4" s="68"/>
      <c r="P4" s="68"/>
      <c r="Q4" s="68"/>
    </row>
    <row r="5" spans="1:18" s="60" customFormat="1" ht="192.25" customHeight="1" thickBot="1">
      <c r="A5" s="626" t="s">
        <v>153</v>
      </c>
      <c r="B5" s="627"/>
      <c r="C5" s="627"/>
      <c r="D5" s="627"/>
      <c r="E5" s="627"/>
      <c r="F5" s="627"/>
      <c r="G5" s="627"/>
      <c r="H5" s="627"/>
      <c r="I5" s="627"/>
      <c r="J5" s="627"/>
      <c r="K5" s="628"/>
      <c r="L5" s="68"/>
      <c r="M5" s="68"/>
      <c r="N5" s="637"/>
      <c r="O5" s="68"/>
      <c r="P5" s="68"/>
      <c r="Q5" s="68"/>
    </row>
    <row r="6" spans="1:18" ht="12.1" customHeight="1" thickBot="1">
      <c r="A6" s="46"/>
      <c r="B6" s="47"/>
      <c r="C6" s="47"/>
      <c r="D6" s="47"/>
      <c r="E6" s="47"/>
      <c r="F6" s="47"/>
      <c r="G6" s="47"/>
      <c r="H6" s="47"/>
      <c r="I6" s="47"/>
      <c r="J6" s="47"/>
      <c r="K6" s="47"/>
      <c r="L6" s="14"/>
      <c r="M6" s="14"/>
    </row>
    <row r="7" spans="1:18" ht="21.75" customHeight="1" thickBot="1">
      <c r="A7" s="613" t="s">
        <v>12</v>
      </c>
      <c r="B7" s="614"/>
      <c r="C7" s="615"/>
      <c r="D7" s="622">
        <v>2019</v>
      </c>
      <c r="E7" s="623"/>
      <c r="F7" s="47"/>
      <c r="G7" s="47"/>
      <c r="H7" s="47"/>
      <c r="I7" s="47"/>
      <c r="J7" s="47"/>
      <c r="K7" s="437"/>
      <c r="L7" s="3"/>
      <c r="M7" s="14"/>
    </row>
    <row r="8" spans="1:18" ht="26.35" customHeight="1" thickBot="1">
      <c r="A8" s="613" t="s">
        <v>14</v>
      </c>
      <c r="B8" s="614"/>
      <c r="C8" s="615"/>
      <c r="D8" s="633" t="s">
        <v>15</v>
      </c>
      <c r="E8" s="634"/>
      <c r="F8" s="635"/>
      <c r="G8" s="47"/>
      <c r="H8" s="439"/>
      <c r="I8" s="440"/>
      <c r="J8" s="440"/>
      <c r="K8" s="438"/>
      <c r="L8" s="3"/>
      <c r="M8" s="14"/>
      <c r="N8" s="464" t="s">
        <v>169</v>
      </c>
    </row>
    <row r="9" spans="1:18" ht="21.1" customHeight="1" thickBot="1">
      <c r="A9" s="613" t="s">
        <v>13</v>
      </c>
      <c r="B9" s="614"/>
      <c r="C9" s="615"/>
      <c r="D9" s="633" t="s">
        <v>51</v>
      </c>
      <c r="E9" s="634"/>
      <c r="F9" s="621"/>
      <c r="G9" s="47"/>
      <c r="H9" s="440"/>
      <c r="I9" s="440"/>
      <c r="J9" s="440"/>
      <c r="K9" s="54"/>
      <c r="L9" s="44"/>
      <c r="M9" s="48"/>
      <c r="N9" s="464" t="s">
        <v>162</v>
      </c>
    </row>
    <row r="10" spans="1:18" ht="21.1" customHeight="1" thickBot="1">
      <c r="A10" s="135"/>
      <c r="B10" s="624" t="s">
        <v>110</v>
      </c>
      <c r="C10" s="624"/>
      <c r="D10" s="616" t="s">
        <v>48</v>
      </c>
      <c r="E10" s="620"/>
      <c r="F10" s="625"/>
      <c r="G10" s="47"/>
      <c r="H10" s="47"/>
      <c r="I10" s="47"/>
      <c r="J10" s="47"/>
      <c r="K10" s="54"/>
      <c r="L10" s="44"/>
      <c r="M10" s="48"/>
      <c r="N10" s="464" t="s">
        <v>167</v>
      </c>
    </row>
    <row r="11" spans="1:18" ht="30.6" customHeight="1" thickBot="1">
      <c r="A11" s="46"/>
      <c r="B11" s="47"/>
      <c r="C11" s="47"/>
      <c r="D11" s="47"/>
      <c r="E11" s="47"/>
      <c r="F11" s="47"/>
      <c r="G11" s="47"/>
      <c r="H11" s="47"/>
      <c r="I11" s="47"/>
      <c r="J11" s="47"/>
      <c r="K11" s="54"/>
      <c r="L11" s="44"/>
      <c r="M11" s="48"/>
      <c r="N11" s="464" t="s">
        <v>168</v>
      </c>
    </row>
    <row r="12" spans="1:18" s="1" customFormat="1" ht="37.4" customHeight="1" thickBot="1">
      <c r="A12" s="64"/>
      <c r="B12" s="64"/>
      <c r="C12" s="64"/>
      <c r="D12" s="606" t="s">
        <v>5</v>
      </c>
      <c r="E12" s="607"/>
      <c r="F12" s="608"/>
      <c r="G12" s="591" t="s">
        <v>66</v>
      </c>
      <c r="H12" s="593" t="s">
        <v>96</v>
      </c>
      <c r="I12" s="593" t="s">
        <v>97</v>
      </c>
      <c r="J12" s="593" t="s">
        <v>85</v>
      </c>
      <c r="K12" s="591" t="s">
        <v>4</v>
      </c>
      <c r="L12" s="70"/>
      <c r="M12" s="72"/>
    </row>
    <row r="13" spans="1:18" s="1" customFormat="1" ht="70.5" customHeight="1" thickBot="1">
      <c r="A13" s="596" t="s">
        <v>106</v>
      </c>
      <c r="B13" s="596" t="s">
        <v>6</v>
      </c>
      <c r="C13" s="598" t="s">
        <v>7</v>
      </c>
      <c r="D13" s="2" t="s">
        <v>100</v>
      </c>
      <c r="E13" s="61" t="s">
        <v>99</v>
      </c>
      <c r="F13" s="62" t="s">
        <v>16</v>
      </c>
      <c r="G13" s="592"/>
      <c r="H13" s="594"/>
      <c r="I13" s="594"/>
      <c r="J13" s="594"/>
      <c r="K13" s="612"/>
      <c r="L13" s="71"/>
      <c r="M13" s="72"/>
      <c r="Q13" s="636"/>
      <c r="R13" s="636"/>
    </row>
    <row r="14" spans="1:18" s="1" customFormat="1" ht="21.1" customHeight="1" thickBot="1">
      <c r="A14" s="597"/>
      <c r="B14" s="597"/>
      <c r="C14" s="599"/>
      <c r="D14" s="63" t="s">
        <v>46</v>
      </c>
      <c r="E14" s="63" t="s">
        <v>46</v>
      </c>
      <c r="F14" s="83" t="s">
        <v>8</v>
      </c>
      <c r="G14" s="63" t="s">
        <v>46</v>
      </c>
      <c r="H14" s="595"/>
      <c r="I14" s="595"/>
      <c r="J14" s="595"/>
      <c r="K14" s="592"/>
      <c r="L14" s="71"/>
      <c r="M14" s="69"/>
      <c r="Q14" s="131"/>
    </row>
    <row r="15" spans="1:18" s="1" customFormat="1" ht="11.25" customHeight="1">
      <c r="A15" s="8"/>
      <c r="B15" s="8"/>
      <c r="C15" s="8"/>
      <c r="D15" s="7"/>
      <c r="E15" s="7"/>
      <c r="F15" s="7"/>
      <c r="G15" s="7"/>
      <c r="H15" s="9"/>
      <c r="I15" s="9"/>
      <c r="J15" s="9"/>
      <c r="K15" s="9"/>
      <c r="L15" s="65"/>
      <c r="M15" s="85"/>
    </row>
    <row r="16" spans="1:18" s="1" customFormat="1" ht="16.3" thickBot="1">
      <c r="A16" s="10" t="s">
        <v>20</v>
      </c>
      <c r="B16" s="11"/>
      <c r="C16" s="11"/>
      <c r="D16" s="11"/>
      <c r="E16" s="11"/>
      <c r="F16" s="4"/>
      <c r="G16" s="12"/>
      <c r="H16" s="11"/>
      <c r="I16" s="11"/>
      <c r="J16" s="11"/>
      <c r="K16" s="13"/>
      <c r="L16" s="11"/>
      <c r="M16" s="13"/>
    </row>
    <row r="17" spans="1:17" s="14" customFormat="1" ht="21.75" customHeight="1">
      <c r="A17" s="124">
        <v>42491</v>
      </c>
      <c r="B17" s="31">
        <v>2015</v>
      </c>
      <c r="C17" s="45" t="s">
        <v>65</v>
      </c>
      <c r="D17" s="430">
        <v>0.14000000000000001</v>
      </c>
      <c r="E17" s="430">
        <v>6.0999999999999999E-2</v>
      </c>
      <c r="F17" s="105">
        <v>11002</v>
      </c>
      <c r="G17" s="41">
        <f>astm((astm(D17,3)-(astm(E17,3)))*F17,0)</f>
        <v>869</v>
      </c>
      <c r="H17" s="93">
        <v>42369</v>
      </c>
      <c r="I17" s="93">
        <f>DATE(YEAR(H17)+5,MONTH(H17),DAY(H17))</f>
        <v>44196</v>
      </c>
      <c r="J17" s="93">
        <v>44196</v>
      </c>
      <c r="K17" s="37" t="s">
        <v>119</v>
      </c>
      <c r="L17" s="11"/>
      <c r="M17" s="4"/>
      <c r="Q17" s="131"/>
    </row>
    <row r="18" spans="1:17" s="14" customFormat="1" ht="22.6" customHeight="1" thickBot="1">
      <c r="A18" s="33"/>
      <c r="B18" s="75">
        <v>2015</v>
      </c>
      <c r="C18" s="77" t="s">
        <v>9</v>
      </c>
      <c r="D18" s="101" t="s">
        <v>10</v>
      </c>
      <c r="E18" s="102" t="s">
        <v>10</v>
      </c>
      <c r="F18" s="104" t="s">
        <v>10</v>
      </c>
      <c r="G18" s="429"/>
      <c r="H18" s="100" t="s">
        <v>10</v>
      </c>
      <c r="I18" s="100" t="s">
        <v>10</v>
      </c>
      <c r="J18" s="103" t="s">
        <v>10</v>
      </c>
      <c r="K18" s="38"/>
      <c r="L18" s="11"/>
      <c r="M18" s="4"/>
    </row>
    <row r="19" spans="1:17" s="14" customFormat="1" ht="21.1" customHeight="1" thickBot="1">
      <c r="A19" s="17"/>
      <c r="B19" s="18"/>
      <c r="C19" s="18"/>
      <c r="D19" s="630" t="s">
        <v>77</v>
      </c>
      <c r="E19" s="631"/>
      <c r="F19" s="632"/>
      <c r="G19" s="78">
        <f>SUM(G17:G18)</f>
        <v>869</v>
      </c>
      <c r="H19" s="86"/>
      <c r="I19" s="86"/>
      <c r="J19" s="86"/>
      <c r="K19" s="94"/>
      <c r="L19" s="11"/>
      <c r="M19" s="4"/>
    </row>
    <row r="20" spans="1:17" s="14" customFormat="1" ht="16.3" thickBot="1">
      <c r="A20" s="10" t="s">
        <v>21</v>
      </c>
      <c r="B20" s="11"/>
      <c r="C20" s="11"/>
      <c r="D20" s="11"/>
      <c r="E20" s="11"/>
      <c r="F20" s="11"/>
      <c r="G20" s="12"/>
      <c r="H20" s="86"/>
      <c r="I20" s="86"/>
      <c r="J20" s="86"/>
      <c r="K20" s="13"/>
      <c r="L20" s="11"/>
      <c r="M20" s="4"/>
    </row>
    <row r="21" spans="1:17" s="14" customFormat="1" ht="21.1" customHeight="1">
      <c r="A21" s="124">
        <v>42856</v>
      </c>
      <c r="B21" s="31">
        <v>2016</v>
      </c>
      <c r="C21" s="45" t="s">
        <v>65</v>
      </c>
      <c r="D21" s="430">
        <v>0.11</v>
      </c>
      <c r="E21" s="430">
        <v>6.0999999999999999E-2</v>
      </c>
      <c r="F21" s="105">
        <v>22784</v>
      </c>
      <c r="G21" s="41">
        <f>astm((astm(D21,3)-(astm(E21,3)))*F21,0)</f>
        <v>1116</v>
      </c>
      <c r="H21" s="93">
        <v>42735</v>
      </c>
      <c r="I21" s="93">
        <f>DATE(YEAR(H21)+5,MONTH(H21),DAY(H21))</f>
        <v>44561</v>
      </c>
      <c r="J21" s="93">
        <v>44561</v>
      </c>
      <c r="K21" s="37" t="s">
        <v>120</v>
      </c>
      <c r="L21" s="11"/>
      <c r="M21" s="4"/>
    </row>
    <row r="22" spans="1:17" s="14" customFormat="1" ht="22.6" customHeight="1" thickBot="1">
      <c r="A22" s="33"/>
      <c r="B22" s="75">
        <v>2016</v>
      </c>
      <c r="C22" s="77" t="s">
        <v>9</v>
      </c>
      <c r="D22" s="101" t="s">
        <v>10</v>
      </c>
      <c r="E22" s="102" t="s">
        <v>10</v>
      </c>
      <c r="F22" s="104" t="s">
        <v>10</v>
      </c>
      <c r="G22" s="429"/>
      <c r="H22" s="100" t="s">
        <v>10</v>
      </c>
      <c r="I22" s="100" t="s">
        <v>10</v>
      </c>
      <c r="J22" s="103" t="s">
        <v>10</v>
      </c>
      <c r="K22" s="38"/>
      <c r="L22" s="11"/>
      <c r="M22" s="4"/>
    </row>
    <row r="23" spans="1:17" s="14" customFormat="1" ht="23.3" customHeight="1" thickBot="1">
      <c r="A23" s="17"/>
      <c r="B23" s="18"/>
      <c r="C23" s="18"/>
      <c r="D23" s="630" t="s">
        <v>78</v>
      </c>
      <c r="E23" s="631"/>
      <c r="F23" s="632"/>
      <c r="G23" s="78">
        <f>SUM(G21:G22)</f>
        <v>1116</v>
      </c>
      <c r="H23" s="86"/>
      <c r="I23" s="86"/>
      <c r="J23" s="86"/>
      <c r="K23" s="94"/>
      <c r="L23" s="11"/>
      <c r="M23" s="4"/>
    </row>
    <row r="24" spans="1:17" s="14" customFormat="1" ht="16.3" thickBot="1">
      <c r="A24" s="10" t="s">
        <v>22</v>
      </c>
      <c r="B24" s="11"/>
      <c r="C24" s="11"/>
      <c r="D24" s="11"/>
      <c r="E24" s="11"/>
      <c r="F24" s="11"/>
      <c r="G24" s="12"/>
      <c r="H24" s="86"/>
      <c r="I24" s="86"/>
      <c r="J24" s="86"/>
      <c r="K24" s="13"/>
      <c r="L24" s="11"/>
      <c r="M24" s="4"/>
    </row>
    <row r="25" spans="1:17" s="14" customFormat="1" ht="15.65">
      <c r="A25" s="124">
        <v>43221</v>
      </c>
      <c r="B25" s="31">
        <v>2017</v>
      </c>
      <c r="C25" s="45" t="s">
        <v>19</v>
      </c>
      <c r="D25" s="430">
        <v>0.10299999999999999</v>
      </c>
      <c r="E25" s="430">
        <v>0.1</v>
      </c>
      <c r="F25" s="105">
        <v>1000</v>
      </c>
      <c r="G25" s="41">
        <f>astm((astm(D25,3)-(astm(E25,3)))*F25,0)</f>
        <v>3</v>
      </c>
      <c r="H25" s="93">
        <v>43100</v>
      </c>
      <c r="I25" s="89">
        <f>DATE(YEAR(H25)+8,MONTH(H25),DAY(H25))</f>
        <v>46022</v>
      </c>
      <c r="J25" s="93">
        <v>44926</v>
      </c>
      <c r="K25" s="37" t="s">
        <v>69</v>
      </c>
      <c r="L25" s="11"/>
      <c r="M25" s="4"/>
    </row>
    <row r="26" spans="1:17" s="14" customFormat="1" ht="16.3" thickBot="1">
      <c r="A26" s="33"/>
      <c r="B26" s="75">
        <v>2017</v>
      </c>
      <c r="C26" s="77" t="s">
        <v>9</v>
      </c>
      <c r="D26" s="101" t="s">
        <v>10</v>
      </c>
      <c r="E26" s="102" t="s">
        <v>10</v>
      </c>
      <c r="F26" s="104" t="s">
        <v>10</v>
      </c>
      <c r="G26" s="429"/>
      <c r="H26" s="111" t="s">
        <v>10</v>
      </c>
      <c r="I26" s="100" t="s">
        <v>10</v>
      </c>
      <c r="J26" s="103" t="s">
        <v>10</v>
      </c>
      <c r="K26" s="38"/>
      <c r="L26" s="11"/>
      <c r="M26" s="4"/>
    </row>
    <row r="27" spans="1:17" s="14" customFormat="1" ht="16.3" thickBot="1">
      <c r="A27" s="17"/>
      <c r="B27" s="18"/>
      <c r="C27" s="18"/>
      <c r="D27" s="630" t="s">
        <v>86</v>
      </c>
      <c r="E27" s="631"/>
      <c r="F27" s="632"/>
      <c r="G27" s="78">
        <f>SUM(G25:G26)</f>
        <v>3</v>
      </c>
      <c r="H27" s="86"/>
      <c r="I27" s="86"/>
      <c r="J27" s="86"/>
      <c r="K27" s="94"/>
      <c r="L27" s="11"/>
      <c r="M27" s="4"/>
    </row>
    <row r="28" spans="1:17" s="14" customFormat="1" ht="16.3" thickBot="1">
      <c r="A28" s="17"/>
      <c r="B28" s="18"/>
      <c r="C28" s="18"/>
      <c r="D28" s="18"/>
      <c r="E28" s="18"/>
      <c r="F28" s="19"/>
      <c r="G28" s="19"/>
      <c r="H28" s="86"/>
      <c r="I28" s="86"/>
      <c r="J28" s="86"/>
      <c r="K28" s="13"/>
      <c r="L28" s="11"/>
      <c r="M28" s="4"/>
    </row>
    <row r="29" spans="1:17" s="14" customFormat="1" ht="16.3" thickBot="1">
      <c r="A29" s="17"/>
      <c r="B29" s="18"/>
      <c r="C29" s="600" t="s">
        <v>72</v>
      </c>
      <c r="D29" s="601"/>
      <c r="E29" s="601"/>
      <c r="F29" s="602"/>
      <c r="G29" s="23">
        <f>SUM(G19+G23+G27)</f>
        <v>1988</v>
      </c>
      <c r="H29" s="86"/>
      <c r="I29" s="86"/>
      <c r="J29" s="86"/>
      <c r="K29" s="13"/>
      <c r="L29" s="11"/>
      <c r="M29" s="4"/>
      <c r="O29" s="131"/>
    </row>
    <row r="30" spans="1:17" s="14" customFormat="1" ht="15.65">
      <c r="A30" s="21"/>
      <c r="B30" s="22"/>
      <c r="C30" s="22"/>
      <c r="D30" s="22"/>
      <c r="E30" s="11"/>
      <c r="F30" s="4"/>
      <c r="G30" s="56"/>
      <c r="H30" s="86"/>
      <c r="I30" s="86"/>
      <c r="J30" s="86"/>
      <c r="K30" s="13"/>
      <c r="L30" s="11"/>
      <c r="M30" s="4"/>
    </row>
    <row r="31" spans="1:17" s="14" customFormat="1" ht="16.3" thickBot="1">
      <c r="A31" s="24" t="s">
        <v>23</v>
      </c>
      <c r="B31" s="25"/>
      <c r="C31" s="25"/>
      <c r="D31" s="25"/>
      <c r="E31" s="25"/>
      <c r="F31" s="25"/>
      <c r="G31" s="26"/>
      <c r="H31" s="88"/>
      <c r="I31" s="88"/>
      <c r="J31" s="88"/>
      <c r="K31" s="27"/>
      <c r="L31" s="11"/>
      <c r="M31" s="4"/>
    </row>
    <row r="32" spans="1:17" s="14" customFormat="1" ht="15.65">
      <c r="A32" s="121">
        <v>43221</v>
      </c>
      <c r="B32" s="32">
        <v>2017</v>
      </c>
      <c r="C32" s="35" t="s">
        <v>65</v>
      </c>
      <c r="D32" s="431">
        <f>'LDT2,HLDT,MDPV'!I11</f>
        <v>0.10299999999999999</v>
      </c>
      <c r="E32" s="432" t="e">
        <f ca="1">'LDT2,HLDT,MDPV'!H11</f>
        <v>#NAME?</v>
      </c>
      <c r="F32" s="433">
        <f>'LDT2,HLDT,MDPV'!G11</f>
        <v>264243</v>
      </c>
      <c r="G32" s="434" t="e">
        <f ca="1">astm((astm(D32,3)-(astm(E32,3)))*F32,0)</f>
        <v>#NAME?</v>
      </c>
      <c r="H32" s="128">
        <v>43100</v>
      </c>
      <c r="I32" s="132">
        <f>DATE(YEAR(H32)+8,MONTH(H32),DAY(H32))</f>
        <v>46022</v>
      </c>
      <c r="J32" s="96">
        <v>44926</v>
      </c>
      <c r="K32" s="39" t="s">
        <v>121</v>
      </c>
      <c r="L32" s="11"/>
      <c r="M32" s="4"/>
    </row>
    <row r="33" spans="1:13" s="14" customFormat="1" ht="21.75" customHeight="1" thickBot="1">
      <c r="A33" s="129">
        <v>43285</v>
      </c>
      <c r="B33" s="75">
        <v>2017</v>
      </c>
      <c r="C33" s="36" t="s">
        <v>9</v>
      </c>
      <c r="D33" s="101" t="s">
        <v>10</v>
      </c>
      <c r="E33" s="102" t="s">
        <v>10</v>
      </c>
      <c r="F33" s="16" t="s">
        <v>10</v>
      </c>
      <c r="G33" s="429">
        <v>-5000</v>
      </c>
      <c r="H33" s="87">
        <v>43100</v>
      </c>
      <c r="I33" s="15" t="s">
        <v>10</v>
      </c>
      <c r="J33" s="100" t="s">
        <v>10</v>
      </c>
      <c r="K33" s="38" t="s">
        <v>109</v>
      </c>
      <c r="L33" s="11"/>
      <c r="M33" s="4"/>
    </row>
    <row r="34" spans="1:13" s="14" customFormat="1" ht="16.3" thickBot="1">
      <c r="A34" s="17"/>
      <c r="B34" s="18"/>
      <c r="C34" s="18"/>
      <c r="D34" s="603" t="s">
        <v>73</v>
      </c>
      <c r="E34" s="604"/>
      <c r="F34" s="605"/>
      <c r="G34" s="78" t="e">
        <f ca="1">SUM(G32:G33)</f>
        <v>#NAME?</v>
      </c>
      <c r="H34" s="92"/>
      <c r="I34" s="92"/>
      <c r="J34" s="92"/>
      <c r="K34" s="94"/>
      <c r="L34" s="11"/>
      <c r="M34" s="4"/>
    </row>
    <row r="35" spans="1:13" s="14" customFormat="1" ht="15.65">
      <c r="A35" s="17"/>
      <c r="B35" s="18"/>
      <c r="C35" s="18"/>
      <c r="D35" s="56"/>
      <c r="E35" s="80"/>
      <c r="F35" s="80"/>
      <c r="G35" s="19"/>
      <c r="H35" s="92"/>
      <c r="I35" s="92"/>
      <c r="J35" s="92"/>
      <c r="K35" s="13"/>
      <c r="L35" s="11"/>
      <c r="M35" s="4"/>
    </row>
    <row r="36" spans="1:13" s="14" customFormat="1" ht="16.3" thickBot="1">
      <c r="A36" s="10" t="s">
        <v>24</v>
      </c>
      <c r="B36" s="11"/>
      <c r="C36" s="11"/>
      <c r="D36" s="11"/>
      <c r="E36" s="11"/>
      <c r="F36" s="11"/>
      <c r="G36" s="12"/>
      <c r="H36" s="86"/>
      <c r="I36" s="86"/>
      <c r="J36" s="86"/>
      <c r="K36" s="13"/>
      <c r="L36" s="11"/>
      <c r="M36" s="4"/>
    </row>
    <row r="37" spans="1:13" s="14" customFormat="1" ht="15.65">
      <c r="A37" s="141">
        <v>43586</v>
      </c>
      <c r="B37" s="31">
        <v>2018</v>
      </c>
      <c r="C37" s="45" t="s">
        <v>65</v>
      </c>
      <c r="D37" s="142"/>
      <c r="E37" s="143"/>
      <c r="F37" s="144"/>
      <c r="G37" s="41">
        <f>astm((astm(D37,3)-(astm(E37,3)))*F37,0)</f>
        <v>0</v>
      </c>
      <c r="H37" s="145"/>
      <c r="I37" s="145"/>
      <c r="J37" s="146"/>
      <c r="K37" s="147"/>
      <c r="L37" s="11"/>
      <c r="M37" s="4"/>
    </row>
    <row r="38" spans="1:13" s="14" customFormat="1" ht="16.3" thickBot="1">
      <c r="A38" s="40"/>
      <c r="B38" s="75">
        <v>2018</v>
      </c>
      <c r="C38" s="36" t="s">
        <v>9</v>
      </c>
      <c r="D38" s="101" t="s">
        <v>10</v>
      </c>
      <c r="E38" s="102" t="s">
        <v>10</v>
      </c>
      <c r="F38" s="16" t="s">
        <v>10</v>
      </c>
      <c r="G38" s="429"/>
      <c r="H38" s="15"/>
      <c r="I38" s="15" t="s">
        <v>10</v>
      </c>
      <c r="J38" s="103" t="s">
        <v>10</v>
      </c>
      <c r="K38" s="38"/>
      <c r="L38" s="11"/>
      <c r="M38" s="4"/>
    </row>
    <row r="39" spans="1:13" s="14" customFormat="1" ht="16.5" customHeight="1" thickBot="1">
      <c r="A39" s="49"/>
      <c r="B39" s="50"/>
      <c r="C39" s="50"/>
      <c r="D39" s="603" t="s">
        <v>74</v>
      </c>
      <c r="E39" s="604"/>
      <c r="F39" s="605"/>
      <c r="G39" s="95">
        <f>SUM(G37:G38)</f>
        <v>0</v>
      </c>
      <c r="H39" s="92"/>
      <c r="I39" s="92"/>
      <c r="J39" s="92"/>
      <c r="K39" s="94"/>
      <c r="L39" s="11"/>
      <c r="M39" s="4"/>
    </row>
    <row r="40" spans="1:13" s="1" customFormat="1" ht="18" customHeight="1">
      <c r="A40" s="50"/>
      <c r="B40" s="43"/>
      <c r="C40" s="52"/>
      <c r="D40" s="53"/>
      <c r="E40" s="53"/>
      <c r="F40" s="6"/>
      <c r="H40" s="91"/>
      <c r="I40" s="91"/>
      <c r="J40" s="91"/>
      <c r="K40" s="29"/>
      <c r="L40" s="29"/>
      <c r="M40" s="4"/>
    </row>
    <row r="41" spans="1:13" s="1" customFormat="1" ht="16.3" thickBot="1">
      <c r="A41" s="10" t="s">
        <v>25</v>
      </c>
      <c r="B41" s="11"/>
      <c r="C41" s="11"/>
      <c r="D41" s="11"/>
      <c r="E41" s="11"/>
      <c r="F41" s="11"/>
      <c r="G41" s="12"/>
      <c r="H41" s="86"/>
      <c r="I41" s="86"/>
      <c r="J41" s="86"/>
      <c r="K41" s="13"/>
      <c r="L41" s="11"/>
      <c r="M41" s="4"/>
    </row>
    <row r="42" spans="1:13" s="1" customFormat="1" ht="15.65">
      <c r="A42" s="141">
        <v>43952</v>
      </c>
      <c r="B42" s="31">
        <v>2019</v>
      </c>
      <c r="C42" s="45" t="s">
        <v>65</v>
      </c>
      <c r="D42" s="142"/>
      <c r="E42" s="143"/>
      <c r="F42" s="144"/>
      <c r="G42" s="41">
        <f>astm((astm(D42,3)-(astm(E42,3)))*F42,0)</f>
        <v>0</v>
      </c>
      <c r="H42" s="145"/>
      <c r="I42" s="145"/>
      <c r="J42" s="146"/>
      <c r="K42" s="147"/>
      <c r="L42" s="11"/>
      <c r="M42" s="4"/>
    </row>
    <row r="43" spans="1:13" s="1" customFormat="1" ht="16.3" thickBot="1">
      <c r="A43" s="40"/>
      <c r="B43" s="75">
        <v>2019</v>
      </c>
      <c r="C43" s="36" t="s">
        <v>9</v>
      </c>
      <c r="D43" s="101" t="s">
        <v>10</v>
      </c>
      <c r="E43" s="102" t="s">
        <v>10</v>
      </c>
      <c r="F43" s="16" t="s">
        <v>10</v>
      </c>
      <c r="G43" s="429"/>
      <c r="H43" s="111"/>
      <c r="I43" s="15" t="s">
        <v>10</v>
      </c>
      <c r="J43" s="103" t="s">
        <v>10</v>
      </c>
      <c r="K43" s="38"/>
      <c r="L43" s="11"/>
      <c r="M43" s="4"/>
    </row>
    <row r="44" spans="1:13" s="1" customFormat="1" ht="16.3" thickBot="1">
      <c r="A44" s="49"/>
      <c r="B44" s="50"/>
      <c r="C44" s="50"/>
      <c r="D44" s="603" t="s">
        <v>75</v>
      </c>
      <c r="E44" s="604"/>
      <c r="F44" s="605"/>
      <c r="G44" s="95">
        <f>SUM(G42:G43)</f>
        <v>0</v>
      </c>
      <c r="H44" s="92"/>
      <c r="I44" s="92"/>
      <c r="J44" s="92"/>
      <c r="K44" s="94"/>
      <c r="L44" s="11"/>
      <c r="M44" s="4"/>
    </row>
    <row r="45" spans="1:13" s="1" customFormat="1" ht="14.3" thickBot="1">
      <c r="L45" s="6"/>
      <c r="M45" s="6"/>
    </row>
    <row r="46" spans="1:13" s="1" customFormat="1" ht="16.3" thickBot="1">
      <c r="C46" s="600" t="s">
        <v>76</v>
      </c>
      <c r="D46" s="601"/>
      <c r="E46" s="601"/>
      <c r="F46" s="602"/>
      <c r="G46" s="23" t="e">
        <f ca="1">G29+G34+G39+G44</f>
        <v>#NAME?</v>
      </c>
      <c r="L46" s="6"/>
      <c r="M46" s="6"/>
    </row>
    <row r="47" spans="1:13">
      <c r="L47" s="30"/>
      <c r="M47" s="30"/>
    </row>
    <row r="48" spans="1:13">
      <c r="L48" s="30"/>
      <c r="M48" s="30"/>
    </row>
    <row r="49" spans="12:13">
      <c r="L49" s="30"/>
      <c r="M49" s="30"/>
    </row>
  </sheetData>
  <mergeCells count="30">
    <mergeCell ref="A2:I2"/>
    <mergeCell ref="Q13:R13"/>
    <mergeCell ref="D19:F19"/>
    <mergeCell ref="D23:F23"/>
    <mergeCell ref="B10:C10"/>
    <mergeCell ref="D10:F10"/>
    <mergeCell ref="A4:K4"/>
    <mergeCell ref="A5:K5"/>
    <mergeCell ref="A1:K1"/>
    <mergeCell ref="D12:F12"/>
    <mergeCell ref="G12:G13"/>
    <mergeCell ref="H12:H14"/>
    <mergeCell ref="K12:K14"/>
    <mergeCell ref="A9:C9"/>
    <mergeCell ref="D9:F9"/>
    <mergeCell ref="I12:I14"/>
    <mergeCell ref="J12:J14"/>
    <mergeCell ref="A7:C7"/>
    <mergeCell ref="D7:E7"/>
    <mergeCell ref="A8:C8"/>
    <mergeCell ref="D8:F8"/>
    <mergeCell ref="A13:A14"/>
    <mergeCell ref="B13:B14"/>
    <mergeCell ref="C13:C14"/>
    <mergeCell ref="D44:F44"/>
    <mergeCell ref="C46:F46"/>
    <mergeCell ref="D27:F27"/>
    <mergeCell ref="C29:F29"/>
    <mergeCell ref="D34:F34"/>
    <mergeCell ref="D39:F39"/>
  </mergeCells>
  <dataValidations disablePrompts="1" count="5">
    <dataValidation type="whole" allowBlank="1" showInputMessage="1" showErrorMessage="1" errorTitle="Invalid Value !!!" error="Must be a whole number from 0 to 5,000,000 !!!" sqref="F25 F37 F42 F32 F17 F21" xr:uid="{00000000-0002-0000-0500-000000000000}">
      <formula1>0</formula1>
      <formula2>5000000</formula2>
    </dataValidation>
    <dataValidation type="list" showInputMessage="1" showErrorMessage="1" errorTitle="Invalid Year" error="Must be from Model Years 2017-2027." sqref="D7:E7" xr:uid="{00000000-0002-0000-0500-000001000000}">
      <formula1>Model_Years1</formula1>
    </dataValidation>
    <dataValidation type="list" allowBlank="1" showInputMessage="1" showErrorMessage="1" errorTitle="Invalid Selection!!" error="This template is designed for the SFTP 150k useful life averaging set." sqref="D9:F9" xr:uid="{00000000-0002-0000-0500-000002000000}">
      <formula1>"150k Useful Life"</formula1>
    </dataValidation>
    <dataValidation type="list" allowBlank="1" showInputMessage="1" showErrorMessage="1" errorTitle="Invalid Selection!!" error="Only a Final Model Year Report is required." sqref="D8:F8" xr:uid="{00000000-0002-0000-0500-000003000000}">
      <formula1>"Final Model Year Report"</formula1>
    </dataValidation>
    <dataValidation type="list" allowBlank="1" showInputMessage="1" showErrorMessage="1" errorTitle="Invalid Selection!!" error="This template is designed for the FTP 120k useful life averaging set." sqref="D10:F10" xr:uid="{00000000-0002-0000-0500-000004000000}">
      <formula1>"Yes, No"</formula1>
    </dataValidation>
  </dataValidations>
  <pageMargins left="0.7" right="0.7" top="0.55000000000000004" bottom="0.25" header="0.3" footer="0.3"/>
  <pageSetup paperSize="5" scale="58" orientation="landscape" r:id="rId1"/>
  <headerFooter differentFirst="1">
    <firstHeader>&amp;L&amp;G&amp;C&amp;"-,Bold"EPA Tier 3 Averaging Banking &amp; Trading Reporting Template&amp;R&amp;"-,Regular"Office of Transportation and Air Quality
August, 2018</first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heetViews>
  <sheetFormatPr defaultRowHeight="12.9"/>
  <sheetData>
    <row r="1" spans="1:10">
      <c r="A1">
        <v>0</v>
      </c>
      <c r="C1">
        <v>120</v>
      </c>
      <c r="D1">
        <v>120</v>
      </c>
      <c r="E1">
        <v>2015</v>
      </c>
      <c r="G1" t="s">
        <v>48</v>
      </c>
      <c r="I1">
        <v>160</v>
      </c>
      <c r="J1">
        <v>160</v>
      </c>
    </row>
    <row r="2" spans="1:10">
      <c r="A2">
        <v>0.01</v>
      </c>
      <c r="C2">
        <v>150</v>
      </c>
      <c r="D2">
        <v>150</v>
      </c>
      <c r="E2">
        <v>2016</v>
      </c>
      <c r="G2" t="s">
        <v>49</v>
      </c>
      <c r="I2">
        <v>125</v>
      </c>
      <c r="J2">
        <v>125</v>
      </c>
    </row>
    <row r="3" spans="1:10">
      <c r="A3">
        <v>0.02</v>
      </c>
      <c r="D3" t="s">
        <v>58</v>
      </c>
      <c r="E3">
        <v>2017</v>
      </c>
      <c r="I3">
        <v>110</v>
      </c>
      <c r="J3">
        <v>70</v>
      </c>
    </row>
    <row r="4" spans="1:10">
      <c r="A4">
        <v>0.03</v>
      </c>
      <c r="E4">
        <v>2018</v>
      </c>
      <c r="I4">
        <v>85</v>
      </c>
      <c r="J4">
        <v>50</v>
      </c>
    </row>
    <row r="5" spans="1:10">
      <c r="A5">
        <v>0.04</v>
      </c>
      <c r="E5">
        <v>2019</v>
      </c>
      <c r="I5">
        <v>70</v>
      </c>
      <c r="J5">
        <v>30</v>
      </c>
    </row>
    <row r="6" spans="1:10">
      <c r="A6">
        <v>0.05</v>
      </c>
      <c r="E6">
        <v>2020</v>
      </c>
      <c r="I6">
        <v>50</v>
      </c>
      <c r="J6">
        <v>20</v>
      </c>
    </row>
    <row r="7" spans="1:10">
      <c r="A7">
        <v>0.06</v>
      </c>
      <c r="E7">
        <v>2021</v>
      </c>
      <c r="I7" t="s">
        <v>62</v>
      </c>
      <c r="J7">
        <v>0</v>
      </c>
    </row>
    <row r="8" spans="1:10">
      <c r="A8">
        <v>7.0000000000000007E-2</v>
      </c>
      <c r="E8">
        <v>2022</v>
      </c>
      <c r="I8">
        <v>30</v>
      </c>
    </row>
    <row r="9" spans="1:10">
      <c r="A9">
        <v>0.08</v>
      </c>
      <c r="E9">
        <v>2023</v>
      </c>
      <c r="I9">
        <v>20</v>
      </c>
    </row>
    <row r="10" spans="1:10">
      <c r="A10">
        <v>0.09</v>
      </c>
      <c r="E10">
        <v>2024</v>
      </c>
      <c r="I10">
        <v>0</v>
      </c>
    </row>
    <row r="11" spans="1:10">
      <c r="A11">
        <v>0.1</v>
      </c>
      <c r="E11">
        <v>2025</v>
      </c>
    </row>
    <row r="12" spans="1:10">
      <c r="A12">
        <v>0.11</v>
      </c>
      <c r="E12">
        <v>2026</v>
      </c>
    </row>
    <row r="13" spans="1:10">
      <c r="A13">
        <v>0.12</v>
      </c>
      <c r="E13">
        <v>2027</v>
      </c>
    </row>
    <row r="14" spans="1:10">
      <c r="A14">
        <v>0.13</v>
      </c>
    </row>
    <row r="15" spans="1:10">
      <c r="A15">
        <v>0.14000000000000001</v>
      </c>
    </row>
    <row r="16" spans="1:10">
      <c r="A16">
        <v>0.15</v>
      </c>
    </row>
    <row r="17" spans="1:1">
      <c r="A17">
        <v>0.16</v>
      </c>
    </row>
    <row r="18" spans="1:1">
      <c r="A18">
        <v>0.17</v>
      </c>
    </row>
    <row r="19" spans="1:1">
      <c r="A19">
        <v>0.18</v>
      </c>
    </row>
    <row r="20" spans="1:1">
      <c r="A20" t="s">
        <v>58</v>
      </c>
    </row>
  </sheetData>
  <pageMargins left="0.7" right="0.7" top="0.75" bottom="0.75" header="0.3" footer="0.3"/>
  <pageSetup orientation="portrait" r:id="rId1"/>
  <headerFooter>
    <oddHeader>&amp;CEPA Tier 3 Averaging Banking &amp; Trading Reporting Template&amp;ROffice of Transportation and Air Quality
[Date]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tier 3</TermName>
          <TermId xmlns="http://schemas.microsoft.com/office/infopath/2007/PartnerControls">11111111-1111-1111-1111-111111111111</TermId>
        </TermInfo>
        <TermInfo xmlns="http://schemas.microsoft.com/office/infopath/2007/PartnerControls">
          <TermName xmlns="http://schemas.microsoft.com/office/infopath/2007/PartnerControls">averaging banking &amp; trading</TermName>
          <TermId xmlns="http://schemas.microsoft.com/office/infopath/2007/PartnerControls">11111111-1111-1111-1111-111111111111</TermId>
        </TermInfo>
        <TermInfo xmlns="http://schemas.microsoft.com/office/infopath/2007/PartnerControls">
          <TermName xmlns="http://schemas.microsoft.com/office/infopath/2007/PartnerControls">reporting</TermName>
          <TermId xmlns="http://schemas.microsoft.com/office/infopath/2007/PartnerControls">11111111-1111-1111-1111-111111111111</TermId>
        </TermInfo>
        <TermInfo xmlns="http://schemas.microsoft.com/office/infopath/2007/PartnerControls">
          <TermName xmlns="http://schemas.microsoft.com/office/infopath/2007/PartnerControls">template</TermName>
          <TermId xmlns="http://schemas.microsoft.com/office/infopath/2007/PartnerControls">11111111-1111-1111-1111-111111111111</TermId>
        </TermInfo>
        <TermInfo xmlns="http://schemas.microsoft.com/office/infopath/2007/PartnerControls">
          <TermName xmlns="http://schemas.microsoft.com/office/infopath/2007/PartnerControls">AB&amp;T</TermName>
          <TermId xmlns="http://schemas.microsoft.com/office/infopath/2007/PartnerControls">11111111-1111-1111-1111-111111111111</TermId>
        </TermInfo>
        <TermInfo xmlns="http://schemas.microsoft.com/office/infopath/2007/PartnerControls">
          <TermName xmlns="http://schemas.microsoft.com/office/infopath/2007/PartnerControls">manufacturer</TermName>
          <TermId xmlns="http://schemas.microsoft.com/office/infopath/2007/PartnerControls">11111111-1111-1111-1111-111111111111</TermId>
        </TermInfo>
        <TermInfo xmlns="http://schemas.microsoft.com/office/infopath/2007/PartnerControls">
          <TermName xmlns="http://schemas.microsoft.com/office/infopath/2007/PartnerControls">cold NMHC</TermName>
          <TermId xmlns="http://schemas.microsoft.com/office/infopath/2007/PartnerControls">11111111-1111-1111-1111-111111111111</TermId>
        </TermInfo>
        <TermInfo xmlns="http://schemas.microsoft.com/office/infopath/2007/PartnerControls">
          <TermName xmlns="http://schemas.microsoft.com/office/infopath/2007/PartnerControls">fleet</TermName>
          <TermId xmlns="http://schemas.microsoft.com/office/infopath/2007/PartnerControls">11111111-1111-1111-1111-111111111111</TermId>
        </TermInfo>
        <TermInfo xmlns="http://schemas.microsoft.com/office/infopath/2007/PartnerControls">
          <TermName xmlns="http://schemas.microsoft.com/office/infopath/2007/PartnerControls">average</TermName>
          <TermId xmlns="http://schemas.microsoft.com/office/infopath/2007/PartnerControls">11111111-1111-1111-1111-111111111111</TermId>
        </TermInfo>
        <TermInfo xmlns="http://schemas.microsoft.com/office/infopath/2007/PartnerControls">
          <TermName xmlns="http://schemas.microsoft.com/office/infopath/2007/PartnerControls">credits</TermName>
          <TermId xmlns="http://schemas.microsoft.com/office/infopath/2007/PartnerControls">11111111-1111-1111-1111-111111111111</TermId>
        </TermInfo>
        <TermInfo xmlns="http://schemas.microsoft.com/office/infopath/2007/PartnerControls">
          <TermName xmlns="http://schemas.microsoft.com/office/infopath/2007/PartnerControls">light duty</TermName>
          <TermId xmlns="http://schemas.microsoft.com/office/infopath/2007/PartnerControls">11111111-1111-1111-1111-111111111111</TermId>
        </TermInfo>
        <TermInfo xmlns="http://schemas.microsoft.com/office/infopath/2007/PartnerControls">
          <TermName xmlns="http://schemas.microsoft.com/office/infopath/2007/PartnerControls">vehicles</TermName>
          <TermId xmlns="http://schemas.microsoft.com/office/infopath/2007/PartnerControls">11111111-1111-1111-1111-111111111111</TermId>
        </TermInfo>
        <TermInfo xmlns="http://schemas.microsoft.com/office/infopath/2007/PartnerControls">
          <TermName xmlns="http://schemas.microsoft.com/office/infopath/2007/PartnerControls">heavy duty</TermName>
          <TermId xmlns="http://schemas.microsoft.com/office/infopath/2007/PartnerControls">11111111-1111-1111-1111-111111111111</TermId>
        </TermInfo>
        <TermInfo xmlns="http://schemas.microsoft.com/office/infopath/2007/PartnerControls">
          <TermName xmlns="http://schemas.microsoft.com/office/infopath/2007/PartnerControls">class 2b</TermName>
          <TermId xmlns="http://schemas.microsoft.com/office/infopath/2007/PartnerControls">11111111-1111-1111-1111-111111111111</TermId>
        </TermInfo>
        <TermInfo xmlns="http://schemas.microsoft.com/office/infopath/2007/PartnerControls">
          <TermName xmlns="http://schemas.microsoft.com/office/infopath/2007/PartnerControls">3</TermName>
          <TermId xmlns="http://schemas.microsoft.com/office/infopath/2007/PartnerControls">11111111-1111-1111-1111-111111111111</TermId>
        </TermInfo>
        <TermInfo xmlns="http://schemas.microsoft.com/office/infopath/2007/PartnerControls">
          <TermName xmlns="http://schemas.microsoft.com/office/infopath/2007/PartnerControls">end of year</TermName>
          <TermId xmlns="http://schemas.microsoft.com/office/infopath/2007/PartnerControls">11111111-1111-1111-1111-111111111111</TermId>
        </TermInfo>
        <TermInfo xmlns="http://schemas.microsoft.com/office/infopath/2007/PartnerControls">
          <TermName xmlns="http://schemas.microsoft.com/office/infopath/2007/PartnerControls">calculations</TermName>
          <TermId xmlns="http://schemas.microsoft.com/office/infopath/2007/PartnerControls">11111111-1111-1111-1111-111111111111</TermId>
        </TermInfo>
        <TermInfo xmlns="http://schemas.microsoft.com/office/infopath/2007/PartnerControls">
          <TermName xmlns="http://schemas.microsoft.com/office/infopath/2007/PartnerControls">formulas</TermName>
          <TermId xmlns="http://schemas.microsoft.com/office/infopath/2007/PartnerControls">11111111-1111-1111-1111-111111111111</TermId>
        </TermInfo>
        <TermInfo xmlns="http://schemas.microsoft.com/office/infopath/2007/PartnerControls">
          <TermName xmlns="http://schemas.microsoft.com/office/infopath/2007/PartnerControls">compliance</TermName>
          <TermId xmlns="http://schemas.microsoft.com/office/infopath/2007/PartnerControls">11111111-1111-1111-1111-111111111111</TermId>
        </TermInfo>
        <TermInfo xmlns="http://schemas.microsoft.com/office/infopath/2007/PartnerControls">
          <TermName xmlns="http://schemas.microsoft.com/office/infopath/2007/PartnerControls">40 CFR 86.1862-04(c)</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2020-03-25T15:21:03+00:00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e3456709d7fe6bdcbaa3927b8427c3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0a649cfe-4b5c-4768-8616-91f3c5fa8351" xmlns:ns7="80377dfa-2fcc-4c15-9433-ebfcd06defd6" targetNamespace="http://schemas.microsoft.com/office/2006/metadata/properties" ma:root="true" ma:fieldsID="b0b6931e06ea2051fac67bd4225b56fa" ns1:_="" ns3:_="" ns4:_="" ns5:_="" ns6:_="" ns7:_="">
    <xsd:import namespace="http://schemas.microsoft.com/sharepoint/v3"/>
    <xsd:import namespace="4ffa91fb-a0ff-4ac5-b2db-65c790d184a4"/>
    <xsd:import namespace="http://schemas.microsoft.com/sharepoint.v3"/>
    <xsd:import namespace="http://schemas.microsoft.com/sharepoint/v3/fields"/>
    <xsd:import namespace="0a649cfe-4b5c-4768-8616-91f3c5fa8351"/>
    <xsd:import namespace="80377dfa-2fcc-4c15-9433-ebfcd06defd6"/>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OCR"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7" nillable="true" ma:displayName="Records Status" ma:default="Pending" ma:internalName="Records_x0020_Status">
      <xsd:simpleType>
        <xsd:restriction base="dms:Text"/>
      </xsd:simpleType>
    </xsd:element>
    <xsd:element name="Records_x0020_Date" ma:index="38"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3" nillable="true" ma:displayName="MediaServiceDateTaken" ma:hidden="true" ma:internalName="MediaServiceDateTaken" ma:readOnly="true">
      <xsd:simpleType>
        <xsd:restriction base="dms:Text"/>
      </xsd:simpleType>
    </xsd:element>
    <xsd:element name="MediaServiceAutoTags" ma:index="34" nillable="true" ma:displayName="MediaServiceAutoTags" ma:internalName="MediaServiceAutoTags" ma:readOnly="true">
      <xsd:simpleType>
        <xsd:restriction base="dms:Text"/>
      </xsd:simpleType>
    </xsd:element>
    <xsd:element name="MediaServiceLocation" ma:index="35" nillable="true" ma:displayName="MediaServiceLocation" ma:internalName="MediaServiceLocation"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BD6A5-D8AE-46FA-B437-C7197EE6B419}">
  <ds:schemaRefs>
    <ds:schemaRef ds:uri="http://schemas.microsoft.com/sharepoint/v3"/>
    <ds:schemaRef ds:uri="http://schemas.microsoft.com/office/infopath/2007/PartnerControls"/>
    <ds:schemaRef ds:uri="http://purl.org/dc/terms/"/>
    <ds:schemaRef ds:uri="http://schemas.openxmlformats.org/package/2006/metadata/core-properties"/>
    <ds:schemaRef ds:uri="80377dfa-2fcc-4c15-9433-ebfcd06defd6"/>
    <ds:schemaRef ds:uri="http://schemas.microsoft.com/office/2006/documentManagement/types"/>
    <ds:schemaRef ds:uri="0a649cfe-4b5c-4768-8616-91f3c5fa8351"/>
    <ds:schemaRef ds:uri="http://schemas.microsoft.com/sharepoint/v3/fields"/>
    <ds:schemaRef ds:uri="http://schemas.microsoft.com/sharepoint.v3"/>
    <ds:schemaRef ds:uri="http://purl.org/dc/elements/1.1/"/>
    <ds:schemaRef ds:uri="http://schemas.microsoft.com/office/2006/metadata/properties"/>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D901984A-BFAE-4C52-B5B2-D851620D4CEE}">
  <ds:schemaRefs>
    <ds:schemaRef ds:uri="http://schemas.microsoft.com/sharepoint/v3/contenttype/forms"/>
  </ds:schemaRefs>
</ds:datastoreItem>
</file>

<file path=customXml/itemProps3.xml><?xml version="1.0" encoding="utf-8"?>
<ds:datastoreItem xmlns:ds="http://schemas.openxmlformats.org/officeDocument/2006/customXml" ds:itemID="{DA8925D6-4D3A-4520-B22E-660992EF2BDE}">
  <ds:schemaRefs>
    <ds:schemaRef ds:uri="Microsoft.SharePoint.Taxonomy.ContentTypeSync"/>
  </ds:schemaRefs>
</ds:datastoreItem>
</file>

<file path=customXml/itemProps4.xml><?xml version="1.0" encoding="utf-8"?>
<ds:datastoreItem xmlns:ds="http://schemas.openxmlformats.org/officeDocument/2006/customXml" ds:itemID="{18F14A6A-214C-441A-B6B9-EE3AA9012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a649cfe-4b5c-4768-8616-91f3c5fa8351"/>
    <ds:schemaRef ds:uri="80377dfa-2fcc-4c15-9433-ebfcd06def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LDV,LDT1</vt:lpstr>
      <vt:lpstr>LDT2,HLDT,MDPV</vt:lpstr>
      <vt:lpstr>FTP 120k NMOG+NOX Summary</vt:lpstr>
      <vt:lpstr>FTP 150k NMOG+NOX Summary</vt:lpstr>
      <vt:lpstr>SFTP 120k NMOG+NOX Summary</vt:lpstr>
      <vt:lpstr>SFTP 150k NMOG+NOX Summary</vt:lpstr>
      <vt:lpstr>Sheet2</vt:lpstr>
      <vt:lpstr>Bin_2019</vt:lpstr>
      <vt:lpstr>Bin_2020</vt:lpstr>
      <vt:lpstr>Model_Years1</vt:lpstr>
      <vt:lpstr>NMOG_NOx</vt:lpstr>
      <vt:lpstr>'FTP 120k NMOG+NOX Summary'!Print_Area</vt:lpstr>
      <vt:lpstr>'FTP 150k NMOG+NOX Summary'!Print_Area</vt:lpstr>
      <vt:lpstr>'SFTP 120k NMOG+NOX Summary'!Print_Area</vt:lpstr>
      <vt:lpstr>'SFTP 150k NMOG+NOX Summary'!Print_Area</vt:lpstr>
      <vt:lpstr>Useful_Life</vt:lpstr>
      <vt:lpstr>Useful_LifeSFTP</vt:lpstr>
      <vt:lpstr>YN_Choice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Tier 3 Averaging Banking &amp; Trading Reporting Template (August 2018)</dc:title>
  <dc:subject>Document to aid manufacturers in reporting Tier 3 and Cold NMHC Averaging, Banking and Trading (AB&amp;T) information and calculating AB&amp;T fleet average credits for light-duty vehicles and certain heavy-duty class 2b and 3 vehicles, ref. 40 CFR 86.1862-04(c).</dc:subject>
  <dc:creator>U.S. EPA;OAR;Office of Transportation and Air Quality;Compliance Division</dc:creator>
  <cp:keywords>tier 3; averaging banking &amp; trading;reporting;template;AB&amp;T;manufacturer;cold NMHC;fleet;average;credits;light duty;vehicles;heavy duty;class 2b;3;end of year;calculations;formulas;compliance;40 CFR 86.1862-04(c)</cp:keywords>
  <dc:description/>
  <cp:lastModifiedBy>Pugliese, Holly</cp:lastModifiedBy>
  <cp:lastPrinted>2018-09-06T20:06:17Z</cp:lastPrinted>
  <dcterms:created xsi:type="dcterms:W3CDTF">2010-06-01T07:41:30Z</dcterms:created>
  <dcterms:modified xsi:type="dcterms:W3CDTF">2020-03-25T16:48:00Z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