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HPUGLIES\OneDrive - Environmental Protection Agency (EPA)\Wp\"/>
    </mc:Choice>
  </mc:AlternateContent>
  <xr:revisionPtr revIDLastSave="55" documentId="8_{44EDA5FD-C06B-4256-B92D-42A29971A9B4}" xr6:coauthVersionLast="44" xr6:coauthVersionMax="44" xr10:uidLastSave="{0A3062D5-6B24-4511-ACF4-220CD172C3B2}"/>
  <bookViews>
    <workbookView xWindow="-109" yWindow="-109" windowWidth="26301" windowHeight="14305" tabRatio="835" xr2:uid="{00000000-000D-0000-FFFF-FFFF00000000}"/>
  </bookViews>
  <sheets>
    <sheet name="HDV" sheetId="14" r:id="rId1"/>
    <sheet name="HDV FTP NMOG+NOX AB&amp;T MYSummary" sheetId="16" r:id="rId2"/>
    <sheet name="LDV LDT Cold NMHC" sheetId="18" r:id="rId3"/>
    <sheet name="LDV LDT Cold NMHC AB&amp;T MYSum'ry" sheetId="19" r:id="rId4"/>
    <sheet name="Evap" sheetId="20" r:id="rId5"/>
    <sheet name="Evap AB&amp;T MY Summary" sheetId="21" r:id="rId6"/>
    <sheet name="Sheet2" sheetId="17" state="hidden" r:id="rId7"/>
  </sheets>
  <definedNames>
    <definedName name="Bin_2019">Sheet2!$I$1:$I$10</definedName>
    <definedName name="Bin_2020">Sheet2!$J$1:$J$7</definedName>
    <definedName name="Model_Years1">Sheet2!$E$1:$E$11</definedName>
    <definedName name="NMOG_NOx">Sheet2!$A$1:$A$20</definedName>
    <definedName name="OLE_LINK1" localSheetId="6">Sheet2!$A$42</definedName>
    <definedName name="_xlnm.Print_Area" localSheetId="4">Evap!$A$1:$AB$40</definedName>
    <definedName name="_xlnm.Print_Area" localSheetId="1">'HDV FTP NMOG+NOX AB&amp;T MYSummary'!$A$1:$K$43</definedName>
    <definedName name="_xlnm.Print_Titles" localSheetId="3">'LDV LDT Cold NMHC AB&amp;T MYSum''ry'!$1:$11</definedName>
    <definedName name="Useful_Life">Sheet2!$C$1:$C$2</definedName>
    <definedName name="Useful_LifeSFTP">Sheet2!$D$1:$D$3</definedName>
    <definedName name="YN_Choice">Sheet2!$G$1:$G$2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1" i="20" l="1"/>
  <c r="Y21" i="20" s="1"/>
  <c r="X21" i="20"/>
  <c r="W22" i="20"/>
  <c r="X22" i="20"/>
  <c r="Y22" i="20"/>
  <c r="Z22" i="20" s="1"/>
  <c r="W23" i="20"/>
  <c r="X23" i="20"/>
  <c r="Y23" i="20"/>
  <c r="Z23" i="20" s="1"/>
  <c r="N25" i="18"/>
  <c r="N22" i="18"/>
  <c r="N19" i="18"/>
  <c r="N18" i="18"/>
  <c r="N17" i="18"/>
  <c r="N24" i="18"/>
  <c r="N23" i="18"/>
  <c r="N21" i="18"/>
  <c r="N20" i="18"/>
  <c r="J10" i="20" l="1"/>
  <c r="Z21" i="20"/>
  <c r="Y490" i="20"/>
  <c r="Y489" i="20"/>
  <c r="Y488" i="20"/>
  <c r="Y487" i="20"/>
  <c r="Y486" i="20"/>
  <c r="Y485" i="20"/>
  <c r="Y484" i="20"/>
  <c r="Y483" i="20"/>
  <c r="Y482" i="20"/>
  <c r="Y481" i="20"/>
  <c r="Y480" i="20"/>
  <c r="Y479" i="20"/>
  <c r="Y478" i="20"/>
  <c r="Y477" i="20"/>
  <c r="Y476" i="20"/>
  <c r="Y475" i="20"/>
  <c r="Y474" i="20"/>
  <c r="Y473" i="20"/>
  <c r="Y472" i="20"/>
  <c r="Y471" i="20"/>
  <c r="Y470" i="20"/>
  <c r="Y469" i="20"/>
  <c r="Y468" i="20"/>
  <c r="Y467" i="20"/>
  <c r="Y466" i="20"/>
  <c r="Y465" i="20"/>
  <c r="Y464" i="20"/>
  <c r="Y463" i="20"/>
  <c r="Y462" i="20"/>
  <c r="Y461" i="20"/>
  <c r="Y460" i="20"/>
  <c r="Y459" i="20"/>
  <c r="Y458" i="20"/>
  <c r="Y457" i="20"/>
  <c r="Y456" i="20"/>
  <c r="Y455" i="20"/>
  <c r="Y454" i="20"/>
  <c r="Y453" i="20"/>
  <c r="Y452" i="20"/>
  <c r="Y451" i="20"/>
  <c r="Y450" i="20"/>
  <c r="Y449" i="20"/>
  <c r="Y448" i="20"/>
  <c r="Y447" i="20"/>
  <c r="Y446" i="20"/>
  <c r="Y445" i="20"/>
  <c r="Y444" i="20"/>
  <c r="Y443" i="20"/>
  <c r="Y442" i="20"/>
  <c r="Y441" i="20"/>
  <c r="Y440" i="20"/>
  <c r="Y439" i="20"/>
  <c r="Y438" i="20"/>
  <c r="Y437" i="20"/>
  <c r="Y436" i="20"/>
  <c r="Y435" i="20"/>
  <c r="Y434" i="20"/>
  <c r="Y433" i="20"/>
  <c r="Y432" i="20"/>
  <c r="Y431" i="20"/>
  <c r="Y430" i="20"/>
  <c r="Y429" i="20"/>
  <c r="Y428" i="20"/>
  <c r="Y427" i="20"/>
  <c r="Y426" i="20"/>
  <c r="Y425" i="20"/>
  <c r="Y424" i="20"/>
  <c r="Y423" i="20"/>
  <c r="Y422" i="20"/>
  <c r="Y421" i="20"/>
  <c r="Y420" i="20"/>
  <c r="Y419" i="20"/>
  <c r="Y418" i="20"/>
  <c r="Y417" i="20"/>
  <c r="Y416" i="20"/>
  <c r="Y415" i="20"/>
  <c r="Y414" i="20"/>
  <c r="Y413" i="20"/>
  <c r="Y412" i="20"/>
  <c r="Y411" i="20"/>
  <c r="Y410" i="20"/>
  <c r="Y409" i="20"/>
  <c r="Y408" i="20"/>
  <c r="Y407" i="20"/>
  <c r="Y406" i="20"/>
  <c r="Y405" i="20"/>
  <c r="Y404" i="20"/>
  <c r="Y403" i="20"/>
  <c r="Y402" i="20"/>
  <c r="Y401" i="20"/>
  <c r="Y400" i="20"/>
  <c r="Y399" i="20"/>
  <c r="Y398" i="20"/>
  <c r="Y397" i="20"/>
  <c r="Y396" i="20"/>
  <c r="Y395" i="20"/>
  <c r="Y394" i="20"/>
  <c r="Y393" i="20"/>
  <c r="Y392" i="20"/>
  <c r="Y391" i="20"/>
  <c r="Y390" i="20"/>
  <c r="Y389" i="20"/>
  <c r="Y388" i="20"/>
  <c r="Y387" i="20"/>
  <c r="Y386" i="20"/>
  <c r="Y385" i="20"/>
  <c r="Y384" i="20"/>
  <c r="Y383" i="20"/>
  <c r="Y382" i="20"/>
  <c r="Y381" i="20"/>
  <c r="Y380" i="20"/>
  <c r="Y379" i="20"/>
  <c r="Y378" i="20"/>
  <c r="Y377" i="20"/>
  <c r="Y376" i="20"/>
  <c r="Y375" i="20"/>
  <c r="Y374" i="20"/>
  <c r="Y373" i="20"/>
  <c r="Y372" i="20"/>
  <c r="Y371" i="20"/>
  <c r="Y370" i="20"/>
  <c r="Y369" i="20"/>
  <c r="Y368" i="20"/>
  <c r="Y367" i="20"/>
  <c r="Y366" i="20"/>
  <c r="Y365" i="20"/>
  <c r="Y364" i="20"/>
  <c r="Y363" i="20"/>
  <c r="Y362" i="20"/>
  <c r="Y361" i="20"/>
  <c r="Y360" i="20"/>
  <c r="Y359" i="20"/>
  <c r="Y358" i="20"/>
  <c r="Y357" i="20"/>
  <c r="Y356" i="20"/>
  <c r="Y355" i="20"/>
  <c r="Y354" i="20"/>
  <c r="Y353" i="20"/>
  <c r="Y352" i="20"/>
  <c r="Y351" i="20"/>
  <c r="Y350" i="20"/>
  <c r="Y349" i="20"/>
  <c r="Y348" i="20"/>
  <c r="Y347" i="20"/>
  <c r="Y346" i="20"/>
  <c r="Y345" i="20"/>
  <c r="Y344" i="20"/>
  <c r="Y343" i="20"/>
  <c r="Y342" i="20"/>
  <c r="Y341" i="20"/>
  <c r="Y340" i="20"/>
  <c r="Y339" i="20"/>
  <c r="Y338" i="20"/>
  <c r="Y337" i="20"/>
  <c r="Y336" i="20"/>
  <c r="Y335" i="20"/>
  <c r="Y334" i="20"/>
  <c r="Y333" i="20"/>
  <c r="Y332" i="20"/>
  <c r="Y331" i="20"/>
  <c r="Y330" i="20"/>
  <c r="Y329" i="20"/>
  <c r="Y328" i="20"/>
  <c r="Y327" i="20"/>
  <c r="Y326" i="20"/>
  <c r="Y325" i="20"/>
  <c r="Y324" i="20"/>
  <c r="Y323" i="20"/>
  <c r="Y322" i="20"/>
  <c r="Y321" i="20"/>
  <c r="Y320" i="20"/>
  <c r="Y319" i="20"/>
  <c r="Y318" i="20"/>
  <c r="Y317" i="20"/>
  <c r="Y316" i="20"/>
  <c r="Y315" i="20"/>
  <c r="Y314" i="20"/>
  <c r="Y313" i="20"/>
  <c r="Y312" i="20"/>
  <c r="Y311" i="20"/>
  <c r="Y310" i="20"/>
  <c r="Y309" i="20"/>
  <c r="Y308" i="20"/>
  <c r="Y307" i="20"/>
  <c r="Y306" i="20"/>
  <c r="Y305" i="20"/>
  <c r="Y304" i="20"/>
  <c r="Y303" i="20"/>
  <c r="Y302" i="20"/>
  <c r="Y301" i="20"/>
  <c r="Y300" i="20"/>
  <c r="Y299" i="20"/>
  <c r="Y298" i="20"/>
  <c r="Y297" i="20"/>
  <c r="Y296" i="20"/>
  <c r="Y295" i="20"/>
  <c r="Y294" i="20"/>
  <c r="Y293" i="20"/>
  <c r="Y292" i="20"/>
  <c r="Y291" i="20"/>
  <c r="Y290" i="20"/>
  <c r="Y289" i="20"/>
  <c r="Y288" i="20"/>
  <c r="Y287" i="20"/>
  <c r="Y286" i="20"/>
  <c r="Y285" i="20"/>
  <c r="Y284" i="20"/>
  <c r="Y283" i="20"/>
  <c r="Y282" i="20"/>
  <c r="Y281" i="20"/>
  <c r="Y280" i="20"/>
  <c r="Y279" i="20"/>
  <c r="Y278" i="20"/>
  <c r="Y277" i="20"/>
  <c r="Y276" i="20"/>
  <c r="Y275" i="20"/>
  <c r="Y274" i="20"/>
  <c r="Y273" i="20"/>
  <c r="Y272" i="20"/>
  <c r="Y271" i="20"/>
  <c r="Y270" i="20"/>
  <c r="Y269" i="20"/>
  <c r="Y268" i="20"/>
  <c r="Y267" i="20"/>
  <c r="Y266" i="20"/>
  <c r="Y265" i="20"/>
  <c r="Y264" i="20"/>
  <c r="Y263" i="20"/>
  <c r="Y262" i="20"/>
  <c r="Y261" i="20"/>
  <c r="Y260" i="20"/>
  <c r="Y259" i="20"/>
  <c r="Y258" i="20"/>
  <c r="Y257" i="20"/>
  <c r="Y256" i="20"/>
  <c r="Y255" i="20"/>
  <c r="Y254" i="20"/>
  <c r="Y253" i="20"/>
  <c r="Y252" i="20"/>
  <c r="Y251" i="20"/>
  <c r="Y250" i="20"/>
  <c r="Y249" i="20"/>
  <c r="Y248" i="20"/>
  <c r="Y247" i="20"/>
  <c r="Y246" i="20"/>
  <c r="Y245" i="20"/>
  <c r="Y244" i="20"/>
  <c r="Y243" i="20"/>
  <c r="Y242" i="20"/>
  <c r="Y241" i="20"/>
  <c r="Y240" i="20"/>
  <c r="Y239" i="20"/>
  <c r="Y238" i="20"/>
  <c r="Y237" i="20"/>
  <c r="Y236" i="20"/>
  <c r="Y235" i="20"/>
  <c r="Y234" i="20"/>
  <c r="Y233" i="20"/>
  <c r="Y232" i="20"/>
  <c r="Y231" i="20"/>
  <c r="Y230" i="20"/>
  <c r="Y229" i="20"/>
  <c r="Y228" i="20"/>
  <c r="Y227" i="20"/>
  <c r="Y226" i="20"/>
  <c r="Y225" i="20"/>
  <c r="Y224" i="20"/>
  <c r="Y223" i="20"/>
  <c r="Y222" i="20"/>
  <c r="Y221" i="20"/>
  <c r="Y220" i="20"/>
  <c r="Y219" i="20"/>
  <c r="Y218" i="20"/>
  <c r="Y217" i="20"/>
  <c r="Y216" i="20"/>
  <c r="Y215" i="20"/>
  <c r="Y214" i="20"/>
  <c r="Y213" i="20"/>
  <c r="Y212" i="20"/>
  <c r="Y211" i="20"/>
  <c r="Y210" i="20"/>
  <c r="Y209" i="20"/>
  <c r="Y208" i="20"/>
  <c r="Y207" i="20"/>
  <c r="Y206" i="20"/>
  <c r="Y205" i="20"/>
  <c r="Y204" i="20"/>
  <c r="Y203" i="20"/>
  <c r="Y202" i="20"/>
  <c r="Y201" i="20"/>
  <c r="Y200" i="20"/>
  <c r="Y199" i="20"/>
  <c r="Y198" i="20"/>
  <c r="Y197" i="20"/>
  <c r="Y196" i="20"/>
  <c r="Y195" i="20"/>
  <c r="Y194" i="20"/>
  <c r="Y193" i="20"/>
  <c r="Y192" i="20"/>
  <c r="Y191" i="20"/>
  <c r="Y190" i="20"/>
  <c r="Y189" i="20"/>
  <c r="Y188" i="20"/>
  <c r="Y187" i="20"/>
  <c r="Y186" i="20"/>
  <c r="Y185" i="20"/>
  <c r="Y184" i="20"/>
  <c r="Y183" i="20"/>
  <c r="Y182" i="20"/>
  <c r="Y181" i="20"/>
  <c r="Y180" i="20"/>
  <c r="Y179" i="20"/>
  <c r="Y178" i="20"/>
  <c r="Y177" i="20"/>
  <c r="Y176" i="20"/>
  <c r="Y175" i="20"/>
  <c r="Y174" i="20"/>
  <c r="Y173" i="20"/>
  <c r="Y172" i="20"/>
  <c r="Y171" i="20"/>
  <c r="Y170" i="20"/>
  <c r="Y169" i="20"/>
  <c r="Y168" i="20"/>
  <c r="Y167" i="20"/>
  <c r="Y166" i="20"/>
  <c r="Y165" i="20"/>
  <c r="Y164" i="20"/>
  <c r="Y163" i="20"/>
  <c r="Y162" i="20"/>
  <c r="Y161" i="20"/>
  <c r="Y160" i="20"/>
  <c r="Y159" i="20"/>
  <c r="Y158" i="20"/>
  <c r="Y157" i="20"/>
  <c r="Y156" i="20"/>
  <c r="Y155" i="20"/>
  <c r="Y154" i="20"/>
  <c r="Y153" i="20"/>
  <c r="Y152" i="20"/>
  <c r="Y151" i="20"/>
  <c r="Y150" i="20"/>
  <c r="Y149" i="20"/>
  <c r="Y148" i="20"/>
  <c r="Y147" i="20"/>
  <c r="Y146" i="20"/>
  <c r="Y145" i="20"/>
  <c r="Y144" i="20"/>
  <c r="Y143" i="20"/>
  <c r="Y142" i="20"/>
  <c r="Y141" i="20"/>
  <c r="Y140" i="20"/>
  <c r="Y139" i="20"/>
  <c r="Y138" i="20"/>
  <c r="Y137" i="20"/>
  <c r="Y136" i="20"/>
  <c r="Y135" i="20"/>
  <c r="Y134" i="20"/>
  <c r="Y133" i="20"/>
  <c r="Y132" i="20"/>
  <c r="Y131" i="20"/>
  <c r="Y130" i="20"/>
  <c r="Y129" i="20"/>
  <c r="Y128" i="20"/>
  <c r="Y127" i="20"/>
  <c r="Y126" i="20"/>
  <c r="Y125" i="20"/>
  <c r="Y124" i="20"/>
  <c r="Y123" i="20"/>
  <c r="Y122" i="20"/>
  <c r="Y121" i="20"/>
  <c r="Y120" i="20"/>
  <c r="Y119" i="20"/>
  <c r="Y118" i="20"/>
  <c r="Y117" i="20"/>
  <c r="Y116" i="20"/>
  <c r="Y115" i="20"/>
  <c r="Y114" i="20"/>
  <c r="Y113" i="20"/>
  <c r="Y112" i="20"/>
  <c r="Y111" i="20"/>
  <c r="Y110" i="20"/>
  <c r="Y109" i="20"/>
  <c r="Y108" i="20"/>
  <c r="Y107" i="20"/>
  <c r="Y106" i="20"/>
  <c r="Y105" i="20"/>
  <c r="Y104" i="20"/>
  <c r="Y103" i="20"/>
  <c r="Y102" i="20"/>
  <c r="Y101" i="20"/>
  <c r="Y100" i="20"/>
  <c r="Y99" i="20"/>
  <c r="Y98" i="20"/>
  <c r="Y97" i="20"/>
  <c r="Y96" i="20"/>
  <c r="Y95" i="20"/>
  <c r="Y94" i="20"/>
  <c r="Y93" i="20"/>
  <c r="Y92" i="20"/>
  <c r="Y91" i="20"/>
  <c r="Y90" i="20"/>
  <c r="Y89" i="20"/>
  <c r="Y88" i="20"/>
  <c r="Y87" i="20"/>
  <c r="Y86" i="20"/>
  <c r="Y85" i="20"/>
  <c r="Y84" i="20"/>
  <c r="Y83" i="20"/>
  <c r="Y82" i="20"/>
  <c r="Y81" i="20"/>
  <c r="Y80" i="20"/>
  <c r="Y79" i="20"/>
  <c r="Y78" i="20"/>
  <c r="Y77" i="20"/>
  <c r="Y76" i="20"/>
  <c r="Y75" i="20"/>
  <c r="Y74" i="20"/>
  <c r="Y73" i="20"/>
  <c r="Y72" i="20"/>
  <c r="Y71" i="20"/>
  <c r="Y70" i="20"/>
  <c r="Y69" i="20"/>
  <c r="Y68" i="20"/>
  <c r="Y67" i="20"/>
  <c r="Y66" i="20"/>
  <c r="Y65" i="20"/>
  <c r="Y64" i="20"/>
  <c r="Y63" i="20"/>
  <c r="Y62" i="20"/>
  <c r="Y61" i="20"/>
  <c r="Y60" i="20"/>
  <c r="Y59" i="20"/>
  <c r="Y58" i="20"/>
  <c r="Y57" i="20"/>
  <c r="Y56" i="20"/>
  <c r="Y55" i="20"/>
  <c r="Y54" i="20"/>
  <c r="Y53" i="20"/>
  <c r="Y52" i="20"/>
  <c r="Y51" i="20"/>
  <c r="Y50" i="20"/>
  <c r="Y49" i="20"/>
  <c r="Y48" i="20"/>
  <c r="Y47" i="20"/>
  <c r="Y46" i="20"/>
  <c r="Y45" i="20"/>
  <c r="Y44" i="20"/>
  <c r="Y43" i="20"/>
  <c r="Y42" i="20"/>
  <c r="Y41" i="20"/>
  <c r="Y40" i="20"/>
  <c r="Y39" i="20"/>
  <c r="W37" i="20" l="1"/>
  <c r="Y37" i="20" s="1"/>
  <c r="X37" i="20"/>
  <c r="W38" i="20"/>
  <c r="X38" i="20" l="1"/>
  <c r="Y38" i="20"/>
  <c r="Z38" i="20" s="1"/>
  <c r="Z37" i="20"/>
  <c r="D73" i="19"/>
  <c r="D72" i="19"/>
  <c r="D65" i="19"/>
  <c r="D64" i="19"/>
  <c r="D57" i="19"/>
  <c r="D56" i="19"/>
  <c r="D51" i="19"/>
  <c r="D50" i="19"/>
  <c r="D45" i="19"/>
  <c r="D44" i="19"/>
  <c r="D39" i="19"/>
  <c r="D38" i="19"/>
  <c r="D33" i="19"/>
  <c r="D32" i="19"/>
  <c r="D27" i="19"/>
  <c r="D26" i="19"/>
  <c r="D21" i="19"/>
  <c r="D20" i="19"/>
  <c r="D15" i="19"/>
  <c r="G21" i="19"/>
  <c r="D9" i="21" l="1"/>
  <c r="G25" i="21"/>
  <c r="G18" i="21"/>
  <c r="G30" i="21"/>
  <c r="G17" i="21"/>
  <c r="G26" i="21"/>
  <c r="G27" i="21"/>
  <c r="N485" i="18" l="1"/>
  <c r="N484" i="18"/>
  <c r="N483" i="18"/>
  <c r="N482" i="18"/>
  <c r="N481" i="18"/>
  <c r="N480" i="18"/>
  <c r="N479" i="18"/>
  <c r="N478" i="18"/>
  <c r="N477" i="18"/>
  <c r="N476" i="18"/>
  <c r="N475" i="18"/>
  <c r="N474" i="18"/>
  <c r="N473" i="18"/>
  <c r="N472" i="18"/>
  <c r="N471" i="18"/>
  <c r="N470" i="18"/>
  <c r="N469" i="18"/>
  <c r="N468" i="18"/>
  <c r="N467" i="18"/>
  <c r="N466" i="18"/>
  <c r="N465" i="18"/>
  <c r="N464" i="18"/>
  <c r="N463" i="18"/>
  <c r="N462" i="18"/>
  <c r="N461" i="18"/>
  <c r="N460" i="18"/>
  <c r="N459" i="18"/>
  <c r="N458" i="18"/>
  <c r="N457" i="18"/>
  <c r="N456" i="18"/>
  <c r="N455" i="18"/>
  <c r="N454" i="18"/>
  <c r="N453" i="18"/>
  <c r="N452" i="18"/>
  <c r="N451" i="18"/>
  <c r="N450" i="18"/>
  <c r="N449" i="18"/>
  <c r="N448" i="18"/>
  <c r="N447" i="18"/>
  <c r="N446" i="18"/>
  <c r="N445" i="18"/>
  <c r="N444" i="18"/>
  <c r="N443" i="18"/>
  <c r="N442" i="18"/>
  <c r="N441" i="18"/>
  <c r="N440" i="18"/>
  <c r="N439" i="18"/>
  <c r="N438" i="18"/>
  <c r="N437" i="18"/>
  <c r="N436" i="18"/>
  <c r="N435" i="18"/>
  <c r="N434" i="18"/>
  <c r="N433" i="18"/>
  <c r="N432" i="18"/>
  <c r="N431" i="18"/>
  <c r="N430" i="18"/>
  <c r="N429" i="18"/>
  <c r="N428" i="18"/>
  <c r="N427" i="18"/>
  <c r="N426" i="18"/>
  <c r="N425" i="18"/>
  <c r="N424" i="18"/>
  <c r="N423" i="18"/>
  <c r="N422" i="18"/>
  <c r="N421" i="18"/>
  <c r="N420" i="18"/>
  <c r="N419" i="18"/>
  <c r="N418" i="18"/>
  <c r="N417" i="18"/>
  <c r="N416" i="18"/>
  <c r="N415" i="18"/>
  <c r="N414" i="18"/>
  <c r="N413" i="18"/>
  <c r="N412" i="18"/>
  <c r="N411" i="18"/>
  <c r="N410" i="18"/>
  <c r="N409" i="18"/>
  <c r="N408" i="18"/>
  <c r="N407" i="18"/>
  <c r="N406" i="18"/>
  <c r="N405" i="18"/>
  <c r="N404" i="18"/>
  <c r="N403" i="18"/>
  <c r="N402" i="18"/>
  <c r="N401" i="18"/>
  <c r="N400" i="18"/>
  <c r="N399" i="18"/>
  <c r="N398" i="18"/>
  <c r="N397" i="18"/>
  <c r="N396" i="18"/>
  <c r="N395" i="18"/>
  <c r="N394" i="18"/>
  <c r="N393" i="18"/>
  <c r="N392" i="18"/>
  <c r="N391" i="18"/>
  <c r="N390" i="18"/>
  <c r="N389" i="18"/>
  <c r="N388" i="18"/>
  <c r="N387" i="18"/>
  <c r="N386" i="18"/>
  <c r="N385" i="18"/>
  <c r="N384" i="18"/>
  <c r="N383" i="18"/>
  <c r="N382" i="18"/>
  <c r="N381" i="18"/>
  <c r="N380" i="18"/>
  <c r="N379" i="18"/>
  <c r="N378" i="18"/>
  <c r="N377" i="18"/>
  <c r="N376" i="18"/>
  <c r="N375" i="18"/>
  <c r="N374" i="18"/>
  <c r="N373" i="18"/>
  <c r="N372" i="18"/>
  <c r="N371" i="18"/>
  <c r="N370" i="18"/>
  <c r="N369" i="18"/>
  <c r="N368" i="18"/>
  <c r="N367" i="18"/>
  <c r="N366" i="18"/>
  <c r="N365" i="18"/>
  <c r="N364" i="18"/>
  <c r="N363" i="18"/>
  <c r="N362" i="18"/>
  <c r="N361" i="18"/>
  <c r="N360" i="18"/>
  <c r="N359" i="18"/>
  <c r="N358" i="18"/>
  <c r="N357" i="18"/>
  <c r="N356" i="18"/>
  <c r="N355" i="18"/>
  <c r="N354" i="18"/>
  <c r="N353" i="18"/>
  <c r="N352" i="18"/>
  <c r="N351" i="18"/>
  <c r="N350" i="18"/>
  <c r="N349" i="18"/>
  <c r="N348" i="18"/>
  <c r="N347" i="18"/>
  <c r="N346" i="18"/>
  <c r="N345" i="18"/>
  <c r="N344" i="18"/>
  <c r="N343" i="18"/>
  <c r="N342" i="18"/>
  <c r="N341" i="18"/>
  <c r="N340" i="18"/>
  <c r="N339" i="18"/>
  <c r="N338" i="18"/>
  <c r="N337" i="18"/>
  <c r="N336" i="18"/>
  <c r="N335" i="18"/>
  <c r="N334" i="18"/>
  <c r="N333" i="18"/>
  <c r="N332" i="18"/>
  <c r="N331" i="18"/>
  <c r="N330" i="18"/>
  <c r="N329" i="18"/>
  <c r="N328" i="18"/>
  <c r="N327" i="18"/>
  <c r="N326" i="18"/>
  <c r="N325" i="18"/>
  <c r="N324" i="18"/>
  <c r="N323" i="18"/>
  <c r="N322" i="18"/>
  <c r="N321" i="18"/>
  <c r="N320" i="18"/>
  <c r="N319" i="18"/>
  <c r="N318" i="18"/>
  <c r="N317" i="18"/>
  <c r="N316" i="18"/>
  <c r="N315" i="18"/>
  <c r="N314" i="18"/>
  <c r="N313" i="18"/>
  <c r="N312" i="18"/>
  <c r="N311" i="18"/>
  <c r="N310" i="18"/>
  <c r="N309" i="18"/>
  <c r="N308" i="18"/>
  <c r="N307" i="18"/>
  <c r="N306" i="18"/>
  <c r="N305" i="18"/>
  <c r="N304" i="18"/>
  <c r="N303" i="18"/>
  <c r="N302" i="18"/>
  <c r="N301" i="18"/>
  <c r="N300" i="18"/>
  <c r="N299" i="18"/>
  <c r="N298" i="18"/>
  <c r="N297" i="18"/>
  <c r="N296" i="18"/>
  <c r="N295" i="18"/>
  <c r="N294" i="18"/>
  <c r="N293" i="18"/>
  <c r="N292" i="18"/>
  <c r="N291" i="18"/>
  <c r="N290" i="18"/>
  <c r="N289" i="18"/>
  <c r="N288" i="18"/>
  <c r="N287" i="18"/>
  <c r="N286" i="18"/>
  <c r="N285" i="18"/>
  <c r="N284" i="18"/>
  <c r="N283" i="18"/>
  <c r="N282" i="18"/>
  <c r="N281" i="18"/>
  <c r="N280" i="18"/>
  <c r="N279" i="18"/>
  <c r="N278" i="18"/>
  <c r="N277" i="18"/>
  <c r="N276" i="18"/>
  <c r="N275" i="18"/>
  <c r="N274" i="18"/>
  <c r="N273" i="18"/>
  <c r="N272" i="18"/>
  <c r="N271" i="18"/>
  <c r="N270" i="18"/>
  <c r="N269" i="18"/>
  <c r="N268" i="18"/>
  <c r="N267" i="18"/>
  <c r="N266" i="18"/>
  <c r="N265" i="18"/>
  <c r="N264" i="18"/>
  <c r="N263" i="18"/>
  <c r="N262" i="18"/>
  <c r="N261" i="18"/>
  <c r="N260" i="18"/>
  <c r="N259" i="18"/>
  <c r="N258" i="18"/>
  <c r="N257" i="18"/>
  <c r="N256" i="18"/>
  <c r="N255" i="18"/>
  <c r="N254" i="18"/>
  <c r="N253" i="18"/>
  <c r="N252" i="18"/>
  <c r="N251" i="18"/>
  <c r="N250" i="18"/>
  <c r="N249" i="18"/>
  <c r="N248" i="18"/>
  <c r="N247" i="18"/>
  <c r="N246" i="18"/>
  <c r="N245" i="18"/>
  <c r="N244" i="18"/>
  <c r="N243" i="18"/>
  <c r="N242" i="18"/>
  <c r="N241" i="18"/>
  <c r="N240" i="18"/>
  <c r="N239" i="18"/>
  <c r="N238" i="18"/>
  <c r="N237" i="18"/>
  <c r="N236" i="18"/>
  <c r="N235" i="18"/>
  <c r="N234" i="18"/>
  <c r="N233" i="18"/>
  <c r="N232" i="18"/>
  <c r="N231" i="18"/>
  <c r="N230" i="18"/>
  <c r="N229" i="18"/>
  <c r="N228" i="18"/>
  <c r="N227" i="18"/>
  <c r="N226" i="18"/>
  <c r="N225" i="18"/>
  <c r="N224" i="18"/>
  <c r="N223" i="18"/>
  <c r="N222" i="18"/>
  <c r="N221" i="18"/>
  <c r="N220" i="18"/>
  <c r="N219" i="18"/>
  <c r="N218" i="18"/>
  <c r="N217" i="18"/>
  <c r="N216" i="18"/>
  <c r="N215" i="18"/>
  <c r="N214" i="18"/>
  <c r="N213" i="18"/>
  <c r="N212" i="18"/>
  <c r="N211" i="18"/>
  <c r="N210" i="18"/>
  <c r="N209" i="18"/>
  <c r="N208" i="18"/>
  <c r="N207" i="18"/>
  <c r="N206" i="18"/>
  <c r="N205" i="18"/>
  <c r="N204" i="18"/>
  <c r="N203" i="18"/>
  <c r="N202" i="18"/>
  <c r="N201" i="18"/>
  <c r="N200" i="18"/>
  <c r="N199" i="18"/>
  <c r="N198" i="18"/>
  <c r="N197" i="18"/>
  <c r="N196" i="18"/>
  <c r="N195" i="18"/>
  <c r="N194" i="18"/>
  <c r="N193" i="18"/>
  <c r="N192" i="18"/>
  <c r="N191" i="18"/>
  <c r="N190" i="18"/>
  <c r="N189" i="18"/>
  <c r="N188" i="18"/>
  <c r="N187" i="18"/>
  <c r="N186" i="18"/>
  <c r="N185" i="18"/>
  <c r="N184" i="18"/>
  <c r="N183" i="18"/>
  <c r="N182" i="18"/>
  <c r="N181" i="18"/>
  <c r="N180" i="18"/>
  <c r="N179" i="18"/>
  <c r="N178" i="18"/>
  <c r="N177" i="18"/>
  <c r="N176" i="18"/>
  <c r="N175" i="18"/>
  <c r="N174" i="18"/>
  <c r="N173" i="18"/>
  <c r="N172" i="18"/>
  <c r="N171" i="18"/>
  <c r="N170" i="18"/>
  <c r="N169" i="18"/>
  <c r="N168" i="18"/>
  <c r="N167" i="18"/>
  <c r="N166" i="18"/>
  <c r="N165" i="18"/>
  <c r="N164" i="18"/>
  <c r="N163" i="18"/>
  <c r="N162" i="18"/>
  <c r="N161" i="18"/>
  <c r="N160" i="18"/>
  <c r="N159" i="18"/>
  <c r="N158" i="18"/>
  <c r="N157" i="18"/>
  <c r="N156" i="18"/>
  <c r="N155" i="18"/>
  <c r="N154" i="18"/>
  <c r="N153" i="18"/>
  <c r="N152" i="18"/>
  <c r="N151" i="18"/>
  <c r="N150" i="18"/>
  <c r="N149" i="18"/>
  <c r="N148" i="18"/>
  <c r="N147" i="18"/>
  <c r="N146" i="18"/>
  <c r="N145" i="18"/>
  <c r="N144" i="18"/>
  <c r="N143" i="18"/>
  <c r="N142" i="18"/>
  <c r="N141" i="18"/>
  <c r="N140" i="18"/>
  <c r="N139" i="18"/>
  <c r="N138" i="18"/>
  <c r="N137" i="18"/>
  <c r="N136" i="18"/>
  <c r="N135" i="18"/>
  <c r="N134" i="18"/>
  <c r="N133" i="18"/>
  <c r="N132" i="18"/>
  <c r="N131" i="18"/>
  <c r="N130" i="18"/>
  <c r="N129" i="18"/>
  <c r="N128" i="18"/>
  <c r="N127" i="18"/>
  <c r="N126" i="18"/>
  <c r="N125" i="18"/>
  <c r="N124" i="18"/>
  <c r="N123" i="18"/>
  <c r="N122" i="18"/>
  <c r="N121" i="18"/>
  <c r="N120" i="18"/>
  <c r="N119" i="18"/>
  <c r="N118" i="18"/>
  <c r="N117" i="18"/>
  <c r="N116" i="18"/>
  <c r="N115" i="18"/>
  <c r="N114" i="18"/>
  <c r="N113" i="18"/>
  <c r="N112" i="18"/>
  <c r="N111" i="18"/>
  <c r="N110" i="18"/>
  <c r="N109" i="18"/>
  <c r="N108" i="18"/>
  <c r="N107" i="18"/>
  <c r="N106" i="18"/>
  <c r="N105" i="18"/>
  <c r="N104" i="18"/>
  <c r="N103" i="18"/>
  <c r="N102" i="18"/>
  <c r="N101" i="18"/>
  <c r="N100" i="18"/>
  <c r="N99" i="18"/>
  <c r="N98" i="18"/>
  <c r="N97" i="18"/>
  <c r="N96" i="18"/>
  <c r="N95" i="18"/>
  <c r="N94" i="18"/>
  <c r="N93" i="18"/>
  <c r="N92" i="18"/>
  <c r="N91" i="18"/>
  <c r="N90" i="18"/>
  <c r="N89" i="18"/>
  <c r="N88" i="18"/>
  <c r="N87" i="18"/>
  <c r="N86" i="18"/>
  <c r="N85" i="18"/>
  <c r="N84" i="18"/>
  <c r="N83" i="18"/>
  <c r="N82" i="18"/>
  <c r="N81" i="18"/>
  <c r="N80" i="18"/>
  <c r="N79" i="18"/>
  <c r="N78" i="18"/>
  <c r="N77" i="18"/>
  <c r="N76" i="18"/>
  <c r="N75" i="18"/>
  <c r="N74" i="18"/>
  <c r="N73" i="18"/>
  <c r="N72" i="18"/>
  <c r="N71" i="18"/>
  <c r="N70" i="18"/>
  <c r="N69" i="18"/>
  <c r="N68" i="18"/>
  <c r="N67" i="18"/>
  <c r="N66" i="18"/>
  <c r="N65" i="18"/>
  <c r="N64" i="18"/>
  <c r="N63" i="18"/>
  <c r="N62" i="18"/>
  <c r="N61" i="18"/>
  <c r="N60" i="18"/>
  <c r="N59" i="18"/>
  <c r="N58" i="18"/>
  <c r="N57" i="18"/>
  <c r="N56" i="18"/>
  <c r="N55" i="18"/>
  <c r="N54" i="18"/>
  <c r="N53" i="18"/>
  <c r="N52" i="18"/>
  <c r="N51" i="18"/>
  <c r="N50" i="18"/>
  <c r="N49" i="18"/>
  <c r="N48" i="18"/>
  <c r="N47" i="18"/>
  <c r="N46" i="18"/>
  <c r="N45" i="18"/>
  <c r="N44" i="18"/>
  <c r="N43" i="18"/>
  <c r="N42" i="18"/>
  <c r="N41" i="18"/>
  <c r="N40" i="18"/>
  <c r="N39" i="18"/>
  <c r="N38" i="18"/>
  <c r="N37" i="18"/>
  <c r="N36" i="18"/>
  <c r="N35" i="18"/>
  <c r="N34" i="18"/>
  <c r="N33" i="18"/>
  <c r="N32" i="18"/>
  <c r="N31" i="18"/>
  <c r="N30" i="18"/>
  <c r="N29" i="18"/>
  <c r="N28" i="18"/>
  <c r="N27" i="18"/>
  <c r="N26" i="18"/>
  <c r="J29" i="21" l="1"/>
  <c r="I29" i="21"/>
  <c r="J41" i="21" l="1"/>
  <c r="I41" i="21"/>
  <c r="J40" i="21"/>
  <c r="I40" i="21"/>
  <c r="J30" i="21"/>
  <c r="I30" i="21"/>
  <c r="D30" i="21"/>
  <c r="J28" i="21"/>
  <c r="I28" i="21"/>
  <c r="D43" i="21"/>
  <c r="D41" i="21"/>
  <c r="D40" i="21"/>
  <c r="D39" i="21"/>
  <c r="D27" i="21"/>
  <c r="D26" i="21"/>
  <c r="D25" i="21"/>
  <c r="D18" i="21"/>
  <c r="D17" i="21"/>
  <c r="J39" i="21"/>
  <c r="I39" i="21"/>
  <c r="J25" i="21"/>
  <c r="I25" i="21"/>
  <c r="G35" i="21" l="1"/>
  <c r="G33" i="21"/>
  <c r="G34" i="21"/>
  <c r="G36" i="21"/>
  <c r="G22" i="21"/>
  <c r="G21" i="21"/>
  <c r="X490" i="20"/>
  <c r="X489" i="20"/>
  <c r="X488" i="20"/>
  <c r="X487" i="20"/>
  <c r="X486" i="20"/>
  <c r="X485" i="20"/>
  <c r="X484" i="20"/>
  <c r="X483" i="20"/>
  <c r="X482" i="20"/>
  <c r="X481" i="20"/>
  <c r="X480" i="20"/>
  <c r="X479" i="20"/>
  <c r="X478" i="20"/>
  <c r="X477" i="20"/>
  <c r="X476" i="20"/>
  <c r="X475" i="20"/>
  <c r="X474" i="20"/>
  <c r="X473" i="20"/>
  <c r="X472" i="20"/>
  <c r="X471" i="20"/>
  <c r="X470" i="20"/>
  <c r="X469" i="20"/>
  <c r="X468" i="20"/>
  <c r="X467" i="20"/>
  <c r="X466" i="20"/>
  <c r="X465" i="20"/>
  <c r="X464" i="20"/>
  <c r="X463" i="20"/>
  <c r="X462" i="20"/>
  <c r="X461" i="20"/>
  <c r="X460" i="20"/>
  <c r="X459" i="20"/>
  <c r="X458" i="20"/>
  <c r="X457" i="20"/>
  <c r="X456" i="20"/>
  <c r="X455" i="20"/>
  <c r="X454" i="20"/>
  <c r="X453" i="20"/>
  <c r="X452" i="20"/>
  <c r="X451" i="20"/>
  <c r="X450" i="20"/>
  <c r="X449" i="20"/>
  <c r="X448" i="20"/>
  <c r="X447" i="20"/>
  <c r="X446" i="20"/>
  <c r="X445" i="20"/>
  <c r="X444" i="20"/>
  <c r="X443" i="20"/>
  <c r="X442" i="20"/>
  <c r="X441" i="20"/>
  <c r="X440" i="20"/>
  <c r="X439" i="20"/>
  <c r="X438" i="20"/>
  <c r="X437" i="20"/>
  <c r="X436" i="20"/>
  <c r="X435" i="20"/>
  <c r="X434" i="20"/>
  <c r="X433" i="20"/>
  <c r="X432" i="20"/>
  <c r="X431" i="20"/>
  <c r="X430" i="20"/>
  <c r="X429" i="20"/>
  <c r="X428" i="20"/>
  <c r="X427" i="20"/>
  <c r="X426" i="20"/>
  <c r="X425" i="20"/>
  <c r="X424" i="20"/>
  <c r="X423" i="20"/>
  <c r="X422" i="20"/>
  <c r="X421" i="20"/>
  <c r="X420" i="20"/>
  <c r="X419" i="20"/>
  <c r="X418" i="20"/>
  <c r="X417" i="20"/>
  <c r="X416" i="20"/>
  <c r="X415" i="20"/>
  <c r="X414" i="20"/>
  <c r="X413" i="20"/>
  <c r="X412" i="20"/>
  <c r="X411" i="20"/>
  <c r="X410" i="20"/>
  <c r="X409" i="20"/>
  <c r="X408" i="20"/>
  <c r="X407" i="20"/>
  <c r="X406" i="20"/>
  <c r="X405" i="20"/>
  <c r="X404" i="20"/>
  <c r="X403" i="20"/>
  <c r="X402" i="20"/>
  <c r="X401" i="20"/>
  <c r="X400" i="20"/>
  <c r="X399" i="20"/>
  <c r="X398" i="20"/>
  <c r="X397" i="20"/>
  <c r="X396" i="20"/>
  <c r="X395" i="20"/>
  <c r="X394" i="20"/>
  <c r="X393" i="20"/>
  <c r="X392" i="20"/>
  <c r="X391" i="20"/>
  <c r="X390" i="20"/>
  <c r="X389" i="20"/>
  <c r="X388" i="20"/>
  <c r="X387" i="20"/>
  <c r="X386" i="20"/>
  <c r="X385" i="20"/>
  <c r="X384" i="20"/>
  <c r="X383" i="20"/>
  <c r="X382" i="20"/>
  <c r="X381" i="20"/>
  <c r="X380" i="20"/>
  <c r="X379" i="20"/>
  <c r="X378" i="20"/>
  <c r="X377" i="20"/>
  <c r="X376" i="20"/>
  <c r="X375" i="20"/>
  <c r="X374" i="20"/>
  <c r="X373" i="20"/>
  <c r="X372" i="20"/>
  <c r="X371" i="20"/>
  <c r="X370" i="20"/>
  <c r="X369" i="20"/>
  <c r="X368" i="20"/>
  <c r="X367" i="20"/>
  <c r="X366" i="20"/>
  <c r="X365" i="20"/>
  <c r="X364" i="20"/>
  <c r="X363" i="20"/>
  <c r="X362" i="20"/>
  <c r="X361" i="20"/>
  <c r="X360" i="20"/>
  <c r="X359" i="20"/>
  <c r="X358" i="20"/>
  <c r="X357" i="20"/>
  <c r="X356" i="20"/>
  <c r="X355" i="20"/>
  <c r="X354" i="20"/>
  <c r="X353" i="20"/>
  <c r="X352" i="20"/>
  <c r="X351" i="20"/>
  <c r="X350" i="20"/>
  <c r="X349" i="20"/>
  <c r="X348" i="20"/>
  <c r="X347" i="20"/>
  <c r="X346" i="20"/>
  <c r="X345" i="20"/>
  <c r="X344" i="20"/>
  <c r="X343" i="20"/>
  <c r="X342" i="20"/>
  <c r="X341" i="20"/>
  <c r="X340" i="20"/>
  <c r="X339" i="20"/>
  <c r="X338" i="20"/>
  <c r="X337" i="20"/>
  <c r="X336" i="20"/>
  <c r="X335" i="20"/>
  <c r="X334" i="20"/>
  <c r="X333" i="20"/>
  <c r="X332" i="20"/>
  <c r="X331" i="20"/>
  <c r="X330" i="20"/>
  <c r="X329" i="20"/>
  <c r="X328" i="20"/>
  <c r="X327" i="20"/>
  <c r="X326" i="20"/>
  <c r="X325" i="20"/>
  <c r="X324" i="20"/>
  <c r="X323" i="20"/>
  <c r="X322" i="20"/>
  <c r="X321" i="20"/>
  <c r="X320" i="20"/>
  <c r="X319" i="20"/>
  <c r="X318" i="20"/>
  <c r="X317" i="20"/>
  <c r="X316" i="20"/>
  <c r="X315" i="20"/>
  <c r="X314" i="20"/>
  <c r="X313" i="20"/>
  <c r="X312" i="20"/>
  <c r="X311" i="20"/>
  <c r="X310" i="20"/>
  <c r="X309" i="20"/>
  <c r="X308" i="20"/>
  <c r="X307" i="20"/>
  <c r="X306" i="20"/>
  <c r="X305" i="20"/>
  <c r="X304" i="20"/>
  <c r="X303" i="20"/>
  <c r="X302" i="20"/>
  <c r="X301" i="20"/>
  <c r="X300" i="20"/>
  <c r="X299" i="20"/>
  <c r="X298" i="20"/>
  <c r="X297" i="20"/>
  <c r="X296" i="20"/>
  <c r="X295" i="20"/>
  <c r="X294" i="20"/>
  <c r="X293" i="20"/>
  <c r="X292" i="20"/>
  <c r="X291" i="20"/>
  <c r="X290" i="20"/>
  <c r="X289" i="20"/>
  <c r="X288" i="20"/>
  <c r="X287" i="20"/>
  <c r="X286" i="20"/>
  <c r="X285" i="20"/>
  <c r="X284" i="20"/>
  <c r="X283" i="20"/>
  <c r="X282" i="20"/>
  <c r="X281" i="20"/>
  <c r="X280" i="20"/>
  <c r="X279" i="20"/>
  <c r="X278" i="20"/>
  <c r="X277" i="20"/>
  <c r="X276" i="20"/>
  <c r="X275" i="20"/>
  <c r="X274" i="20"/>
  <c r="X273" i="20"/>
  <c r="X272" i="20"/>
  <c r="X271" i="20"/>
  <c r="X270" i="20"/>
  <c r="X269" i="20"/>
  <c r="X268" i="20"/>
  <c r="X267" i="20"/>
  <c r="X266" i="20"/>
  <c r="X265" i="20"/>
  <c r="X264" i="20"/>
  <c r="X263" i="20"/>
  <c r="X262" i="20"/>
  <c r="X261" i="20"/>
  <c r="X260" i="20"/>
  <c r="X259" i="20"/>
  <c r="X258" i="20"/>
  <c r="X257" i="20"/>
  <c r="X256" i="20"/>
  <c r="X255" i="20"/>
  <c r="X254" i="20"/>
  <c r="X253" i="20"/>
  <c r="X252" i="20"/>
  <c r="X251" i="20"/>
  <c r="X250" i="20"/>
  <c r="X249" i="20"/>
  <c r="X248" i="20"/>
  <c r="X247" i="20"/>
  <c r="X246" i="20"/>
  <c r="X245" i="20"/>
  <c r="X244" i="20"/>
  <c r="X243" i="20"/>
  <c r="X242" i="20"/>
  <c r="X241" i="20"/>
  <c r="X240" i="20"/>
  <c r="X239" i="20"/>
  <c r="X238" i="20"/>
  <c r="X237" i="20"/>
  <c r="X236" i="20"/>
  <c r="X235" i="20"/>
  <c r="X234" i="20"/>
  <c r="X233" i="20"/>
  <c r="X232" i="20"/>
  <c r="X231" i="20"/>
  <c r="X230" i="20"/>
  <c r="X229" i="20"/>
  <c r="X228" i="20"/>
  <c r="X227" i="20"/>
  <c r="X226" i="20"/>
  <c r="X225" i="20"/>
  <c r="X224" i="20"/>
  <c r="X223" i="20"/>
  <c r="X222" i="20"/>
  <c r="X221" i="20"/>
  <c r="X220" i="20"/>
  <c r="X219" i="20"/>
  <c r="X218" i="20"/>
  <c r="X217" i="20"/>
  <c r="X216" i="20"/>
  <c r="X215" i="20"/>
  <c r="X214" i="20"/>
  <c r="X213" i="20"/>
  <c r="X212" i="20"/>
  <c r="X211" i="20"/>
  <c r="X210" i="20"/>
  <c r="X209" i="20"/>
  <c r="X208" i="20"/>
  <c r="X207" i="20"/>
  <c r="X206" i="20"/>
  <c r="X205" i="20"/>
  <c r="X204" i="20"/>
  <c r="X203" i="20"/>
  <c r="X202" i="20"/>
  <c r="X201" i="20"/>
  <c r="X200" i="20"/>
  <c r="X199" i="20"/>
  <c r="X198" i="20"/>
  <c r="X197" i="20"/>
  <c r="X196" i="20"/>
  <c r="X195" i="20"/>
  <c r="X194" i="20"/>
  <c r="X193" i="20"/>
  <c r="X192" i="20"/>
  <c r="X191" i="20"/>
  <c r="X190" i="20"/>
  <c r="X189" i="20"/>
  <c r="X188" i="20"/>
  <c r="X187" i="20"/>
  <c r="X186" i="20"/>
  <c r="X185" i="20"/>
  <c r="X184" i="20"/>
  <c r="X183" i="20"/>
  <c r="X182" i="20"/>
  <c r="X181" i="20"/>
  <c r="X180" i="20"/>
  <c r="X179" i="20"/>
  <c r="X178" i="20"/>
  <c r="X177" i="20"/>
  <c r="X176" i="20"/>
  <c r="X175" i="20"/>
  <c r="X174" i="20"/>
  <c r="X173" i="20"/>
  <c r="X172" i="20"/>
  <c r="X171" i="20"/>
  <c r="X170" i="20"/>
  <c r="X169" i="20"/>
  <c r="X168" i="20"/>
  <c r="X167" i="20"/>
  <c r="X166" i="20"/>
  <c r="X165" i="20"/>
  <c r="X164" i="20"/>
  <c r="X163" i="20"/>
  <c r="X162" i="20"/>
  <c r="X161" i="20"/>
  <c r="X160" i="20"/>
  <c r="X159" i="20"/>
  <c r="X158" i="20"/>
  <c r="X157" i="20"/>
  <c r="X156" i="20"/>
  <c r="X155" i="20"/>
  <c r="X154" i="20"/>
  <c r="X153" i="20"/>
  <c r="X152" i="20"/>
  <c r="X151" i="20"/>
  <c r="X150" i="20"/>
  <c r="X149" i="20"/>
  <c r="X148" i="20"/>
  <c r="X147" i="20"/>
  <c r="X146" i="20"/>
  <c r="X145" i="20"/>
  <c r="X144" i="20"/>
  <c r="X143" i="20"/>
  <c r="X142" i="20"/>
  <c r="X141" i="20"/>
  <c r="X140" i="20"/>
  <c r="X139" i="20"/>
  <c r="X138" i="20"/>
  <c r="X137" i="20"/>
  <c r="X136" i="20"/>
  <c r="X135" i="20"/>
  <c r="X134" i="20"/>
  <c r="X133" i="20"/>
  <c r="X132" i="20"/>
  <c r="X131" i="20"/>
  <c r="X130" i="20"/>
  <c r="X129" i="20"/>
  <c r="X128" i="20"/>
  <c r="X127" i="20"/>
  <c r="X126" i="20"/>
  <c r="X125" i="20"/>
  <c r="X124" i="20"/>
  <c r="X123" i="20"/>
  <c r="X122" i="20"/>
  <c r="X121" i="20"/>
  <c r="X120" i="20"/>
  <c r="X119" i="20"/>
  <c r="X118" i="20"/>
  <c r="X117" i="20"/>
  <c r="X116" i="20"/>
  <c r="X115" i="20"/>
  <c r="X114" i="20"/>
  <c r="X113" i="20"/>
  <c r="X112" i="20"/>
  <c r="X111" i="20"/>
  <c r="X110" i="20"/>
  <c r="X109" i="20"/>
  <c r="X108" i="20"/>
  <c r="X107" i="20"/>
  <c r="X106" i="20"/>
  <c r="X105" i="20"/>
  <c r="X104" i="20"/>
  <c r="X103" i="20"/>
  <c r="X102" i="20"/>
  <c r="X101" i="20"/>
  <c r="X100" i="20"/>
  <c r="X99" i="20"/>
  <c r="X98" i="20"/>
  <c r="X97" i="20"/>
  <c r="X96" i="20"/>
  <c r="X95" i="20"/>
  <c r="X94" i="20"/>
  <c r="X93" i="20"/>
  <c r="X92" i="20"/>
  <c r="X91" i="20"/>
  <c r="X90" i="20"/>
  <c r="X89" i="20"/>
  <c r="X88" i="20"/>
  <c r="X87" i="20"/>
  <c r="X86" i="20"/>
  <c r="X85" i="20"/>
  <c r="X84" i="20"/>
  <c r="X83" i="20"/>
  <c r="X82" i="20"/>
  <c r="X81" i="20"/>
  <c r="X80" i="20"/>
  <c r="X79" i="20"/>
  <c r="X78" i="20"/>
  <c r="X77" i="20"/>
  <c r="X76" i="20"/>
  <c r="X75" i="20"/>
  <c r="X74" i="20"/>
  <c r="X73" i="20"/>
  <c r="X72" i="20"/>
  <c r="X71" i="20"/>
  <c r="X70" i="20"/>
  <c r="X69" i="20"/>
  <c r="X68" i="20"/>
  <c r="X67" i="20"/>
  <c r="X66" i="20"/>
  <c r="X65" i="20"/>
  <c r="X64" i="20"/>
  <c r="X63" i="20"/>
  <c r="X62" i="20"/>
  <c r="X61" i="20"/>
  <c r="X60" i="20"/>
  <c r="X59" i="20"/>
  <c r="X58" i="20"/>
  <c r="X57" i="20"/>
  <c r="X56" i="20"/>
  <c r="X55" i="20"/>
  <c r="X54" i="20"/>
  <c r="X53" i="20"/>
  <c r="X52" i="20"/>
  <c r="X51" i="20"/>
  <c r="X50" i="20"/>
  <c r="X49" i="20"/>
  <c r="X48" i="20"/>
  <c r="X47" i="20"/>
  <c r="X46" i="20"/>
  <c r="X45" i="20"/>
  <c r="X44" i="20"/>
  <c r="X43" i="20"/>
  <c r="X42" i="20"/>
  <c r="X41" i="20"/>
  <c r="X40" i="20"/>
  <c r="X39" i="20"/>
  <c r="X36" i="20"/>
  <c r="X35" i="20"/>
  <c r="X34" i="20"/>
  <c r="X33" i="20"/>
  <c r="X32" i="20"/>
  <c r="X31" i="20"/>
  <c r="X30" i="20"/>
  <c r="X28" i="20"/>
  <c r="X27" i="20"/>
  <c r="X25" i="20"/>
  <c r="X24" i="20"/>
  <c r="AA26" i="20" l="1"/>
  <c r="W26" i="20"/>
  <c r="AA36" i="20"/>
  <c r="W36" i="20"/>
  <c r="Y36" i="20" s="1"/>
  <c r="AA34" i="20"/>
  <c r="W34" i="20"/>
  <c r="Y34" i="20" s="1"/>
  <c r="AA32" i="20"/>
  <c r="W32" i="20"/>
  <c r="Y32" i="20" s="1"/>
  <c r="AA31" i="20"/>
  <c r="W31" i="20"/>
  <c r="Y31" i="20" s="1"/>
  <c r="AA30" i="20"/>
  <c r="W30" i="20"/>
  <c r="Y30" i="20" s="1"/>
  <c r="AA29" i="20"/>
  <c r="W29" i="20"/>
  <c r="Y29" i="20" s="1"/>
  <c r="Y26" i="20" l="1"/>
  <c r="AB26" i="20" s="1"/>
  <c r="X26" i="20"/>
  <c r="AB29" i="20"/>
  <c r="X29" i="20"/>
  <c r="AB36" i="20"/>
  <c r="AB34" i="20"/>
  <c r="AB32" i="20"/>
  <c r="Z31" i="20"/>
  <c r="AB30" i="20"/>
  <c r="Z30" i="20"/>
  <c r="Z29" i="20" l="1"/>
  <c r="Z36" i="20"/>
  <c r="Z26" i="20"/>
  <c r="Z34" i="20"/>
  <c r="Z32" i="20"/>
  <c r="AB31" i="20"/>
  <c r="AA23" i="20" l="1"/>
  <c r="AB23" i="20"/>
  <c r="Z490" i="20" l="1"/>
  <c r="Z489" i="20"/>
  <c r="Z488" i="20"/>
  <c r="Z487" i="20"/>
  <c r="Z486" i="20"/>
  <c r="Z485" i="20"/>
  <c r="Z484" i="20"/>
  <c r="Z483" i="20"/>
  <c r="Z482" i="20"/>
  <c r="Z481" i="20"/>
  <c r="Z480" i="20"/>
  <c r="Z479" i="20"/>
  <c r="Z478" i="20"/>
  <c r="Z477" i="20"/>
  <c r="Z476" i="20"/>
  <c r="Z475" i="20"/>
  <c r="Z474" i="20"/>
  <c r="Z473" i="20"/>
  <c r="Z472" i="20"/>
  <c r="Z471" i="20"/>
  <c r="Z470" i="20"/>
  <c r="Z469" i="20"/>
  <c r="Z468" i="20"/>
  <c r="Z467" i="20"/>
  <c r="Z466" i="20"/>
  <c r="Z465" i="20"/>
  <c r="Z464" i="20"/>
  <c r="Z463" i="20"/>
  <c r="Z462" i="20"/>
  <c r="Z461" i="20"/>
  <c r="Z460" i="20"/>
  <c r="Z459" i="20"/>
  <c r="Z458" i="20"/>
  <c r="Z457" i="20"/>
  <c r="Z456" i="20"/>
  <c r="Z455" i="20"/>
  <c r="Z454" i="20"/>
  <c r="Z453" i="20"/>
  <c r="Z452" i="20"/>
  <c r="Z451" i="20"/>
  <c r="Z450" i="20"/>
  <c r="Z449" i="20"/>
  <c r="Z448" i="20"/>
  <c r="Z447" i="20"/>
  <c r="Z446" i="20"/>
  <c r="Z445" i="20"/>
  <c r="Z444" i="20"/>
  <c r="Z443" i="20"/>
  <c r="Z442" i="20"/>
  <c r="Z441" i="20"/>
  <c r="Z440" i="20"/>
  <c r="Z439" i="20"/>
  <c r="Z438" i="20"/>
  <c r="Z437" i="20"/>
  <c r="Z436" i="20"/>
  <c r="Z435" i="20"/>
  <c r="Z434" i="20"/>
  <c r="Z433" i="20"/>
  <c r="Z432" i="20"/>
  <c r="Z431" i="20"/>
  <c r="Z430" i="20"/>
  <c r="Z429" i="20"/>
  <c r="Z428" i="20"/>
  <c r="Z427" i="20"/>
  <c r="Z426" i="20"/>
  <c r="Z425" i="20"/>
  <c r="Z424" i="20"/>
  <c r="Z423" i="20"/>
  <c r="Z422" i="20"/>
  <c r="Z421" i="20"/>
  <c r="Z420" i="20"/>
  <c r="Z419" i="20"/>
  <c r="Z418" i="20"/>
  <c r="Z417" i="20"/>
  <c r="Z416" i="20"/>
  <c r="Z415" i="20"/>
  <c r="Z414" i="20"/>
  <c r="Z413" i="20"/>
  <c r="Z412" i="20"/>
  <c r="Z411" i="20"/>
  <c r="Z410" i="20"/>
  <c r="Z409" i="20"/>
  <c r="Z408" i="20"/>
  <c r="Z407" i="20"/>
  <c r="Z406" i="20"/>
  <c r="Z405" i="20"/>
  <c r="Z404" i="20"/>
  <c r="Z403" i="20"/>
  <c r="Z402" i="20"/>
  <c r="Z401" i="20"/>
  <c r="Z400" i="20"/>
  <c r="Z399" i="20"/>
  <c r="Z398" i="20"/>
  <c r="Z397" i="20"/>
  <c r="Z396" i="20"/>
  <c r="Z395" i="20"/>
  <c r="Z394" i="20"/>
  <c r="Z393" i="20"/>
  <c r="Z392" i="20"/>
  <c r="Z391" i="20"/>
  <c r="Z390" i="20"/>
  <c r="Z389" i="20"/>
  <c r="Z388" i="20"/>
  <c r="Z387" i="20"/>
  <c r="Z386" i="20"/>
  <c r="Z385" i="20"/>
  <c r="Z384" i="20"/>
  <c r="Z383" i="20"/>
  <c r="Z382" i="20"/>
  <c r="Z381" i="20"/>
  <c r="Z380" i="20"/>
  <c r="Z379" i="20"/>
  <c r="Z378" i="20"/>
  <c r="Z377" i="20"/>
  <c r="Z376" i="20"/>
  <c r="Z375" i="20"/>
  <c r="Z374" i="20"/>
  <c r="Z373" i="20"/>
  <c r="Z372" i="20"/>
  <c r="Z371" i="20"/>
  <c r="Z370" i="20"/>
  <c r="Z369" i="20"/>
  <c r="Z368" i="20"/>
  <c r="Z367" i="20"/>
  <c r="Z366" i="20"/>
  <c r="Z365" i="20"/>
  <c r="Z364" i="20"/>
  <c r="Z363" i="20"/>
  <c r="Z362" i="20"/>
  <c r="Z361" i="20"/>
  <c r="Z360" i="20"/>
  <c r="Z359" i="20"/>
  <c r="Z358" i="20"/>
  <c r="Z357" i="20"/>
  <c r="Z356" i="20"/>
  <c r="Z355" i="20"/>
  <c r="Z354" i="20"/>
  <c r="Z353" i="20"/>
  <c r="Z352" i="20"/>
  <c r="Z351" i="20"/>
  <c r="Z350" i="20"/>
  <c r="Z349" i="20"/>
  <c r="Z348" i="20"/>
  <c r="Z347" i="20"/>
  <c r="Z346" i="20"/>
  <c r="Z345" i="20"/>
  <c r="Z344" i="20"/>
  <c r="Z343" i="20"/>
  <c r="Z342" i="20"/>
  <c r="Z341" i="20"/>
  <c r="Z340" i="20"/>
  <c r="Z339" i="20"/>
  <c r="Z338" i="20"/>
  <c r="Z337" i="20"/>
  <c r="Z336" i="20"/>
  <c r="Z335" i="20"/>
  <c r="Z334" i="20"/>
  <c r="Z333" i="20"/>
  <c r="Z332" i="20"/>
  <c r="Z331" i="20"/>
  <c r="Z330" i="20"/>
  <c r="Z329" i="20"/>
  <c r="Z328" i="20"/>
  <c r="Z327" i="20"/>
  <c r="Z326" i="20"/>
  <c r="Z325" i="20"/>
  <c r="Z324" i="20"/>
  <c r="Z323" i="20"/>
  <c r="Z322" i="20"/>
  <c r="Z321" i="20"/>
  <c r="Z320" i="20"/>
  <c r="Z319" i="20"/>
  <c r="Z318" i="20"/>
  <c r="Z317" i="20"/>
  <c r="Z316" i="20"/>
  <c r="Z315" i="20"/>
  <c r="Z314" i="20"/>
  <c r="Z313" i="20"/>
  <c r="Z312" i="20"/>
  <c r="Z311" i="20"/>
  <c r="Z310" i="20"/>
  <c r="Z309" i="20"/>
  <c r="Z308" i="20"/>
  <c r="Z307" i="20"/>
  <c r="Z306" i="20"/>
  <c r="Z305" i="20"/>
  <c r="Z304" i="20"/>
  <c r="Z303" i="20"/>
  <c r="Z302" i="20"/>
  <c r="Z301" i="20"/>
  <c r="Z300" i="20"/>
  <c r="Z299" i="20"/>
  <c r="Z298" i="20"/>
  <c r="Z297" i="20"/>
  <c r="Z296" i="20"/>
  <c r="Z295" i="20"/>
  <c r="Z294" i="20"/>
  <c r="Z293" i="20"/>
  <c r="Z292" i="20"/>
  <c r="Z291" i="20"/>
  <c r="Z290" i="20"/>
  <c r="Z289" i="20"/>
  <c r="Z288" i="20"/>
  <c r="Z287" i="20"/>
  <c r="Z286" i="20"/>
  <c r="Z285" i="20"/>
  <c r="Z284" i="20"/>
  <c r="Z283" i="20"/>
  <c r="Z282" i="20"/>
  <c r="Z281" i="20"/>
  <c r="Z280" i="20"/>
  <c r="Z279" i="20"/>
  <c r="Z278" i="20"/>
  <c r="Z277" i="20"/>
  <c r="Z276" i="20"/>
  <c r="Z275" i="20"/>
  <c r="Z274" i="20"/>
  <c r="Z273" i="20"/>
  <c r="Z272" i="20"/>
  <c r="Z271" i="20"/>
  <c r="Z270" i="20"/>
  <c r="Z269" i="20"/>
  <c r="Z268" i="20"/>
  <c r="Z267" i="20"/>
  <c r="Z266" i="20"/>
  <c r="Z265" i="20"/>
  <c r="Z264" i="20"/>
  <c r="Z263" i="20"/>
  <c r="Z262" i="20"/>
  <c r="Z261" i="20"/>
  <c r="Z260" i="20"/>
  <c r="Z259" i="20"/>
  <c r="Z258" i="20"/>
  <c r="Z257" i="20"/>
  <c r="Z256" i="20"/>
  <c r="Z255" i="20"/>
  <c r="Z254" i="20"/>
  <c r="Z253" i="20"/>
  <c r="Z252" i="20"/>
  <c r="Z251" i="20"/>
  <c r="Z250" i="20"/>
  <c r="Z249" i="20"/>
  <c r="Z248" i="20"/>
  <c r="Z247" i="20"/>
  <c r="Z246" i="20"/>
  <c r="Z245" i="20"/>
  <c r="Z244" i="20"/>
  <c r="Z243" i="20"/>
  <c r="Z242" i="20"/>
  <c r="Z241" i="20"/>
  <c r="Z240" i="20"/>
  <c r="Z239" i="20"/>
  <c r="Z238" i="20"/>
  <c r="Z237" i="20"/>
  <c r="Z236" i="20"/>
  <c r="Z235" i="20"/>
  <c r="Z234" i="20"/>
  <c r="Z233" i="20"/>
  <c r="Z232" i="20"/>
  <c r="Z231" i="20"/>
  <c r="Z230" i="20"/>
  <c r="Z229" i="20"/>
  <c r="Z228" i="20"/>
  <c r="Z227" i="20"/>
  <c r="Z226" i="20"/>
  <c r="Z225" i="20"/>
  <c r="Z224" i="20"/>
  <c r="Z223" i="20"/>
  <c r="Z222" i="20"/>
  <c r="Z221" i="20"/>
  <c r="Z220" i="20"/>
  <c r="Z219" i="20"/>
  <c r="Z218" i="20"/>
  <c r="Z217" i="20"/>
  <c r="Z216" i="20"/>
  <c r="Z215" i="20"/>
  <c r="Z214" i="20"/>
  <c r="Z213" i="20"/>
  <c r="Z212" i="20"/>
  <c r="Z211" i="20"/>
  <c r="Z210" i="20"/>
  <c r="Z209" i="20"/>
  <c r="Z208" i="20"/>
  <c r="Z207" i="20"/>
  <c r="Z206" i="20"/>
  <c r="Z205" i="20"/>
  <c r="Z204" i="20"/>
  <c r="Z203" i="20"/>
  <c r="Z202" i="20"/>
  <c r="Z201" i="20"/>
  <c r="Z200" i="20"/>
  <c r="Z199" i="20"/>
  <c r="Z198" i="20"/>
  <c r="Z197" i="20"/>
  <c r="Z196" i="20"/>
  <c r="Z195" i="20"/>
  <c r="Z194" i="20"/>
  <c r="Z193" i="20"/>
  <c r="Z192" i="20"/>
  <c r="Z191" i="20"/>
  <c r="Z190" i="20"/>
  <c r="Z189" i="20"/>
  <c r="Z188" i="20"/>
  <c r="Z187" i="20"/>
  <c r="Z186" i="20"/>
  <c r="Z185" i="20"/>
  <c r="Z184" i="20"/>
  <c r="Z183" i="20"/>
  <c r="Z182" i="20"/>
  <c r="Z181" i="20"/>
  <c r="Z180" i="20"/>
  <c r="Z179" i="20"/>
  <c r="Z178" i="20"/>
  <c r="Z177" i="20"/>
  <c r="Z176" i="20"/>
  <c r="Z175" i="20"/>
  <c r="Z174" i="20"/>
  <c r="Z173" i="20"/>
  <c r="Z172" i="20"/>
  <c r="Z171" i="20"/>
  <c r="Z170" i="20"/>
  <c r="Z169" i="20"/>
  <c r="Z168" i="20"/>
  <c r="Z167" i="20"/>
  <c r="Z166" i="20"/>
  <c r="Z165" i="20"/>
  <c r="Z164" i="20"/>
  <c r="Z163" i="20"/>
  <c r="Z162" i="20"/>
  <c r="Z161" i="20"/>
  <c r="Z160" i="20"/>
  <c r="Z159" i="20"/>
  <c r="Z158" i="20"/>
  <c r="Z157" i="20"/>
  <c r="Z156" i="20"/>
  <c r="Z155" i="20"/>
  <c r="Z154" i="20"/>
  <c r="Z153" i="20"/>
  <c r="Z152" i="20"/>
  <c r="Z151" i="20"/>
  <c r="Z150" i="20"/>
  <c r="Z149" i="20"/>
  <c r="Z148" i="20"/>
  <c r="Z147" i="20"/>
  <c r="Z146" i="20"/>
  <c r="Z145" i="20"/>
  <c r="Z144" i="20"/>
  <c r="Z143" i="20"/>
  <c r="Z142" i="20"/>
  <c r="Z141" i="20"/>
  <c r="Z140" i="20"/>
  <c r="Z139" i="20"/>
  <c r="Z138" i="20"/>
  <c r="Z137" i="20"/>
  <c r="Z136" i="20"/>
  <c r="Z135" i="20"/>
  <c r="Z134" i="20"/>
  <c r="Z133" i="20"/>
  <c r="Z132" i="20"/>
  <c r="Z131" i="20"/>
  <c r="Z130" i="20"/>
  <c r="Z129" i="20"/>
  <c r="Z128" i="20"/>
  <c r="Z127" i="20"/>
  <c r="Z126" i="20"/>
  <c r="Z125" i="20"/>
  <c r="Z124" i="20"/>
  <c r="Z123" i="20"/>
  <c r="Z122" i="20"/>
  <c r="Z121" i="20"/>
  <c r="Z120" i="20"/>
  <c r="Z119" i="20"/>
  <c r="Z118" i="20"/>
  <c r="Z117" i="20"/>
  <c r="Z116" i="20"/>
  <c r="Z115" i="20"/>
  <c r="Z114" i="20"/>
  <c r="Z113" i="20"/>
  <c r="Z112" i="20"/>
  <c r="Z111" i="20"/>
  <c r="Z110" i="20"/>
  <c r="Z109" i="20"/>
  <c r="Z108" i="20"/>
  <c r="Z107" i="20"/>
  <c r="Z106" i="20"/>
  <c r="Z105" i="20"/>
  <c r="Z104" i="20"/>
  <c r="Z103" i="20"/>
  <c r="Z102" i="20"/>
  <c r="Z101" i="20"/>
  <c r="Z100" i="20"/>
  <c r="Z99" i="20"/>
  <c r="Z98" i="20"/>
  <c r="Z97" i="20"/>
  <c r="Z96" i="20"/>
  <c r="Z95" i="20"/>
  <c r="Z94" i="20"/>
  <c r="Z93" i="20"/>
  <c r="Z92" i="20"/>
  <c r="Z91" i="20"/>
  <c r="Z90" i="20"/>
  <c r="Z89" i="20"/>
  <c r="Z88" i="20"/>
  <c r="Z87" i="20"/>
  <c r="Z86" i="20"/>
  <c r="Z85" i="20"/>
  <c r="Z84" i="20"/>
  <c r="Z83" i="20"/>
  <c r="Z82" i="20"/>
  <c r="Z81" i="20"/>
  <c r="Z80" i="20"/>
  <c r="Z79" i="20"/>
  <c r="Z78" i="20"/>
  <c r="Z77" i="20"/>
  <c r="Z76" i="20"/>
  <c r="Z75" i="20"/>
  <c r="Z74" i="20"/>
  <c r="Z73" i="20"/>
  <c r="Z72" i="20"/>
  <c r="Z71" i="20"/>
  <c r="Z70" i="20"/>
  <c r="Z69" i="20"/>
  <c r="Z68" i="20"/>
  <c r="Z67" i="20"/>
  <c r="Z66" i="20"/>
  <c r="Z65" i="20"/>
  <c r="Z64" i="20"/>
  <c r="Z63" i="20"/>
  <c r="Z62" i="20"/>
  <c r="Z61" i="20"/>
  <c r="Z60" i="20"/>
  <c r="Z59" i="20"/>
  <c r="Z58" i="20"/>
  <c r="Z57" i="20"/>
  <c r="Z56" i="20"/>
  <c r="Z55" i="20"/>
  <c r="Z54" i="20"/>
  <c r="Z53" i="20"/>
  <c r="Z52" i="20"/>
  <c r="Z51" i="20"/>
  <c r="Z50" i="20"/>
  <c r="Z49" i="20"/>
  <c r="Z48" i="20"/>
  <c r="Z47" i="20"/>
  <c r="Z46" i="20"/>
  <c r="Z45" i="20"/>
  <c r="Z44" i="20"/>
  <c r="Z43" i="20"/>
  <c r="Z42" i="20"/>
  <c r="Z41" i="20"/>
  <c r="Z40" i="20"/>
  <c r="Z39" i="20"/>
  <c r="AA21" i="20"/>
  <c r="AA490" i="20" l="1"/>
  <c r="AA489" i="20"/>
  <c r="AA488" i="20"/>
  <c r="AA487" i="20"/>
  <c r="AA486" i="20"/>
  <c r="AA485" i="20"/>
  <c r="AA484" i="20"/>
  <c r="AA483" i="20"/>
  <c r="AA482" i="20"/>
  <c r="AA481" i="20"/>
  <c r="AA480" i="20"/>
  <c r="AA479" i="20"/>
  <c r="AA478" i="20"/>
  <c r="AA477" i="20"/>
  <c r="AA476" i="20"/>
  <c r="AA475" i="20"/>
  <c r="AA474" i="20"/>
  <c r="AA473" i="20"/>
  <c r="AA472" i="20"/>
  <c r="AA471" i="20"/>
  <c r="AA470" i="20"/>
  <c r="AA469" i="20"/>
  <c r="AA468" i="20"/>
  <c r="AA467" i="20"/>
  <c r="AA466" i="20"/>
  <c r="AA465" i="20"/>
  <c r="AA464" i="20"/>
  <c r="AA463" i="20"/>
  <c r="AA462" i="20"/>
  <c r="AA461" i="20"/>
  <c r="AA460" i="20"/>
  <c r="AA459" i="20"/>
  <c r="AA458" i="20"/>
  <c r="AA457" i="20"/>
  <c r="AA456" i="20"/>
  <c r="AA455" i="20"/>
  <c r="AA454" i="20"/>
  <c r="AA453" i="20"/>
  <c r="AA452" i="20"/>
  <c r="AA451" i="20"/>
  <c r="AA450" i="20"/>
  <c r="AA449" i="20"/>
  <c r="AA448" i="20"/>
  <c r="AA447" i="20"/>
  <c r="AA446" i="20"/>
  <c r="AA445" i="20"/>
  <c r="AA444" i="20"/>
  <c r="AA443" i="20"/>
  <c r="AA442" i="20"/>
  <c r="AA441" i="20"/>
  <c r="AA440" i="20"/>
  <c r="AA439" i="20"/>
  <c r="AA438" i="20"/>
  <c r="AA437" i="20"/>
  <c r="AA436" i="20"/>
  <c r="AA435" i="20"/>
  <c r="AA434" i="20"/>
  <c r="AA433" i="20"/>
  <c r="AA432" i="20"/>
  <c r="AA431" i="20"/>
  <c r="AA430" i="20"/>
  <c r="AA429" i="20"/>
  <c r="AA428" i="20"/>
  <c r="AA427" i="20"/>
  <c r="AA426" i="20"/>
  <c r="AA425" i="20"/>
  <c r="AA424" i="20"/>
  <c r="AA423" i="20"/>
  <c r="AA422" i="20"/>
  <c r="AA421" i="20"/>
  <c r="AA420" i="20"/>
  <c r="AA419" i="20"/>
  <c r="AA418" i="20"/>
  <c r="AA417" i="20"/>
  <c r="AA416" i="20"/>
  <c r="AA415" i="20"/>
  <c r="AA414" i="20"/>
  <c r="AA413" i="20"/>
  <c r="AA412" i="20"/>
  <c r="AA411" i="20"/>
  <c r="AA410" i="20"/>
  <c r="AA409" i="20"/>
  <c r="AA408" i="20"/>
  <c r="AA407" i="20"/>
  <c r="AA406" i="20"/>
  <c r="AA405" i="20"/>
  <c r="AA404" i="20"/>
  <c r="AA403" i="20"/>
  <c r="AA402" i="20"/>
  <c r="AA401" i="20"/>
  <c r="AA400" i="20"/>
  <c r="AA399" i="20"/>
  <c r="AA398" i="20"/>
  <c r="AA397" i="20"/>
  <c r="AA396" i="20"/>
  <c r="AA395" i="20"/>
  <c r="AA394" i="20"/>
  <c r="AA393" i="20"/>
  <c r="AA392" i="20"/>
  <c r="AA391" i="20"/>
  <c r="AA390" i="20"/>
  <c r="AA389" i="20"/>
  <c r="AA388" i="20"/>
  <c r="AA387" i="20"/>
  <c r="AA386" i="20"/>
  <c r="AA385" i="20"/>
  <c r="AA384" i="20"/>
  <c r="AA383" i="20"/>
  <c r="AA382" i="20"/>
  <c r="AA381" i="20"/>
  <c r="AA380" i="20"/>
  <c r="AA379" i="20"/>
  <c r="AA378" i="20"/>
  <c r="AA377" i="20"/>
  <c r="AA376" i="20"/>
  <c r="AA375" i="20"/>
  <c r="AA374" i="20"/>
  <c r="AA373" i="20"/>
  <c r="AA372" i="20"/>
  <c r="AA371" i="20"/>
  <c r="AA370" i="20"/>
  <c r="AA369" i="20"/>
  <c r="AA368" i="20"/>
  <c r="AA367" i="20"/>
  <c r="AA366" i="20"/>
  <c r="AA365" i="20"/>
  <c r="AA364" i="20"/>
  <c r="AA363" i="20"/>
  <c r="AA362" i="20"/>
  <c r="AA361" i="20"/>
  <c r="AA360" i="20"/>
  <c r="AA359" i="20"/>
  <c r="AA358" i="20"/>
  <c r="AA357" i="20"/>
  <c r="AA356" i="20"/>
  <c r="AA355" i="20"/>
  <c r="AA354" i="20"/>
  <c r="AA353" i="20"/>
  <c r="AA352" i="20"/>
  <c r="AA351" i="20"/>
  <c r="AA350" i="20"/>
  <c r="AA349" i="20"/>
  <c r="AA348" i="20"/>
  <c r="AA347" i="20"/>
  <c r="AA346" i="20"/>
  <c r="AA345" i="20"/>
  <c r="AA344" i="20"/>
  <c r="AA343" i="20"/>
  <c r="AA342" i="20"/>
  <c r="AA341" i="20"/>
  <c r="AA340" i="20"/>
  <c r="AA339" i="20"/>
  <c r="AA338" i="20"/>
  <c r="AA337" i="20"/>
  <c r="AA336" i="20"/>
  <c r="AA335" i="20"/>
  <c r="AA334" i="20"/>
  <c r="AA333" i="20"/>
  <c r="AA332" i="20"/>
  <c r="AA331" i="20"/>
  <c r="AA330" i="20"/>
  <c r="AA329" i="20"/>
  <c r="AA328" i="20"/>
  <c r="AA327" i="20"/>
  <c r="AA326" i="20"/>
  <c r="AA325" i="20"/>
  <c r="AA324" i="20"/>
  <c r="AA323" i="20"/>
  <c r="AA322" i="20"/>
  <c r="AA321" i="20"/>
  <c r="AA320" i="20"/>
  <c r="AA319" i="20"/>
  <c r="AA318" i="20"/>
  <c r="AA317" i="20"/>
  <c r="AA316" i="20"/>
  <c r="AA315" i="20"/>
  <c r="AA314" i="20"/>
  <c r="AA313" i="20"/>
  <c r="AA312" i="20"/>
  <c r="AA311" i="20"/>
  <c r="AA310" i="20"/>
  <c r="AA309" i="20"/>
  <c r="AA308" i="20"/>
  <c r="AA307" i="20"/>
  <c r="AA306" i="20"/>
  <c r="AA305" i="20"/>
  <c r="AA304" i="20"/>
  <c r="AA303" i="20"/>
  <c r="AA302" i="20"/>
  <c r="AA301" i="20"/>
  <c r="AA300" i="20"/>
  <c r="AA299" i="20"/>
  <c r="AA298" i="20"/>
  <c r="AA297" i="20"/>
  <c r="AA296" i="20"/>
  <c r="AA295" i="20"/>
  <c r="AA294" i="20"/>
  <c r="AA293" i="20"/>
  <c r="AA292" i="20"/>
  <c r="AA291" i="20"/>
  <c r="AA290" i="20"/>
  <c r="AA289" i="20"/>
  <c r="AA288" i="20"/>
  <c r="AA287" i="20"/>
  <c r="AA286" i="20"/>
  <c r="AA285" i="20"/>
  <c r="AA284" i="20"/>
  <c r="AA283" i="20"/>
  <c r="AA282" i="20"/>
  <c r="AA281" i="20"/>
  <c r="AA280" i="20"/>
  <c r="AA279" i="20"/>
  <c r="AA278" i="20"/>
  <c r="AA277" i="20"/>
  <c r="AA276" i="20"/>
  <c r="AA275" i="20"/>
  <c r="AA274" i="20"/>
  <c r="AA273" i="20"/>
  <c r="AA272" i="20"/>
  <c r="AA271" i="20"/>
  <c r="AA270" i="20"/>
  <c r="AA269" i="20"/>
  <c r="AA268" i="20"/>
  <c r="AA267" i="20"/>
  <c r="AA266" i="20"/>
  <c r="AA265" i="20"/>
  <c r="AA264" i="20"/>
  <c r="AA263" i="20"/>
  <c r="AA262" i="20"/>
  <c r="AA261" i="20"/>
  <c r="AA260" i="20"/>
  <c r="AA259" i="20"/>
  <c r="AA258" i="20"/>
  <c r="AA257" i="20"/>
  <c r="AA256" i="20"/>
  <c r="AA255" i="20"/>
  <c r="AA254" i="20"/>
  <c r="AA253" i="20"/>
  <c r="AA252" i="20"/>
  <c r="AA251" i="20"/>
  <c r="AA250" i="20"/>
  <c r="AA249" i="20"/>
  <c r="AA248" i="20"/>
  <c r="AA247" i="20"/>
  <c r="AA246" i="20"/>
  <c r="AA245" i="20"/>
  <c r="AA244" i="20"/>
  <c r="AA243" i="20"/>
  <c r="AA242" i="20"/>
  <c r="AA241" i="20"/>
  <c r="AA240" i="20"/>
  <c r="AA239" i="20"/>
  <c r="AA238" i="20"/>
  <c r="AA237" i="20"/>
  <c r="AA236" i="20"/>
  <c r="AA235" i="20"/>
  <c r="AA234" i="20"/>
  <c r="AA233" i="20"/>
  <c r="AA232" i="20"/>
  <c r="AA231" i="20"/>
  <c r="AA230" i="20"/>
  <c r="AA229" i="20"/>
  <c r="AA228" i="20"/>
  <c r="AA227" i="20"/>
  <c r="AA226" i="20"/>
  <c r="AA225" i="20"/>
  <c r="AA224" i="20"/>
  <c r="AA223" i="20"/>
  <c r="AA222" i="20"/>
  <c r="AA221" i="20"/>
  <c r="AA220" i="20"/>
  <c r="AA219" i="20"/>
  <c r="AA218" i="20"/>
  <c r="AA217" i="20"/>
  <c r="AA216" i="20"/>
  <c r="AA215" i="20"/>
  <c r="AA214" i="20"/>
  <c r="AA213" i="20"/>
  <c r="AA212" i="20"/>
  <c r="AA211" i="20"/>
  <c r="AA210" i="20"/>
  <c r="AA209" i="20"/>
  <c r="AA208" i="20"/>
  <c r="AA207" i="20"/>
  <c r="AA206" i="20"/>
  <c r="AA205" i="20"/>
  <c r="AA204" i="20"/>
  <c r="AA203" i="20"/>
  <c r="AA202" i="20"/>
  <c r="AA201" i="20"/>
  <c r="AA200" i="20"/>
  <c r="AA199" i="20"/>
  <c r="AA198" i="20"/>
  <c r="AA197" i="20"/>
  <c r="AA196" i="20"/>
  <c r="AA195" i="20"/>
  <c r="AA194" i="20"/>
  <c r="AA193" i="20"/>
  <c r="AA192" i="20"/>
  <c r="AA191" i="20"/>
  <c r="AA190" i="20"/>
  <c r="AA189" i="20"/>
  <c r="AA188" i="20"/>
  <c r="AA187" i="20"/>
  <c r="AA186" i="20"/>
  <c r="AA185" i="20"/>
  <c r="AA184" i="20"/>
  <c r="AA183" i="20"/>
  <c r="AA182" i="20"/>
  <c r="AA181" i="20"/>
  <c r="AA180" i="20"/>
  <c r="AA179" i="20"/>
  <c r="AA178" i="20"/>
  <c r="AA177" i="20"/>
  <c r="AA176" i="20"/>
  <c r="AA175" i="20"/>
  <c r="AA174" i="20"/>
  <c r="AA173" i="20"/>
  <c r="AA172" i="20"/>
  <c r="AA171" i="20"/>
  <c r="AA170" i="20"/>
  <c r="AA169" i="20"/>
  <c r="AA168" i="20"/>
  <c r="AA167" i="20"/>
  <c r="AA166" i="20"/>
  <c r="AA165" i="20"/>
  <c r="AA164" i="20"/>
  <c r="AA163" i="20"/>
  <c r="AA162" i="20"/>
  <c r="AA161" i="20"/>
  <c r="AA160" i="20"/>
  <c r="AA159" i="20"/>
  <c r="AA158" i="20"/>
  <c r="AA157" i="20"/>
  <c r="AA156" i="20"/>
  <c r="AA155" i="20"/>
  <c r="AA154" i="20"/>
  <c r="AA153" i="20"/>
  <c r="AA152" i="20"/>
  <c r="AA151" i="20"/>
  <c r="AA150" i="20"/>
  <c r="AA149" i="20"/>
  <c r="AA148" i="20"/>
  <c r="AA147" i="20"/>
  <c r="AA146" i="20"/>
  <c r="AA145" i="20"/>
  <c r="AA144" i="20"/>
  <c r="AA143" i="20"/>
  <c r="AA142" i="20"/>
  <c r="AA141" i="20"/>
  <c r="AA140" i="20"/>
  <c r="AA139" i="20"/>
  <c r="AA138" i="20"/>
  <c r="AA137" i="20"/>
  <c r="AA136" i="20"/>
  <c r="AA135" i="20"/>
  <c r="AA134" i="20"/>
  <c r="AA133" i="20"/>
  <c r="AA132" i="20"/>
  <c r="AA131" i="20"/>
  <c r="AA130" i="20"/>
  <c r="AA129" i="20"/>
  <c r="AA128" i="20"/>
  <c r="AA127" i="20"/>
  <c r="AA126" i="20"/>
  <c r="AA125" i="20"/>
  <c r="AA124" i="20"/>
  <c r="AA123" i="20"/>
  <c r="AA122" i="20"/>
  <c r="AA121" i="20"/>
  <c r="AA120" i="20"/>
  <c r="AA119" i="20"/>
  <c r="AA118" i="20"/>
  <c r="AA117" i="20"/>
  <c r="AA116" i="20"/>
  <c r="AA115" i="20"/>
  <c r="AA114" i="20"/>
  <c r="AA113" i="20"/>
  <c r="AA112" i="20"/>
  <c r="AA111" i="20"/>
  <c r="AA110" i="20"/>
  <c r="AA109" i="20"/>
  <c r="AA108" i="20"/>
  <c r="AA107" i="20"/>
  <c r="AA106" i="20"/>
  <c r="AA105" i="20"/>
  <c r="AA104" i="20"/>
  <c r="AA103" i="20"/>
  <c r="AA102" i="20"/>
  <c r="AA101" i="20"/>
  <c r="AA100" i="20"/>
  <c r="AA99" i="20"/>
  <c r="AA98" i="20"/>
  <c r="AA97" i="20"/>
  <c r="AA96" i="20"/>
  <c r="AA95" i="20"/>
  <c r="AA94" i="20"/>
  <c r="AA93" i="20"/>
  <c r="AA92" i="20"/>
  <c r="AA91" i="20"/>
  <c r="AA90" i="20"/>
  <c r="AA89" i="20"/>
  <c r="AA88" i="20"/>
  <c r="AA87" i="20"/>
  <c r="AA86" i="20"/>
  <c r="AA85" i="20"/>
  <c r="AA84" i="20"/>
  <c r="AA83" i="20"/>
  <c r="AA82" i="20"/>
  <c r="AA81" i="20"/>
  <c r="AA80" i="20"/>
  <c r="AA79" i="20"/>
  <c r="AA78" i="20"/>
  <c r="AA77" i="20"/>
  <c r="AA76" i="20"/>
  <c r="AA75" i="20"/>
  <c r="AA74" i="20"/>
  <c r="AA73" i="20"/>
  <c r="AA72" i="20"/>
  <c r="AA71" i="20"/>
  <c r="AA70" i="20"/>
  <c r="AA69" i="20"/>
  <c r="AA68" i="20"/>
  <c r="AA67" i="20"/>
  <c r="AA66" i="20"/>
  <c r="AA65" i="20"/>
  <c r="AA64" i="20"/>
  <c r="AA63" i="20"/>
  <c r="AA62" i="20"/>
  <c r="AA61" i="20"/>
  <c r="AA60" i="20"/>
  <c r="AA59" i="20"/>
  <c r="AA58" i="20"/>
  <c r="AA57" i="20"/>
  <c r="AA56" i="20"/>
  <c r="AA55" i="20"/>
  <c r="AA54" i="20"/>
  <c r="AA53" i="20"/>
  <c r="AA52" i="20"/>
  <c r="AA51" i="20"/>
  <c r="AA50" i="20"/>
  <c r="AA49" i="20"/>
  <c r="AA48" i="20"/>
  <c r="AA47" i="20"/>
  <c r="AA46" i="20"/>
  <c r="AA45" i="20"/>
  <c r="AA44" i="20"/>
  <c r="AA43" i="20"/>
  <c r="AA42" i="20"/>
  <c r="AA41" i="20"/>
  <c r="AA40" i="20"/>
  <c r="AA39" i="20"/>
  <c r="AA38" i="20"/>
  <c r="AA37" i="20"/>
  <c r="AA35" i="20"/>
  <c r="AA33" i="20"/>
  <c r="AA28" i="20"/>
  <c r="AA27" i="20"/>
  <c r="AA25" i="20"/>
  <c r="AA24" i="20"/>
  <c r="AA22" i="20"/>
  <c r="AB490" i="20" l="1"/>
  <c r="AB489" i="20"/>
  <c r="AB488" i="20"/>
  <c r="AB487" i="20"/>
  <c r="AB486" i="20"/>
  <c r="AB485" i="20"/>
  <c r="AB484" i="20"/>
  <c r="AB483" i="20"/>
  <c r="AB482" i="20"/>
  <c r="AB481" i="20"/>
  <c r="AB480" i="20"/>
  <c r="AB479" i="20"/>
  <c r="AB478" i="20"/>
  <c r="AB477" i="20"/>
  <c r="AB476" i="20"/>
  <c r="AB475" i="20"/>
  <c r="AB474" i="20"/>
  <c r="AB473" i="20"/>
  <c r="AB472" i="20"/>
  <c r="AB471" i="20"/>
  <c r="AB470" i="20"/>
  <c r="AB469" i="20"/>
  <c r="AB468" i="20"/>
  <c r="AB467" i="20"/>
  <c r="AB466" i="20"/>
  <c r="AB465" i="20"/>
  <c r="AB464" i="20"/>
  <c r="AB463" i="20"/>
  <c r="AB462" i="20"/>
  <c r="AB461" i="20"/>
  <c r="AB460" i="20"/>
  <c r="AB459" i="20"/>
  <c r="AB458" i="20"/>
  <c r="AB457" i="20"/>
  <c r="AB456" i="20"/>
  <c r="AB455" i="20"/>
  <c r="AB454" i="20"/>
  <c r="AB453" i="20"/>
  <c r="AB452" i="20"/>
  <c r="AB451" i="20"/>
  <c r="AB450" i="20"/>
  <c r="AB449" i="20"/>
  <c r="AB448" i="20"/>
  <c r="AB447" i="20"/>
  <c r="AB446" i="20"/>
  <c r="AB445" i="20"/>
  <c r="AB444" i="20"/>
  <c r="AB443" i="20"/>
  <c r="AB442" i="20"/>
  <c r="AB441" i="20"/>
  <c r="AB440" i="20"/>
  <c r="AB439" i="20"/>
  <c r="AB438" i="20"/>
  <c r="AB437" i="20"/>
  <c r="AB436" i="20"/>
  <c r="AB435" i="20"/>
  <c r="AB434" i="20"/>
  <c r="AB433" i="20"/>
  <c r="AB432" i="20"/>
  <c r="AB431" i="20"/>
  <c r="AB430" i="20"/>
  <c r="AB429" i="20"/>
  <c r="AB428" i="20"/>
  <c r="AB427" i="20"/>
  <c r="AB426" i="20"/>
  <c r="AB425" i="20"/>
  <c r="AB424" i="20"/>
  <c r="AB423" i="20"/>
  <c r="AB422" i="20"/>
  <c r="AB421" i="20"/>
  <c r="AB420" i="20"/>
  <c r="AB419" i="20"/>
  <c r="AB418" i="20"/>
  <c r="AB417" i="20"/>
  <c r="AB416" i="20"/>
  <c r="AB415" i="20"/>
  <c r="AB414" i="20"/>
  <c r="AB413" i="20"/>
  <c r="AB412" i="20"/>
  <c r="AB411" i="20"/>
  <c r="AB410" i="20"/>
  <c r="AB409" i="20"/>
  <c r="AB408" i="20"/>
  <c r="AB407" i="20"/>
  <c r="AB406" i="20"/>
  <c r="AB405" i="20"/>
  <c r="AB404" i="20"/>
  <c r="AB403" i="20"/>
  <c r="AB402" i="20"/>
  <c r="AB401" i="20"/>
  <c r="AB400" i="20"/>
  <c r="AB399" i="20"/>
  <c r="AB398" i="20"/>
  <c r="AB397" i="20"/>
  <c r="AB396" i="20"/>
  <c r="AB395" i="20"/>
  <c r="AB394" i="20"/>
  <c r="AB393" i="20"/>
  <c r="AB392" i="20"/>
  <c r="AB391" i="20"/>
  <c r="AB390" i="20"/>
  <c r="AB389" i="20"/>
  <c r="AB388" i="20"/>
  <c r="AB387" i="20"/>
  <c r="AB386" i="20"/>
  <c r="AB385" i="20"/>
  <c r="AB384" i="20"/>
  <c r="AB383" i="20"/>
  <c r="AB382" i="20"/>
  <c r="AB381" i="20"/>
  <c r="AB380" i="20"/>
  <c r="AB379" i="20"/>
  <c r="AB378" i="20"/>
  <c r="AB377" i="20"/>
  <c r="AB376" i="20"/>
  <c r="AB375" i="20"/>
  <c r="AB374" i="20"/>
  <c r="AB373" i="20"/>
  <c r="AB372" i="20"/>
  <c r="AB371" i="20"/>
  <c r="AB370" i="20"/>
  <c r="AB369" i="20"/>
  <c r="AB368" i="20"/>
  <c r="AB367" i="20"/>
  <c r="AB366" i="20"/>
  <c r="AB365" i="20"/>
  <c r="AB364" i="20"/>
  <c r="AB363" i="20"/>
  <c r="AB362" i="20"/>
  <c r="AB361" i="20"/>
  <c r="AB360" i="20"/>
  <c r="AB359" i="20"/>
  <c r="AB358" i="20"/>
  <c r="AB357" i="20"/>
  <c r="AB356" i="20"/>
  <c r="AB355" i="20"/>
  <c r="AB354" i="20"/>
  <c r="AB353" i="20"/>
  <c r="AB352" i="20"/>
  <c r="AB351" i="20"/>
  <c r="AB350" i="20"/>
  <c r="AB349" i="20"/>
  <c r="AB348" i="20"/>
  <c r="AB347" i="20"/>
  <c r="AB346" i="20"/>
  <c r="AB345" i="20"/>
  <c r="AB344" i="20"/>
  <c r="AB343" i="20"/>
  <c r="AB342" i="20"/>
  <c r="AB341" i="20"/>
  <c r="AB340" i="20"/>
  <c r="AB339" i="20"/>
  <c r="AB338" i="20"/>
  <c r="AB337" i="20"/>
  <c r="AB336" i="20"/>
  <c r="AB335" i="20"/>
  <c r="AB334" i="20"/>
  <c r="AB333" i="20"/>
  <c r="AB332" i="20"/>
  <c r="AB331" i="20"/>
  <c r="AB330" i="20"/>
  <c r="AB329" i="20"/>
  <c r="AB328" i="20"/>
  <c r="AB327" i="20"/>
  <c r="AB326" i="20"/>
  <c r="AB325" i="20"/>
  <c r="AB324" i="20"/>
  <c r="AB323" i="20"/>
  <c r="AB322" i="20"/>
  <c r="AB321" i="20"/>
  <c r="AB320" i="20"/>
  <c r="AB319" i="20"/>
  <c r="AB318" i="20"/>
  <c r="AB317" i="20"/>
  <c r="AB316" i="20"/>
  <c r="AB315" i="20"/>
  <c r="AB314" i="20"/>
  <c r="AB313" i="20"/>
  <c r="AB312" i="20"/>
  <c r="AB311" i="20"/>
  <c r="AB310" i="20"/>
  <c r="AB309" i="20"/>
  <c r="AB308" i="20"/>
  <c r="AB307" i="20"/>
  <c r="AB306" i="20"/>
  <c r="AB305" i="20"/>
  <c r="AB304" i="20"/>
  <c r="AB303" i="20"/>
  <c r="AB302" i="20"/>
  <c r="AB301" i="20"/>
  <c r="AB300" i="20"/>
  <c r="AB299" i="20"/>
  <c r="AB298" i="20"/>
  <c r="AB297" i="20"/>
  <c r="AB296" i="20"/>
  <c r="AB295" i="20"/>
  <c r="AB294" i="20"/>
  <c r="AB293" i="20"/>
  <c r="AB292" i="20"/>
  <c r="AB291" i="20"/>
  <c r="AB290" i="20"/>
  <c r="AB289" i="20"/>
  <c r="AB288" i="20"/>
  <c r="AB287" i="20"/>
  <c r="AB286" i="20"/>
  <c r="AB285" i="20"/>
  <c r="AB284" i="20"/>
  <c r="AB283" i="20"/>
  <c r="AB282" i="20"/>
  <c r="AB281" i="20"/>
  <c r="AB280" i="20"/>
  <c r="AB279" i="20"/>
  <c r="AB278" i="20"/>
  <c r="AB277" i="20"/>
  <c r="AB276" i="20"/>
  <c r="AB275" i="20"/>
  <c r="AB274" i="20"/>
  <c r="AB273" i="20"/>
  <c r="AB272" i="20"/>
  <c r="AB271" i="20"/>
  <c r="AB270" i="20"/>
  <c r="AB269" i="20"/>
  <c r="AB268" i="20"/>
  <c r="AB267" i="20"/>
  <c r="AB266" i="20"/>
  <c r="AB265" i="20"/>
  <c r="AB264" i="20"/>
  <c r="AB263" i="20"/>
  <c r="AB262" i="20"/>
  <c r="AB261" i="20"/>
  <c r="AB260" i="20"/>
  <c r="AB259" i="20"/>
  <c r="AB258" i="20"/>
  <c r="AB257" i="20"/>
  <c r="AB256" i="20"/>
  <c r="AB255" i="20"/>
  <c r="AB254" i="20"/>
  <c r="AB253" i="20"/>
  <c r="AB252" i="20"/>
  <c r="AB251" i="20"/>
  <c r="AB250" i="20"/>
  <c r="AB249" i="20"/>
  <c r="AB248" i="20"/>
  <c r="AB247" i="20"/>
  <c r="AB246" i="20"/>
  <c r="AB245" i="20"/>
  <c r="AB244" i="20"/>
  <c r="AB243" i="20"/>
  <c r="AB242" i="20"/>
  <c r="AB241" i="20"/>
  <c r="AB240" i="20"/>
  <c r="AB239" i="20"/>
  <c r="AB238" i="20"/>
  <c r="AB237" i="20"/>
  <c r="AB236" i="20"/>
  <c r="AB235" i="20"/>
  <c r="AB234" i="20"/>
  <c r="AB233" i="20"/>
  <c r="AB232" i="20"/>
  <c r="AB231" i="20"/>
  <c r="AB230" i="20"/>
  <c r="AB229" i="20"/>
  <c r="AB228" i="20"/>
  <c r="AB227" i="20"/>
  <c r="AB226" i="20"/>
  <c r="AB225" i="20"/>
  <c r="AB224" i="20"/>
  <c r="AB223" i="20"/>
  <c r="AB222" i="20"/>
  <c r="AB221" i="20"/>
  <c r="AB220" i="20"/>
  <c r="AB219" i="20"/>
  <c r="AB218" i="20"/>
  <c r="AB217" i="20"/>
  <c r="AB216" i="20"/>
  <c r="AB215" i="20"/>
  <c r="AB214" i="20"/>
  <c r="AB213" i="20"/>
  <c r="AB212" i="20"/>
  <c r="AB211" i="20"/>
  <c r="AB210" i="20"/>
  <c r="AB209" i="20"/>
  <c r="AB208" i="20"/>
  <c r="AB207" i="20"/>
  <c r="AB206" i="20"/>
  <c r="AB205" i="20"/>
  <c r="AB204" i="20"/>
  <c r="AB203" i="20"/>
  <c r="AB202" i="20"/>
  <c r="AB201" i="20"/>
  <c r="AB200" i="20"/>
  <c r="AB199" i="20"/>
  <c r="AB198" i="20"/>
  <c r="AB197" i="20"/>
  <c r="AB196" i="20"/>
  <c r="AB195" i="20"/>
  <c r="AB194" i="20"/>
  <c r="AB193" i="20"/>
  <c r="AB192" i="20"/>
  <c r="AB191" i="20"/>
  <c r="AB190" i="20"/>
  <c r="AB189" i="20"/>
  <c r="AB188" i="20"/>
  <c r="AB187" i="20"/>
  <c r="AB186" i="20"/>
  <c r="AB185" i="20"/>
  <c r="AB184" i="20"/>
  <c r="AB183" i="20"/>
  <c r="AB182" i="20"/>
  <c r="AB181" i="20"/>
  <c r="AB180" i="20"/>
  <c r="AB179" i="20"/>
  <c r="AB178" i="20"/>
  <c r="AB177" i="20"/>
  <c r="AB176" i="20"/>
  <c r="AB175" i="20"/>
  <c r="AB174" i="20"/>
  <c r="AB173" i="20"/>
  <c r="AB172" i="20"/>
  <c r="AB171" i="20"/>
  <c r="AB170" i="20"/>
  <c r="AB169" i="20"/>
  <c r="AB168" i="20"/>
  <c r="AB167" i="20"/>
  <c r="AB166" i="20"/>
  <c r="AB165" i="20"/>
  <c r="AB164" i="20"/>
  <c r="AB163" i="20"/>
  <c r="AB162" i="20"/>
  <c r="AB161" i="20"/>
  <c r="AB160" i="20"/>
  <c r="AB159" i="20"/>
  <c r="AB158" i="20"/>
  <c r="AB157" i="20"/>
  <c r="AB156" i="20"/>
  <c r="AB155" i="20"/>
  <c r="AB154" i="20"/>
  <c r="AB153" i="20"/>
  <c r="AB152" i="20"/>
  <c r="AB151" i="20"/>
  <c r="AB150" i="20"/>
  <c r="AB149" i="20"/>
  <c r="AB148" i="20"/>
  <c r="AB147" i="20"/>
  <c r="AB146" i="20"/>
  <c r="AB145" i="20"/>
  <c r="AB144" i="20"/>
  <c r="AB143" i="20"/>
  <c r="AB142" i="20"/>
  <c r="AB141" i="20"/>
  <c r="AB140" i="20"/>
  <c r="AB139" i="20"/>
  <c r="AB138" i="20"/>
  <c r="AB137" i="20"/>
  <c r="AB136" i="20"/>
  <c r="AB135" i="20"/>
  <c r="AB134" i="20"/>
  <c r="AB133" i="20"/>
  <c r="AB132" i="20"/>
  <c r="AB131" i="20"/>
  <c r="AB130" i="20"/>
  <c r="AB129" i="20"/>
  <c r="AB128" i="20"/>
  <c r="AB127" i="20"/>
  <c r="AB126" i="20"/>
  <c r="AB125" i="20"/>
  <c r="AB124" i="20"/>
  <c r="AB123" i="20"/>
  <c r="AB122" i="20"/>
  <c r="AB121" i="20"/>
  <c r="AB120" i="20"/>
  <c r="AB119" i="20"/>
  <c r="AB118" i="20"/>
  <c r="AB117" i="20"/>
  <c r="AB116" i="20"/>
  <c r="AB115" i="20"/>
  <c r="AB114" i="20"/>
  <c r="AB113" i="20"/>
  <c r="AB112" i="20"/>
  <c r="AB111" i="20"/>
  <c r="AB110" i="20"/>
  <c r="AB109" i="20"/>
  <c r="AB108" i="20"/>
  <c r="AB107" i="20"/>
  <c r="AB106" i="20"/>
  <c r="AB105" i="20"/>
  <c r="AB104" i="20"/>
  <c r="AB103" i="20"/>
  <c r="AB102" i="20"/>
  <c r="AB101" i="20"/>
  <c r="AB100" i="20"/>
  <c r="AB99" i="20"/>
  <c r="AB98" i="20"/>
  <c r="AB97" i="20"/>
  <c r="AB96" i="20"/>
  <c r="AB95" i="20"/>
  <c r="AB94" i="20"/>
  <c r="AB93" i="20"/>
  <c r="AB92" i="20"/>
  <c r="AB91" i="20"/>
  <c r="AB90" i="20"/>
  <c r="AB89" i="20"/>
  <c r="AB88" i="20"/>
  <c r="AB87" i="20"/>
  <c r="AB86" i="20"/>
  <c r="AB85" i="20"/>
  <c r="AB84" i="20"/>
  <c r="AB83" i="20"/>
  <c r="AB82" i="20"/>
  <c r="AB81" i="20"/>
  <c r="AB80" i="20"/>
  <c r="AB79" i="20"/>
  <c r="AB78" i="20"/>
  <c r="AB77" i="20"/>
  <c r="AB76" i="20"/>
  <c r="AB75" i="20"/>
  <c r="AB74" i="20"/>
  <c r="AB73" i="20"/>
  <c r="AB72" i="20"/>
  <c r="AB71" i="20"/>
  <c r="AB70" i="20"/>
  <c r="AB69" i="20"/>
  <c r="AB68" i="20"/>
  <c r="AB67" i="20"/>
  <c r="AB66" i="20"/>
  <c r="AB65" i="20"/>
  <c r="AB64" i="20"/>
  <c r="AB63" i="20"/>
  <c r="AB62" i="20"/>
  <c r="AB61" i="20"/>
  <c r="AB60" i="20"/>
  <c r="AB59" i="20"/>
  <c r="AB58" i="20"/>
  <c r="AB57" i="20"/>
  <c r="AB56" i="20"/>
  <c r="AB55" i="20"/>
  <c r="AB54" i="20"/>
  <c r="AB53" i="20"/>
  <c r="AB52" i="20"/>
  <c r="AB51" i="20"/>
  <c r="AB50" i="20"/>
  <c r="AB49" i="20"/>
  <c r="AB48" i="20"/>
  <c r="AB47" i="20"/>
  <c r="AB46" i="20"/>
  <c r="AB45" i="20"/>
  <c r="AB44" i="20"/>
  <c r="AB43" i="20"/>
  <c r="AB42" i="20"/>
  <c r="AB41" i="20"/>
  <c r="AB40" i="20"/>
  <c r="AB39" i="20"/>
  <c r="AB38" i="20"/>
  <c r="AB37" i="20"/>
  <c r="W490" i="20" l="1"/>
  <c r="W489" i="20"/>
  <c r="W488" i="20"/>
  <c r="W487" i="20"/>
  <c r="W486" i="20"/>
  <c r="W485" i="20"/>
  <c r="W484" i="20"/>
  <c r="W483" i="20"/>
  <c r="W482" i="20"/>
  <c r="W481" i="20"/>
  <c r="W480" i="20"/>
  <c r="W479" i="20"/>
  <c r="W478" i="20"/>
  <c r="W477" i="20"/>
  <c r="W476" i="20"/>
  <c r="W475" i="20"/>
  <c r="W474" i="20"/>
  <c r="W473" i="20"/>
  <c r="W472" i="20"/>
  <c r="W471" i="20"/>
  <c r="W470" i="20"/>
  <c r="W469" i="20"/>
  <c r="W468" i="20"/>
  <c r="W467" i="20"/>
  <c r="W466" i="20"/>
  <c r="W465" i="20"/>
  <c r="W464" i="20"/>
  <c r="W463" i="20"/>
  <c r="W462" i="20"/>
  <c r="W461" i="20"/>
  <c r="W460" i="20"/>
  <c r="W459" i="20"/>
  <c r="W458" i="20"/>
  <c r="W457" i="20"/>
  <c r="W456" i="20"/>
  <c r="W455" i="20"/>
  <c r="W454" i="20"/>
  <c r="W453" i="20"/>
  <c r="W452" i="20"/>
  <c r="W451" i="20"/>
  <c r="W450" i="20"/>
  <c r="W449" i="20"/>
  <c r="W448" i="20"/>
  <c r="W447" i="20"/>
  <c r="W446" i="20"/>
  <c r="W445" i="20"/>
  <c r="W444" i="20"/>
  <c r="W443" i="20"/>
  <c r="W442" i="20"/>
  <c r="W441" i="20"/>
  <c r="W440" i="20"/>
  <c r="W439" i="20"/>
  <c r="W438" i="20"/>
  <c r="W437" i="20"/>
  <c r="W436" i="20"/>
  <c r="W435" i="20"/>
  <c r="W434" i="20"/>
  <c r="W433" i="20"/>
  <c r="W432" i="20"/>
  <c r="W431" i="20"/>
  <c r="W430" i="20"/>
  <c r="W429" i="20"/>
  <c r="W428" i="20"/>
  <c r="W427" i="20"/>
  <c r="W426" i="20"/>
  <c r="W425" i="20"/>
  <c r="W424" i="20"/>
  <c r="W423" i="20"/>
  <c r="W422" i="20"/>
  <c r="W421" i="20"/>
  <c r="W420" i="20"/>
  <c r="W419" i="20"/>
  <c r="W418" i="20"/>
  <c r="W417" i="20"/>
  <c r="W416" i="20"/>
  <c r="W415" i="20"/>
  <c r="W414" i="20"/>
  <c r="W413" i="20"/>
  <c r="W412" i="20"/>
  <c r="W411" i="20"/>
  <c r="W410" i="20"/>
  <c r="W409" i="20"/>
  <c r="W408" i="20"/>
  <c r="W407" i="20"/>
  <c r="W406" i="20"/>
  <c r="W405" i="20"/>
  <c r="W404" i="20"/>
  <c r="W403" i="20"/>
  <c r="W402" i="20"/>
  <c r="W401" i="20"/>
  <c r="W400" i="20"/>
  <c r="W399" i="20"/>
  <c r="W398" i="20"/>
  <c r="W397" i="20"/>
  <c r="W396" i="20"/>
  <c r="W395" i="20"/>
  <c r="W394" i="20"/>
  <c r="W393" i="20"/>
  <c r="W392" i="20"/>
  <c r="W391" i="20"/>
  <c r="W390" i="20"/>
  <c r="W389" i="20"/>
  <c r="W388" i="20"/>
  <c r="W387" i="20"/>
  <c r="W386" i="20"/>
  <c r="W385" i="20"/>
  <c r="W384" i="20"/>
  <c r="W383" i="20"/>
  <c r="W382" i="20"/>
  <c r="W381" i="20"/>
  <c r="W380" i="20"/>
  <c r="W379" i="20"/>
  <c r="W378" i="20"/>
  <c r="W377" i="20"/>
  <c r="W376" i="20"/>
  <c r="W375" i="20"/>
  <c r="W374" i="20"/>
  <c r="W373" i="20"/>
  <c r="W372" i="20"/>
  <c r="W371" i="20"/>
  <c r="W370" i="20"/>
  <c r="W369" i="20"/>
  <c r="W368" i="20"/>
  <c r="W367" i="20"/>
  <c r="W366" i="20"/>
  <c r="W365" i="20"/>
  <c r="W364" i="20"/>
  <c r="W363" i="20"/>
  <c r="W362" i="20"/>
  <c r="W361" i="20"/>
  <c r="W360" i="20"/>
  <c r="W359" i="20"/>
  <c r="W358" i="20"/>
  <c r="W357" i="20"/>
  <c r="W356" i="20"/>
  <c r="W355" i="20"/>
  <c r="W354" i="20"/>
  <c r="W353" i="20"/>
  <c r="W352" i="20"/>
  <c r="W351" i="20"/>
  <c r="W350" i="20"/>
  <c r="W349" i="20"/>
  <c r="W348" i="20"/>
  <c r="W347" i="20"/>
  <c r="W346" i="20"/>
  <c r="W345" i="20"/>
  <c r="W344" i="20"/>
  <c r="W343" i="20"/>
  <c r="W342" i="20"/>
  <c r="W341" i="20"/>
  <c r="W340" i="20"/>
  <c r="W339" i="20"/>
  <c r="W338" i="20"/>
  <c r="W337" i="20"/>
  <c r="W336" i="20"/>
  <c r="W335" i="20"/>
  <c r="W334" i="20"/>
  <c r="W333" i="20"/>
  <c r="W332" i="20"/>
  <c r="W331" i="20"/>
  <c r="W330" i="20"/>
  <c r="W329" i="20"/>
  <c r="W328" i="20"/>
  <c r="W327" i="20"/>
  <c r="W326" i="20"/>
  <c r="W325" i="20"/>
  <c r="W324" i="20"/>
  <c r="W323" i="20"/>
  <c r="W322" i="20"/>
  <c r="W321" i="20"/>
  <c r="W320" i="20"/>
  <c r="W319" i="20"/>
  <c r="W318" i="20"/>
  <c r="W317" i="20"/>
  <c r="W316" i="20"/>
  <c r="W315" i="20"/>
  <c r="W314" i="20"/>
  <c r="W313" i="20"/>
  <c r="W312" i="20"/>
  <c r="W311" i="20"/>
  <c r="W310" i="20"/>
  <c r="W309" i="20"/>
  <c r="W308" i="20"/>
  <c r="W307" i="20"/>
  <c r="W306" i="20"/>
  <c r="W305" i="20"/>
  <c r="W304" i="20"/>
  <c r="W303" i="20"/>
  <c r="W302" i="20"/>
  <c r="W301" i="20"/>
  <c r="W300" i="20"/>
  <c r="W299" i="20"/>
  <c r="W298" i="20"/>
  <c r="W297" i="20"/>
  <c r="W296" i="20"/>
  <c r="W295" i="20"/>
  <c r="W294" i="20"/>
  <c r="W293" i="20"/>
  <c r="W292" i="20"/>
  <c r="W291" i="20"/>
  <c r="W290" i="20"/>
  <c r="W289" i="20"/>
  <c r="W288" i="20"/>
  <c r="W287" i="20"/>
  <c r="W286" i="20"/>
  <c r="W285" i="20"/>
  <c r="W284" i="20"/>
  <c r="W283" i="20"/>
  <c r="W282" i="20"/>
  <c r="W281" i="20"/>
  <c r="W280" i="20"/>
  <c r="W279" i="20"/>
  <c r="W278" i="20"/>
  <c r="W277" i="20"/>
  <c r="W276" i="20"/>
  <c r="W275" i="20"/>
  <c r="W274" i="20"/>
  <c r="W273" i="20"/>
  <c r="W272" i="20"/>
  <c r="W271" i="20"/>
  <c r="W270" i="20"/>
  <c r="W269" i="20"/>
  <c r="W268" i="20"/>
  <c r="W267" i="20"/>
  <c r="W266" i="20"/>
  <c r="W265" i="20"/>
  <c r="W264" i="20"/>
  <c r="W263" i="20"/>
  <c r="W262" i="20"/>
  <c r="W261" i="20"/>
  <c r="W260" i="20"/>
  <c r="W259" i="20"/>
  <c r="W258" i="20"/>
  <c r="W257" i="20"/>
  <c r="W256" i="20"/>
  <c r="W255" i="20"/>
  <c r="W254" i="20"/>
  <c r="W253" i="20"/>
  <c r="W252" i="20"/>
  <c r="W251" i="20"/>
  <c r="W250" i="20"/>
  <c r="W249" i="20"/>
  <c r="W248" i="20"/>
  <c r="W247" i="20"/>
  <c r="W246" i="20"/>
  <c r="W245" i="20"/>
  <c r="W244" i="20"/>
  <c r="W243" i="20"/>
  <c r="W242" i="20"/>
  <c r="W241" i="20"/>
  <c r="W240" i="20"/>
  <c r="W239" i="20"/>
  <c r="W238" i="20"/>
  <c r="W237" i="20"/>
  <c r="W236" i="20"/>
  <c r="W235" i="20"/>
  <c r="W234" i="20"/>
  <c r="W233" i="20"/>
  <c r="W232" i="20"/>
  <c r="W231" i="20"/>
  <c r="W230" i="20"/>
  <c r="W229" i="20"/>
  <c r="W228" i="20"/>
  <c r="W227" i="20"/>
  <c r="W226" i="20"/>
  <c r="W225" i="20"/>
  <c r="W224" i="20"/>
  <c r="W223" i="20"/>
  <c r="W222" i="20"/>
  <c r="W221" i="20"/>
  <c r="W220" i="20"/>
  <c r="W219" i="20"/>
  <c r="W218" i="20"/>
  <c r="W217" i="20"/>
  <c r="W216" i="20"/>
  <c r="W215" i="20"/>
  <c r="W214" i="20"/>
  <c r="W213" i="20"/>
  <c r="W212" i="20"/>
  <c r="W211" i="20"/>
  <c r="W210" i="20"/>
  <c r="W209" i="20"/>
  <c r="W208" i="20"/>
  <c r="W207" i="20"/>
  <c r="W206" i="20"/>
  <c r="W205" i="20"/>
  <c r="W204" i="20"/>
  <c r="W203" i="20"/>
  <c r="W202" i="20"/>
  <c r="W201" i="20"/>
  <c r="W200" i="20"/>
  <c r="W199" i="20"/>
  <c r="W198" i="20"/>
  <c r="W197" i="20"/>
  <c r="W196" i="20"/>
  <c r="W195" i="20"/>
  <c r="W194" i="20"/>
  <c r="W193" i="20"/>
  <c r="W192" i="20"/>
  <c r="W191" i="20"/>
  <c r="W190" i="20"/>
  <c r="W189" i="20"/>
  <c r="W188" i="20"/>
  <c r="W187" i="20"/>
  <c r="W186" i="20"/>
  <c r="W185" i="20"/>
  <c r="W184" i="20"/>
  <c r="W183" i="20"/>
  <c r="W182" i="20"/>
  <c r="W181" i="20"/>
  <c r="W180" i="20"/>
  <c r="W179" i="20"/>
  <c r="W178" i="20"/>
  <c r="W177" i="20"/>
  <c r="W176" i="20"/>
  <c r="W175" i="20"/>
  <c r="W174" i="20"/>
  <c r="W173" i="20"/>
  <c r="W172" i="20"/>
  <c r="W171" i="20"/>
  <c r="W170" i="20"/>
  <c r="W169" i="20"/>
  <c r="W168" i="20"/>
  <c r="W167" i="20"/>
  <c r="W166" i="20"/>
  <c r="W165" i="20"/>
  <c r="W164" i="20"/>
  <c r="W163" i="20"/>
  <c r="W162" i="20"/>
  <c r="W161" i="20"/>
  <c r="W160" i="20"/>
  <c r="W159" i="20"/>
  <c r="W158" i="20"/>
  <c r="W157" i="20"/>
  <c r="W156" i="20"/>
  <c r="W155" i="20"/>
  <c r="W154" i="20"/>
  <c r="W153" i="20"/>
  <c r="W152" i="20"/>
  <c r="W151" i="20"/>
  <c r="W150" i="20"/>
  <c r="W149" i="20"/>
  <c r="W148" i="20"/>
  <c r="W147" i="20"/>
  <c r="W146" i="20"/>
  <c r="W145" i="20"/>
  <c r="W144" i="20"/>
  <c r="W143" i="20"/>
  <c r="W142" i="20"/>
  <c r="W141" i="20"/>
  <c r="W140" i="20"/>
  <c r="W139" i="20"/>
  <c r="W138" i="20"/>
  <c r="W137" i="20"/>
  <c r="W136" i="20"/>
  <c r="W135" i="20"/>
  <c r="W134" i="20"/>
  <c r="W133" i="20"/>
  <c r="W132" i="20"/>
  <c r="W131" i="20"/>
  <c r="W130" i="20"/>
  <c r="W129" i="20"/>
  <c r="W128" i="20"/>
  <c r="W127" i="20"/>
  <c r="W126" i="20"/>
  <c r="W125" i="20"/>
  <c r="W124" i="20"/>
  <c r="W123" i="20"/>
  <c r="W122" i="20"/>
  <c r="W121" i="20"/>
  <c r="W120" i="20"/>
  <c r="W119" i="20"/>
  <c r="W118" i="20"/>
  <c r="W117" i="20"/>
  <c r="W116" i="20"/>
  <c r="W115" i="20"/>
  <c r="W114" i="20"/>
  <c r="W113" i="20"/>
  <c r="W112" i="20"/>
  <c r="W111" i="20"/>
  <c r="W110" i="20"/>
  <c r="W109" i="20"/>
  <c r="W108" i="20"/>
  <c r="W107" i="20"/>
  <c r="W106" i="20"/>
  <c r="W105" i="20"/>
  <c r="W104" i="20"/>
  <c r="W103" i="20"/>
  <c r="W102" i="20"/>
  <c r="W101" i="20"/>
  <c r="W100" i="20"/>
  <c r="W99" i="20"/>
  <c r="W98" i="20"/>
  <c r="W97" i="20"/>
  <c r="W96" i="20"/>
  <c r="W95" i="20"/>
  <c r="W94" i="20"/>
  <c r="W93" i="20"/>
  <c r="W92" i="20"/>
  <c r="W91" i="20"/>
  <c r="W90" i="20"/>
  <c r="W89" i="20"/>
  <c r="W88" i="20"/>
  <c r="W87" i="20"/>
  <c r="W86" i="20"/>
  <c r="W85" i="20"/>
  <c r="W84" i="20"/>
  <c r="W83" i="20"/>
  <c r="W82" i="20"/>
  <c r="W81" i="20"/>
  <c r="W80" i="20"/>
  <c r="W79" i="20"/>
  <c r="W78" i="20"/>
  <c r="W77" i="20"/>
  <c r="W76" i="20"/>
  <c r="W75" i="20"/>
  <c r="W74" i="20"/>
  <c r="W73" i="20"/>
  <c r="W72" i="20"/>
  <c r="W71" i="20"/>
  <c r="W70" i="20"/>
  <c r="W69" i="20"/>
  <c r="W68" i="20"/>
  <c r="W67" i="20"/>
  <c r="W66" i="20"/>
  <c r="W65" i="20"/>
  <c r="W64" i="20"/>
  <c r="W63" i="20"/>
  <c r="W62" i="20"/>
  <c r="W61" i="20"/>
  <c r="W60" i="20"/>
  <c r="W59" i="20"/>
  <c r="W58" i="20"/>
  <c r="W57" i="20"/>
  <c r="W56" i="20"/>
  <c r="W55" i="20"/>
  <c r="W54" i="20"/>
  <c r="W53" i="20"/>
  <c r="W52" i="20"/>
  <c r="W51" i="20"/>
  <c r="W50" i="20"/>
  <c r="W49" i="20"/>
  <c r="W48" i="20"/>
  <c r="W47" i="20"/>
  <c r="W46" i="20"/>
  <c r="W45" i="20"/>
  <c r="W44" i="20"/>
  <c r="W43" i="20"/>
  <c r="W42" i="20"/>
  <c r="W41" i="20"/>
  <c r="W40" i="20"/>
  <c r="W39" i="20"/>
  <c r="W35" i="20"/>
  <c r="W33" i="20"/>
  <c r="W28" i="20"/>
  <c r="W27" i="20"/>
  <c r="W25" i="20"/>
  <c r="W24" i="20"/>
  <c r="Y28" i="20" l="1"/>
  <c r="Z28" i="20" s="1"/>
  <c r="Y33" i="20"/>
  <c r="Z33" i="20" s="1"/>
  <c r="Y27" i="20"/>
  <c r="Z27" i="20" s="1"/>
  <c r="Y35" i="20"/>
  <c r="AB35" i="20" s="1"/>
  <c r="Y25" i="20"/>
  <c r="Z25" i="20" s="1"/>
  <c r="Y24" i="20"/>
  <c r="Z24" i="20" s="1"/>
  <c r="AB22" i="20"/>
  <c r="J33" i="16"/>
  <c r="I33" i="16"/>
  <c r="Z35" i="20" l="1"/>
  <c r="AB33" i="20"/>
  <c r="AB28" i="20"/>
  <c r="AB25" i="20"/>
  <c r="AB27" i="20"/>
  <c r="AB24" i="20"/>
  <c r="AB21" i="20"/>
  <c r="J15" i="20"/>
  <c r="P15" i="20"/>
  <c r="P10" i="20"/>
  <c r="K10" i="20"/>
  <c r="Q15" i="20"/>
  <c r="Q10" i="20"/>
  <c r="K15" i="20"/>
  <c r="F39" i="21" l="1"/>
  <c r="F40" i="21"/>
  <c r="F41" i="21"/>
  <c r="F43" i="21"/>
  <c r="S483" i="14"/>
  <c r="R483" i="14"/>
  <c r="S482" i="14"/>
  <c r="R482" i="14"/>
  <c r="S481" i="14"/>
  <c r="R481" i="14"/>
  <c r="S480" i="14"/>
  <c r="R480" i="14"/>
  <c r="S479" i="14"/>
  <c r="R479" i="14"/>
  <c r="S478" i="14"/>
  <c r="R478" i="14"/>
  <c r="S477" i="14"/>
  <c r="R477" i="14"/>
  <c r="S476" i="14"/>
  <c r="R476" i="14"/>
  <c r="S475" i="14"/>
  <c r="R475" i="14"/>
  <c r="S474" i="14"/>
  <c r="R474" i="14"/>
  <c r="S473" i="14"/>
  <c r="R473" i="14"/>
  <c r="S472" i="14"/>
  <c r="R472" i="14"/>
  <c r="S471" i="14"/>
  <c r="R471" i="14"/>
  <c r="S470" i="14"/>
  <c r="R470" i="14"/>
  <c r="S469" i="14"/>
  <c r="R469" i="14"/>
  <c r="S468" i="14"/>
  <c r="R468" i="14"/>
  <c r="S467" i="14"/>
  <c r="R467" i="14"/>
  <c r="S466" i="14"/>
  <c r="R466" i="14"/>
  <c r="S465" i="14"/>
  <c r="R465" i="14"/>
  <c r="S464" i="14"/>
  <c r="R464" i="14"/>
  <c r="S463" i="14"/>
  <c r="R463" i="14"/>
  <c r="S462" i="14"/>
  <c r="R462" i="14"/>
  <c r="S461" i="14"/>
  <c r="R461" i="14"/>
  <c r="S460" i="14"/>
  <c r="R460" i="14"/>
  <c r="S459" i="14"/>
  <c r="R459" i="14"/>
  <c r="S458" i="14"/>
  <c r="R458" i="14"/>
  <c r="S457" i="14"/>
  <c r="R457" i="14"/>
  <c r="S456" i="14"/>
  <c r="R456" i="14"/>
  <c r="S455" i="14"/>
  <c r="R455" i="14"/>
  <c r="S454" i="14"/>
  <c r="R454" i="14"/>
  <c r="S453" i="14"/>
  <c r="R453" i="14"/>
  <c r="S452" i="14"/>
  <c r="R452" i="14"/>
  <c r="S451" i="14"/>
  <c r="R451" i="14"/>
  <c r="S450" i="14"/>
  <c r="R450" i="14"/>
  <c r="S449" i="14"/>
  <c r="R449" i="14"/>
  <c r="S448" i="14"/>
  <c r="R448" i="14"/>
  <c r="S447" i="14"/>
  <c r="R447" i="14"/>
  <c r="S446" i="14"/>
  <c r="R446" i="14"/>
  <c r="S445" i="14"/>
  <c r="R445" i="14"/>
  <c r="S444" i="14"/>
  <c r="R444" i="14"/>
  <c r="S443" i="14"/>
  <c r="R443" i="14"/>
  <c r="S442" i="14"/>
  <c r="R442" i="14"/>
  <c r="S441" i="14"/>
  <c r="R441" i="14"/>
  <c r="S440" i="14"/>
  <c r="R440" i="14"/>
  <c r="S439" i="14"/>
  <c r="R439" i="14"/>
  <c r="S438" i="14"/>
  <c r="R438" i="14"/>
  <c r="S437" i="14"/>
  <c r="R437" i="14"/>
  <c r="S436" i="14"/>
  <c r="R436" i="14"/>
  <c r="S435" i="14"/>
  <c r="R435" i="14"/>
  <c r="S434" i="14"/>
  <c r="R434" i="14"/>
  <c r="S433" i="14"/>
  <c r="R433" i="14"/>
  <c r="S432" i="14"/>
  <c r="R432" i="14"/>
  <c r="S431" i="14"/>
  <c r="R431" i="14"/>
  <c r="S430" i="14"/>
  <c r="R430" i="14"/>
  <c r="S429" i="14"/>
  <c r="R429" i="14"/>
  <c r="S428" i="14"/>
  <c r="R428" i="14"/>
  <c r="S427" i="14"/>
  <c r="R427" i="14"/>
  <c r="S426" i="14"/>
  <c r="R426" i="14"/>
  <c r="S425" i="14"/>
  <c r="R425" i="14"/>
  <c r="S424" i="14"/>
  <c r="R424" i="14"/>
  <c r="S423" i="14"/>
  <c r="R423" i="14"/>
  <c r="S422" i="14"/>
  <c r="R422" i="14"/>
  <c r="S421" i="14"/>
  <c r="R421" i="14"/>
  <c r="S420" i="14"/>
  <c r="R420" i="14"/>
  <c r="S419" i="14"/>
  <c r="R419" i="14"/>
  <c r="S418" i="14"/>
  <c r="R418" i="14"/>
  <c r="S417" i="14"/>
  <c r="R417" i="14"/>
  <c r="S416" i="14"/>
  <c r="R416" i="14"/>
  <c r="S415" i="14"/>
  <c r="R415" i="14"/>
  <c r="S414" i="14"/>
  <c r="R414" i="14"/>
  <c r="S413" i="14"/>
  <c r="R413" i="14"/>
  <c r="S412" i="14"/>
  <c r="R412" i="14"/>
  <c r="S411" i="14"/>
  <c r="R411" i="14"/>
  <c r="S410" i="14"/>
  <c r="R410" i="14"/>
  <c r="S409" i="14"/>
  <c r="R409" i="14"/>
  <c r="S408" i="14"/>
  <c r="R408" i="14"/>
  <c r="S407" i="14"/>
  <c r="R407" i="14"/>
  <c r="S406" i="14"/>
  <c r="R406" i="14"/>
  <c r="S405" i="14"/>
  <c r="R405" i="14"/>
  <c r="S404" i="14"/>
  <c r="R404" i="14"/>
  <c r="S403" i="14"/>
  <c r="R403" i="14"/>
  <c r="S402" i="14"/>
  <c r="R402" i="14"/>
  <c r="S401" i="14"/>
  <c r="R401" i="14"/>
  <c r="S400" i="14"/>
  <c r="R400" i="14"/>
  <c r="S399" i="14"/>
  <c r="R399" i="14"/>
  <c r="S398" i="14"/>
  <c r="R398" i="14"/>
  <c r="S397" i="14"/>
  <c r="R397" i="14"/>
  <c r="S396" i="14"/>
  <c r="R396" i="14"/>
  <c r="S395" i="14"/>
  <c r="R395" i="14"/>
  <c r="S394" i="14"/>
  <c r="R394" i="14"/>
  <c r="S393" i="14"/>
  <c r="R393" i="14"/>
  <c r="S392" i="14"/>
  <c r="R392" i="14"/>
  <c r="S391" i="14"/>
  <c r="R391" i="14"/>
  <c r="S390" i="14"/>
  <c r="R390" i="14"/>
  <c r="S389" i="14"/>
  <c r="R389" i="14"/>
  <c r="S388" i="14"/>
  <c r="R388" i="14"/>
  <c r="S387" i="14"/>
  <c r="R387" i="14"/>
  <c r="S386" i="14"/>
  <c r="R386" i="14"/>
  <c r="S385" i="14"/>
  <c r="R385" i="14"/>
  <c r="S384" i="14"/>
  <c r="R384" i="14"/>
  <c r="S383" i="14"/>
  <c r="R383" i="14"/>
  <c r="S382" i="14"/>
  <c r="R382" i="14"/>
  <c r="S381" i="14"/>
  <c r="R381" i="14"/>
  <c r="S380" i="14"/>
  <c r="R380" i="14"/>
  <c r="S379" i="14"/>
  <c r="R379" i="14"/>
  <c r="S378" i="14"/>
  <c r="R378" i="14"/>
  <c r="S377" i="14"/>
  <c r="R377" i="14"/>
  <c r="S376" i="14"/>
  <c r="R376" i="14"/>
  <c r="S375" i="14"/>
  <c r="R375" i="14"/>
  <c r="S374" i="14"/>
  <c r="R374" i="14"/>
  <c r="S373" i="14"/>
  <c r="R373" i="14"/>
  <c r="S372" i="14"/>
  <c r="R372" i="14"/>
  <c r="S371" i="14"/>
  <c r="R371" i="14"/>
  <c r="S370" i="14"/>
  <c r="R370" i="14"/>
  <c r="S369" i="14"/>
  <c r="R369" i="14"/>
  <c r="S368" i="14"/>
  <c r="R368" i="14"/>
  <c r="S367" i="14"/>
  <c r="R367" i="14"/>
  <c r="S366" i="14"/>
  <c r="R366" i="14"/>
  <c r="S365" i="14"/>
  <c r="R365" i="14"/>
  <c r="S364" i="14"/>
  <c r="R364" i="14"/>
  <c r="S363" i="14"/>
  <c r="R363" i="14"/>
  <c r="S362" i="14"/>
  <c r="R362" i="14"/>
  <c r="S361" i="14"/>
  <c r="R361" i="14"/>
  <c r="S360" i="14"/>
  <c r="R360" i="14"/>
  <c r="S359" i="14"/>
  <c r="R359" i="14"/>
  <c r="S358" i="14"/>
  <c r="R358" i="14"/>
  <c r="S357" i="14"/>
  <c r="R357" i="14"/>
  <c r="S356" i="14"/>
  <c r="R356" i="14"/>
  <c r="S355" i="14"/>
  <c r="R355" i="14"/>
  <c r="S354" i="14"/>
  <c r="R354" i="14"/>
  <c r="S353" i="14"/>
  <c r="R353" i="14"/>
  <c r="S352" i="14"/>
  <c r="R352" i="14"/>
  <c r="S351" i="14"/>
  <c r="R351" i="14"/>
  <c r="S350" i="14"/>
  <c r="R350" i="14"/>
  <c r="S349" i="14"/>
  <c r="R349" i="14"/>
  <c r="S348" i="14"/>
  <c r="R348" i="14"/>
  <c r="S347" i="14"/>
  <c r="R347" i="14"/>
  <c r="S346" i="14"/>
  <c r="R346" i="14"/>
  <c r="S345" i="14"/>
  <c r="R345" i="14"/>
  <c r="S344" i="14"/>
  <c r="R344" i="14"/>
  <c r="S343" i="14"/>
  <c r="R343" i="14"/>
  <c r="S342" i="14"/>
  <c r="R342" i="14"/>
  <c r="S341" i="14"/>
  <c r="R341" i="14"/>
  <c r="S340" i="14"/>
  <c r="R340" i="14"/>
  <c r="S339" i="14"/>
  <c r="R339" i="14"/>
  <c r="S338" i="14"/>
  <c r="R338" i="14"/>
  <c r="S337" i="14"/>
  <c r="R337" i="14"/>
  <c r="S336" i="14"/>
  <c r="R336" i="14"/>
  <c r="S335" i="14"/>
  <c r="R335" i="14"/>
  <c r="S334" i="14"/>
  <c r="R334" i="14"/>
  <c r="S333" i="14"/>
  <c r="R333" i="14"/>
  <c r="S332" i="14"/>
  <c r="R332" i="14"/>
  <c r="S331" i="14"/>
  <c r="R331" i="14"/>
  <c r="S330" i="14"/>
  <c r="R330" i="14"/>
  <c r="S329" i="14"/>
  <c r="R329" i="14"/>
  <c r="S328" i="14"/>
  <c r="R328" i="14"/>
  <c r="S327" i="14"/>
  <c r="R327" i="14"/>
  <c r="S326" i="14"/>
  <c r="R326" i="14"/>
  <c r="S325" i="14"/>
  <c r="R325" i="14"/>
  <c r="S324" i="14"/>
  <c r="R324" i="14"/>
  <c r="S323" i="14"/>
  <c r="R323" i="14"/>
  <c r="S322" i="14"/>
  <c r="R322" i="14"/>
  <c r="S321" i="14"/>
  <c r="R321" i="14"/>
  <c r="S320" i="14"/>
  <c r="R320" i="14"/>
  <c r="S319" i="14"/>
  <c r="R319" i="14"/>
  <c r="S318" i="14"/>
  <c r="R318" i="14"/>
  <c r="S317" i="14"/>
  <c r="R317" i="14"/>
  <c r="S316" i="14"/>
  <c r="R316" i="14"/>
  <c r="S315" i="14"/>
  <c r="R315" i="14"/>
  <c r="S314" i="14"/>
  <c r="R314" i="14"/>
  <c r="S313" i="14"/>
  <c r="R313" i="14"/>
  <c r="S312" i="14"/>
  <c r="R312" i="14"/>
  <c r="S311" i="14"/>
  <c r="R311" i="14"/>
  <c r="S310" i="14"/>
  <c r="R310" i="14"/>
  <c r="S309" i="14"/>
  <c r="R309" i="14"/>
  <c r="S308" i="14"/>
  <c r="R308" i="14"/>
  <c r="S307" i="14"/>
  <c r="R307" i="14"/>
  <c r="S306" i="14"/>
  <c r="R306" i="14"/>
  <c r="S305" i="14"/>
  <c r="R305" i="14"/>
  <c r="S304" i="14"/>
  <c r="R304" i="14"/>
  <c r="S303" i="14"/>
  <c r="R303" i="14"/>
  <c r="S302" i="14"/>
  <c r="R302" i="14"/>
  <c r="S301" i="14"/>
  <c r="R301" i="14"/>
  <c r="S300" i="14"/>
  <c r="R300" i="14"/>
  <c r="S299" i="14"/>
  <c r="R299" i="14"/>
  <c r="S298" i="14"/>
  <c r="R298" i="14"/>
  <c r="S297" i="14"/>
  <c r="R297" i="14"/>
  <c r="S296" i="14"/>
  <c r="R296" i="14"/>
  <c r="S295" i="14"/>
  <c r="R295" i="14"/>
  <c r="S294" i="14"/>
  <c r="R294" i="14"/>
  <c r="S293" i="14"/>
  <c r="R293" i="14"/>
  <c r="S292" i="14"/>
  <c r="R292" i="14"/>
  <c r="S291" i="14"/>
  <c r="R291" i="14"/>
  <c r="S290" i="14"/>
  <c r="R290" i="14"/>
  <c r="S289" i="14"/>
  <c r="R289" i="14"/>
  <c r="S288" i="14"/>
  <c r="R288" i="14"/>
  <c r="S287" i="14"/>
  <c r="R287" i="14"/>
  <c r="S286" i="14"/>
  <c r="R286" i="14"/>
  <c r="S285" i="14"/>
  <c r="R285" i="14"/>
  <c r="S284" i="14"/>
  <c r="R284" i="14"/>
  <c r="S283" i="14"/>
  <c r="R283" i="14"/>
  <c r="S282" i="14"/>
  <c r="R282" i="14"/>
  <c r="S281" i="14"/>
  <c r="R281" i="14"/>
  <c r="S280" i="14"/>
  <c r="R280" i="14"/>
  <c r="S279" i="14"/>
  <c r="R279" i="14"/>
  <c r="S278" i="14"/>
  <c r="R278" i="14"/>
  <c r="S277" i="14"/>
  <c r="R277" i="14"/>
  <c r="S276" i="14"/>
  <c r="R276" i="14"/>
  <c r="S275" i="14"/>
  <c r="R275" i="14"/>
  <c r="S274" i="14"/>
  <c r="R274" i="14"/>
  <c r="S273" i="14"/>
  <c r="R273" i="14"/>
  <c r="S272" i="14"/>
  <c r="R272" i="14"/>
  <c r="S271" i="14"/>
  <c r="R271" i="14"/>
  <c r="S270" i="14"/>
  <c r="R270" i="14"/>
  <c r="S269" i="14"/>
  <c r="R269" i="14"/>
  <c r="S268" i="14"/>
  <c r="R268" i="14"/>
  <c r="S267" i="14"/>
  <c r="R267" i="14"/>
  <c r="S266" i="14"/>
  <c r="R266" i="14"/>
  <c r="S265" i="14"/>
  <c r="R265" i="14"/>
  <c r="S264" i="14"/>
  <c r="R264" i="14"/>
  <c r="S263" i="14"/>
  <c r="R263" i="14"/>
  <c r="S262" i="14"/>
  <c r="R262" i="14"/>
  <c r="S261" i="14"/>
  <c r="R261" i="14"/>
  <c r="S260" i="14"/>
  <c r="R260" i="14"/>
  <c r="S259" i="14"/>
  <c r="R259" i="14"/>
  <c r="S258" i="14"/>
  <c r="R258" i="14"/>
  <c r="S257" i="14"/>
  <c r="R257" i="14"/>
  <c r="S256" i="14"/>
  <c r="R256" i="14"/>
  <c r="S255" i="14"/>
  <c r="R255" i="14"/>
  <c r="S254" i="14"/>
  <c r="R254" i="14"/>
  <c r="S253" i="14"/>
  <c r="R253" i="14"/>
  <c r="S252" i="14"/>
  <c r="R252" i="14"/>
  <c r="S251" i="14"/>
  <c r="R251" i="14"/>
  <c r="S250" i="14"/>
  <c r="R250" i="14"/>
  <c r="S249" i="14"/>
  <c r="R249" i="14"/>
  <c r="S248" i="14"/>
  <c r="R248" i="14"/>
  <c r="S247" i="14"/>
  <c r="R247" i="14"/>
  <c r="S246" i="14"/>
  <c r="R246" i="14"/>
  <c r="S245" i="14"/>
  <c r="R245" i="14"/>
  <c r="S244" i="14"/>
  <c r="R244" i="14"/>
  <c r="S243" i="14"/>
  <c r="R243" i="14"/>
  <c r="S242" i="14"/>
  <c r="R242" i="14"/>
  <c r="S241" i="14"/>
  <c r="R241" i="14"/>
  <c r="S240" i="14"/>
  <c r="R240" i="14"/>
  <c r="S239" i="14"/>
  <c r="R239" i="14"/>
  <c r="S238" i="14"/>
  <c r="R238" i="14"/>
  <c r="S237" i="14"/>
  <c r="R237" i="14"/>
  <c r="S236" i="14"/>
  <c r="R236" i="14"/>
  <c r="S235" i="14"/>
  <c r="R235" i="14"/>
  <c r="S234" i="14"/>
  <c r="R234" i="14"/>
  <c r="S233" i="14"/>
  <c r="R233" i="14"/>
  <c r="S232" i="14"/>
  <c r="R232" i="14"/>
  <c r="S231" i="14"/>
  <c r="R231" i="14"/>
  <c r="S230" i="14"/>
  <c r="R230" i="14"/>
  <c r="S229" i="14"/>
  <c r="R229" i="14"/>
  <c r="S228" i="14"/>
  <c r="R228" i="14"/>
  <c r="S227" i="14"/>
  <c r="R227" i="14"/>
  <c r="S226" i="14"/>
  <c r="R226" i="14"/>
  <c r="S225" i="14"/>
  <c r="R225" i="14"/>
  <c r="S224" i="14"/>
  <c r="R224" i="14"/>
  <c r="S223" i="14"/>
  <c r="R223" i="14"/>
  <c r="S222" i="14"/>
  <c r="R222" i="14"/>
  <c r="S221" i="14"/>
  <c r="R221" i="14"/>
  <c r="S220" i="14"/>
  <c r="R220" i="14"/>
  <c r="S219" i="14"/>
  <c r="R219" i="14"/>
  <c r="S218" i="14"/>
  <c r="R218" i="14"/>
  <c r="S217" i="14"/>
  <c r="R217" i="14"/>
  <c r="S216" i="14"/>
  <c r="R216" i="14"/>
  <c r="S215" i="14"/>
  <c r="R215" i="14"/>
  <c r="S214" i="14"/>
  <c r="R214" i="14"/>
  <c r="S213" i="14"/>
  <c r="R213" i="14"/>
  <c r="S212" i="14"/>
  <c r="R212" i="14"/>
  <c r="S211" i="14"/>
  <c r="R211" i="14"/>
  <c r="S210" i="14"/>
  <c r="R210" i="14"/>
  <c r="S209" i="14"/>
  <c r="R209" i="14"/>
  <c r="S208" i="14"/>
  <c r="R208" i="14"/>
  <c r="S207" i="14"/>
  <c r="R207" i="14"/>
  <c r="S206" i="14"/>
  <c r="R206" i="14"/>
  <c r="S205" i="14"/>
  <c r="R205" i="14"/>
  <c r="S204" i="14"/>
  <c r="R204" i="14"/>
  <c r="S203" i="14"/>
  <c r="R203" i="14"/>
  <c r="S202" i="14"/>
  <c r="R202" i="14"/>
  <c r="S201" i="14"/>
  <c r="R201" i="14"/>
  <c r="S200" i="14"/>
  <c r="R200" i="14"/>
  <c r="S199" i="14"/>
  <c r="R199" i="14"/>
  <c r="S198" i="14"/>
  <c r="R198" i="14"/>
  <c r="S197" i="14"/>
  <c r="R197" i="14"/>
  <c r="S196" i="14"/>
  <c r="R196" i="14"/>
  <c r="S195" i="14"/>
  <c r="R195" i="14"/>
  <c r="S194" i="14"/>
  <c r="R194" i="14"/>
  <c r="S193" i="14"/>
  <c r="R193" i="14"/>
  <c r="S192" i="14"/>
  <c r="R192" i="14"/>
  <c r="S191" i="14"/>
  <c r="R191" i="14"/>
  <c r="S190" i="14"/>
  <c r="R190" i="14"/>
  <c r="S189" i="14"/>
  <c r="R189" i="14"/>
  <c r="S188" i="14"/>
  <c r="R188" i="14"/>
  <c r="S187" i="14"/>
  <c r="R187" i="14"/>
  <c r="S186" i="14"/>
  <c r="R186" i="14"/>
  <c r="S185" i="14"/>
  <c r="R185" i="14"/>
  <c r="S184" i="14"/>
  <c r="R184" i="14"/>
  <c r="S183" i="14"/>
  <c r="R183" i="14"/>
  <c r="S182" i="14"/>
  <c r="R182" i="14"/>
  <c r="S181" i="14"/>
  <c r="R181" i="14"/>
  <c r="S180" i="14"/>
  <c r="R180" i="14"/>
  <c r="S179" i="14"/>
  <c r="R179" i="14"/>
  <c r="S178" i="14"/>
  <c r="R178" i="14"/>
  <c r="S177" i="14"/>
  <c r="R177" i="14"/>
  <c r="S176" i="14"/>
  <c r="R176" i="14"/>
  <c r="S175" i="14"/>
  <c r="R175" i="14"/>
  <c r="S174" i="14"/>
  <c r="R174" i="14"/>
  <c r="S173" i="14"/>
  <c r="R173" i="14"/>
  <c r="S172" i="14"/>
  <c r="R172" i="14"/>
  <c r="S171" i="14"/>
  <c r="R171" i="14"/>
  <c r="S170" i="14"/>
  <c r="R170" i="14"/>
  <c r="S169" i="14"/>
  <c r="R169" i="14"/>
  <c r="S168" i="14"/>
  <c r="R168" i="14"/>
  <c r="S167" i="14"/>
  <c r="R167" i="14"/>
  <c r="S166" i="14"/>
  <c r="R166" i="14"/>
  <c r="S165" i="14"/>
  <c r="R165" i="14"/>
  <c r="S164" i="14"/>
  <c r="R164" i="14"/>
  <c r="S163" i="14"/>
  <c r="R163" i="14"/>
  <c r="S162" i="14"/>
  <c r="R162" i="14"/>
  <c r="S161" i="14"/>
  <c r="R161" i="14"/>
  <c r="S160" i="14"/>
  <c r="R160" i="14"/>
  <c r="S159" i="14"/>
  <c r="R159" i="14"/>
  <c r="S158" i="14"/>
  <c r="R158" i="14"/>
  <c r="S157" i="14"/>
  <c r="R157" i="14"/>
  <c r="S156" i="14"/>
  <c r="R156" i="14"/>
  <c r="S155" i="14"/>
  <c r="R155" i="14"/>
  <c r="S154" i="14"/>
  <c r="R154" i="14"/>
  <c r="S153" i="14"/>
  <c r="R153" i="14"/>
  <c r="S152" i="14"/>
  <c r="R152" i="14"/>
  <c r="S151" i="14"/>
  <c r="R151" i="14"/>
  <c r="S150" i="14"/>
  <c r="R150" i="14"/>
  <c r="S149" i="14"/>
  <c r="R149" i="14"/>
  <c r="S148" i="14"/>
  <c r="R148" i="14"/>
  <c r="S147" i="14"/>
  <c r="R147" i="14"/>
  <c r="S146" i="14"/>
  <c r="R146" i="14"/>
  <c r="S145" i="14"/>
  <c r="R145" i="14"/>
  <c r="S144" i="14"/>
  <c r="R144" i="14"/>
  <c r="S143" i="14"/>
  <c r="R143" i="14"/>
  <c r="S142" i="14"/>
  <c r="R142" i="14"/>
  <c r="S141" i="14"/>
  <c r="R141" i="14"/>
  <c r="S140" i="14"/>
  <c r="R140" i="14"/>
  <c r="S139" i="14"/>
  <c r="R139" i="14"/>
  <c r="S138" i="14"/>
  <c r="R138" i="14"/>
  <c r="S137" i="14"/>
  <c r="R137" i="14"/>
  <c r="S136" i="14"/>
  <c r="R136" i="14"/>
  <c r="S135" i="14"/>
  <c r="R135" i="14"/>
  <c r="S134" i="14"/>
  <c r="R134" i="14"/>
  <c r="S133" i="14"/>
  <c r="R133" i="14"/>
  <c r="S132" i="14"/>
  <c r="R132" i="14"/>
  <c r="S131" i="14"/>
  <c r="R131" i="14"/>
  <c r="S130" i="14"/>
  <c r="R130" i="14"/>
  <c r="S129" i="14"/>
  <c r="R129" i="14"/>
  <c r="S128" i="14"/>
  <c r="R128" i="14"/>
  <c r="S127" i="14"/>
  <c r="R127" i="14"/>
  <c r="S126" i="14"/>
  <c r="R126" i="14"/>
  <c r="S125" i="14"/>
  <c r="R125" i="14"/>
  <c r="S124" i="14"/>
  <c r="R124" i="14"/>
  <c r="S123" i="14"/>
  <c r="R123" i="14"/>
  <c r="S122" i="14"/>
  <c r="R122" i="14"/>
  <c r="S121" i="14"/>
  <c r="R121" i="14"/>
  <c r="S120" i="14"/>
  <c r="R120" i="14"/>
  <c r="S119" i="14"/>
  <c r="R119" i="14"/>
  <c r="S118" i="14"/>
  <c r="R118" i="14"/>
  <c r="S117" i="14"/>
  <c r="R117" i="14"/>
  <c r="S116" i="14"/>
  <c r="R116" i="14"/>
  <c r="S115" i="14"/>
  <c r="R115" i="14"/>
  <c r="S114" i="14"/>
  <c r="R114" i="14"/>
  <c r="S113" i="14"/>
  <c r="R113" i="14"/>
  <c r="S112" i="14"/>
  <c r="R112" i="14"/>
  <c r="S111" i="14"/>
  <c r="R111" i="14"/>
  <c r="S110" i="14"/>
  <c r="R110" i="14"/>
  <c r="S109" i="14"/>
  <c r="R109" i="14"/>
  <c r="S108" i="14"/>
  <c r="R108" i="14"/>
  <c r="S107" i="14"/>
  <c r="R107" i="14"/>
  <c r="S106" i="14"/>
  <c r="R106" i="14"/>
  <c r="S105" i="14"/>
  <c r="R105" i="14"/>
  <c r="S104" i="14"/>
  <c r="R104" i="14"/>
  <c r="S103" i="14"/>
  <c r="R103" i="14"/>
  <c r="S102" i="14"/>
  <c r="R102" i="14"/>
  <c r="S101" i="14"/>
  <c r="R101" i="14"/>
  <c r="S100" i="14"/>
  <c r="R100" i="14"/>
  <c r="S99" i="14"/>
  <c r="R99" i="14"/>
  <c r="S98" i="14"/>
  <c r="R98" i="14"/>
  <c r="S97" i="14"/>
  <c r="R97" i="14"/>
  <c r="S96" i="14"/>
  <c r="R96" i="14"/>
  <c r="S95" i="14"/>
  <c r="R95" i="14"/>
  <c r="S94" i="14"/>
  <c r="R94" i="14"/>
  <c r="S93" i="14"/>
  <c r="R93" i="14"/>
  <c r="S92" i="14"/>
  <c r="R92" i="14"/>
  <c r="S91" i="14"/>
  <c r="R91" i="14"/>
  <c r="S90" i="14"/>
  <c r="R90" i="14"/>
  <c r="S89" i="14"/>
  <c r="R89" i="14"/>
  <c r="S88" i="14"/>
  <c r="R88" i="14"/>
  <c r="S87" i="14"/>
  <c r="R87" i="14"/>
  <c r="S86" i="14"/>
  <c r="R86" i="14"/>
  <c r="S85" i="14"/>
  <c r="R85" i="14"/>
  <c r="S84" i="14"/>
  <c r="R84" i="14"/>
  <c r="S83" i="14"/>
  <c r="R83" i="14"/>
  <c r="S82" i="14"/>
  <c r="R82" i="14"/>
  <c r="S81" i="14"/>
  <c r="R81" i="14"/>
  <c r="S80" i="14"/>
  <c r="R80" i="14"/>
  <c r="S79" i="14"/>
  <c r="R79" i="14"/>
  <c r="S78" i="14"/>
  <c r="R78" i="14"/>
  <c r="S77" i="14"/>
  <c r="R77" i="14"/>
  <c r="S76" i="14"/>
  <c r="R76" i="14"/>
  <c r="S75" i="14"/>
  <c r="R75" i="14"/>
  <c r="S74" i="14"/>
  <c r="R74" i="14"/>
  <c r="S73" i="14"/>
  <c r="R73" i="14"/>
  <c r="S72" i="14"/>
  <c r="R72" i="14"/>
  <c r="S71" i="14"/>
  <c r="R71" i="14"/>
  <c r="S70" i="14"/>
  <c r="R70" i="14"/>
  <c r="S69" i="14"/>
  <c r="R69" i="14"/>
  <c r="S68" i="14"/>
  <c r="R68" i="14"/>
  <c r="S67" i="14"/>
  <c r="R67" i="14"/>
  <c r="S66" i="14"/>
  <c r="R66" i="14"/>
  <c r="S65" i="14"/>
  <c r="R65" i="14"/>
  <c r="S64" i="14"/>
  <c r="R64" i="14"/>
  <c r="S63" i="14"/>
  <c r="R63" i="14"/>
  <c r="S62" i="14"/>
  <c r="R62" i="14"/>
  <c r="S61" i="14"/>
  <c r="R61" i="14"/>
  <c r="S60" i="14"/>
  <c r="R60" i="14"/>
  <c r="S59" i="14"/>
  <c r="R59" i="14"/>
  <c r="S58" i="14"/>
  <c r="R58" i="14"/>
  <c r="S57" i="14"/>
  <c r="R57" i="14"/>
  <c r="S56" i="14"/>
  <c r="R56" i="14"/>
  <c r="S55" i="14"/>
  <c r="R55" i="14"/>
  <c r="S54" i="14"/>
  <c r="R54" i="14"/>
  <c r="S53" i="14"/>
  <c r="R53" i="14"/>
  <c r="S52" i="14"/>
  <c r="R52" i="14"/>
  <c r="S51" i="14"/>
  <c r="R51" i="14"/>
  <c r="S50" i="14"/>
  <c r="R50" i="14"/>
  <c r="S49" i="14"/>
  <c r="R49" i="14"/>
  <c r="S48" i="14"/>
  <c r="R48" i="14"/>
  <c r="S47" i="14"/>
  <c r="R47" i="14"/>
  <c r="S46" i="14"/>
  <c r="R46" i="14"/>
  <c r="S45" i="14"/>
  <c r="R45" i="14"/>
  <c r="S44" i="14"/>
  <c r="R44" i="14"/>
  <c r="S43" i="14"/>
  <c r="R43" i="14"/>
  <c r="S42" i="14"/>
  <c r="R42" i="14"/>
  <c r="S41" i="14"/>
  <c r="R41" i="14"/>
  <c r="S40" i="14"/>
  <c r="R40" i="14"/>
  <c r="S39" i="14"/>
  <c r="R39" i="14"/>
  <c r="S38" i="14"/>
  <c r="R38" i="14"/>
  <c r="S37" i="14"/>
  <c r="R37" i="14"/>
  <c r="S36" i="14"/>
  <c r="R36" i="14"/>
  <c r="S35" i="14"/>
  <c r="R35" i="14"/>
  <c r="S34" i="14"/>
  <c r="R34" i="14"/>
  <c r="S33" i="14"/>
  <c r="R33" i="14"/>
  <c r="S32" i="14"/>
  <c r="R32" i="14"/>
  <c r="S31" i="14"/>
  <c r="R31" i="14"/>
  <c r="S30" i="14"/>
  <c r="R30" i="14"/>
  <c r="S29" i="14"/>
  <c r="R29" i="14"/>
  <c r="S28" i="14"/>
  <c r="R28" i="14"/>
  <c r="S27" i="14"/>
  <c r="R27" i="14"/>
  <c r="S26" i="14"/>
  <c r="R26" i="14"/>
  <c r="S25" i="14"/>
  <c r="R25" i="14"/>
  <c r="R24" i="14"/>
  <c r="R23" i="14"/>
  <c r="R22" i="14"/>
  <c r="R21" i="14"/>
  <c r="R20" i="14"/>
  <c r="R19" i="14"/>
  <c r="R18" i="14"/>
  <c r="R17" i="14"/>
  <c r="Q483" i="14"/>
  <c r="Q482" i="14"/>
  <c r="Q481" i="14"/>
  <c r="Q480" i="14"/>
  <c r="Q479" i="14"/>
  <c r="Q478" i="14"/>
  <c r="Q477" i="14"/>
  <c r="Q476" i="14"/>
  <c r="Q475" i="14"/>
  <c r="Q474" i="14"/>
  <c r="Q473" i="14"/>
  <c r="Q472" i="14"/>
  <c r="Q471" i="14"/>
  <c r="Q470" i="14"/>
  <c r="Q469" i="14"/>
  <c r="Q468" i="14"/>
  <c r="Q467" i="14"/>
  <c r="Q466" i="14"/>
  <c r="Q465" i="14"/>
  <c r="Q464" i="14"/>
  <c r="Q463" i="14"/>
  <c r="Q462" i="14"/>
  <c r="Q461" i="14"/>
  <c r="Q460" i="14"/>
  <c r="Q459" i="14"/>
  <c r="Q458" i="14"/>
  <c r="Q457" i="14"/>
  <c r="Q456" i="14"/>
  <c r="Q455" i="14"/>
  <c r="Q454" i="14"/>
  <c r="Q453" i="14"/>
  <c r="Q452" i="14"/>
  <c r="Q451" i="14"/>
  <c r="Q450" i="14"/>
  <c r="Q449" i="14"/>
  <c r="Q448" i="14"/>
  <c r="Q447" i="14"/>
  <c r="Q446" i="14"/>
  <c r="Q445" i="14"/>
  <c r="Q444" i="14"/>
  <c r="Q443" i="14"/>
  <c r="Q442" i="14"/>
  <c r="Q441" i="14"/>
  <c r="Q440" i="14"/>
  <c r="Q439" i="14"/>
  <c r="Q438" i="14"/>
  <c r="Q437" i="14"/>
  <c r="Q436" i="14"/>
  <c r="Q435" i="14"/>
  <c r="Q434" i="14"/>
  <c r="Q433" i="14"/>
  <c r="Q432" i="14"/>
  <c r="Q431" i="14"/>
  <c r="Q430" i="14"/>
  <c r="Q429" i="14"/>
  <c r="Q428" i="14"/>
  <c r="Q427" i="14"/>
  <c r="Q426" i="14"/>
  <c r="Q425" i="14"/>
  <c r="Q424" i="14"/>
  <c r="Q423" i="14"/>
  <c r="Q422" i="14"/>
  <c r="Q421" i="14"/>
  <c r="Q420" i="14"/>
  <c r="Q419" i="14"/>
  <c r="Q418" i="14"/>
  <c r="Q417" i="14"/>
  <c r="Q416" i="14"/>
  <c r="Q415" i="14"/>
  <c r="Q414" i="14"/>
  <c r="Q413" i="14"/>
  <c r="Q412" i="14"/>
  <c r="Q411" i="14"/>
  <c r="Q410" i="14"/>
  <c r="Q409" i="14"/>
  <c r="Q408" i="14"/>
  <c r="Q407" i="14"/>
  <c r="Q406" i="14"/>
  <c r="Q405" i="14"/>
  <c r="Q404" i="14"/>
  <c r="Q403" i="14"/>
  <c r="Q402" i="14"/>
  <c r="Q401" i="14"/>
  <c r="Q400" i="14"/>
  <c r="Q399" i="14"/>
  <c r="Q398" i="14"/>
  <c r="Q397" i="14"/>
  <c r="Q396" i="14"/>
  <c r="Q395" i="14"/>
  <c r="Q394" i="14"/>
  <c r="Q393" i="14"/>
  <c r="Q392" i="14"/>
  <c r="Q391" i="14"/>
  <c r="Q390" i="14"/>
  <c r="Q389" i="14"/>
  <c r="Q388" i="14"/>
  <c r="Q387" i="14"/>
  <c r="Q386" i="14"/>
  <c r="Q385" i="14"/>
  <c r="Q384" i="14"/>
  <c r="Q383" i="14"/>
  <c r="Q382" i="14"/>
  <c r="Q381" i="14"/>
  <c r="Q380" i="14"/>
  <c r="Q379" i="14"/>
  <c r="Q378" i="14"/>
  <c r="Q377" i="14"/>
  <c r="Q376" i="14"/>
  <c r="Q375" i="14"/>
  <c r="Q374" i="14"/>
  <c r="Q373" i="14"/>
  <c r="Q372" i="14"/>
  <c r="Q371" i="14"/>
  <c r="Q370" i="14"/>
  <c r="Q369" i="14"/>
  <c r="Q368" i="14"/>
  <c r="Q367" i="14"/>
  <c r="Q366" i="14"/>
  <c r="Q365" i="14"/>
  <c r="Q364" i="14"/>
  <c r="Q363" i="14"/>
  <c r="Q362" i="14"/>
  <c r="Q361" i="14"/>
  <c r="Q360" i="14"/>
  <c r="Q359" i="14"/>
  <c r="Q358" i="14"/>
  <c r="Q357" i="14"/>
  <c r="Q356" i="14"/>
  <c r="Q355" i="14"/>
  <c r="Q354" i="14"/>
  <c r="Q353" i="14"/>
  <c r="Q352" i="14"/>
  <c r="Q351" i="14"/>
  <c r="Q350" i="14"/>
  <c r="Q349" i="14"/>
  <c r="Q348" i="14"/>
  <c r="Q347" i="14"/>
  <c r="Q346" i="14"/>
  <c r="Q345" i="14"/>
  <c r="Q344" i="14"/>
  <c r="Q343" i="14"/>
  <c r="Q342" i="14"/>
  <c r="Q341" i="14"/>
  <c r="Q340" i="14"/>
  <c r="Q339" i="14"/>
  <c r="Q338" i="14"/>
  <c r="Q337" i="14"/>
  <c r="Q336" i="14"/>
  <c r="Q335" i="14"/>
  <c r="Q334" i="14"/>
  <c r="Q333" i="14"/>
  <c r="Q332" i="14"/>
  <c r="Q331" i="14"/>
  <c r="Q330" i="14"/>
  <c r="Q329" i="14"/>
  <c r="Q328" i="14"/>
  <c r="Q327" i="14"/>
  <c r="Q326" i="14"/>
  <c r="Q325" i="14"/>
  <c r="Q324" i="14"/>
  <c r="Q323" i="14"/>
  <c r="Q322" i="14"/>
  <c r="Q321" i="14"/>
  <c r="Q320" i="14"/>
  <c r="Q319" i="14"/>
  <c r="Q318" i="14"/>
  <c r="Q317" i="14"/>
  <c r="Q316" i="14"/>
  <c r="Q315" i="14"/>
  <c r="Q314" i="14"/>
  <c r="Q313" i="14"/>
  <c r="Q312" i="14"/>
  <c r="Q311" i="14"/>
  <c r="Q310" i="14"/>
  <c r="Q309" i="14"/>
  <c r="Q308" i="14"/>
  <c r="Q307" i="14"/>
  <c r="Q306" i="14"/>
  <c r="Q305" i="14"/>
  <c r="Q304" i="14"/>
  <c r="Q303" i="14"/>
  <c r="Q302" i="14"/>
  <c r="Q301" i="14"/>
  <c r="Q300" i="14"/>
  <c r="Q299" i="14"/>
  <c r="Q298" i="14"/>
  <c r="Q297" i="14"/>
  <c r="Q296" i="14"/>
  <c r="Q295" i="14"/>
  <c r="Q294" i="14"/>
  <c r="Q293" i="14"/>
  <c r="Q292" i="14"/>
  <c r="Q291" i="14"/>
  <c r="Q290" i="14"/>
  <c r="Q289" i="14"/>
  <c r="Q288" i="14"/>
  <c r="Q287" i="14"/>
  <c r="Q286" i="14"/>
  <c r="Q285" i="14"/>
  <c r="Q284" i="14"/>
  <c r="Q283" i="14"/>
  <c r="Q282" i="14"/>
  <c r="Q281" i="14"/>
  <c r="Q280" i="14"/>
  <c r="Q279" i="14"/>
  <c r="Q278" i="14"/>
  <c r="Q277" i="14"/>
  <c r="Q276" i="14"/>
  <c r="Q275" i="14"/>
  <c r="Q274" i="14"/>
  <c r="Q273" i="14"/>
  <c r="Q272" i="14"/>
  <c r="Q271" i="14"/>
  <c r="Q270" i="14"/>
  <c r="Q269" i="14"/>
  <c r="Q268" i="14"/>
  <c r="Q267" i="14"/>
  <c r="Q266" i="14"/>
  <c r="Q265" i="14"/>
  <c r="Q264" i="14"/>
  <c r="Q263" i="14"/>
  <c r="Q262" i="14"/>
  <c r="Q261" i="14"/>
  <c r="Q260" i="14"/>
  <c r="Q259" i="14"/>
  <c r="Q258" i="14"/>
  <c r="Q257" i="14"/>
  <c r="Q256" i="14"/>
  <c r="Q255" i="14"/>
  <c r="Q254" i="14"/>
  <c r="Q253" i="14"/>
  <c r="Q252" i="14"/>
  <c r="Q251" i="14"/>
  <c r="Q250" i="14"/>
  <c r="Q249" i="14"/>
  <c r="Q248" i="14"/>
  <c r="Q247" i="14"/>
  <c r="Q246" i="14"/>
  <c r="Q245" i="14"/>
  <c r="Q244" i="14"/>
  <c r="Q243" i="14"/>
  <c r="Q242" i="14"/>
  <c r="Q241" i="14"/>
  <c r="Q240" i="14"/>
  <c r="Q239" i="14"/>
  <c r="Q238" i="14"/>
  <c r="Q237" i="14"/>
  <c r="Q236" i="14"/>
  <c r="Q235" i="14"/>
  <c r="Q234" i="14"/>
  <c r="Q233" i="14"/>
  <c r="Q232" i="14"/>
  <c r="Q231" i="14"/>
  <c r="Q230" i="14"/>
  <c r="Q229" i="14"/>
  <c r="Q228" i="14"/>
  <c r="Q227" i="14"/>
  <c r="Q226" i="14"/>
  <c r="Q225" i="14"/>
  <c r="Q224" i="14"/>
  <c r="Q223" i="14"/>
  <c r="Q222" i="14"/>
  <c r="Q221" i="14"/>
  <c r="Q220" i="14"/>
  <c r="Q219" i="14"/>
  <c r="Q218" i="14"/>
  <c r="Q217" i="14"/>
  <c r="Q216" i="14"/>
  <c r="Q215" i="14"/>
  <c r="Q214" i="14"/>
  <c r="Q213" i="14"/>
  <c r="Q212" i="14"/>
  <c r="Q211" i="14"/>
  <c r="Q210" i="14"/>
  <c r="Q209" i="14"/>
  <c r="Q208" i="14"/>
  <c r="Q207" i="14"/>
  <c r="Q206" i="14"/>
  <c r="Q205" i="14"/>
  <c r="Q204" i="14"/>
  <c r="Q203" i="14"/>
  <c r="Q202" i="14"/>
  <c r="Q201" i="14"/>
  <c r="Q200" i="14"/>
  <c r="Q199" i="14"/>
  <c r="Q198" i="14"/>
  <c r="Q197" i="14"/>
  <c r="Q196" i="14"/>
  <c r="Q195" i="14"/>
  <c r="Q194" i="14"/>
  <c r="Q193" i="14"/>
  <c r="Q192" i="14"/>
  <c r="Q191" i="14"/>
  <c r="Q190" i="14"/>
  <c r="Q189" i="14"/>
  <c r="Q188" i="14"/>
  <c r="Q187" i="14"/>
  <c r="Q186" i="14"/>
  <c r="Q185" i="14"/>
  <c r="Q184" i="14"/>
  <c r="Q183" i="14"/>
  <c r="Q182" i="14"/>
  <c r="Q181" i="14"/>
  <c r="Q180" i="14"/>
  <c r="Q179" i="14"/>
  <c r="Q178" i="14"/>
  <c r="Q177" i="14"/>
  <c r="Q176" i="14"/>
  <c r="Q175" i="14"/>
  <c r="Q174" i="14"/>
  <c r="Q173" i="14"/>
  <c r="Q172" i="14"/>
  <c r="Q171" i="14"/>
  <c r="Q170" i="14"/>
  <c r="Q169" i="14"/>
  <c r="Q168" i="14"/>
  <c r="Q167" i="14"/>
  <c r="Q166" i="14"/>
  <c r="Q165" i="14"/>
  <c r="Q164" i="14"/>
  <c r="Q163" i="14"/>
  <c r="Q162" i="14"/>
  <c r="Q161" i="14"/>
  <c r="Q160" i="14"/>
  <c r="Q159" i="14"/>
  <c r="Q158" i="14"/>
  <c r="Q157" i="14"/>
  <c r="Q156" i="14"/>
  <c r="Q155" i="14"/>
  <c r="Q154" i="14"/>
  <c r="Q153" i="14"/>
  <c r="Q152" i="14"/>
  <c r="Q151" i="14"/>
  <c r="Q150" i="14"/>
  <c r="Q149" i="14"/>
  <c r="Q148" i="14"/>
  <c r="Q147" i="14"/>
  <c r="Q146" i="14"/>
  <c r="Q145" i="14"/>
  <c r="Q144" i="14"/>
  <c r="Q143" i="14"/>
  <c r="Q142" i="14"/>
  <c r="Q141" i="14"/>
  <c r="Q140" i="14"/>
  <c r="Q139" i="14"/>
  <c r="Q138" i="14"/>
  <c r="Q137" i="14"/>
  <c r="Q136" i="14"/>
  <c r="Q135" i="14"/>
  <c r="Q134" i="14"/>
  <c r="Q133" i="14"/>
  <c r="Q132" i="14"/>
  <c r="Q131" i="14"/>
  <c r="Q130" i="14"/>
  <c r="Q129" i="14"/>
  <c r="Q128" i="14"/>
  <c r="Q127" i="14"/>
  <c r="Q126" i="14"/>
  <c r="Q125" i="14"/>
  <c r="Q124" i="14"/>
  <c r="Q123" i="14"/>
  <c r="Q122" i="14"/>
  <c r="Q121" i="14"/>
  <c r="Q120" i="14"/>
  <c r="Q119" i="14"/>
  <c r="Q118" i="14"/>
  <c r="Q117" i="14"/>
  <c r="Q116" i="14"/>
  <c r="Q115" i="14"/>
  <c r="Q114" i="14"/>
  <c r="Q113" i="14"/>
  <c r="Q112" i="14"/>
  <c r="Q111" i="14"/>
  <c r="Q110" i="14"/>
  <c r="Q109" i="14"/>
  <c r="Q108" i="14"/>
  <c r="Q107" i="14"/>
  <c r="Q106" i="14"/>
  <c r="Q105" i="14"/>
  <c r="Q104" i="14"/>
  <c r="Q103" i="14"/>
  <c r="Q102" i="14"/>
  <c r="Q101" i="14"/>
  <c r="Q100" i="14"/>
  <c r="Q99" i="14"/>
  <c r="Q98" i="14"/>
  <c r="Q97" i="14"/>
  <c r="Q96" i="14"/>
  <c r="Q95" i="14"/>
  <c r="Q94" i="14"/>
  <c r="Q93" i="14"/>
  <c r="Q92" i="14"/>
  <c r="Q91" i="14"/>
  <c r="Q90" i="14"/>
  <c r="Q89" i="14"/>
  <c r="Q88" i="14"/>
  <c r="Q87" i="14"/>
  <c r="Q86" i="14"/>
  <c r="Q85" i="14"/>
  <c r="Q84" i="14"/>
  <c r="Q83" i="14"/>
  <c r="Q82" i="14"/>
  <c r="Q81" i="14"/>
  <c r="Q80" i="14"/>
  <c r="Q79" i="14"/>
  <c r="Q78" i="14"/>
  <c r="Q77" i="14"/>
  <c r="Q76" i="14"/>
  <c r="Q75" i="14"/>
  <c r="Q74" i="14"/>
  <c r="Q73" i="14"/>
  <c r="Q72" i="14"/>
  <c r="Q71" i="14"/>
  <c r="Q70" i="14"/>
  <c r="Q69" i="14"/>
  <c r="Q68" i="14"/>
  <c r="Q67" i="14"/>
  <c r="Q66" i="14"/>
  <c r="Q65" i="14"/>
  <c r="Q64" i="14"/>
  <c r="Q63" i="14"/>
  <c r="Q62" i="14"/>
  <c r="Q61" i="14"/>
  <c r="Q60" i="14"/>
  <c r="Q59"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G20" i="19"/>
  <c r="S15" i="20"/>
  <c r="G32" i="19"/>
  <c r="G45" i="19"/>
  <c r="G27" i="19"/>
  <c r="G39" i="19"/>
  <c r="M15" i="20"/>
  <c r="S10" i="20"/>
  <c r="G33" i="19"/>
  <c r="G44" i="19"/>
  <c r="G38" i="19"/>
  <c r="G26" i="19"/>
  <c r="G15" i="19"/>
  <c r="M10" i="20"/>
  <c r="E39" i="21" l="1"/>
  <c r="E40" i="21"/>
  <c r="E41" i="21"/>
  <c r="E43" i="21"/>
  <c r="G41" i="19"/>
  <c r="G35" i="19"/>
  <c r="G29" i="19"/>
  <c r="G23" i="19"/>
  <c r="G17" i="19"/>
  <c r="G47" i="19"/>
  <c r="R16" i="14"/>
  <c r="G41" i="21"/>
  <c r="G39" i="21"/>
  <c r="G40" i="21"/>
  <c r="G43" i="21"/>
  <c r="G48" i="21" l="1"/>
  <c r="G53" i="21" s="1"/>
  <c r="G47" i="21"/>
  <c r="G52" i="21" s="1"/>
  <c r="G46" i="21"/>
  <c r="G51" i="21" s="1"/>
  <c r="G45" i="21"/>
  <c r="G50" i="21" s="1"/>
  <c r="Q16" i="14"/>
  <c r="G57" i="19"/>
  <c r="G73" i="19"/>
  <c r="G64" i="19"/>
  <c r="G56" i="19"/>
  <c r="G72" i="19"/>
  <c r="G50" i="19"/>
  <c r="G65" i="19"/>
  <c r="G51" i="19"/>
  <c r="G67" i="19" l="1"/>
  <c r="G59" i="19"/>
  <c r="G53" i="19"/>
  <c r="G75" i="19"/>
  <c r="G61" i="19" l="1"/>
  <c r="G69" i="19" s="1"/>
  <c r="G77" i="19" s="1"/>
  <c r="D9" i="16"/>
  <c r="O26" i="18" l="1"/>
  <c r="O27" i="18"/>
  <c r="O28" i="18"/>
  <c r="O29" i="18"/>
  <c r="O30" i="18"/>
  <c r="O31" i="18"/>
  <c r="O32" i="18"/>
  <c r="O33" i="18"/>
  <c r="O34" i="18"/>
  <c r="O35" i="18"/>
  <c r="O36" i="18"/>
  <c r="O37" i="18"/>
  <c r="O38" i="18"/>
  <c r="O39" i="18"/>
  <c r="O40" i="18"/>
  <c r="O41" i="18"/>
  <c r="O42" i="18"/>
  <c r="O43" i="18"/>
  <c r="O44" i="18"/>
  <c r="O45" i="18"/>
  <c r="O46" i="18"/>
  <c r="O47" i="18"/>
  <c r="O48" i="18"/>
  <c r="O49" i="18"/>
  <c r="O50" i="18"/>
  <c r="O51" i="18"/>
  <c r="O52" i="18"/>
  <c r="O53" i="18"/>
  <c r="O54" i="18"/>
  <c r="O55" i="18"/>
  <c r="O56" i="18"/>
  <c r="O57" i="18"/>
  <c r="O58" i="18"/>
  <c r="O59" i="18"/>
  <c r="O60" i="18"/>
  <c r="O61" i="18"/>
  <c r="O62" i="18"/>
  <c r="O63" i="18"/>
  <c r="O64" i="18"/>
  <c r="O65" i="18"/>
  <c r="O66" i="18"/>
  <c r="O67" i="18"/>
  <c r="O68" i="18"/>
  <c r="O69" i="18"/>
  <c r="O70" i="18"/>
  <c r="O71" i="18"/>
  <c r="O72" i="18"/>
  <c r="O73" i="18"/>
  <c r="O74" i="18"/>
  <c r="O75" i="18"/>
  <c r="O76" i="18"/>
  <c r="O77" i="18"/>
  <c r="O78" i="18"/>
  <c r="O79" i="18"/>
  <c r="O80" i="18"/>
  <c r="O81" i="18"/>
  <c r="O82" i="18"/>
  <c r="O83" i="18"/>
  <c r="O84" i="18"/>
  <c r="O85" i="18"/>
  <c r="O86" i="18"/>
  <c r="O87" i="18"/>
  <c r="O88" i="18"/>
  <c r="O89" i="18"/>
  <c r="O90" i="18"/>
  <c r="O91" i="18"/>
  <c r="O92" i="18"/>
  <c r="O93" i="18"/>
  <c r="O94" i="18"/>
  <c r="O95" i="18"/>
  <c r="O96" i="18"/>
  <c r="O97" i="18"/>
  <c r="O98" i="18"/>
  <c r="O99" i="18"/>
  <c r="O100" i="18"/>
  <c r="O101" i="18"/>
  <c r="O102" i="18"/>
  <c r="O103" i="18"/>
  <c r="O104" i="18"/>
  <c r="O105" i="18"/>
  <c r="O106" i="18"/>
  <c r="O107" i="18"/>
  <c r="O108" i="18"/>
  <c r="O109" i="18"/>
  <c r="O110" i="18"/>
  <c r="O111" i="18"/>
  <c r="O112" i="18"/>
  <c r="O113" i="18"/>
  <c r="O114" i="18"/>
  <c r="O115" i="18"/>
  <c r="O116" i="18"/>
  <c r="O117" i="18"/>
  <c r="O118" i="18"/>
  <c r="O119" i="18"/>
  <c r="O120" i="18"/>
  <c r="O121" i="18"/>
  <c r="O122" i="18"/>
  <c r="O123" i="18"/>
  <c r="O124" i="18"/>
  <c r="O125" i="18"/>
  <c r="O126" i="18"/>
  <c r="O127" i="18"/>
  <c r="O128" i="18"/>
  <c r="O129" i="18"/>
  <c r="O130" i="18"/>
  <c r="O131" i="18"/>
  <c r="O132" i="18"/>
  <c r="O133" i="18"/>
  <c r="O134" i="18"/>
  <c r="O135" i="18"/>
  <c r="O136" i="18"/>
  <c r="O137" i="18"/>
  <c r="O138" i="18"/>
  <c r="O139" i="18"/>
  <c r="O140" i="18"/>
  <c r="O141" i="18"/>
  <c r="O142" i="18"/>
  <c r="O143" i="18"/>
  <c r="O144" i="18"/>
  <c r="O145" i="18"/>
  <c r="O146" i="18"/>
  <c r="O147" i="18"/>
  <c r="O148" i="18"/>
  <c r="O149" i="18"/>
  <c r="O150" i="18"/>
  <c r="O151" i="18"/>
  <c r="O152" i="18"/>
  <c r="O153" i="18"/>
  <c r="O154" i="18"/>
  <c r="O155" i="18"/>
  <c r="O156" i="18"/>
  <c r="O157" i="18"/>
  <c r="O158" i="18"/>
  <c r="O159" i="18"/>
  <c r="O160" i="18"/>
  <c r="O161" i="18"/>
  <c r="O162" i="18"/>
  <c r="O163" i="18"/>
  <c r="O164" i="18"/>
  <c r="O165" i="18"/>
  <c r="O166" i="18"/>
  <c r="O167" i="18"/>
  <c r="O168" i="18"/>
  <c r="O169" i="18"/>
  <c r="O170" i="18"/>
  <c r="O171" i="18"/>
  <c r="O172" i="18"/>
  <c r="O173" i="18"/>
  <c r="O174" i="18"/>
  <c r="O175" i="18"/>
  <c r="O176" i="18"/>
  <c r="O177" i="18"/>
  <c r="O178" i="18"/>
  <c r="O179" i="18"/>
  <c r="O180" i="18"/>
  <c r="O181" i="18"/>
  <c r="O182" i="18"/>
  <c r="O183" i="18"/>
  <c r="O184" i="18"/>
  <c r="O185" i="18"/>
  <c r="O186" i="18"/>
  <c r="O187" i="18"/>
  <c r="O188" i="18"/>
  <c r="O189" i="18"/>
  <c r="O190" i="18"/>
  <c r="O191" i="18"/>
  <c r="O192" i="18"/>
  <c r="O193" i="18"/>
  <c r="O194" i="18"/>
  <c r="O195" i="18"/>
  <c r="O196" i="18"/>
  <c r="O197" i="18"/>
  <c r="O198" i="18"/>
  <c r="O199" i="18"/>
  <c r="O200" i="18"/>
  <c r="O201" i="18"/>
  <c r="O202" i="18"/>
  <c r="O203" i="18"/>
  <c r="O204" i="18"/>
  <c r="O205" i="18"/>
  <c r="O206" i="18"/>
  <c r="O207" i="18"/>
  <c r="O208" i="18"/>
  <c r="O209" i="18"/>
  <c r="O210" i="18"/>
  <c r="O211" i="18"/>
  <c r="O212" i="18"/>
  <c r="O213" i="18"/>
  <c r="O214" i="18"/>
  <c r="O215" i="18"/>
  <c r="O216" i="18"/>
  <c r="O217" i="18"/>
  <c r="O218" i="18"/>
  <c r="O219" i="18"/>
  <c r="O220" i="18"/>
  <c r="O221" i="18"/>
  <c r="O222" i="18"/>
  <c r="O223" i="18"/>
  <c r="O224" i="18"/>
  <c r="O225" i="18"/>
  <c r="O226" i="18"/>
  <c r="O227" i="18"/>
  <c r="O228" i="18"/>
  <c r="O229" i="18"/>
  <c r="O230" i="18"/>
  <c r="O231" i="18"/>
  <c r="O232" i="18"/>
  <c r="O233" i="18"/>
  <c r="O234" i="18"/>
  <c r="O235" i="18"/>
  <c r="O236" i="18"/>
  <c r="O237" i="18"/>
  <c r="O238" i="18"/>
  <c r="O239" i="18"/>
  <c r="O240" i="18"/>
  <c r="O241" i="18"/>
  <c r="O242" i="18"/>
  <c r="O243" i="18"/>
  <c r="O244" i="18"/>
  <c r="O245" i="18"/>
  <c r="O246" i="18"/>
  <c r="O247" i="18"/>
  <c r="O248" i="18"/>
  <c r="O249" i="18"/>
  <c r="O250" i="18"/>
  <c r="O251" i="18"/>
  <c r="O252" i="18"/>
  <c r="O253" i="18"/>
  <c r="O254" i="18"/>
  <c r="O255" i="18"/>
  <c r="O256" i="18"/>
  <c r="O257" i="18"/>
  <c r="O258" i="18"/>
  <c r="O259" i="18"/>
  <c r="O260" i="18"/>
  <c r="O261" i="18"/>
  <c r="O262" i="18"/>
  <c r="O263" i="18"/>
  <c r="O264" i="18"/>
  <c r="O265" i="18"/>
  <c r="O266" i="18"/>
  <c r="O267" i="18"/>
  <c r="O268" i="18"/>
  <c r="O269" i="18"/>
  <c r="O270" i="18"/>
  <c r="O271" i="18"/>
  <c r="O272" i="18"/>
  <c r="O273" i="18"/>
  <c r="O274" i="18"/>
  <c r="O275" i="18"/>
  <c r="O276" i="18"/>
  <c r="O277" i="18"/>
  <c r="O278" i="18"/>
  <c r="O279" i="18"/>
  <c r="O280" i="18"/>
  <c r="O281" i="18"/>
  <c r="O282" i="18"/>
  <c r="O283" i="18"/>
  <c r="O284" i="18"/>
  <c r="O285" i="18"/>
  <c r="O286" i="18"/>
  <c r="O287" i="18"/>
  <c r="O288" i="18"/>
  <c r="O289" i="18"/>
  <c r="O290" i="18"/>
  <c r="O291" i="18"/>
  <c r="O292" i="18"/>
  <c r="O293" i="18"/>
  <c r="O294" i="18"/>
  <c r="O295" i="18"/>
  <c r="O296" i="18"/>
  <c r="O297" i="18"/>
  <c r="O298" i="18"/>
  <c r="O299" i="18"/>
  <c r="O300" i="18"/>
  <c r="O301" i="18"/>
  <c r="O302" i="18"/>
  <c r="O303" i="18"/>
  <c r="O304" i="18"/>
  <c r="O305" i="18"/>
  <c r="O306" i="18"/>
  <c r="O307" i="18"/>
  <c r="O308" i="18"/>
  <c r="O309" i="18"/>
  <c r="O310" i="18"/>
  <c r="O311" i="18"/>
  <c r="O312" i="18"/>
  <c r="O313" i="18"/>
  <c r="O314" i="18"/>
  <c r="O315" i="18"/>
  <c r="O316" i="18"/>
  <c r="O317" i="18"/>
  <c r="O318" i="18"/>
  <c r="O319" i="18"/>
  <c r="O320" i="18"/>
  <c r="O321" i="18"/>
  <c r="O322" i="18"/>
  <c r="O323" i="18"/>
  <c r="O324" i="18"/>
  <c r="O325" i="18"/>
  <c r="O326" i="18"/>
  <c r="O327" i="18"/>
  <c r="O328" i="18"/>
  <c r="O329" i="18"/>
  <c r="O330" i="18"/>
  <c r="O331" i="18"/>
  <c r="O332" i="18"/>
  <c r="O333" i="18"/>
  <c r="O334" i="18"/>
  <c r="O335" i="18"/>
  <c r="O336" i="18"/>
  <c r="O337" i="18"/>
  <c r="O338" i="18"/>
  <c r="O339" i="18"/>
  <c r="O340" i="18"/>
  <c r="O341" i="18"/>
  <c r="O342" i="18"/>
  <c r="O343" i="18"/>
  <c r="O344" i="18"/>
  <c r="O345" i="18"/>
  <c r="O346" i="18"/>
  <c r="O347" i="18"/>
  <c r="O348" i="18"/>
  <c r="O349" i="18"/>
  <c r="O350" i="18"/>
  <c r="O351" i="18"/>
  <c r="O352" i="18"/>
  <c r="O353" i="18"/>
  <c r="O354" i="18"/>
  <c r="O355" i="18"/>
  <c r="O356" i="18"/>
  <c r="O357" i="18"/>
  <c r="O358" i="18"/>
  <c r="O359" i="18"/>
  <c r="O360" i="18"/>
  <c r="O361" i="18"/>
  <c r="O362" i="18"/>
  <c r="O363" i="18"/>
  <c r="O364" i="18"/>
  <c r="O365" i="18"/>
  <c r="O366" i="18"/>
  <c r="O367" i="18"/>
  <c r="O368" i="18"/>
  <c r="O369" i="18"/>
  <c r="O370" i="18"/>
  <c r="O371" i="18"/>
  <c r="O372" i="18"/>
  <c r="O373" i="18"/>
  <c r="O374" i="18"/>
  <c r="O375" i="18"/>
  <c r="O376" i="18"/>
  <c r="O377" i="18"/>
  <c r="O378" i="18"/>
  <c r="O379" i="18"/>
  <c r="O380" i="18"/>
  <c r="O381" i="18"/>
  <c r="O382" i="18"/>
  <c r="O383" i="18"/>
  <c r="O384" i="18"/>
  <c r="O385" i="18"/>
  <c r="O386" i="18"/>
  <c r="O387" i="18"/>
  <c r="O388" i="18"/>
  <c r="O389" i="18"/>
  <c r="O390" i="18"/>
  <c r="O391" i="18"/>
  <c r="O392" i="18"/>
  <c r="O393" i="18"/>
  <c r="O394" i="18"/>
  <c r="O395" i="18"/>
  <c r="O396" i="18"/>
  <c r="O397" i="18"/>
  <c r="O398" i="18"/>
  <c r="O399" i="18"/>
  <c r="O400" i="18"/>
  <c r="O401" i="18"/>
  <c r="O402" i="18"/>
  <c r="O403" i="18"/>
  <c r="O404" i="18"/>
  <c r="O405" i="18"/>
  <c r="O406" i="18"/>
  <c r="O407" i="18"/>
  <c r="O408" i="18"/>
  <c r="O409" i="18"/>
  <c r="O410" i="18"/>
  <c r="O411" i="18"/>
  <c r="O412" i="18"/>
  <c r="O413" i="18"/>
  <c r="O414" i="18"/>
  <c r="O415" i="18"/>
  <c r="O416" i="18"/>
  <c r="O417" i="18"/>
  <c r="O418" i="18"/>
  <c r="O419" i="18"/>
  <c r="O420" i="18"/>
  <c r="O421" i="18"/>
  <c r="O422" i="18"/>
  <c r="O423" i="18"/>
  <c r="O424" i="18"/>
  <c r="O425" i="18"/>
  <c r="O426" i="18"/>
  <c r="O427" i="18"/>
  <c r="O428" i="18"/>
  <c r="O429" i="18"/>
  <c r="O430" i="18"/>
  <c r="O431" i="18"/>
  <c r="O432" i="18"/>
  <c r="O433" i="18"/>
  <c r="O434" i="18"/>
  <c r="O435" i="18"/>
  <c r="O436" i="18"/>
  <c r="O437" i="18"/>
  <c r="O438" i="18"/>
  <c r="O439" i="18"/>
  <c r="O440" i="18"/>
  <c r="O441" i="18"/>
  <c r="O442" i="18"/>
  <c r="O443" i="18"/>
  <c r="O444" i="18"/>
  <c r="O445" i="18"/>
  <c r="O446" i="18"/>
  <c r="O447" i="18"/>
  <c r="O448" i="18"/>
  <c r="O449" i="18"/>
  <c r="O450" i="18"/>
  <c r="O451" i="18"/>
  <c r="O452" i="18"/>
  <c r="O453" i="18"/>
  <c r="O454" i="18"/>
  <c r="O455" i="18"/>
  <c r="O456" i="18"/>
  <c r="O457" i="18"/>
  <c r="O458" i="18"/>
  <c r="O459" i="18"/>
  <c r="O460" i="18"/>
  <c r="O461" i="18"/>
  <c r="O462" i="18"/>
  <c r="O463" i="18"/>
  <c r="O464" i="18"/>
  <c r="O465" i="18"/>
  <c r="O466" i="18"/>
  <c r="O467" i="18"/>
  <c r="O468" i="18"/>
  <c r="O469" i="18"/>
  <c r="O470" i="18"/>
  <c r="O471" i="18"/>
  <c r="O472" i="18"/>
  <c r="O473" i="18"/>
  <c r="O474" i="18"/>
  <c r="O475" i="18"/>
  <c r="O476" i="18"/>
  <c r="O477" i="18"/>
  <c r="O478" i="18"/>
  <c r="O479" i="18"/>
  <c r="O480" i="18"/>
  <c r="O481" i="18"/>
  <c r="O482" i="18"/>
  <c r="O483" i="18"/>
  <c r="O484" i="18"/>
  <c r="O485" i="18"/>
  <c r="L10" i="18"/>
  <c r="F10" i="18"/>
  <c r="J39" i="16"/>
  <c r="J38" i="16"/>
  <c r="J30" i="16"/>
  <c r="J29" i="16"/>
  <c r="J23" i="16"/>
  <c r="J22" i="16"/>
  <c r="J18" i="16"/>
  <c r="J17" i="16"/>
  <c r="I17" i="16"/>
  <c r="I18" i="16"/>
  <c r="I22" i="16"/>
  <c r="I23" i="16"/>
  <c r="I39" i="16"/>
  <c r="I38" i="16"/>
  <c r="I29" i="16"/>
  <c r="I30" i="16"/>
  <c r="O17" i="18" l="1"/>
  <c r="O18" i="18"/>
  <c r="O19" i="18"/>
  <c r="O20" i="18"/>
  <c r="O21" i="18"/>
  <c r="O22" i="18"/>
  <c r="O23" i="18"/>
  <c r="O24" i="18"/>
  <c r="O25" i="18"/>
  <c r="D39" i="16"/>
  <c r="D38" i="16"/>
  <c r="D30" i="16"/>
  <c r="D29" i="16"/>
  <c r="D23" i="16"/>
  <c r="D22" i="16"/>
  <c r="D18" i="16"/>
  <c r="D17" i="16"/>
  <c r="G18" i="16"/>
  <c r="G22" i="16"/>
  <c r="G23" i="16"/>
  <c r="G30" i="16"/>
  <c r="G17" i="16"/>
  <c r="G29" i="16"/>
  <c r="I10" i="14" l="1"/>
  <c r="M10" i="18"/>
  <c r="G10" i="18"/>
  <c r="O27" i="14" l="1"/>
  <c r="O25" i="14"/>
  <c r="O26"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183" i="14"/>
  <c r="O184" i="14"/>
  <c r="O185" i="14"/>
  <c r="O186" i="14"/>
  <c r="O187" i="14"/>
  <c r="O188"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16" i="14"/>
  <c r="O217" i="14"/>
  <c r="O218" i="14"/>
  <c r="O219" i="14"/>
  <c r="O220"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254" i="14"/>
  <c r="O255" i="14"/>
  <c r="O256" i="14"/>
  <c r="O257" i="14"/>
  <c r="O258" i="14"/>
  <c r="O259" i="14"/>
  <c r="O260" i="14"/>
  <c r="O261" i="14"/>
  <c r="O262" i="14"/>
  <c r="O263" i="14"/>
  <c r="O264" i="14"/>
  <c r="O265" i="14"/>
  <c r="O266" i="14"/>
  <c r="O267" i="14"/>
  <c r="O268" i="14"/>
  <c r="O269" i="14"/>
  <c r="O270" i="14"/>
  <c r="O271" i="14"/>
  <c r="O272" i="14"/>
  <c r="O273" i="14"/>
  <c r="O274" i="14"/>
  <c r="O275" i="14"/>
  <c r="O276" i="14"/>
  <c r="O277" i="14"/>
  <c r="O278" i="14"/>
  <c r="O279" i="14"/>
  <c r="O280" i="14"/>
  <c r="O281" i="14"/>
  <c r="O282" i="14"/>
  <c r="O283" i="14"/>
  <c r="O284" i="14"/>
  <c r="O285" i="14"/>
  <c r="O286" i="14"/>
  <c r="O287" i="14"/>
  <c r="O288" i="14"/>
  <c r="O289" i="14"/>
  <c r="O290" i="14"/>
  <c r="O291" i="14"/>
  <c r="O292" i="14"/>
  <c r="O293" i="14"/>
  <c r="O294" i="14"/>
  <c r="O295" i="14"/>
  <c r="O296" i="14"/>
  <c r="O297" i="14"/>
  <c r="O298" i="14"/>
  <c r="O299" i="14"/>
  <c r="O300" i="14"/>
  <c r="O301" i="14"/>
  <c r="O302" i="14"/>
  <c r="O303" i="14"/>
  <c r="O304" i="14"/>
  <c r="O305" i="14"/>
  <c r="O306" i="14"/>
  <c r="O307" i="14"/>
  <c r="O308" i="14"/>
  <c r="O309" i="14"/>
  <c r="O310" i="14"/>
  <c r="O311" i="14"/>
  <c r="O312" i="14"/>
  <c r="O313" i="14"/>
  <c r="O314" i="14"/>
  <c r="O315" i="14"/>
  <c r="O316" i="14"/>
  <c r="O317" i="14"/>
  <c r="O318" i="14"/>
  <c r="O319" i="14"/>
  <c r="O320" i="14"/>
  <c r="O321" i="14"/>
  <c r="O322" i="14"/>
  <c r="O323" i="14"/>
  <c r="O324" i="14"/>
  <c r="O325" i="14"/>
  <c r="O326" i="14"/>
  <c r="O327" i="14"/>
  <c r="O328" i="14"/>
  <c r="O329" i="14"/>
  <c r="O330" i="14"/>
  <c r="O331" i="14"/>
  <c r="O332" i="14"/>
  <c r="O333" i="14"/>
  <c r="O334" i="14"/>
  <c r="O335" i="14"/>
  <c r="O336" i="14"/>
  <c r="O337" i="14"/>
  <c r="O338" i="14"/>
  <c r="O339" i="14"/>
  <c r="O340" i="14"/>
  <c r="O341" i="14"/>
  <c r="O342" i="14"/>
  <c r="O343" i="14"/>
  <c r="O344" i="14"/>
  <c r="O345" i="14"/>
  <c r="O346" i="14"/>
  <c r="O347" i="14"/>
  <c r="O348" i="14"/>
  <c r="O349" i="14"/>
  <c r="O350" i="14"/>
  <c r="O351" i="14"/>
  <c r="O352" i="14"/>
  <c r="O353" i="14"/>
  <c r="O354" i="14"/>
  <c r="O355" i="14"/>
  <c r="O356" i="14"/>
  <c r="O357" i="14"/>
  <c r="O358" i="14"/>
  <c r="O359" i="14"/>
  <c r="O360" i="14"/>
  <c r="O361" i="14"/>
  <c r="O362" i="14"/>
  <c r="O363" i="14"/>
  <c r="O364" i="14"/>
  <c r="O365" i="14"/>
  <c r="O366" i="14"/>
  <c r="O367" i="14"/>
  <c r="O368" i="14"/>
  <c r="O369" i="14"/>
  <c r="O370" i="14"/>
  <c r="O371" i="14"/>
  <c r="O372" i="14"/>
  <c r="O373" i="14"/>
  <c r="O374" i="14"/>
  <c r="O375" i="14"/>
  <c r="O376" i="14"/>
  <c r="O377" i="14"/>
  <c r="O378" i="14"/>
  <c r="O379" i="14"/>
  <c r="O380" i="14"/>
  <c r="O381" i="14"/>
  <c r="O382" i="14"/>
  <c r="O383" i="14"/>
  <c r="O384" i="14"/>
  <c r="O385" i="14"/>
  <c r="O386" i="14"/>
  <c r="O387" i="14"/>
  <c r="O388" i="14"/>
  <c r="O389" i="14"/>
  <c r="O390" i="14"/>
  <c r="O391" i="14"/>
  <c r="O392" i="14"/>
  <c r="O393" i="14"/>
  <c r="O394" i="14"/>
  <c r="O395" i="14"/>
  <c r="O396" i="14"/>
  <c r="O397" i="14"/>
  <c r="O398" i="14"/>
  <c r="O399" i="14"/>
  <c r="O400" i="14"/>
  <c r="O401" i="14"/>
  <c r="O402" i="14"/>
  <c r="O403" i="14"/>
  <c r="O404" i="14"/>
  <c r="O405" i="14"/>
  <c r="O406" i="14"/>
  <c r="O407" i="14"/>
  <c r="O408" i="14"/>
  <c r="O409" i="14"/>
  <c r="O410" i="14"/>
  <c r="O411" i="14"/>
  <c r="O412" i="14"/>
  <c r="O413" i="14"/>
  <c r="O414" i="14"/>
  <c r="O415" i="14"/>
  <c r="O416" i="14"/>
  <c r="O417" i="14"/>
  <c r="O418" i="14"/>
  <c r="O419" i="14"/>
  <c r="O420" i="14"/>
  <c r="O421" i="14"/>
  <c r="O422" i="14"/>
  <c r="O423" i="14"/>
  <c r="O424" i="14"/>
  <c r="O425" i="14"/>
  <c r="O426" i="14"/>
  <c r="O427" i="14"/>
  <c r="O428" i="14"/>
  <c r="O429" i="14"/>
  <c r="O430" i="14"/>
  <c r="O431" i="14"/>
  <c r="O432" i="14"/>
  <c r="O433" i="14"/>
  <c r="O434" i="14"/>
  <c r="O435" i="14"/>
  <c r="O436" i="14"/>
  <c r="O437" i="14"/>
  <c r="O438" i="14"/>
  <c r="O439" i="14"/>
  <c r="O440" i="14"/>
  <c r="O441" i="14"/>
  <c r="O442" i="14"/>
  <c r="O443" i="14"/>
  <c r="O444" i="14"/>
  <c r="O445" i="14"/>
  <c r="O446" i="14"/>
  <c r="O447" i="14"/>
  <c r="O448" i="14"/>
  <c r="O449" i="14"/>
  <c r="O450" i="14"/>
  <c r="O451" i="14"/>
  <c r="O452" i="14"/>
  <c r="O453" i="14"/>
  <c r="O454" i="14"/>
  <c r="O455" i="14"/>
  <c r="O456" i="14"/>
  <c r="O457" i="14"/>
  <c r="O458" i="14"/>
  <c r="O459" i="14"/>
  <c r="O460" i="14"/>
  <c r="O461" i="14"/>
  <c r="O462" i="14"/>
  <c r="O463" i="14"/>
  <c r="O464" i="14"/>
  <c r="O465" i="14"/>
  <c r="O466" i="14"/>
  <c r="O467" i="14"/>
  <c r="O468" i="14"/>
  <c r="O469" i="14"/>
  <c r="O470" i="14"/>
  <c r="O471" i="14"/>
  <c r="O472" i="14"/>
  <c r="O473" i="14"/>
  <c r="O474" i="14"/>
  <c r="O475" i="14"/>
  <c r="O476" i="14"/>
  <c r="O477" i="14"/>
  <c r="O478" i="14"/>
  <c r="O479" i="14"/>
  <c r="O480" i="14"/>
  <c r="O481" i="14"/>
  <c r="O482" i="14"/>
  <c r="O483" i="14"/>
  <c r="N17" i="14"/>
  <c r="S17" i="14" s="1"/>
  <c r="N18" i="14"/>
  <c r="S18" i="14" s="1"/>
  <c r="N19" i="14"/>
  <c r="S19" i="14" s="1"/>
  <c r="N20" i="14"/>
  <c r="S20" i="14" s="1"/>
  <c r="N21" i="14"/>
  <c r="S21" i="14" s="1"/>
  <c r="N22" i="14"/>
  <c r="S22" i="14" s="1"/>
  <c r="N23" i="14"/>
  <c r="S23" i="14" s="1"/>
  <c r="N24" i="14"/>
  <c r="S24" i="14" s="1"/>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N59" i="14"/>
  <c r="N60" i="14"/>
  <c r="N61" i="14"/>
  <c r="N62" i="14"/>
  <c r="N63" i="14"/>
  <c r="N64" i="14"/>
  <c r="N65" i="14"/>
  <c r="N66" i="14"/>
  <c r="N67" i="14"/>
  <c r="N68" i="14"/>
  <c r="N69" i="14"/>
  <c r="N70" i="14"/>
  <c r="N71" i="14"/>
  <c r="N72" i="14"/>
  <c r="N73" i="14"/>
  <c r="N74" i="14"/>
  <c r="N75" i="14"/>
  <c r="N76" i="14"/>
  <c r="N77" i="14"/>
  <c r="N78" i="14"/>
  <c r="N79" i="14"/>
  <c r="N80" i="14"/>
  <c r="N81" i="14"/>
  <c r="N82" i="14"/>
  <c r="N83" i="14"/>
  <c r="N84" i="14"/>
  <c r="N85" i="14"/>
  <c r="N86" i="14"/>
  <c r="N87" i="14"/>
  <c r="N88" i="14"/>
  <c r="N89" i="14"/>
  <c r="N90" i="14"/>
  <c r="N91" i="14"/>
  <c r="N92" i="14"/>
  <c r="N93" i="14"/>
  <c r="N94" i="14"/>
  <c r="N95" i="14"/>
  <c r="N96" i="14"/>
  <c r="N97" i="14"/>
  <c r="N98" i="14"/>
  <c r="N99" i="14"/>
  <c r="N100" i="14"/>
  <c r="N101" i="14"/>
  <c r="N102" i="14"/>
  <c r="N103" i="14"/>
  <c r="N104" i="14"/>
  <c r="N105" i="14"/>
  <c r="N106" i="14"/>
  <c r="N107" i="14"/>
  <c r="N108" i="14"/>
  <c r="N109" i="14"/>
  <c r="N110" i="14"/>
  <c r="N111" i="14"/>
  <c r="N112" i="14"/>
  <c r="N113" i="14"/>
  <c r="N114" i="14"/>
  <c r="N115" i="14"/>
  <c r="N116" i="14"/>
  <c r="N117" i="14"/>
  <c r="N118" i="14"/>
  <c r="N119" i="14"/>
  <c r="N120" i="14"/>
  <c r="N121" i="14"/>
  <c r="N122" i="14"/>
  <c r="N123" i="14"/>
  <c r="N124" i="14"/>
  <c r="N125" i="14"/>
  <c r="N126" i="14"/>
  <c r="N127" i="14"/>
  <c r="N128" i="14"/>
  <c r="N129" i="14"/>
  <c r="N130" i="14"/>
  <c r="N131" i="14"/>
  <c r="N132" i="14"/>
  <c r="N133" i="14"/>
  <c r="N134" i="14"/>
  <c r="N135" i="14"/>
  <c r="N136" i="14"/>
  <c r="N137" i="14"/>
  <c r="N138" i="14"/>
  <c r="N139" i="14"/>
  <c r="N140" i="14"/>
  <c r="N141" i="14"/>
  <c r="N142" i="14"/>
  <c r="N143" i="14"/>
  <c r="N144" i="14"/>
  <c r="N145" i="14"/>
  <c r="N146" i="14"/>
  <c r="N147" i="14"/>
  <c r="N148" i="14"/>
  <c r="N149" i="14"/>
  <c r="N150" i="14"/>
  <c r="N151" i="14"/>
  <c r="N152" i="14"/>
  <c r="N153" i="14"/>
  <c r="N154" i="14"/>
  <c r="N155" i="14"/>
  <c r="N156" i="14"/>
  <c r="N157" i="14"/>
  <c r="N158" i="14"/>
  <c r="N159" i="14"/>
  <c r="N160" i="14"/>
  <c r="N161" i="14"/>
  <c r="N162" i="14"/>
  <c r="N163" i="14"/>
  <c r="N164" i="14"/>
  <c r="N165" i="14"/>
  <c r="N166" i="14"/>
  <c r="N167" i="14"/>
  <c r="N168" i="14"/>
  <c r="N169" i="14"/>
  <c r="N170" i="14"/>
  <c r="N171" i="14"/>
  <c r="N172" i="14"/>
  <c r="N173" i="14"/>
  <c r="N174" i="14"/>
  <c r="N175" i="14"/>
  <c r="N176" i="14"/>
  <c r="N177" i="14"/>
  <c r="N178" i="14"/>
  <c r="N179" i="14"/>
  <c r="N180" i="14"/>
  <c r="N181" i="14"/>
  <c r="N182" i="14"/>
  <c r="N183" i="14"/>
  <c r="N184" i="14"/>
  <c r="N185" i="14"/>
  <c r="N186" i="14"/>
  <c r="N187" i="14"/>
  <c r="N188" i="14"/>
  <c r="N189" i="14"/>
  <c r="N190" i="14"/>
  <c r="N191" i="14"/>
  <c r="N192" i="14"/>
  <c r="N193" i="14"/>
  <c r="N194" i="14"/>
  <c r="N195" i="14"/>
  <c r="N196" i="14"/>
  <c r="N197" i="14"/>
  <c r="N198" i="14"/>
  <c r="N199" i="14"/>
  <c r="N200" i="14"/>
  <c r="N201" i="14"/>
  <c r="N202" i="14"/>
  <c r="N203" i="14"/>
  <c r="N204" i="14"/>
  <c r="N205" i="14"/>
  <c r="N206" i="14"/>
  <c r="N207" i="14"/>
  <c r="N208" i="14"/>
  <c r="N209" i="14"/>
  <c r="N210" i="14"/>
  <c r="N211" i="14"/>
  <c r="N212" i="14"/>
  <c r="N213" i="14"/>
  <c r="N214" i="14"/>
  <c r="N215" i="14"/>
  <c r="N216" i="14"/>
  <c r="N217" i="14"/>
  <c r="N218" i="14"/>
  <c r="N219" i="14"/>
  <c r="N220" i="14"/>
  <c r="N221" i="14"/>
  <c r="N222" i="14"/>
  <c r="N223" i="14"/>
  <c r="N224" i="14"/>
  <c r="N225" i="14"/>
  <c r="N226" i="14"/>
  <c r="N227" i="14"/>
  <c r="N228" i="14"/>
  <c r="N229" i="14"/>
  <c r="N230" i="14"/>
  <c r="N231" i="14"/>
  <c r="N232" i="14"/>
  <c r="N233" i="14"/>
  <c r="N234" i="14"/>
  <c r="N235" i="14"/>
  <c r="N236" i="14"/>
  <c r="N237" i="14"/>
  <c r="N238" i="14"/>
  <c r="N239" i="14"/>
  <c r="N240" i="14"/>
  <c r="N241" i="14"/>
  <c r="N242" i="14"/>
  <c r="N243" i="14"/>
  <c r="N244" i="14"/>
  <c r="N245" i="14"/>
  <c r="N246" i="14"/>
  <c r="N247" i="14"/>
  <c r="N248" i="14"/>
  <c r="N249" i="14"/>
  <c r="N250" i="14"/>
  <c r="N251" i="14"/>
  <c r="N252" i="14"/>
  <c r="N253" i="14"/>
  <c r="N254" i="14"/>
  <c r="N255" i="14"/>
  <c r="N256" i="14"/>
  <c r="N257" i="14"/>
  <c r="N258" i="14"/>
  <c r="N259" i="14"/>
  <c r="N260" i="14"/>
  <c r="N261" i="14"/>
  <c r="N262" i="14"/>
  <c r="N263" i="14"/>
  <c r="N264" i="14"/>
  <c r="N265" i="14"/>
  <c r="N266" i="14"/>
  <c r="N267" i="14"/>
  <c r="N268" i="14"/>
  <c r="N269" i="14"/>
  <c r="N270" i="14"/>
  <c r="N271" i="14"/>
  <c r="N272" i="14"/>
  <c r="N273" i="14"/>
  <c r="N274" i="14"/>
  <c r="N275" i="14"/>
  <c r="N276" i="14"/>
  <c r="N277" i="14"/>
  <c r="N278" i="14"/>
  <c r="N279" i="14"/>
  <c r="N280" i="14"/>
  <c r="N281" i="14"/>
  <c r="N282" i="14"/>
  <c r="N283" i="14"/>
  <c r="N284" i="14"/>
  <c r="N285" i="14"/>
  <c r="N286" i="14"/>
  <c r="N287" i="14"/>
  <c r="N288" i="14"/>
  <c r="N289" i="14"/>
  <c r="N290" i="14"/>
  <c r="N291" i="14"/>
  <c r="N292" i="14"/>
  <c r="N293" i="14"/>
  <c r="N294" i="14"/>
  <c r="N295" i="14"/>
  <c r="N296" i="14"/>
  <c r="N297" i="14"/>
  <c r="N298" i="14"/>
  <c r="N299" i="14"/>
  <c r="N300" i="14"/>
  <c r="N301" i="14"/>
  <c r="N302" i="14"/>
  <c r="N303" i="14"/>
  <c r="N304" i="14"/>
  <c r="N305" i="14"/>
  <c r="N306" i="14"/>
  <c r="N307" i="14"/>
  <c r="N308" i="14"/>
  <c r="N309" i="14"/>
  <c r="N310" i="14"/>
  <c r="N311" i="14"/>
  <c r="N312" i="14"/>
  <c r="N313" i="14"/>
  <c r="N314" i="14"/>
  <c r="N315" i="14"/>
  <c r="N316" i="14"/>
  <c r="N317" i="14"/>
  <c r="N318" i="14"/>
  <c r="N319" i="14"/>
  <c r="N320" i="14"/>
  <c r="N321" i="14"/>
  <c r="N322" i="14"/>
  <c r="N323" i="14"/>
  <c r="N324" i="14"/>
  <c r="N325" i="14"/>
  <c r="N326" i="14"/>
  <c r="N327" i="14"/>
  <c r="N328" i="14"/>
  <c r="N329" i="14"/>
  <c r="N330" i="14"/>
  <c r="N331" i="14"/>
  <c r="N332" i="14"/>
  <c r="N333" i="14"/>
  <c r="N334" i="14"/>
  <c r="N335" i="14"/>
  <c r="N336" i="14"/>
  <c r="N337" i="14"/>
  <c r="N338" i="14"/>
  <c r="N339" i="14"/>
  <c r="N340" i="14"/>
  <c r="N341" i="14"/>
  <c r="N342" i="14"/>
  <c r="N343" i="14"/>
  <c r="N344" i="14"/>
  <c r="N345" i="14"/>
  <c r="N346" i="14"/>
  <c r="N347" i="14"/>
  <c r="N348" i="14"/>
  <c r="N349" i="14"/>
  <c r="N350" i="14"/>
  <c r="N351" i="14"/>
  <c r="N352" i="14"/>
  <c r="N353" i="14"/>
  <c r="N354" i="14"/>
  <c r="N355" i="14"/>
  <c r="N356" i="14"/>
  <c r="N357" i="14"/>
  <c r="N358" i="14"/>
  <c r="N359" i="14"/>
  <c r="N360" i="14"/>
  <c r="N361" i="14"/>
  <c r="N362" i="14"/>
  <c r="N363" i="14"/>
  <c r="N364" i="14"/>
  <c r="N365" i="14"/>
  <c r="N366" i="14"/>
  <c r="N367" i="14"/>
  <c r="N368" i="14"/>
  <c r="N369" i="14"/>
  <c r="N370" i="14"/>
  <c r="N371" i="14"/>
  <c r="N372" i="14"/>
  <c r="N373" i="14"/>
  <c r="N374" i="14"/>
  <c r="N375" i="14"/>
  <c r="N376" i="14"/>
  <c r="N377" i="14"/>
  <c r="N378" i="14"/>
  <c r="N379" i="14"/>
  <c r="N380" i="14"/>
  <c r="N381" i="14"/>
  <c r="N382" i="14"/>
  <c r="N383" i="14"/>
  <c r="N384" i="14"/>
  <c r="N385" i="14"/>
  <c r="N386" i="14"/>
  <c r="N387" i="14"/>
  <c r="N388" i="14"/>
  <c r="N389" i="14"/>
  <c r="N390" i="14"/>
  <c r="N391" i="14"/>
  <c r="N392" i="14"/>
  <c r="N393" i="14"/>
  <c r="N394" i="14"/>
  <c r="N395" i="14"/>
  <c r="N396" i="14"/>
  <c r="N397" i="14"/>
  <c r="N398" i="14"/>
  <c r="N399" i="14"/>
  <c r="N400" i="14"/>
  <c r="N401" i="14"/>
  <c r="N402" i="14"/>
  <c r="N403" i="14"/>
  <c r="N404" i="14"/>
  <c r="N405" i="14"/>
  <c r="N406" i="14"/>
  <c r="N407" i="14"/>
  <c r="N408" i="14"/>
  <c r="N409" i="14"/>
  <c r="N410" i="14"/>
  <c r="N411" i="14"/>
  <c r="N412" i="14"/>
  <c r="N413" i="14"/>
  <c r="N414" i="14"/>
  <c r="N415" i="14"/>
  <c r="N416" i="14"/>
  <c r="N417" i="14"/>
  <c r="N418" i="14"/>
  <c r="N419" i="14"/>
  <c r="N420" i="14"/>
  <c r="N421" i="14"/>
  <c r="N422" i="14"/>
  <c r="N423" i="14"/>
  <c r="N424" i="14"/>
  <c r="N425" i="14"/>
  <c r="N426" i="14"/>
  <c r="N427" i="14"/>
  <c r="N428" i="14"/>
  <c r="N429" i="14"/>
  <c r="N430" i="14"/>
  <c r="N431" i="14"/>
  <c r="N432" i="14"/>
  <c r="N433" i="14"/>
  <c r="N434" i="14"/>
  <c r="N435" i="14"/>
  <c r="N436" i="14"/>
  <c r="N437" i="14"/>
  <c r="N438" i="14"/>
  <c r="N439" i="14"/>
  <c r="N440" i="14"/>
  <c r="N441" i="14"/>
  <c r="N442" i="14"/>
  <c r="N443" i="14"/>
  <c r="N444" i="14"/>
  <c r="N445" i="14"/>
  <c r="N446" i="14"/>
  <c r="N447" i="14"/>
  <c r="N448" i="14"/>
  <c r="N449" i="14"/>
  <c r="N450" i="14"/>
  <c r="N451" i="14"/>
  <c r="N452" i="14"/>
  <c r="N453" i="14"/>
  <c r="N454" i="14"/>
  <c r="N455" i="14"/>
  <c r="N456" i="14"/>
  <c r="N457" i="14"/>
  <c r="N458" i="14"/>
  <c r="N459" i="14"/>
  <c r="N460" i="14"/>
  <c r="N461" i="14"/>
  <c r="N462" i="14"/>
  <c r="N463" i="14"/>
  <c r="N464" i="14"/>
  <c r="N465" i="14"/>
  <c r="N466" i="14"/>
  <c r="N467" i="14"/>
  <c r="N468" i="14"/>
  <c r="N469" i="14"/>
  <c r="N470" i="14"/>
  <c r="N471" i="14"/>
  <c r="N472" i="14"/>
  <c r="N473" i="14"/>
  <c r="N474" i="14"/>
  <c r="N475" i="14"/>
  <c r="N476" i="14"/>
  <c r="N477" i="14"/>
  <c r="N478" i="14"/>
  <c r="N479" i="14"/>
  <c r="N480" i="14"/>
  <c r="N481" i="14"/>
  <c r="N482" i="14"/>
  <c r="N483" i="14"/>
  <c r="N16" i="14"/>
  <c r="S16" i="14" s="1"/>
  <c r="I10" i="18"/>
  <c r="O10" i="18"/>
  <c r="O21" i="14" l="1"/>
  <c r="O18" i="14"/>
  <c r="O17" i="14"/>
  <c r="O20" i="14"/>
  <c r="O24" i="14"/>
  <c r="O19" i="14"/>
  <c r="O23" i="14"/>
  <c r="O22" i="14"/>
  <c r="O16"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102" i="14"/>
  <c r="P103" i="14"/>
  <c r="P104" i="14"/>
  <c r="P105" i="14"/>
  <c r="P106" i="14"/>
  <c r="P107" i="14"/>
  <c r="P108" i="14"/>
  <c r="P109" i="14"/>
  <c r="P110" i="14"/>
  <c r="P111" i="14"/>
  <c r="P112" i="14"/>
  <c r="P113" i="14"/>
  <c r="P114" i="14"/>
  <c r="P115" i="14"/>
  <c r="P116" i="14"/>
  <c r="P117" i="14"/>
  <c r="P118" i="14"/>
  <c r="P119" i="14"/>
  <c r="P120" i="14"/>
  <c r="P121" i="14"/>
  <c r="P122" i="14"/>
  <c r="P123" i="14"/>
  <c r="P124" i="14"/>
  <c r="P125" i="14"/>
  <c r="P126" i="14"/>
  <c r="P127" i="14"/>
  <c r="P128" i="14"/>
  <c r="P129" i="14"/>
  <c r="P130" i="14"/>
  <c r="P131" i="14"/>
  <c r="P132" i="14"/>
  <c r="P133" i="14"/>
  <c r="P134" i="14"/>
  <c r="P135" i="14"/>
  <c r="P136" i="14"/>
  <c r="P137" i="14"/>
  <c r="P138" i="14"/>
  <c r="P139" i="14"/>
  <c r="P140" i="14"/>
  <c r="P141" i="14"/>
  <c r="P142" i="14"/>
  <c r="P143" i="14"/>
  <c r="P144" i="14"/>
  <c r="P145" i="14"/>
  <c r="P146" i="14"/>
  <c r="P147" i="14"/>
  <c r="P148" i="14"/>
  <c r="P149" i="14"/>
  <c r="P150" i="14"/>
  <c r="P151" i="14"/>
  <c r="P152" i="14"/>
  <c r="P153" i="14"/>
  <c r="P154" i="14"/>
  <c r="P155" i="14"/>
  <c r="P156" i="14"/>
  <c r="P157" i="14"/>
  <c r="P158" i="14"/>
  <c r="P159" i="14"/>
  <c r="P160" i="14"/>
  <c r="P161" i="14"/>
  <c r="P162" i="14"/>
  <c r="P163" i="14"/>
  <c r="P164" i="14"/>
  <c r="P165" i="14"/>
  <c r="P166" i="14"/>
  <c r="P167" i="14"/>
  <c r="P168" i="14"/>
  <c r="P169" i="14"/>
  <c r="P170" i="14"/>
  <c r="P171" i="14"/>
  <c r="P172" i="14"/>
  <c r="P173" i="14"/>
  <c r="P174" i="14"/>
  <c r="P175" i="14"/>
  <c r="P176" i="14"/>
  <c r="P177" i="14"/>
  <c r="P178" i="14"/>
  <c r="P179" i="14"/>
  <c r="P180" i="14"/>
  <c r="P181" i="14"/>
  <c r="P182" i="14"/>
  <c r="P183" i="14"/>
  <c r="P184" i="14"/>
  <c r="P185" i="14"/>
  <c r="P186" i="14"/>
  <c r="P187" i="14"/>
  <c r="P188" i="14"/>
  <c r="P189" i="14"/>
  <c r="P190" i="14"/>
  <c r="P191" i="14"/>
  <c r="P192" i="14"/>
  <c r="P193" i="14"/>
  <c r="P194" i="14"/>
  <c r="P195" i="14"/>
  <c r="P196" i="14"/>
  <c r="P197" i="14"/>
  <c r="P198" i="14"/>
  <c r="P199" i="14"/>
  <c r="P200" i="14"/>
  <c r="P201" i="14"/>
  <c r="P202" i="14"/>
  <c r="P203" i="14"/>
  <c r="P204" i="14"/>
  <c r="P205" i="14"/>
  <c r="P206" i="14"/>
  <c r="P207" i="14"/>
  <c r="P208" i="14"/>
  <c r="P209" i="14"/>
  <c r="P210" i="14"/>
  <c r="P211" i="14"/>
  <c r="P212" i="14"/>
  <c r="P213" i="14"/>
  <c r="P214" i="14"/>
  <c r="P215" i="14"/>
  <c r="P216" i="14"/>
  <c r="P217" i="14"/>
  <c r="P218" i="14"/>
  <c r="P219" i="14"/>
  <c r="P220" i="14"/>
  <c r="P221" i="14"/>
  <c r="P222" i="14"/>
  <c r="P223" i="14"/>
  <c r="P224" i="14"/>
  <c r="P225" i="14"/>
  <c r="P226" i="14"/>
  <c r="P227" i="14"/>
  <c r="P228" i="14"/>
  <c r="P229" i="14"/>
  <c r="P230" i="14"/>
  <c r="P231" i="14"/>
  <c r="P232" i="14"/>
  <c r="P233" i="14"/>
  <c r="P234" i="14"/>
  <c r="P235" i="14"/>
  <c r="P236" i="14"/>
  <c r="P237" i="14"/>
  <c r="P238" i="14"/>
  <c r="P239" i="14"/>
  <c r="P240" i="14"/>
  <c r="P241" i="14"/>
  <c r="P242" i="14"/>
  <c r="P243" i="14"/>
  <c r="P244" i="14"/>
  <c r="P245" i="14"/>
  <c r="P246" i="14"/>
  <c r="P247" i="14"/>
  <c r="P248" i="14"/>
  <c r="P249" i="14"/>
  <c r="P250" i="14"/>
  <c r="P251" i="14"/>
  <c r="P252" i="14"/>
  <c r="P253" i="14"/>
  <c r="P254" i="14"/>
  <c r="P255" i="14"/>
  <c r="P256" i="14"/>
  <c r="P257" i="14"/>
  <c r="P258" i="14"/>
  <c r="P259" i="14"/>
  <c r="P260" i="14"/>
  <c r="P261" i="14"/>
  <c r="P262" i="14"/>
  <c r="P263" i="14"/>
  <c r="P264" i="14"/>
  <c r="P265" i="14"/>
  <c r="P266" i="14"/>
  <c r="P267" i="14"/>
  <c r="P268" i="14"/>
  <c r="P269" i="14"/>
  <c r="P270" i="14"/>
  <c r="P271" i="14"/>
  <c r="P272" i="14"/>
  <c r="P273" i="14"/>
  <c r="P274" i="14"/>
  <c r="P275" i="14"/>
  <c r="P276" i="14"/>
  <c r="P277" i="14"/>
  <c r="P278" i="14"/>
  <c r="P279" i="14"/>
  <c r="P280" i="14"/>
  <c r="P281" i="14"/>
  <c r="P282" i="14"/>
  <c r="P283" i="14"/>
  <c r="P284" i="14"/>
  <c r="P285" i="14"/>
  <c r="P286" i="14"/>
  <c r="P287" i="14"/>
  <c r="P288" i="14"/>
  <c r="P289" i="14"/>
  <c r="P290" i="14"/>
  <c r="P291" i="14"/>
  <c r="P292" i="14"/>
  <c r="P293" i="14"/>
  <c r="P294" i="14"/>
  <c r="P295" i="14"/>
  <c r="P296" i="14"/>
  <c r="P297" i="14"/>
  <c r="P298" i="14"/>
  <c r="P299" i="14"/>
  <c r="P300" i="14"/>
  <c r="P301" i="14"/>
  <c r="P302" i="14"/>
  <c r="P303" i="14"/>
  <c r="P304" i="14"/>
  <c r="P305" i="14"/>
  <c r="P306" i="14"/>
  <c r="P307" i="14"/>
  <c r="P308" i="14"/>
  <c r="P309" i="14"/>
  <c r="P310" i="14"/>
  <c r="P311" i="14"/>
  <c r="P312" i="14"/>
  <c r="P313" i="14"/>
  <c r="P314" i="14"/>
  <c r="P315" i="14"/>
  <c r="P316" i="14"/>
  <c r="P317" i="14"/>
  <c r="P318" i="14"/>
  <c r="P319" i="14"/>
  <c r="P320" i="14"/>
  <c r="P321" i="14"/>
  <c r="P322" i="14"/>
  <c r="P323" i="14"/>
  <c r="P324" i="14"/>
  <c r="P325" i="14"/>
  <c r="P326" i="14"/>
  <c r="P327" i="14"/>
  <c r="P328" i="14"/>
  <c r="P329" i="14"/>
  <c r="P330" i="14"/>
  <c r="P331" i="14"/>
  <c r="P332" i="14"/>
  <c r="P333" i="14"/>
  <c r="P334" i="14"/>
  <c r="P335" i="14"/>
  <c r="P336" i="14"/>
  <c r="P337" i="14"/>
  <c r="P338" i="14"/>
  <c r="P339" i="14"/>
  <c r="P340" i="14"/>
  <c r="P341" i="14"/>
  <c r="P342" i="14"/>
  <c r="P343" i="14"/>
  <c r="P344" i="14"/>
  <c r="P345" i="14"/>
  <c r="P346" i="14"/>
  <c r="P347" i="14"/>
  <c r="P348" i="14"/>
  <c r="P349" i="14"/>
  <c r="P350" i="14"/>
  <c r="P351" i="14"/>
  <c r="P352" i="14"/>
  <c r="P353" i="14"/>
  <c r="P354" i="14"/>
  <c r="P355" i="14"/>
  <c r="P356" i="14"/>
  <c r="P357" i="14"/>
  <c r="P358" i="14"/>
  <c r="P359" i="14"/>
  <c r="P360" i="14"/>
  <c r="P361" i="14"/>
  <c r="P362" i="14"/>
  <c r="P363" i="14"/>
  <c r="P364" i="14"/>
  <c r="P365" i="14"/>
  <c r="P366" i="14"/>
  <c r="P367" i="14"/>
  <c r="P368" i="14"/>
  <c r="P369" i="14"/>
  <c r="P370" i="14"/>
  <c r="P371" i="14"/>
  <c r="P372" i="14"/>
  <c r="P373" i="14"/>
  <c r="P374" i="14"/>
  <c r="P375" i="14"/>
  <c r="P376" i="14"/>
  <c r="P377" i="14"/>
  <c r="P378" i="14"/>
  <c r="P379" i="14"/>
  <c r="P380" i="14"/>
  <c r="P381" i="14"/>
  <c r="P382" i="14"/>
  <c r="P383" i="14"/>
  <c r="P384" i="14"/>
  <c r="P385" i="14"/>
  <c r="P386" i="14"/>
  <c r="P387" i="14"/>
  <c r="P388" i="14"/>
  <c r="P389" i="14"/>
  <c r="P390" i="14"/>
  <c r="P391" i="14"/>
  <c r="P392" i="14"/>
  <c r="P393" i="14"/>
  <c r="P394" i="14"/>
  <c r="P395" i="14"/>
  <c r="P396" i="14"/>
  <c r="P397" i="14"/>
  <c r="P398" i="14"/>
  <c r="P399" i="14"/>
  <c r="P400" i="14"/>
  <c r="P401" i="14"/>
  <c r="P402" i="14"/>
  <c r="P403" i="14"/>
  <c r="P404" i="14"/>
  <c r="P405" i="14"/>
  <c r="P406" i="14"/>
  <c r="P407" i="14"/>
  <c r="P408" i="14"/>
  <c r="P409" i="14"/>
  <c r="P410" i="14"/>
  <c r="P411" i="14"/>
  <c r="P412" i="14"/>
  <c r="P413" i="14"/>
  <c r="P414" i="14"/>
  <c r="P415" i="14"/>
  <c r="P416" i="14"/>
  <c r="P417" i="14"/>
  <c r="P418" i="14"/>
  <c r="P419" i="14"/>
  <c r="P420" i="14"/>
  <c r="P421" i="14"/>
  <c r="P422" i="14"/>
  <c r="P423" i="14"/>
  <c r="P424" i="14"/>
  <c r="P425" i="14"/>
  <c r="P426" i="14"/>
  <c r="P427" i="14"/>
  <c r="P428" i="14"/>
  <c r="P429" i="14"/>
  <c r="P430" i="14"/>
  <c r="P431" i="14"/>
  <c r="P432" i="14"/>
  <c r="P433" i="14"/>
  <c r="P434" i="14"/>
  <c r="P435" i="14"/>
  <c r="P436" i="14"/>
  <c r="P437" i="14"/>
  <c r="P438" i="14"/>
  <c r="P439" i="14"/>
  <c r="P440" i="14"/>
  <c r="P441" i="14"/>
  <c r="P442" i="14"/>
  <c r="P443" i="14"/>
  <c r="P444" i="14"/>
  <c r="P445" i="14"/>
  <c r="P446" i="14"/>
  <c r="P447" i="14"/>
  <c r="P448" i="14"/>
  <c r="P449" i="14"/>
  <c r="P450" i="14"/>
  <c r="P451" i="14"/>
  <c r="P452" i="14"/>
  <c r="P453" i="14"/>
  <c r="P454" i="14"/>
  <c r="P455" i="14"/>
  <c r="P456" i="14"/>
  <c r="P457" i="14"/>
  <c r="P458" i="14"/>
  <c r="P459" i="14"/>
  <c r="P460" i="14"/>
  <c r="P461" i="14"/>
  <c r="P462" i="14"/>
  <c r="P463" i="14"/>
  <c r="P464" i="14"/>
  <c r="P465" i="14"/>
  <c r="P466" i="14"/>
  <c r="P467" i="14"/>
  <c r="P468" i="14"/>
  <c r="P469" i="14"/>
  <c r="P470" i="14"/>
  <c r="P471" i="14"/>
  <c r="P472" i="14"/>
  <c r="P473" i="14"/>
  <c r="P474" i="14"/>
  <c r="P475" i="14"/>
  <c r="P476" i="14"/>
  <c r="P477" i="14"/>
  <c r="P478" i="14"/>
  <c r="P479" i="14"/>
  <c r="P480" i="14"/>
  <c r="P481" i="14"/>
  <c r="P482" i="14"/>
  <c r="P483" i="14"/>
  <c r="O10" i="14" l="1"/>
  <c r="M10" i="14" l="1"/>
  <c r="G10" i="14"/>
  <c r="F38" i="16" s="1"/>
  <c r="P25" i="14" l="1"/>
  <c r="F39" i="16"/>
  <c r="P20" i="14"/>
  <c r="P22" i="14"/>
  <c r="P23" i="14"/>
  <c r="P17" i="14"/>
  <c r="P19" i="14"/>
  <c r="P18" i="14"/>
  <c r="P21" i="14"/>
  <c r="P24" i="14"/>
  <c r="P16" i="14" l="1"/>
  <c r="H10" i="14"/>
  <c r="N10" i="14"/>
  <c r="E38" i="16" l="1"/>
  <c r="E39" i="16"/>
  <c r="G34" i="16"/>
  <c r="G25" i="16"/>
  <c r="G20" i="16"/>
  <c r="G38" i="16"/>
  <c r="G39" i="16"/>
  <c r="G41" i="16" l="1"/>
  <c r="G27" i="16"/>
  <c r="G36" i="16" l="1"/>
  <c r="G43" i="16" s="1"/>
  <c r="P10" i="14"/>
  <c r="J1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A9" authorId="0" shapeId="0" xr:uid="{00000000-0006-0000-0000-000001000000}">
      <text>
        <r>
          <rPr>
            <b/>
            <u/>
            <sz val="9"/>
            <color indexed="81"/>
            <rFont val="Tahoma"/>
            <family val="2"/>
          </rPr>
          <t xml:space="preserve">
</t>
        </r>
        <r>
          <rPr>
            <b/>
            <u/>
            <sz val="11"/>
            <color indexed="81"/>
            <rFont val="Tahoma"/>
            <family val="2"/>
          </rPr>
          <t>Credits Earned During Phase-in Model Years:</t>
        </r>
        <r>
          <rPr>
            <b/>
            <sz val="11"/>
            <color indexed="81"/>
            <rFont val="Tahoma"/>
            <family val="2"/>
          </rPr>
          <t xml:space="preserve"> </t>
        </r>
        <r>
          <rPr>
            <sz val="11"/>
            <color indexed="81"/>
            <rFont val="Tahoma"/>
            <family val="2"/>
          </rPr>
          <t xml:space="preserve">This spreadsheet is intended to be used to calculate the Heavy-Duty Vehicle class 2b and 3 Credits as outlined in 40 CFR 86.1861-17 for manufacturers choosing either the Primary phase-in approach outlined in the provisions of 40 CFR 86.1816-18(b)(7) or the Alternative phase-in approach outlined in the provisions of 40 CFR 86.1816-18(b)(8).   The total credits for the HDV averaging set for a specific model year are the sum of the HDV Class 2b credits and the Class 3 credits for that model year; ref. 40 CFR 86.1861-17(b)(1)(i).  </t>
        </r>
        <r>
          <rPr>
            <b/>
            <sz val="11"/>
            <color indexed="81"/>
            <rFont val="Tahoma"/>
            <family val="2"/>
          </rPr>
          <t xml:space="preserve">
</t>
        </r>
        <r>
          <rPr>
            <b/>
            <u/>
            <sz val="11"/>
            <color indexed="81"/>
            <rFont val="Tahoma"/>
            <family val="2"/>
          </rPr>
          <t>Early Credits:</t>
        </r>
        <r>
          <rPr>
            <b/>
            <sz val="11"/>
            <color indexed="81"/>
            <rFont val="Tahoma"/>
            <family val="2"/>
          </rPr>
          <t xml:space="preserve"> </t>
        </r>
        <r>
          <rPr>
            <sz val="11"/>
            <color indexed="81"/>
            <rFont val="Tahoma"/>
            <family val="2"/>
          </rPr>
          <t>This spreadsheet may also be used to calculate early (2016-2017) model year credits generated for the Primary phase-in approach outlined in the provisions of 40 CFR 86.1816-18(b)(11).  EPA regulations do not allow early credits to be generated in the 2016-2018 model years for manufacturers choosing the Alternative phase-in approach; ref. 40 CFR 86.1816-18(b)(8)(ii).</t>
        </r>
        <r>
          <rPr>
            <b/>
            <sz val="11"/>
            <color indexed="81"/>
            <rFont val="Tahoma"/>
            <family val="2"/>
          </rPr>
          <t xml:space="preserve">
</t>
        </r>
        <r>
          <rPr>
            <b/>
            <u/>
            <sz val="11"/>
            <color indexed="81"/>
            <rFont val="Tahoma"/>
            <family val="2"/>
          </rPr>
          <t>Credits Earned After the Phase-in Model Years:</t>
        </r>
        <r>
          <rPr>
            <b/>
            <sz val="11"/>
            <color indexed="81"/>
            <rFont val="Tahoma"/>
            <family val="2"/>
          </rPr>
          <t xml:space="preserve">  </t>
        </r>
        <r>
          <rPr>
            <sz val="11"/>
            <color indexed="81"/>
            <rFont val="Tahoma"/>
            <family val="2"/>
          </rPr>
          <t xml:space="preserve">After the 2021 model year, the spreadsheet can be used to calculate  Heavy-Duty Vehicle class 2b and 3 Credits, regardless of whether the manufacturer used the primary or alternate phase-in approach previously.  
</t>
        </r>
        <r>
          <rPr>
            <b/>
            <sz val="11"/>
            <color indexed="81"/>
            <rFont val="Tahoma"/>
            <family val="2"/>
          </rPr>
          <t xml:space="preserve">
Instructions:
Any cell that is dark orange or blue requires manufacturer input:
</t>
        </r>
        <r>
          <rPr>
            <sz val="11"/>
            <color indexed="81"/>
            <rFont val="Tahoma"/>
            <family val="2"/>
          </rPr>
          <t xml:space="preserve">
1. Input Manufacturer name and the date of submission at the top of this sheet then select model year in cell C8. 
2.  Enter all the HD 2b/3 test groups which were certified for a specific model year in column A.  The information in each row is specific to the test group input in column A. 
3. Columns B, C, E,F, &amp; G must be completed for every test group.
4.  Enter comments in column J as needed. 
</t>
        </r>
        <r>
          <rPr>
            <b/>
            <sz val="11"/>
            <color indexed="81"/>
            <rFont val="Tahoma"/>
            <family val="2"/>
          </rPr>
          <t>Error Checks in columns Q, R, and S of the HDV spreadsheet are checking for data input errors where:</t>
        </r>
        <r>
          <rPr>
            <sz val="11"/>
            <color indexed="81"/>
            <rFont val="Tahoma"/>
            <family val="2"/>
          </rPr>
          <t xml:space="preserve">
    1) the Bin standards in column C don't match HDV Class in column B; 
    2) transition bins in column C are used beyond 2021MY, and 
    3)  the Test Group useful life is 120K miles for either a non-transition bin or where the model year exceeds 2021MY.  These are not allowed by EPA Tier 3 regulations.
</t>
        </r>
        <r>
          <rPr>
            <b/>
            <sz val="11"/>
            <color indexed="81"/>
            <rFont val="Tahoma"/>
            <family val="2"/>
          </rPr>
          <t>Applicable Regulations:</t>
        </r>
        <r>
          <rPr>
            <sz val="11"/>
            <color indexed="81"/>
            <rFont val="Tahoma"/>
            <family val="2"/>
          </rPr>
          <t xml:space="preserve"> Applicable regulations and references to the preamble of the Tier 3 final rule are in the "mouse over" comment fields for some cells.
</t>
        </r>
        <r>
          <rPr>
            <b/>
            <sz val="11"/>
            <color indexed="81"/>
            <rFont val="Tahoma"/>
            <family val="2"/>
          </rPr>
          <t xml:space="preserve">Revisions:  </t>
        </r>
        <r>
          <rPr>
            <sz val="11"/>
            <color indexed="81"/>
            <rFont val="Tahoma"/>
            <family val="2"/>
          </rPr>
          <t xml:space="preserve">
1.  July 17, 2018 - Grouped all gold columns together. Password protected cells with calculations. 
</t>
        </r>
        <r>
          <rPr>
            <b/>
            <sz val="11"/>
            <color indexed="81"/>
            <rFont val="Tahoma"/>
            <family val="2"/>
          </rPr>
          <t xml:space="preserve">
To Print These Instructions:</t>
        </r>
        <r>
          <rPr>
            <sz val="11"/>
            <color indexed="81"/>
            <rFont val="Tahoma"/>
            <family val="2"/>
          </rPr>
          <t xml:space="preserve"> R cllick on the Instructions (cell A7) and click on "Show/Hide Comments. Then in Excel, go to Page Layout, Page Setup, Sheet and set Comments to "As displayed on sheet" and click OK. Then Print the Selection.</t>
        </r>
      </text>
    </comment>
    <comment ref="I10" authorId="1" shapeId="0" xr:uid="{00000000-0006-0000-0000-000002000000}">
      <text>
        <r>
          <rPr>
            <b/>
            <sz val="11"/>
            <color indexed="81"/>
            <rFont val="Tahoma"/>
            <family val="2"/>
          </rPr>
          <t xml:space="preserve">EPA:
</t>
        </r>
        <r>
          <rPr>
            <sz val="11"/>
            <color indexed="81"/>
            <rFont val="Tahoma"/>
            <family val="2"/>
          </rPr>
          <t>§86.1816-18(b)(7)(i) Table 4</t>
        </r>
        <r>
          <rPr>
            <sz val="9"/>
            <color indexed="81"/>
            <rFont val="Tahoma"/>
            <family val="2"/>
          </rPr>
          <t xml:space="preserve">
</t>
        </r>
      </text>
    </comment>
    <comment ref="O10" authorId="1" shapeId="0" xr:uid="{00000000-0006-0000-0000-000003000000}">
      <text>
        <r>
          <rPr>
            <b/>
            <sz val="11"/>
            <color indexed="81"/>
            <rFont val="Tahoma"/>
            <family val="2"/>
          </rPr>
          <t xml:space="preserve">EPA:
</t>
        </r>
        <r>
          <rPr>
            <sz val="11"/>
            <color indexed="81"/>
            <rFont val="Tahoma"/>
            <family val="2"/>
          </rPr>
          <t>§86.1816-18(b)(7)(i) Table 4</t>
        </r>
      </text>
    </comment>
    <comment ref="C14" authorId="2" shapeId="0" xr:uid="{00000000-0006-0000-0000-000004000000}">
      <text>
        <r>
          <rPr>
            <b/>
            <sz val="11"/>
            <color indexed="81"/>
            <rFont val="Tahoma"/>
            <family val="2"/>
          </rPr>
          <t xml:space="preserve">EPA: 
</t>
        </r>
        <r>
          <rPr>
            <sz val="11"/>
            <color indexed="81"/>
            <rFont val="Tahoma"/>
            <family val="2"/>
          </rPr>
          <t>§86.1816-18(b)(4)</t>
        </r>
      </text>
    </comment>
    <comment ref="O14" authorId="2" shapeId="0" xr:uid="{00000000-0006-0000-0000-000005000000}">
      <text>
        <r>
          <rPr>
            <b/>
            <sz val="11"/>
            <color indexed="81"/>
            <rFont val="Tahoma"/>
            <family val="2"/>
          </rPr>
          <t xml:space="preserve">EPA:
</t>
        </r>
        <r>
          <rPr>
            <sz val="11"/>
            <color indexed="81"/>
            <rFont val="Tahoma"/>
            <family val="2"/>
          </rPr>
          <t>Intermediate steps from 
§86.1860-17(b) equation</t>
        </r>
      </text>
    </comment>
    <comment ref="P14" authorId="2" shapeId="0" xr:uid="{00000000-0006-0000-0000-000006000000}">
      <text>
        <r>
          <rPr>
            <b/>
            <sz val="11"/>
            <color indexed="81"/>
            <rFont val="Tahoma"/>
            <family val="2"/>
          </rPr>
          <t xml:space="preserve">EPA:
</t>
        </r>
        <r>
          <rPr>
            <sz val="11"/>
            <color indexed="81"/>
            <rFont val="Tahoma"/>
            <family val="2"/>
          </rPr>
          <t>Intermediate steps from 
§86.1860-17(b) equation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Good, David</author>
    <author>Londo, Zachary</author>
  </authors>
  <commentList>
    <comment ref="I12" authorId="0" shapeId="0" xr:uid="{00000000-0006-0000-0100-000001000000}">
      <text>
        <r>
          <rPr>
            <b/>
            <sz val="14"/>
            <color indexed="81"/>
            <rFont val="Calibri"/>
            <family val="2"/>
            <scheme val="minor"/>
          </rPr>
          <t>EPA:</t>
        </r>
        <r>
          <rPr>
            <sz val="14"/>
            <color indexed="81"/>
            <rFont val="Calibri"/>
            <family val="2"/>
            <scheme val="minor"/>
          </rPr>
          <t xml:space="preserve">
40 CFR 86.1861-17(b)(3) and (b)(4).</t>
        </r>
      </text>
    </comment>
    <comment ref="J12" authorId="0" shapeId="0" xr:uid="{00000000-0006-0000-0100-000002000000}">
      <text>
        <r>
          <rPr>
            <b/>
            <sz val="14"/>
            <color indexed="81"/>
            <rFont val="Calibri"/>
            <family val="2"/>
            <scheme val="minor"/>
          </rPr>
          <t>EPA:</t>
        </r>
        <r>
          <rPr>
            <sz val="14"/>
            <color indexed="81"/>
            <rFont val="Calibri"/>
            <family val="2"/>
            <scheme val="minor"/>
          </rPr>
          <t xml:space="preserve">
40 CFR 86.1861-17(b)(4).</t>
        </r>
      </text>
    </comment>
    <comment ref="D13" authorId="1" shapeId="0" xr:uid="{00000000-0006-0000-0100-000003000000}">
      <text>
        <r>
          <rPr>
            <b/>
            <sz val="14"/>
            <color indexed="81"/>
            <rFont val="Calibri"/>
            <family val="2"/>
            <scheme val="minor"/>
          </rPr>
          <t>EPA:</t>
        </r>
        <r>
          <rPr>
            <sz val="14"/>
            <color indexed="81"/>
            <rFont val="Calibri"/>
            <family val="2"/>
            <scheme val="minor"/>
          </rPr>
          <t xml:space="preserve">
§86.1811-17(b)(8)(i)</t>
        </r>
      </text>
    </comment>
    <comment ref="E13" authorId="1" shapeId="0" xr:uid="{00000000-0006-0000-0100-000004000000}">
      <text>
        <r>
          <rPr>
            <b/>
            <sz val="14"/>
            <color indexed="81"/>
            <rFont val="Tahoma"/>
            <family val="2"/>
          </rPr>
          <t xml:space="preserve">EPA:
</t>
        </r>
        <r>
          <rPr>
            <sz val="14"/>
            <color indexed="81"/>
            <rFont val="Tahoma"/>
            <family val="2"/>
          </rPr>
          <t>§86.1860-17(b)</t>
        </r>
      </text>
    </comment>
    <comment ref="F13" authorId="0" shapeId="0" xr:uid="{00000000-0006-0000-0100-000005000000}">
      <text>
        <r>
          <rPr>
            <b/>
            <sz val="14"/>
            <color indexed="81"/>
            <rFont val="Tahoma"/>
            <family val="2"/>
          </rPr>
          <t xml:space="preserve">EPA:
</t>
        </r>
        <r>
          <rPr>
            <sz val="14"/>
            <color indexed="81"/>
            <rFont val="Tahoma"/>
            <family val="2"/>
          </rPr>
          <t>§86.1860-17(b)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A7" authorId="0" shapeId="0" xr:uid="{00000000-0006-0000-0200-000001000000}">
      <text>
        <r>
          <rPr>
            <b/>
            <sz val="9"/>
            <color indexed="81"/>
            <rFont val="Tahoma"/>
            <family val="2"/>
          </rPr>
          <t xml:space="preserve">EPA:
Cold NMHC Credit Calculator: </t>
        </r>
        <r>
          <rPr>
            <sz val="9"/>
            <color indexed="81"/>
            <rFont val="Tahoma"/>
            <family val="2"/>
          </rPr>
          <t>This spreadsheet is intended to be used to calculate the Light-Duty Vehicle (passenger cars, LDTs and MDPVs) Cold NMHC Credits as outlined in 40CFR 86.1864-10(o).   The total credits for the LDV averaging set for a specific model year are the sum of the LDV/LLDT credits and the HLDT/MDPV credits; ref. 40 CFR 86.1864-10(o). 
Credits are earned on the last day of the model year and must be reported to EPA on or before May 1 of the calendar year immediately after the model year; ref.  §86.1864-10(o) and (p); §86.1862-04(c)(4).  Credits may be exchanged between the LDV/LLDT and HLDT/MDPV averaging sets and exchanged with other manufacturers; ref.  §86.1864-10(o)(7)(i) and (o)(9).</t>
        </r>
        <r>
          <rPr>
            <b/>
            <sz val="9"/>
            <color indexed="81"/>
            <rFont val="Tahoma"/>
            <family val="2"/>
          </rPr>
          <t xml:space="preserve">
Instructions:
Any cell that is dark orange requires manufacturer input:
</t>
        </r>
        <r>
          <rPr>
            <sz val="9"/>
            <color indexed="81"/>
            <rFont val="Tahoma"/>
            <family val="2"/>
          </rPr>
          <t xml:space="preserve">
1. Input Manufacturer name and the date of submission at the top of this sheet then select model year in cell C8. 
2.   If you are using the provisions of 40 CFR 86.1860-17(f) (e.g. that all vehicles in a specified vehicle class are certified at or below the applicable fleet average emission standard (and you elect not to provide fleet average calculations or generate credits for a category of vehicles) enter an "X" in cells C12 and C13, as applicable  .  Otherwise leave those cells blank and continue with instructions 3-6 below. 
          NOTE: When using this option for one or more categories of vehicles, it is not necessary to input the data in this spreadsheet in rows 17 and below for those categories of vehicles.
3.  Enter in column A all gasoline-fueled  test groups which were certified to Cold NMHC emission standards for a specific model year.  </t>
        </r>
        <r>
          <rPr>
            <u/>
            <sz val="9"/>
            <color indexed="81"/>
            <rFont val="Tahoma"/>
            <family val="2"/>
          </rPr>
          <t xml:space="preserve">Do not include test groups containing electric vehicles, fuel cell vehicles, diesel vehicles or dedicated CNG vehicles. Multi-fueled, bi-fueled, dual fueled, and flexible-fueled vehicles must comply using gasoline test fuel only; ref. §86.1811-17(g). </t>
        </r>
        <r>
          <rPr>
            <sz val="9"/>
            <color indexed="81"/>
            <rFont val="Tahoma"/>
            <family val="2"/>
          </rPr>
          <t xml:space="preserve">
4.  The information in each row is specific to the test group input in column A. Include only gasoline-fuel test groups.  
5. Columns B, C and D must be completed for every test group.
6.  Enter comments in column G  as needed. 
</t>
        </r>
        <r>
          <rPr>
            <b/>
            <sz val="9"/>
            <color indexed="81"/>
            <rFont val="Tahoma"/>
            <family val="2"/>
          </rPr>
          <t>Applicable Regulations:</t>
        </r>
        <r>
          <rPr>
            <sz val="9"/>
            <color indexed="81"/>
            <rFont val="Tahoma"/>
            <family val="2"/>
          </rPr>
          <t xml:space="preserve"> Applicable regulations and references to the preamble of the Tier 3 final rule are in the "mouse over" comment fields for some cells.
</t>
        </r>
        <r>
          <rPr>
            <b/>
            <sz val="9"/>
            <color indexed="81"/>
            <rFont val="Tahoma"/>
            <family val="2"/>
          </rPr>
          <t xml:space="preserve">Revisions:  </t>
        </r>
        <r>
          <rPr>
            <sz val="9"/>
            <color indexed="81"/>
            <rFont val="Tahoma"/>
            <family val="2"/>
          </rPr>
          <t xml:space="preserve">
1. May 1, 2018 - Corrected errata in cells F12, B23 and lower. 
2. May 1, 2018 - Added line 18 to "LDV LDT Cold NMHC AB&amp;T Sum'ry" spreadsheet (tab) to allow voluntary compliance with Cold NMHC standards in 2011 model year for HLDT/MDPV vehicles.
3. June 1, 2018 - Added the information in cells A10 through C13  for manufacturers who choose to use the provisions of  40 CFR 86.1860-17(f) instead of the Tier 3 AB&amp;T provisions.
4.  July 17, 2018 - Grouped all gold columns together. Password protected cells with calculations. 
</t>
        </r>
        <r>
          <rPr>
            <b/>
            <sz val="9"/>
            <color indexed="81"/>
            <rFont val="Tahoma"/>
            <family val="2"/>
          </rPr>
          <t xml:space="preserve">To Print These Instructions: </t>
        </r>
        <r>
          <rPr>
            <sz val="9"/>
            <color indexed="81"/>
            <rFont val="Tahoma"/>
            <family val="2"/>
          </rPr>
          <t>R cllick on the Instructions (cell A7) and click on "Show/Hide Comments. Then in Excel, go to Page Layout, Page Setup, Sheet and set Comments to "As displayed on sheet" and click OK. Then Print the Selection.</t>
        </r>
      </text>
    </comment>
    <comment ref="G8" authorId="1" shapeId="0" xr:uid="{00000000-0006-0000-0200-000002000000}">
      <text>
        <r>
          <rPr>
            <b/>
            <sz val="11"/>
            <color indexed="81"/>
            <rFont val="Tahoma"/>
            <family val="2"/>
          </rPr>
          <t xml:space="preserve">EPA:
</t>
        </r>
        <r>
          <rPr>
            <sz val="11"/>
            <color indexed="81"/>
            <rFont val="Tahoma"/>
            <family val="2"/>
          </rPr>
          <t>§86.1811-17(g)(2)(ii) and §86.1864-10(m).</t>
        </r>
      </text>
    </comment>
    <comment ref="H8" authorId="1" shapeId="0" xr:uid="{00000000-0006-0000-0200-000003000000}">
      <text>
        <r>
          <rPr>
            <b/>
            <sz val="11"/>
            <color indexed="81"/>
            <rFont val="Tahoma"/>
            <family val="2"/>
          </rPr>
          <t xml:space="preserve">EPA:
</t>
        </r>
        <r>
          <rPr>
            <sz val="11"/>
            <color indexed="81"/>
            <rFont val="Tahoma"/>
            <family val="2"/>
          </rPr>
          <t xml:space="preserve">§86.1811-17(g);  Note that the Cold NMHC standard is applicable to gasoline-fueled vehicles only.  </t>
        </r>
      </text>
    </comment>
    <comment ref="M8" authorId="1" shapeId="0" xr:uid="{00000000-0006-0000-0200-000004000000}">
      <text>
        <r>
          <rPr>
            <b/>
            <sz val="11"/>
            <color indexed="81"/>
            <rFont val="Tahoma"/>
            <family val="2"/>
          </rPr>
          <t xml:space="preserve">EPA:
</t>
        </r>
        <r>
          <rPr>
            <sz val="11"/>
            <color indexed="81"/>
            <rFont val="Tahoma"/>
            <family val="2"/>
          </rPr>
          <t>§86.1811-17(g)(2)(ii) and §86.1864-10(m).</t>
        </r>
      </text>
    </comment>
    <comment ref="N8" authorId="1" shapeId="0" xr:uid="{00000000-0006-0000-0200-000005000000}">
      <text>
        <r>
          <rPr>
            <b/>
            <sz val="11"/>
            <color indexed="81"/>
            <rFont val="Tahoma"/>
            <family val="2"/>
          </rPr>
          <t xml:space="preserve">EPA:
</t>
        </r>
        <r>
          <rPr>
            <sz val="11"/>
            <color indexed="81"/>
            <rFont val="Tahoma"/>
            <family val="2"/>
          </rPr>
          <t xml:space="preserve">§86.1811-17(g);  Note that the Cold NMHC standard is applicable to gasoline-fueled vehicles only.  </t>
        </r>
      </text>
    </comment>
    <comment ref="A10" authorId="1" shapeId="0" xr:uid="{00000000-0006-0000-0200-000006000000}">
      <text>
        <r>
          <rPr>
            <b/>
            <sz val="12"/>
            <color indexed="81"/>
            <rFont val="Tahoma"/>
            <family val="2"/>
          </rPr>
          <t>EPA:</t>
        </r>
        <r>
          <rPr>
            <sz val="12"/>
            <color indexed="81"/>
            <rFont val="Tahoma"/>
            <family val="2"/>
          </rPr>
          <t xml:space="preserve">
When using this option for a category of vehicles (LDV/LLDT and/or HLDT/MDPV) the manufacturer should normally document that they are using this option in an official letter to EPA.  
When using this option for one or more categories of vehicles, it is not necessary to input the Cold NMHC test group data in this spreadsheet in rows 17 and below for those categories of vehicles.</t>
        </r>
      </text>
    </comment>
    <comment ref="A15" authorId="1" shapeId="0" xr:uid="{00000000-0006-0000-0200-000007000000}">
      <text>
        <r>
          <rPr>
            <b/>
            <sz val="11"/>
            <color indexed="81"/>
            <rFont val="Tahoma"/>
            <family val="2"/>
          </rPr>
          <t>EPA:</t>
        </r>
        <r>
          <rPr>
            <sz val="11"/>
            <color indexed="81"/>
            <rFont val="Tahoma"/>
            <family val="2"/>
          </rPr>
          <t xml:space="preserve">
Include only gasoline-fuel test groups.  Do not include test groups containing electric vehicles, diesel vehicles or dedicated CNG vehicles; ref. §86.1811-17(g)(2).
Multi-fueled, bi-fueled, dual fueled, and flexible-fueled vehicles must comply using gasoline test fuel only; ref. §86.1811-17(g)(2).</t>
        </r>
      </text>
    </comment>
    <comment ref="C15" authorId="1" shapeId="0" xr:uid="{00000000-0006-0000-0200-000008000000}">
      <text>
        <r>
          <rPr>
            <b/>
            <sz val="11"/>
            <color indexed="81"/>
            <rFont val="Tahoma"/>
            <family val="2"/>
          </rPr>
          <t>EPA:</t>
        </r>
        <r>
          <rPr>
            <sz val="11"/>
            <color indexed="81"/>
            <rFont val="Tahoma"/>
            <family val="2"/>
          </rPr>
          <t xml:space="preserve">
§86.1864-10(m). </t>
        </r>
      </text>
    </comment>
    <comment ref="D15" authorId="1" shapeId="0" xr:uid="{00000000-0006-0000-0200-000009000000}">
      <text>
        <r>
          <rPr>
            <b/>
            <sz val="11"/>
            <color indexed="81"/>
            <rFont val="Tahoma"/>
            <family val="2"/>
          </rPr>
          <t>EPA:</t>
        </r>
        <r>
          <rPr>
            <sz val="11"/>
            <color indexed="81"/>
            <rFont val="Tahoma"/>
            <family val="2"/>
          </rPr>
          <t xml:space="preserve">
Nationwide (50-state) sales; ref. §86.1864-10(o)(4). </t>
        </r>
      </text>
    </comment>
    <comment ref="N15" authorId="2" shapeId="0" xr:uid="{00000000-0006-0000-0200-00000A000000}">
      <text>
        <r>
          <rPr>
            <b/>
            <sz val="11"/>
            <color indexed="81"/>
            <rFont val="Tahoma"/>
            <family val="2"/>
          </rPr>
          <t xml:space="preserve">EPA:
</t>
        </r>
        <r>
          <rPr>
            <sz val="11"/>
            <color indexed="81"/>
            <rFont val="Tahoma"/>
            <family val="2"/>
          </rPr>
          <t>Intermediate steps from 
§86.1864-10(m) equation.</t>
        </r>
      </text>
    </comment>
    <comment ref="O15" authorId="2" shapeId="0" xr:uid="{00000000-0006-0000-0200-00000B000000}">
      <text>
        <r>
          <rPr>
            <b/>
            <sz val="11"/>
            <color indexed="81"/>
            <rFont val="Tahoma"/>
            <family val="2"/>
          </rPr>
          <t xml:space="preserve">EPA:
</t>
        </r>
        <r>
          <rPr>
            <sz val="11"/>
            <color indexed="81"/>
            <rFont val="Tahoma"/>
            <family val="2"/>
          </rPr>
          <t>Intermediate steps from 
§86.1864-10(m) equation.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Good, David</author>
    <author>Londo, Zachary</author>
  </authors>
  <commentList>
    <comment ref="I9" authorId="0" shapeId="0" xr:uid="{00000000-0006-0000-0300-000001000000}">
      <text>
        <r>
          <rPr>
            <b/>
            <sz val="14"/>
            <color indexed="81"/>
            <rFont val="Calibri"/>
            <family val="2"/>
            <scheme val="minor"/>
          </rPr>
          <t xml:space="preserve">EPA:
</t>
        </r>
        <r>
          <rPr>
            <sz val="14"/>
            <color indexed="81"/>
            <rFont val="Calibri"/>
            <family val="2"/>
            <scheme val="minor"/>
          </rPr>
          <t>Cold NMHC Credits do not expire, ref. 40 CFR 86.1864-10(o)(6)</t>
        </r>
      </text>
    </comment>
    <comment ref="J9" authorId="0" shapeId="0" xr:uid="{00000000-0006-0000-0300-000002000000}">
      <text>
        <r>
          <rPr>
            <b/>
            <sz val="14"/>
            <color indexed="81"/>
            <rFont val="Calibri"/>
            <family val="2"/>
            <scheme val="minor"/>
          </rPr>
          <t xml:space="preserve">EPA:
</t>
        </r>
        <r>
          <rPr>
            <sz val="14"/>
            <color indexed="81"/>
            <rFont val="Calibri"/>
            <family val="2"/>
            <scheme val="minor"/>
          </rPr>
          <t>Cold NMHC Credits are not limited with respect to the date they may be traded to other manufacturers; ref. CFR 86.1864-10(o)(6).</t>
        </r>
      </text>
    </comment>
    <comment ref="D10" authorId="1" shapeId="0" xr:uid="{00000000-0006-0000-0300-000003000000}">
      <text>
        <r>
          <rPr>
            <b/>
            <sz val="14"/>
            <color indexed="81"/>
            <rFont val="Tahoma"/>
            <family val="2"/>
          </rPr>
          <t>EPA:</t>
        </r>
        <r>
          <rPr>
            <sz val="14"/>
            <color indexed="81"/>
            <rFont val="Tahoma"/>
            <family val="2"/>
          </rPr>
          <t xml:space="preserve">
§86.1811-17(g)</t>
        </r>
      </text>
    </comment>
    <comment ref="E10" authorId="1" shapeId="0" xr:uid="{00000000-0006-0000-0300-000004000000}">
      <text>
        <r>
          <rPr>
            <b/>
            <sz val="14"/>
            <color indexed="81"/>
            <rFont val="Tahoma"/>
            <family val="2"/>
          </rPr>
          <t xml:space="preserve">EPA:
</t>
        </r>
        <r>
          <rPr>
            <sz val="14"/>
            <color indexed="81"/>
            <rFont val="Tahoma"/>
            <family val="2"/>
          </rPr>
          <t>§86.1864-10(m)</t>
        </r>
      </text>
    </comment>
    <comment ref="F10" authorId="0" shapeId="0" xr:uid="{00000000-0006-0000-0300-000005000000}">
      <text>
        <r>
          <rPr>
            <b/>
            <sz val="14"/>
            <color indexed="81"/>
            <rFont val="Tahoma"/>
            <family val="2"/>
          </rPr>
          <t xml:space="preserve">EPA:
</t>
        </r>
        <r>
          <rPr>
            <sz val="14"/>
            <color indexed="81"/>
            <rFont val="Tahoma"/>
            <family val="2"/>
          </rPr>
          <t>§86.1864-10(o)(4)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Rojeck, Tristin</author>
    <author>Good, David</author>
    <author>Londo, Zachary</author>
  </authors>
  <commentList>
    <comment ref="A7" authorId="0" shapeId="0" xr:uid="{00000000-0006-0000-0400-000001000000}">
      <text>
        <r>
          <rPr>
            <b/>
            <u/>
            <sz val="11"/>
            <color indexed="81"/>
            <rFont val="Tahoma"/>
            <family val="2"/>
          </rPr>
          <t xml:space="preserve">
Evaporative Emission (Hot Soak plus Diurnal) Credits Earned During the Phase-in Model Years (2017-2021 model years):</t>
        </r>
        <r>
          <rPr>
            <b/>
            <sz val="11"/>
            <color indexed="81"/>
            <rFont val="Tahoma"/>
            <family val="2"/>
          </rPr>
          <t xml:space="preserve"> </t>
        </r>
        <r>
          <rPr>
            <sz val="11"/>
            <color indexed="81"/>
            <rFont val="Tahoma"/>
            <family val="2"/>
          </rPr>
          <t xml:space="preserve">This spreadsheet is intended to be used to calculate the Evaporative (hot soak + diurnal) credits or debits for gasoline-fueled vehicles, flexible-fueled vehicles (FFVs) and bi-fueled vehicles as outlined in 40 CFR 86.1813-17, 1037.103, and 86.1861-17. Do not include electric vehicles, fuel cell vehicles, diesel vehicles or dedicated CNG vehicles in the spreadsheet calculations; ref. §86.1813-17 introductory paragraph and §86.1813-17(a)(2)(i).  Multi-fueled vehicles (including bi-fueled, dual fueled, and flexible-fueled vehicles) must comply using gasoline test fuel only; ref.§86.1813-17(a)(2)(i).
 </t>
        </r>
        <r>
          <rPr>
            <b/>
            <sz val="11"/>
            <color indexed="81"/>
            <rFont val="Tahoma"/>
            <family val="2"/>
          </rPr>
          <t xml:space="preserve">
</t>
        </r>
        <r>
          <rPr>
            <b/>
            <u/>
            <sz val="11"/>
            <color indexed="81"/>
            <rFont val="Tahoma"/>
            <family val="2"/>
          </rPr>
          <t>Early Allowances:</t>
        </r>
        <r>
          <rPr>
            <b/>
            <sz val="11"/>
            <color indexed="81"/>
            <rFont val="Tahoma"/>
            <family val="2"/>
          </rPr>
          <t xml:space="preserve"> </t>
        </r>
        <r>
          <rPr>
            <sz val="11"/>
            <color indexed="81"/>
            <rFont val="Tahoma"/>
            <family val="2"/>
          </rPr>
          <t xml:space="preserve">This spreadsheet allows Early Allowance vehicles to be included in the credit calculation </t>
        </r>
        <r>
          <rPr>
            <u/>
            <sz val="11"/>
            <color indexed="81"/>
            <rFont val="Tahoma"/>
            <family val="2"/>
          </rPr>
          <t>in the model year the Allowance is used</t>
        </r>
        <r>
          <rPr>
            <sz val="11"/>
            <color indexed="81"/>
            <rFont val="Tahoma"/>
            <family val="2"/>
          </rPr>
          <t xml:space="preserve"> (i.e. 2017-2021MYs for LDV/LDT1 and LDT2 vehicles and 2018-2021 for HLDT, MDPV and HDV vehicles).  [This spreadsheet doesn't calculate Early Allowances in the 2015-2017 model year when they are earned.]  As provided in the provisions of §86.1813-17(g)(3), Early Allowance evaporative vehicles cannot be used to generate fleet average evaporative credits if they were used to meet the Tier 3 evaporative phase-in requirements.  [The primary evaporative phase-in requirements are outlined in §86.1813-17(a)(5) and the alternative phase-in requirements are outlined in §86.1813-17(g)(4)(i).] Early Allowance vehicles may meet Tier 3 or CARB LEV3 Option 2 evaporative emission standards---or (for 2015 or 2016 carryover evaporative families only) the CARB LEV3 Option 1 (Rig test) evaporative standards.  Note that vehicles meeting the CARB LEV3 Option 1 (Rig test) evaporative standards cannot generate credits or debits.  As provided in the provisions of §86.1813-17(g)(3), Early Allowances expire after the 2021 model year. </t>
        </r>
        <r>
          <rPr>
            <b/>
            <sz val="11"/>
            <color indexed="81"/>
            <rFont val="Tahoma"/>
            <family val="2"/>
          </rPr>
          <t xml:space="preserve">
</t>
        </r>
        <r>
          <rPr>
            <b/>
            <u/>
            <sz val="11"/>
            <color indexed="81"/>
            <rFont val="Tahoma"/>
            <family val="2"/>
          </rPr>
          <t>Credits Earned After the Phase-in Model Years:</t>
        </r>
        <r>
          <rPr>
            <b/>
            <sz val="11"/>
            <color indexed="81"/>
            <rFont val="Tahoma"/>
            <family val="2"/>
          </rPr>
          <t xml:space="preserve">  </t>
        </r>
        <r>
          <rPr>
            <sz val="11"/>
            <color indexed="81"/>
            <rFont val="Tahoma"/>
            <family val="2"/>
          </rPr>
          <t xml:space="preserve">After the 2021 model year, the spreadsheet can be used to calculate evaporative emission credits normally.  Do not include any Early Allowance vehicles as Early allowance credits expire after the 2021 model year, ref.  §86.1813-17(g)(3). </t>
        </r>
        <r>
          <rPr>
            <b/>
            <sz val="11"/>
            <color indexed="81"/>
            <rFont val="Tahoma"/>
            <family val="2"/>
          </rPr>
          <t xml:space="preserve"> 
Instructions:
Any cell that is dark orange requires manufacturer input:
</t>
        </r>
        <r>
          <rPr>
            <sz val="11"/>
            <color indexed="81"/>
            <rFont val="Tahoma"/>
            <family val="2"/>
          </rPr>
          <t xml:space="preserve">
1. Input Manufacturer name and the date of submission at the top of this sheet then select model year in cell C8.
2. If you are using the provisions of 40 CFR 86.1860-17(f) (e.g. that all vehicles in a specified vehicle class are certified at or below the applicable fleet average emission standard and you elect not to provide fleet average calculations or generate credits for a category of vehicles) enter an "X" in cells D13 to D16, as applicable  .  Otherwise leave those cells blank and continue with instructions 3-6 below. 
           NOTE: When using this option for one or more categories of vehicles, it is not necessary to input the data in this spreadsheet in rows 21 and below for those categories of vehicles.
3.  Enter in column A all the gasoline, and multi-fueled evaporative families which were certified for a specific model year, plus  any gasoline or multi-fuel Early Allowance evaporative families which you would like to include for the model year.  Include all Heavy-duty evaporative families  (including HDV class 2b, 3, 4, 5, 6, 7, and 8 evaporative families, if applicable).  The information in each row is specific to the evaporative family input in column A.
4. Enter in column B the vehicle class of the vehicles in an evaporative family.  If vehicles in an evaporative family are in in more than one vehicle class, please subdivide the evaporative family accordingly.   Note that to track HLDT and MDV Early Allowances properly, it was necessary to create two additional vehicles categories: "HLDT Allowance only" and "MDPV Allowance only."  These categories should be used for Early Allowance evaporative families, only.  HLDT Allowances can earn alloances in 2015-2017 model years for vehicles sold in federal states only (not including California or Section 177 states which have adopted California emission requirements).  MDPV Allowances can earn alloances in 2015-2017 model years for vehicles sold in any state or U.S. territory.
5. Columns B, C, E, F, G, H, I, J, K, L, M, and either O or P must be completed for every evaporative family.
6.  Enter comments in column S as needed. 
</t>
        </r>
        <r>
          <rPr>
            <b/>
            <u/>
            <sz val="11"/>
            <color indexed="81"/>
            <rFont val="Tahoma"/>
            <family val="2"/>
          </rPr>
          <t>Error Checks</t>
        </r>
        <r>
          <rPr>
            <b/>
            <sz val="11"/>
            <color indexed="81"/>
            <rFont val="Tahoma"/>
            <family val="2"/>
          </rPr>
          <t xml:space="preserve"> in columns Z and AA of the Evaporative spreadsheet are checking for data input errors where:</t>
        </r>
        <r>
          <rPr>
            <sz val="11"/>
            <color indexed="81"/>
            <rFont val="Tahoma"/>
            <family val="2"/>
          </rPr>
          <t xml:space="preserve">
    1) Column AA:  Checks whether the FEL evaporative standard in column C exceeds the CAP standard for the applicable vehicle class which was entered in column B; ref. §86.1813-17(a)(2)(ii) and §1037-103(b)(3).
    2) Column AB:  Prints the complete error message from Column R (if any).
Note that the Excel formulas and Error messages in columns R and S are  shown on the hidden tab entitled "Sheet2."
</t>
        </r>
        <r>
          <rPr>
            <b/>
            <sz val="11"/>
            <color indexed="81"/>
            <rFont val="Tahoma"/>
            <family val="2"/>
          </rPr>
          <t xml:space="preserve">   
Applicable Regulations</t>
        </r>
        <r>
          <rPr>
            <sz val="11"/>
            <color indexed="81"/>
            <rFont val="Tahoma"/>
            <family val="2"/>
          </rPr>
          <t xml:space="preserve">: Applicable regulations and references to the preamble of the Tier 3 final rule are in the "mouse over" comment fields for some cells.
</t>
        </r>
        <r>
          <rPr>
            <b/>
            <sz val="11"/>
            <color indexed="81"/>
            <rFont val="Tahoma"/>
            <family val="2"/>
          </rPr>
          <t xml:space="preserve">Revisions: </t>
        </r>
        <r>
          <rPr>
            <sz val="11"/>
            <color indexed="81"/>
            <rFont val="Tahoma"/>
            <family val="2"/>
          </rPr>
          <t xml:space="preserve"> 
1. May 1, 2018 - Added Column G "HDV also meets ORVR Standards...."; needed to calculate "2 for 1" Allowances for HDV class 3 and above vehicles, where the vehicle is certified to Tier 3 evaporative standards and ORVR standards; and the Early Allowances are not used to meet the Evaporative Phase-in requirements, ref. 40 CFR 86.1813-17(g)(1)(v) and (vi).  Revised calculations in column R, "Production used in Calcs"accordingly.
2. May 1, 2018 - Added line 34 to show an example of the calculations for a HDV class 3 test group using the  "2 for 1" Allowance option, where an evaporative family was certified to Tier 3 evaporative &amp; ORVR standards (and didn't use the allowances in the Tier 3 evaporative phase-in calculations).
3. June 1, 2018 - Added the information in cells B10 through D15 for manufacturers who choose to use the provisions of  40 CFR 86.1860-17(f) instead of the Tier 3 AB&amp;T provisions.
4. July 17, 2018 - Grouped all gold columns together. Password protected cells with calculations. 
</t>
        </r>
        <r>
          <rPr>
            <b/>
            <sz val="11"/>
            <color indexed="81"/>
            <rFont val="Tahoma"/>
            <family val="2"/>
          </rPr>
          <t xml:space="preserve">To Print These Instructions: </t>
        </r>
        <r>
          <rPr>
            <sz val="11"/>
            <color indexed="81"/>
            <rFont val="Tahoma"/>
            <family val="2"/>
          </rPr>
          <t>R cllick on the Instructions (cell A7) and click on "Show/Hide Comments. Then in Excel, go to Page Layout, Page Setup, Sheet and set Comments to "As displayed on sheet" and click OK. Then Print the Selection.</t>
        </r>
      </text>
    </comment>
    <comment ref="K8" authorId="1" shapeId="0" xr:uid="{00000000-0006-0000-0400-000002000000}">
      <text>
        <r>
          <rPr>
            <b/>
            <sz val="11"/>
            <color indexed="81"/>
            <rFont val="Tahoma"/>
            <family val="2"/>
          </rPr>
          <t>EPA:</t>
        </r>
        <r>
          <rPr>
            <sz val="11"/>
            <color indexed="81"/>
            <rFont val="Tahoma"/>
            <family val="2"/>
          </rPr>
          <t xml:space="preserve">
§86.1860-17(b) and (c)(4)
</t>
        </r>
      </text>
    </comment>
    <comment ref="M8" authorId="1" shapeId="0" xr:uid="{00000000-0006-0000-0400-000003000000}">
      <text>
        <r>
          <rPr>
            <b/>
            <sz val="12"/>
            <color indexed="81"/>
            <rFont val="Tahoma"/>
            <family val="2"/>
          </rPr>
          <t>EPA:</t>
        </r>
        <r>
          <rPr>
            <sz val="12"/>
            <color indexed="81"/>
            <rFont val="Tahoma"/>
            <family val="2"/>
          </rPr>
          <t xml:space="preserve">
§86.1861-17(a)</t>
        </r>
      </text>
    </comment>
    <comment ref="Q8" authorId="1" shapeId="0" xr:uid="{00000000-0006-0000-0400-000004000000}">
      <text>
        <r>
          <rPr>
            <b/>
            <sz val="11"/>
            <color indexed="81"/>
            <rFont val="Tahoma"/>
            <family val="2"/>
          </rPr>
          <t>EPA:</t>
        </r>
        <r>
          <rPr>
            <sz val="11"/>
            <color indexed="81"/>
            <rFont val="Tahoma"/>
            <family val="2"/>
          </rPr>
          <t xml:space="preserve">
§86.1860-17(b) and (c)(4)</t>
        </r>
      </text>
    </comment>
    <comment ref="R8" authorId="1" shapeId="0" xr:uid="{00000000-0006-0000-0400-000005000000}">
      <text>
        <r>
          <rPr>
            <b/>
            <sz val="12"/>
            <color indexed="81"/>
            <rFont val="Tahoma"/>
            <family val="2"/>
          </rPr>
          <t>EPA:</t>
        </r>
        <r>
          <rPr>
            <sz val="12"/>
            <color indexed="81"/>
            <rFont val="Tahoma"/>
            <family val="2"/>
          </rPr>
          <t xml:space="preserve">
§86.1861-17(a)</t>
        </r>
      </text>
    </comment>
    <comment ref="B10" authorId="1" shapeId="0" xr:uid="{00000000-0006-0000-0400-000006000000}">
      <text>
        <r>
          <rPr>
            <b/>
            <sz val="12"/>
            <color indexed="81"/>
            <rFont val="Tahoma"/>
            <family val="2"/>
          </rPr>
          <t xml:space="preserve">EPA:
</t>
        </r>
        <r>
          <rPr>
            <sz val="12"/>
            <color indexed="81"/>
            <rFont val="Tahoma"/>
            <family val="2"/>
          </rPr>
          <t xml:space="preserve">
When using this option for a category of vehicles (LDV/LDT1, LDT2, HLDT/MDPV and/or HDV) the manufacturer should normally document that they are using this option in an official letter to EPA.  
When using this option for one or more categories of vehicles, it is not necessary to input the evaporative family data in this spreadsheet in rows 21 and below for those categories of vehicles.</t>
        </r>
      </text>
    </comment>
    <comment ref="L10" authorId="1" shapeId="0" xr:uid="{00000000-0006-0000-0400-000007000000}">
      <text>
        <r>
          <rPr>
            <b/>
            <sz val="12"/>
            <color indexed="81"/>
            <rFont val="Tahoma"/>
            <family val="2"/>
          </rPr>
          <t xml:space="preserve">EPA:
</t>
        </r>
        <r>
          <rPr>
            <sz val="12"/>
            <color indexed="81"/>
            <rFont val="Tahoma"/>
            <family val="2"/>
          </rPr>
          <t>§86.1813-17(a)(2)(i)  Table 1</t>
        </r>
      </text>
    </comment>
    <comment ref="R10" authorId="1" shapeId="0" xr:uid="{00000000-0006-0000-0400-000008000000}">
      <text>
        <r>
          <rPr>
            <b/>
            <sz val="12"/>
            <color indexed="81"/>
            <rFont val="Tahoma"/>
            <family val="2"/>
          </rPr>
          <t xml:space="preserve">EPA:
</t>
        </r>
        <r>
          <rPr>
            <sz val="12"/>
            <color indexed="81"/>
            <rFont val="Tahoma"/>
            <family val="2"/>
          </rPr>
          <t>§86.1813-17(a)(2)(i)  Table 1</t>
        </r>
      </text>
    </comment>
    <comment ref="K13" authorId="1" shapeId="0" xr:uid="{00000000-0006-0000-0400-000009000000}">
      <text>
        <r>
          <rPr>
            <b/>
            <sz val="12"/>
            <color indexed="81"/>
            <rFont val="Tahoma"/>
            <family val="2"/>
          </rPr>
          <t>EPA:</t>
        </r>
        <r>
          <rPr>
            <sz val="12"/>
            <color indexed="81"/>
            <rFont val="Tahoma"/>
            <family val="2"/>
          </rPr>
          <t xml:space="preserve">
§86.1860-17(b) and (c)(4)</t>
        </r>
      </text>
    </comment>
    <comment ref="M13" authorId="1" shapeId="0" xr:uid="{00000000-0006-0000-0400-00000A000000}">
      <text>
        <r>
          <rPr>
            <b/>
            <sz val="12"/>
            <color indexed="81"/>
            <rFont val="Tahoma"/>
            <family val="2"/>
          </rPr>
          <t>EPA:</t>
        </r>
        <r>
          <rPr>
            <sz val="12"/>
            <color indexed="81"/>
            <rFont val="Tahoma"/>
            <family val="2"/>
          </rPr>
          <t xml:space="preserve">
§86.1861-17(a)</t>
        </r>
      </text>
    </comment>
    <comment ref="Q13" authorId="1" shapeId="0" xr:uid="{00000000-0006-0000-0400-00000B000000}">
      <text>
        <r>
          <rPr>
            <sz val="12"/>
            <color indexed="81"/>
            <rFont val="Tahoma"/>
            <family val="2"/>
          </rPr>
          <t>EPA:
§86.1860-17(b) and (c)(4)</t>
        </r>
      </text>
    </comment>
    <comment ref="S13" authorId="1" shapeId="0" xr:uid="{00000000-0006-0000-0400-00000C000000}">
      <text>
        <r>
          <rPr>
            <b/>
            <sz val="12"/>
            <color indexed="81"/>
            <rFont val="Tahoma"/>
            <family val="2"/>
          </rPr>
          <t>EPA:</t>
        </r>
        <r>
          <rPr>
            <sz val="12"/>
            <color indexed="81"/>
            <rFont val="Tahoma"/>
            <family val="2"/>
          </rPr>
          <t xml:space="preserve">
§86.1861-17(a)</t>
        </r>
      </text>
    </comment>
    <comment ref="L15" authorId="1" shapeId="0" xr:uid="{00000000-0006-0000-0400-00000D000000}">
      <text>
        <r>
          <rPr>
            <b/>
            <sz val="12"/>
            <color indexed="81"/>
            <rFont val="Tahoma"/>
            <family val="2"/>
          </rPr>
          <t xml:space="preserve">EPA:
</t>
        </r>
        <r>
          <rPr>
            <sz val="12"/>
            <color indexed="81"/>
            <rFont val="Tahoma"/>
            <family val="2"/>
          </rPr>
          <t>§86.1813-17(a)(2)(i)  Table 1</t>
        </r>
        <r>
          <rPr>
            <sz val="9"/>
            <color indexed="81"/>
            <rFont val="Tahoma"/>
            <family val="2"/>
          </rPr>
          <t xml:space="preserve">
</t>
        </r>
      </text>
    </comment>
    <comment ref="R15" authorId="1" shapeId="0" xr:uid="{00000000-0006-0000-0400-00000E000000}">
      <text>
        <r>
          <rPr>
            <b/>
            <sz val="12"/>
            <color indexed="81"/>
            <rFont val="Tahoma"/>
            <family val="2"/>
          </rPr>
          <t xml:space="preserve">EPA:
</t>
        </r>
        <r>
          <rPr>
            <sz val="12"/>
            <color indexed="81"/>
            <rFont val="Tahoma"/>
            <family val="2"/>
          </rPr>
          <t>§86.1813-17(a)(2)(i)  Table 1</t>
        </r>
      </text>
    </comment>
    <comment ref="A19" authorId="1" shapeId="0" xr:uid="{00000000-0006-0000-0400-00000F000000}">
      <text>
        <r>
          <rPr>
            <b/>
            <sz val="12"/>
            <color indexed="81"/>
            <rFont val="Tahoma"/>
            <family val="2"/>
          </rPr>
          <t>EPA:</t>
        </r>
        <r>
          <rPr>
            <sz val="12"/>
            <color indexed="81"/>
            <rFont val="Tahoma"/>
            <family val="2"/>
          </rPr>
          <t xml:space="preserve">
Include only gasoline-fuel test groups.  Do not include test groups containing electric vehicles, diesel vehicles or dedicated CNG vehicles; ref. §86.1813-17 introductory paragraph, §86.1813-17(a)(2)(i).
Multi-fueled vehicles (including bi-fueled, dual fueled, and flexible-fueled vehicles) must comply using gasoline test fuel only; ref.§86.1813-17(a)(2)(i).</t>
        </r>
        <r>
          <rPr>
            <sz val="11"/>
            <color indexed="81"/>
            <rFont val="Tahoma"/>
            <family val="2"/>
          </rPr>
          <t xml:space="preserve">
</t>
        </r>
      </text>
    </comment>
    <comment ref="B19" authorId="1" shapeId="0" xr:uid="{00000000-0006-0000-0400-000010000000}">
      <text>
        <r>
          <rPr>
            <b/>
            <sz val="12"/>
            <color indexed="81"/>
            <rFont val="Tahoma"/>
            <family val="2"/>
          </rPr>
          <t>EPA:</t>
        </r>
        <r>
          <rPr>
            <sz val="12"/>
            <color indexed="81"/>
            <rFont val="Tahoma"/>
            <family val="2"/>
          </rPr>
          <t xml:space="preserve">
§86.18161-17(b)(2)(iv);</t>
        </r>
      </text>
    </comment>
    <comment ref="C19" authorId="2" shapeId="0" xr:uid="{00000000-0006-0000-0400-000011000000}">
      <text>
        <r>
          <rPr>
            <b/>
            <sz val="12"/>
            <color indexed="81"/>
            <rFont val="Calibri"/>
            <family val="2"/>
            <scheme val="minor"/>
          </rPr>
          <t xml:space="preserve">EPA: 
</t>
        </r>
        <r>
          <rPr>
            <sz val="12"/>
            <color indexed="81"/>
            <rFont val="Calibri"/>
            <family val="2"/>
            <scheme val="minor"/>
          </rPr>
          <t>§86.1813-17(a)(2)(ii)</t>
        </r>
      </text>
    </comment>
    <comment ref="D19" authorId="1" shapeId="0" xr:uid="{00000000-0006-0000-0400-000012000000}">
      <text>
        <r>
          <rPr>
            <b/>
            <sz val="12"/>
            <color indexed="81"/>
            <rFont val="Tahoma"/>
            <family val="2"/>
          </rPr>
          <t>EPA:</t>
        </r>
        <r>
          <rPr>
            <sz val="12"/>
            <color indexed="81"/>
            <rFont val="Tahoma"/>
            <family val="2"/>
          </rPr>
          <t xml:space="preserve">
§86.1813-17;  Include all Class 4 and above HDVs in this AB&amp;T calculation (including vehicles certified using test data and vehicles certified using a statement of compliance); ref. §1037.103;</t>
        </r>
      </text>
    </comment>
    <comment ref="E19" authorId="1" shapeId="0" xr:uid="{00000000-0006-0000-0400-000013000000}">
      <text>
        <r>
          <rPr>
            <b/>
            <sz val="12"/>
            <color indexed="81"/>
            <rFont val="Tahoma"/>
            <family val="2"/>
          </rPr>
          <t>EPA:</t>
        </r>
        <r>
          <rPr>
            <sz val="12"/>
            <color indexed="81"/>
            <rFont val="Tahoma"/>
            <family val="2"/>
          </rPr>
          <t xml:space="preserve">
§1037.103(c);</t>
        </r>
      </text>
    </comment>
    <comment ref="F19" authorId="1" shapeId="0" xr:uid="{00000000-0006-0000-0400-000014000000}">
      <text>
        <r>
          <rPr>
            <b/>
            <sz val="12"/>
            <color indexed="81"/>
            <rFont val="Tahoma"/>
            <family val="2"/>
          </rPr>
          <t>EPA:</t>
        </r>
        <r>
          <rPr>
            <sz val="12"/>
            <color indexed="81"/>
            <rFont val="Tahoma"/>
            <family val="2"/>
          </rPr>
          <t xml:space="preserve"> 
§86.1813-17(g)(1)(v) and (vi)</t>
        </r>
      </text>
    </comment>
    <comment ref="G19" authorId="1" shapeId="0" xr:uid="{00000000-0006-0000-0400-000015000000}">
      <text>
        <r>
          <rPr>
            <b/>
            <sz val="12"/>
            <color indexed="81"/>
            <rFont val="Tahoma"/>
            <family val="2"/>
          </rPr>
          <t>EPA:</t>
        </r>
        <r>
          <rPr>
            <sz val="12"/>
            <color indexed="81"/>
            <rFont val="Tahoma"/>
            <family val="2"/>
          </rPr>
          <t xml:space="preserve">
§86.1805-17;
Preamble to Tier 3 Final rule  79 FR 23496, April 28, 2014;</t>
        </r>
        <r>
          <rPr>
            <sz val="11"/>
            <color indexed="81"/>
            <rFont val="Tahoma"/>
            <family val="2"/>
          </rPr>
          <t xml:space="preserve">
</t>
        </r>
      </text>
    </comment>
    <comment ref="J19" authorId="1" shapeId="0" xr:uid="{00000000-0006-0000-0400-000016000000}">
      <text>
        <r>
          <rPr>
            <b/>
            <sz val="12"/>
            <color indexed="81"/>
            <rFont val="Tahoma"/>
            <family val="2"/>
          </rPr>
          <t>EPA:</t>
        </r>
        <r>
          <rPr>
            <sz val="12"/>
            <color indexed="81"/>
            <rFont val="Tahoma"/>
            <family val="2"/>
          </rPr>
          <t xml:space="preserve"> 
§86.113-15(a)(2)(ii)(A);
Preamble to Tier 3 Final rule  79 FR 23495, 23499, 23504, April 28, 2014;</t>
        </r>
        <r>
          <rPr>
            <sz val="11"/>
            <color indexed="81"/>
            <rFont val="Tahoma"/>
            <family val="2"/>
          </rPr>
          <t xml:space="preserve">
</t>
        </r>
      </text>
    </comment>
    <comment ref="K19" authorId="1" shapeId="0" xr:uid="{00000000-0006-0000-0400-000017000000}">
      <text>
        <r>
          <rPr>
            <b/>
            <sz val="12"/>
            <color indexed="81"/>
            <rFont val="Tahoma"/>
            <family val="2"/>
          </rPr>
          <t xml:space="preserve">EPA: </t>
        </r>
        <r>
          <rPr>
            <sz val="12"/>
            <color indexed="81"/>
            <rFont val="Tahoma"/>
            <family val="2"/>
          </rPr>
          <t xml:space="preserve">
§86.113-15(a)(2)(ii)(B);
§86.1813-17(g)(3);
Preamble to Tier 3 Final rule  79 FR 23494-495, April 28, 2014;</t>
        </r>
        <r>
          <rPr>
            <sz val="11"/>
            <color indexed="81"/>
            <rFont val="Tahoma"/>
            <family val="2"/>
          </rPr>
          <t xml:space="preserve">
</t>
        </r>
      </text>
    </comment>
    <comment ref="L19" authorId="1" shapeId="0" xr:uid="{00000000-0006-0000-0400-000018000000}">
      <text>
        <r>
          <rPr>
            <b/>
            <sz val="12"/>
            <color indexed="81"/>
            <rFont val="Tahoma"/>
            <family val="2"/>
          </rPr>
          <t>EPA:</t>
        </r>
        <r>
          <rPr>
            <sz val="12"/>
            <color indexed="81"/>
            <rFont val="Tahoma"/>
            <family val="2"/>
          </rPr>
          <t xml:space="preserve">
§86.1813-17(g)(1), (2) and (3);
Preamble to Tier 3 Final rule  79 FR 23500-502, April 28, 2014;</t>
        </r>
        <r>
          <rPr>
            <sz val="9"/>
            <color indexed="81"/>
            <rFont val="Tahoma"/>
            <family val="2"/>
          </rPr>
          <t xml:space="preserve">
</t>
        </r>
      </text>
    </comment>
    <comment ref="N19" authorId="1" shapeId="0" xr:uid="{00000000-0006-0000-0400-000019000000}">
      <text>
        <r>
          <rPr>
            <sz val="12"/>
            <color indexed="81"/>
            <rFont val="Tahoma"/>
            <family val="2"/>
          </rPr>
          <t>EPA:
§86.1813-17(a)(6), (g)(1) and §86.1860-17(b), (c)(4)</t>
        </r>
      </text>
    </comment>
    <comment ref="O19" authorId="1" shapeId="0" xr:uid="{00000000-0006-0000-0400-00001A000000}">
      <text>
        <r>
          <rPr>
            <b/>
            <sz val="12"/>
            <color indexed="81"/>
            <rFont val="Tahoma"/>
            <family val="2"/>
          </rPr>
          <t>EPA:</t>
        </r>
        <r>
          <rPr>
            <sz val="12"/>
            <color indexed="81"/>
            <rFont val="Tahoma"/>
            <family val="2"/>
          </rPr>
          <t xml:space="preserve">
§86.1813-17(a)(6), (g)(1) and §86.1860-17(b), (c)(4)</t>
        </r>
      </text>
    </comment>
    <comment ref="W19" authorId="1" shapeId="0" xr:uid="{00000000-0006-0000-0400-00001B000000}">
      <text>
        <r>
          <rPr>
            <b/>
            <sz val="12"/>
            <color indexed="81"/>
            <rFont val="Tahoma"/>
            <family val="2"/>
          </rPr>
          <t>EPA:</t>
        </r>
        <r>
          <rPr>
            <sz val="12"/>
            <color indexed="81"/>
            <rFont val="Tahoma"/>
            <family val="2"/>
          </rPr>
          <t xml:space="preserve">
§86.1813-17(a)(2)(i);</t>
        </r>
        <r>
          <rPr>
            <sz val="9"/>
            <color indexed="81"/>
            <rFont val="Tahoma"/>
            <family val="2"/>
          </rPr>
          <t xml:space="preserve">
</t>
        </r>
      </text>
    </comment>
    <comment ref="Z19" authorId="2" shapeId="0" xr:uid="{00000000-0006-0000-0400-00001C000000}">
      <text>
        <r>
          <rPr>
            <b/>
            <sz val="12"/>
            <color indexed="81"/>
            <rFont val="Tahoma"/>
            <family val="2"/>
          </rPr>
          <t xml:space="preserve">EPA:
</t>
        </r>
        <r>
          <rPr>
            <sz val="12"/>
            <color indexed="81"/>
            <rFont val="Tahoma"/>
            <family val="2"/>
          </rPr>
          <t>Intermediate steps from 
§86.1860-17(b) equation</t>
        </r>
      </text>
    </comment>
    <comment ref="AA19" authorId="1" shapeId="0" xr:uid="{00000000-0006-0000-0400-00001D000000}">
      <text>
        <r>
          <rPr>
            <b/>
            <sz val="12"/>
            <color indexed="81"/>
            <rFont val="Tahoma"/>
            <family val="2"/>
          </rPr>
          <t>EPA:</t>
        </r>
        <r>
          <rPr>
            <sz val="12"/>
            <color indexed="81"/>
            <rFont val="Tahoma"/>
            <family val="2"/>
          </rPr>
          <t xml:space="preserve">
§86.1813-17(a)(2)(ii);
§1037-103(b)(3);</t>
        </r>
        <r>
          <rPr>
            <sz val="11"/>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Good, David</author>
    <author>Londo, Zachary</author>
  </authors>
  <commentList>
    <comment ref="I12" authorId="0" shapeId="0" xr:uid="{00000000-0006-0000-0500-000001000000}">
      <text>
        <r>
          <rPr>
            <b/>
            <sz val="12"/>
            <color indexed="81"/>
            <rFont val="Calibri"/>
            <family val="2"/>
            <scheme val="minor"/>
          </rPr>
          <t>EPA:</t>
        </r>
        <r>
          <rPr>
            <sz val="12"/>
            <color indexed="81"/>
            <rFont val="Calibri"/>
            <family val="2"/>
            <scheme val="minor"/>
          </rPr>
          <t xml:space="preserve">
40 CFR 86.1861-17(b)(3).
</t>
        </r>
      </text>
    </comment>
    <comment ref="J12" authorId="0" shapeId="0" xr:uid="{00000000-0006-0000-0500-000002000000}">
      <text>
        <r>
          <rPr>
            <b/>
            <sz val="12"/>
            <color indexed="81"/>
            <rFont val="Calibri"/>
            <family val="2"/>
            <scheme val="minor"/>
          </rPr>
          <t>EPA:</t>
        </r>
        <r>
          <rPr>
            <sz val="12"/>
            <color indexed="81"/>
            <rFont val="Calibri"/>
            <family val="2"/>
            <scheme val="minor"/>
          </rPr>
          <t xml:space="preserve">
40 CFR 86.1861-17(b)(4).</t>
        </r>
      </text>
    </comment>
    <comment ref="D13" authorId="1" shapeId="0" xr:uid="{00000000-0006-0000-0500-000003000000}">
      <text>
        <r>
          <rPr>
            <b/>
            <sz val="12"/>
            <color indexed="81"/>
            <rFont val="Tahoma"/>
            <family val="2"/>
          </rPr>
          <t>EPA:</t>
        </r>
        <r>
          <rPr>
            <sz val="12"/>
            <color indexed="81"/>
            <rFont val="Tahoma"/>
            <family val="2"/>
          </rPr>
          <t xml:space="preserve">
§86.1813-17(a)(2)(i) Table 1</t>
        </r>
      </text>
    </comment>
    <comment ref="E13" authorId="1" shapeId="0" xr:uid="{00000000-0006-0000-0500-000004000000}">
      <text>
        <r>
          <rPr>
            <b/>
            <sz val="12"/>
            <color indexed="81"/>
            <rFont val="Tahoma"/>
            <family val="2"/>
          </rPr>
          <t xml:space="preserve">EPA:
</t>
        </r>
        <r>
          <rPr>
            <sz val="12"/>
            <color indexed="81"/>
            <rFont val="Tahoma"/>
            <family val="2"/>
          </rPr>
          <t>§86.1860-17(b) and (c)(4)</t>
        </r>
      </text>
    </comment>
    <comment ref="F13" authorId="0" shapeId="0" xr:uid="{00000000-0006-0000-0500-000005000000}">
      <text>
        <r>
          <rPr>
            <b/>
            <sz val="12"/>
            <color indexed="81"/>
            <rFont val="Tahoma"/>
            <family val="2"/>
          </rPr>
          <t xml:space="preserve">EPA:
</t>
        </r>
        <r>
          <rPr>
            <sz val="12"/>
            <color indexed="81"/>
            <rFont val="Tahoma"/>
            <family val="2"/>
          </rPr>
          <t>§86.1860-17(b) and  (c)(4)</t>
        </r>
      </text>
    </comment>
    <comment ref="H21" authorId="0" shapeId="0" xr:uid="{00000000-0006-0000-0500-000006000000}">
      <text>
        <r>
          <rPr>
            <b/>
            <sz val="11"/>
            <color indexed="81"/>
            <rFont val="Tahoma"/>
            <family val="2"/>
          </rPr>
          <t xml:space="preserve">EPA:
</t>
        </r>
        <r>
          <rPr>
            <sz val="11"/>
            <color indexed="81"/>
            <rFont val="Tahoma"/>
            <family val="2"/>
          </rPr>
          <t>40 CFR 86.1860-17(e)(3) and 86.1861-17(b)(3).</t>
        </r>
        <r>
          <rPr>
            <sz val="9"/>
            <color indexed="81"/>
            <rFont val="Tahoma"/>
            <family val="2"/>
          </rPr>
          <t xml:space="preserve">
</t>
        </r>
      </text>
    </comment>
    <comment ref="H33" authorId="0" shapeId="0" xr:uid="{00000000-0006-0000-0500-000007000000}">
      <text>
        <r>
          <rPr>
            <b/>
            <sz val="11"/>
            <color indexed="81"/>
            <rFont val="Tahoma"/>
            <family val="2"/>
          </rPr>
          <t xml:space="preserve">EPA:
</t>
        </r>
        <r>
          <rPr>
            <sz val="11"/>
            <color indexed="81"/>
            <rFont val="Tahoma"/>
            <family val="2"/>
          </rPr>
          <t>40 CFR 86.1860-17(e)(3) and 86.1861-17(b)(3).</t>
        </r>
        <r>
          <rPr>
            <sz val="9"/>
            <color indexed="81"/>
            <rFont val="Tahoma"/>
            <family val="2"/>
          </rPr>
          <t xml:space="preserve">
</t>
        </r>
      </text>
    </comment>
    <comment ref="H45" authorId="0" shapeId="0" xr:uid="{00000000-0006-0000-0500-000008000000}">
      <text>
        <r>
          <rPr>
            <b/>
            <sz val="11"/>
            <color indexed="81"/>
            <rFont val="Tahoma"/>
            <family val="2"/>
          </rPr>
          <t>EPA:</t>
        </r>
        <r>
          <rPr>
            <sz val="11"/>
            <color indexed="81"/>
            <rFont val="Tahoma"/>
            <family val="2"/>
          </rPr>
          <t xml:space="preserve">
40 CFR 86.1860-17(e)(3) and 86.1861-17(b)(3).
</t>
        </r>
      </text>
    </comment>
  </commentList>
</comments>
</file>

<file path=xl/sharedStrings.xml><?xml version="1.0" encoding="utf-8"?>
<sst xmlns="http://schemas.openxmlformats.org/spreadsheetml/2006/main" count="817" uniqueCount="316">
  <si>
    <t>A</t>
  </si>
  <si>
    <t>C</t>
  </si>
  <si>
    <t>B</t>
  </si>
  <si>
    <t>H</t>
  </si>
  <si>
    <t>Comments</t>
  </si>
  <si>
    <t>Fleet Average Compliance Level</t>
  </si>
  <si>
    <t>B.  Model Year</t>
  </si>
  <si>
    <t>C. Category</t>
  </si>
  <si>
    <t>units</t>
  </si>
  <si>
    <t>Transfer</t>
  </si>
  <si>
    <t>-</t>
  </si>
  <si>
    <t>Instructions</t>
  </si>
  <si>
    <t xml:space="preserve">Select Model Year: </t>
  </si>
  <si>
    <r>
      <t>F. Production Volume</t>
    </r>
    <r>
      <rPr>
        <b/>
        <sz val="12"/>
        <rFont val="Arial"/>
        <family val="2"/>
      </rPr>
      <t xml:space="preserve"> </t>
    </r>
  </si>
  <si>
    <t>2016 Early Credits:</t>
  </si>
  <si>
    <t>2017 Early Credits:</t>
  </si>
  <si>
    <t xml:space="preserve">2019 Credits: </t>
  </si>
  <si>
    <t># of Units</t>
  </si>
  <si>
    <t>g/mi</t>
  </si>
  <si>
    <t>Fleet average standard</t>
  </si>
  <si>
    <t>Credits or Debits</t>
  </si>
  <si>
    <t>Test Group</t>
  </si>
  <si>
    <t>Select Model Year:</t>
  </si>
  <si>
    <t>Total Production</t>
  </si>
  <si>
    <t>(x 1000 Miles)</t>
  </si>
  <si>
    <t>Date: _____________</t>
  </si>
  <si>
    <t>Emission Standard</t>
  </si>
  <si>
    <t>FTP (NMOG+NOx)</t>
  </si>
  <si>
    <t>D</t>
  </si>
  <si>
    <t>Bin
(NMOG + NOx)</t>
  </si>
  <si>
    <t>A.  Date of Transaction</t>
  </si>
  <si>
    <t>gram/mi</t>
  </si>
  <si>
    <t>No</t>
  </si>
  <si>
    <t>Yes</t>
  </si>
  <si>
    <t>Date:_______________</t>
  </si>
  <si>
    <t>E</t>
  </si>
  <si>
    <t>Test Group Useful Life Miles</t>
  </si>
  <si>
    <t>F</t>
  </si>
  <si>
    <t>N/A</t>
  </si>
  <si>
    <t>Production
(50-State)</t>
  </si>
  <si>
    <t>x1000 Mi</t>
  </si>
  <si>
    <t>FED SULEV30</t>
  </si>
  <si>
    <r>
      <t xml:space="preserve">G.  Credit (Debit) 
</t>
    </r>
    <r>
      <rPr>
        <b/>
        <sz val="12"/>
        <color rgb="FF0000FF"/>
        <rFont val="Arial"/>
        <family val="2"/>
      </rPr>
      <t>[Calc from D,E,F]</t>
    </r>
  </si>
  <si>
    <t>G</t>
  </si>
  <si>
    <t>Total 2019 Credits Remaining:</t>
  </si>
  <si>
    <t>Total 2016 Early Credits Remaining:</t>
  </si>
  <si>
    <r>
      <t>Manufacturer: _________</t>
    </r>
    <r>
      <rPr>
        <b/>
        <sz val="24"/>
        <rFont val="Arial"/>
        <family val="2"/>
      </rPr>
      <t>______________</t>
    </r>
  </si>
  <si>
    <t>I</t>
  </si>
  <si>
    <t>Last Date When Credits can be Traded</t>
  </si>
  <si>
    <t>Total 2017 Early Credits Remaining:</t>
  </si>
  <si>
    <t>D. Applicable FTP Standards</t>
  </si>
  <si>
    <t>E.   
Mfr  FTP Compliance Level</t>
  </si>
  <si>
    <t>Date Credits/ Debits were earned</t>
  </si>
  <si>
    <t>Date Credits will expire</t>
  </si>
  <si>
    <t>Small Volume?</t>
  </si>
  <si>
    <t>FTP
Useful Life of Averaging Set
(must be 150K)</t>
  </si>
  <si>
    <t>2b or 3</t>
  </si>
  <si>
    <t>2b</t>
  </si>
  <si>
    <t>HDV Class 2b Averaging Set</t>
  </si>
  <si>
    <t>HDV Class 3 Averaging Set</t>
  </si>
  <si>
    <t>HDV  Class of Test Group (and Class of Averaging Set)</t>
  </si>
  <si>
    <t>Class 2b:</t>
  </si>
  <si>
    <t>Class 3</t>
  </si>
  <si>
    <t>(transitional--thru 2021MY only; ref. 86.1816-18(b)(7)(i))</t>
  </si>
  <si>
    <t>Class 2b or 3:</t>
  </si>
  <si>
    <t xml:space="preserve">Select Phase-in Approach: </t>
  </si>
  <si>
    <t>Primary--(Used for 2016-2021MYs)</t>
  </si>
  <si>
    <t xml:space="preserve">Applicable Phase-in Regulations: </t>
  </si>
  <si>
    <t>HD Class 2b</t>
  </si>
  <si>
    <t>HD Class 3</t>
  </si>
  <si>
    <t>Total 2016-2017 Early Credits Remaining:</t>
  </si>
  <si>
    <t>Grand Total 2016-2019 Credits Remaining:</t>
  </si>
  <si>
    <t>LDV &amp; LLDT Averaging Set</t>
  </si>
  <si>
    <t>HLDT &amp; MDPV Averaging Set</t>
  </si>
  <si>
    <t>LDV/LLDT</t>
  </si>
  <si>
    <t>HLDT/MDPV</t>
  </si>
  <si>
    <t>Class of Test Group (and Class of Averaging Set)</t>
  </si>
  <si>
    <t>Total Production
(Nationwide)</t>
  </si>
  <si>
    <t>Cold FTP (NMHC)</t>
  </si>
  <si>
    <t>LDV/LLDT or 
HLDT/MDPV</t>
  </si>
  <si>
    <t>.</t>
  </si>
  <si>
    <t>Test Group
(gasoline fueled test groups only)</t>
  </si>
  <si>
    <t>Production
(50-States plus U.S. territories)</t>
  </si>
  <si>
    <t>Fleet average compliance value (rounded to nearest 0.1 gpm)</t>
  </si>
  <si>
    <t>Total 2016-2018 Credits Remaining:</t>
  </si>
  <si>
    <t>Purchased 500 HDV FTP credits from Manufacturer A (earned on 12/31/2016)</t>
  </si>
  <si>
    <t>Cold NMHC Standard or FEL (in increments of 0.1 gpm)</t>
  </si>
  <si>
    <t>D. Applicable Cold NMHC Fleet Average Standard</t>
  </si>
  <si>
    <t>E. Fleet Ave Cold NMHC Compliance Level</t>
  </si>
  <si>
    <t>Total 2016 Credits Remaining:</t>
  </si>
  <si>
    <t>Total 2018 Credits Remaining:</t>
  </si>
  <si>
    <t>2b_395</t>
  </si>
  <si>
    <t>2b_340</t>
  </si>
  <si>
    <t>2b_250</t>
  </si>
  <si>
    <t>2b_150</t>
  </si>
  <si>
    <t>2b_200</t>
  </si>
  <si>
    <t>2b_0</t>
  </si>
  <si>
    <t>3_630</t>
  </si>
  <si>
    <t>3_570</t>
  </si>
  <si>
    <t>3_400</t>
  </si>
  <si>
    <t>3_270</t>
  </si>
  <si>
    <t>3_230</t>
  </si>
  <si>
    <t>3_200</t>
  </si>
  <si>
    <t>3_0</t>
  </si>
  <si>
    <t>Following are valid values for Sheet "HDV" HDV Class/Bin combinations</t>
  </si>
  <si>
    <t>Error Check for Valid HDV Class &amp; Bin</t>
  </si>
  <si>
    <t>Error Check for Valid Test Group Useful Life</t>
  </si>
  <si>
    <t>Error Checks</t>
  </si>
  <si>
    <t>Error Check: Valid Use of Trans-itional Bins</t>
  </si>
  <si>
    <t>2016 Credits:</t>
  </si>
  <si>
    <t>2017 Credits:</t>
  </si>
  <si>
    <t>2018 Credits:</t>
  </si>
  <si>
    <t xml:space="preserve">2018 Credits: </t>
  </si>
  <si>
    <t>Not Limited</t>
  </si>
  <si>
    <t>No expiration date</t>
  </si>
  <si>
    <t>F. Production Volume (Nationwide)</t>
  </si>
  <si>
    <t>Purchased 2000 Cold NMHC credits from Manufacturer A (earned on 12/31/2016)</t>
  </si>
  <si>
    <t xml:space="preserve">2019 LDV/LDT Cold NMHC Credits earned per 40 CFR 86.1864-10; see attached spreadsheet. </t>
  </si>
  <si>
    <t xml:space="preserve">2019 HLDT/MDPV Cold NMHC Credits earned per 40 CFR 86.1864-10; see attached spreadsheet. </t>
  </si>
  <si>
    <t>2015 Credits:</t>
  </si>
  <si>
    <t>2010 Credits:</t>
  </si>
  <si>
    <t>2011 Credits:</t>
  </si>
  <si>
    <t>2012 Credits:</t>
  </si>
  <si>
    <t>2013 Credits:</t>
  </si>
  <si>
    <t>2014 Credits:</t>
  </si>
  <si>
    <t>Total 2017 Credits Remaining:</t>
  </si>
  <si>
    <t>Total 2010-2017 Credits Remaining:</t>
  </si>
  <si>
    <t>Total 2010-2018 Credits Remaining:</t>
  </si>
  <si>
    <t>Grand Total 2010-2019 Credits Remaining:</t>
  </si>
  <si>
    <t>Total 2010 Credits Remaining:</t>
  </si>
  <si>
    <t>Total 2011 Credits Remaining:</t>
  </si>
  <si>
    <t>Total 2013 Credits Remaining:</t>
  </si>
  <si>
    <t>Total 2012 Credits Remaining:</t>
  </si>
  <si>
    <t>Total 2014 Credits Remaining:</t>
  </si>
  <si>
    <t>Total 2015 Credits Remaining:</t>
  </si>
  <si>
    <t>Total 2018 Early Credits Remaining:</t>
  </si>
  <si>
    <t>Vehicle Class of Evap Family (and Averaging Set)</t>
  </si>
  <si>
    <t>Evap Classes:</t>
  </si>
  <si>
    <t>Evap FELs:</t>
  </si>
  <si>
    <t>LDV/LDT1</t>
  </si>
  <si>
    <t>LDT2</t>
  </si>
  <si>
    <t>HDV</t>
  </si>
  <si>
    <t>E10 
Total HC Equivalent</t>
  </si>
  <si>
    <t>Evaporative Emissions</t>
  </si>
  <si>
    <t>FEL
 of Evap Family (low altitude)</t>
  </si>
  <si>
    <t>Evap Family Useful Life Miles</t>
  </si>
  <si>
    <t>Evap Family
Useful Life of Averaging Set
(must be 150K)</t>
  </si>
  <si>
    <t>Total Production of Averaging Set</t>
  </si>
  <si>
    <t>Fleet average compliance value</t>
  </si>
  <si>
    <t>Test Fuel:</t>
  </si>
  <si>
    <t>Phase 2</t>
  </si>
  <si>
    <t>Tier 3</t>
  </si>
  <si>
    <t>LEV 3</t>
  </si>
  <si>
    <t>Ph 2, LEV3 or Tier3</t>
  </si>
  <si>
    <t>(x 1000 
Miles)</t>
  </si>
  <si>
    <t>Evaporative Family (including Early Allowance Evap Families)</t>
  </si>
  <si>
    <t>MY of Early</t>
  </si>
  <si>
    <t>Allowance</t>
  </si>
  <si>
    <t>Evap Family:</t>
  </si>
  <si>
    <t>NA</t>
  </si>
  <si>
    <r>
      <t xml:space="preserve">Production
</t>
    </r>
    <r>
      <rPr>
        <b/>
        <sz val="11"/>
        <color rgb="FFFF0000"/>
        <rFont val="Arial"/>
        <family val="2"/>
      </rPr>
      <t>(50-State)</t>
    </r>
  </si>
  <si>
    <t>Test Fuel (used for HS + Diurnal test)</t>
  </si>
  <si>
    <t>gr/test; (HS + Diurnal)</t>
  </si>
  <si>
    <t>vehicle-gr/test</t>
  </si>
  <si>
    <t>grams/test</t>
  </si>
  <si>
    <t>Tier 3 Evaporative LDT2 Averaging Set</t>
  </si>
  <si>
    <t>Tier 3 Evaporative LDV/LDT1 Averaging Set</t>
  </si>
  <si>
    <t>Tier 3 Evaporative HLDT/MDPV Averaging Set</t>
  </si>
  <si>
    <t>Tier 3 Evaporative HDV Averaging Set</t>
  </si>
  <si>
    <t>HLDT Allowance only</t>
  </si>
  <si>
    <t>MDPV Allowance only</t>
  </si>
  <si>
    <t>LDV/LDT1; LDT2; HLDT/MDPV, HDV, HLDT Allowance only or MDPV Allowance only</t>
  </si>
  <si>
    <r>
      <t xml:space="preserve">Production
</t>
    </r>
    <r>
      <rPr>
        <b/>
        <sz val="11"/>
        <color rgb="FFFF0000"/>
        <rFont val="Arial"/>
        <family val="2"/>
      </rPr>
      <t>(Federal only)</t>
    </r>
    <r>
      <rPr>
        <b/>
        <sz val="11"/>
        <rFont val="Arial"/>
        <family val="2"/>
      </rPr>
      <t xml:space="preserve">
[Needed for 2017MY &amp; LDV/ LLDT/HLDT Allowances]</t>
    </r>
  </si>
  <si>
    <t>Class of HDV
[Needed only if Column B is HDV]</t>
  </si>
  <si>
    <t>[PZEVs, CARB Opt 1 Vehs, Allowances &amp; some HDVs can't earn credits]</t>
  </si>
  <si>
    <t>[Class 2b, 3, 4, 5, 6, 7 or 8]</t>
  </si>
  <si>
    <t>HDV Classes:</t>
  </si>
  <si>
    <t>Test Data</t>
  </si>
  <si>
    <t>Statement</t>
  </si>
  <si>
    <t>Not applicable</t>
  </si>
  <si>
    <t>Model Year Early Allowance Was Earned</t>
  </si>
  <si>
    <t>2015 or 2016 
Carryover PZEV Option 1 (Rig Test) Using Phase 2 test fuel?</t>
  </si>
  <si>
    <t>Yes or No</t>
  </si>
  <si>
    <t>2015 or 2016 CARB LEV3 Option 1 
(Rig Test) Carryover?</t>
  </si>
  <si>
    <t>C   (2015 PZEV)</t>
  </si>
  <si>
    <t>K</t>
  </si>
  <si>
    <t>L</t>
  </si>
  <si>
    <t>N   (2017 Allowance)</t>
  </si>
  <si>
    <t>O</t>
  </si>
  <si>
    <t>F   (2015 PZEV)</t>
  </si>
  <si>
    <t>Q</t>
  </si>
  <si>
    <t xml:space="preserve">M  </t>
  </si>
  <si>
    <t xml:space="preserve">J   </t>
  </si>
  <si>
    <t>Manufacturer Comments</t>
  </si>
  <si>
    <t>Error Check: 
Does FEL Exceed the CAP for the Vehicle Class?</t>
  </si>
  <si>
    <t>2015,  2016, 2017 (&gt;6000 GVWR only), 
or NA</t>
  </si>
  <si>
    <t>HDV Class    4-8 Certification Basis [If Statement, Can't Earn Credits]</t>
  </si>
  <si>
    <t>Test Data or Statement</t>
  </si>
  <si>
    <r>
      <t>Early Allowance Evap Family (</t>
    </r>
    <r>
      <rPr>
        <b/>
        <u/>
        <sz val="11"/>
        <rFont val="Arial"/>
        <family val="2"/>
      </rPr>
      <t>Not</t>
    </r>
    <r>
      <rPr>
        <b/>
        <sz val="11"/>
        <rFont val="Arial"/>
        <family val="2"/>
      </rPr>
      <t xml:space="preserve"> used to meet Phase-in Requirements; </t>
    </r>
    <r>
      <rPr>
        <b/>
        <u/>
        <sz val="11"/>
        <rFont val="Arial"/>
        <family val="2"/>
      </rPr>
      <t>Not</t>
    </r>
    <r>
      <rPr>
        <b/>
        <sz val="11"/>
        <rFont val="Arial"/>
        <family val="2"/>
      </rPr>
      <t xml:space="preserve"> used for 2017 Nationwide PZEV 
Phase-in Option)? 
[Can be 2015-2016 Carryover CARB Option1, CARB Option2 or Tier3 Evap Family]</t>
    </r>
  </si>
  <si>
    <t>2017 Early Allowance (HDV); certified to LEV3 Option 2 stds; not used in Evap Phase-in calcs</t>
  </si>
  <si>
    <r>
      <rPr>
        <b/>
        <sz val="11"/>
        <color rgb="FFFF0000"/>
        <rFont val="Arial"/>
        <family val="2"/>
      </rPr>
      <t xml:space="preserve">(Note: Early Allowances Expire after 2021 MY); </t>
    </r>
    <r>
      <rPr>
        <b/>
        <sz val="11"/>
        <rFont val="Arial"/>
        <family val="2"/>
      </rPr>
      <t xml:space="preserve">
Yes or No</t>
    </r>
  </si>
  <si>
    <t>2017 Credits (LDV/LDT1 and LDT2 Classes only):</t>
  </si>
  <si>
    <t>D. Applicable Evap HS+D Standards</t>
  </si>
  <si>
    <t>E.  Mfr  Evap HS+D Compliance Level</t>
  </si>
  <si>
    <t xml:space="preserve">  LDV/LDT1 - Total 2017  Credits Remaining:</t>
  </si>
  <si>
    <t>Purchased 500 HLDV/MDPV Evaporative credits from Manufacturer A (earned on 12/31/2018)</t>
  </si>
  <si>
    <t xml:space="preserve">  LDT2      -     Total 2017 Credits Remaining:</t>
  </si>
  <si>
    <t xml:space="preserve">     2019 Credits expire Dec 31, 2024;  
     Debits must be paid off by Dec 31, 2022.</t>
  </si>
  <si>
    <t xml:space="preserve">          LDV/LDT1   -        Total 2018  Credits Remaining:</t>
  </si>
  <si>
    <t xml:space="preserve">          LDT2       -             Total 2018 Credits Remaining:</t>
  </si>
  <si>
    <t xml:space="preserve">          HLDT/MDPV -      Total 2018 Credits Remaining:</t>
  </si>
  <si>
    <t xml:space="preserve">          HDV       -              Total 2018 Credits Remaining:</t>
  </si>
  <si>
    <t xml:space="preserve">          LDV/LDT1   -        Total 2019  Credits Remaining:</t>
  </si>
  <si>
    <t xml:space="preserve">          LDT2       -             Total 2019 Credits Remaining:</t>
  </si>
  <si>
    <t xml:space="preserve">          HLDT/MDPV -      Total 2019 Credits Remaining:</t>
  </si>
  <si>
    <t xml:space="preserve">          HDV       -              Total 2019 Credits Remaining:</t>
  </si>
  <si>
    <t xml:space="preserve">     LDV/LDT1   -  Grand Total 2017-2019  Credits Remaining:</t>
  </si>
  <si>
    <t xml:space="preserve">     LDT2       -       Grand Total 2017-2019 Credits Remaining:</t>
  </si>
  <si>
    <t xml:space="preserve">     HLDT/MDPV -Grand Total 2017-2019 Credits Remaining:</t>
  </si>
  <si>
    <t xml:space="preserve">     HDV       -        Grand Total 2017-2019 Credits Remaining:</t>
  </si>
  <si>
    <t xml:space="preserve">     2018 Credits expire Dec 31, 2023;  
     Debits must be paid off by Dec 31, 2021.</t>
  </si>
  <si>
    <t>Primary--(Used for 2017-2022MYs)</t>
  </si>
  <si>
    <t>vehicles</t>
  </si>
  <si>
    <t>veh-grams/test</t>
  </si>
  <si>
    <r>
      <t xml:space="preserve">FTP Intermediate calculation
</t>
    </r>
    <r>
      <rPr>
        <b/>
        <sz val="11"/>
        <color rgb="FF0000FF"/>
        <rFont val="Arial"/>
        <family val="2"/>
      </rPr>
      <t>[(Production x Bin Std)/Total Production]</t>
    </r>
  </si>
  <si>
    <t>Transferred 437 Credits from 2016 model year to 2018 model year (earned on 12/31/2016).</t>
  </si>
  <si>
    <t xml:space="preserve">     4/1/2019</t>
  </si>
  <si>
    <t>Transferred 268 Credits from 2017 model year to 2018 model year (earned on 12/31/2017).</t>
  </si>
  <si>
    <t>Purchased 1,000 2019 HDV FTP Credits  to Manufacturer B (earned on 12/31/2019).</t>
  </si>
  <si>
    <t>Example Template - Light-Duty Vehicle - Cold NMHC Fleet Average Calculations for One Model Year</t>
  </si>
  <si>
    <t>Example Template - LDV/LDT/MDPV Fleet Average Cold NMHC Credits - AB&amp;T Model Year Summary Table</t>
  </si>
  <si>
    <t>Example Template - Tier 3 Evaporative Fleet Average (Hot Soak + Diurnal) Credits - AB&amp;T Model Year Summary Table</t>
  </si>
  <si>
    <t>Example Template - HDV Tier 3 Class 2b/3 FTP Fleet Average (NMOG + NOx) Credits - AB&amp;T Model Year Summary Table</t>
  </si>
  <si>
    <t xml:space="preserve">Example Template    -    LDV/LDT/HDV Federal Tier 3 Evaporative (Hot Soak + Diurnal) Emissions    -    Fleet Average Calculations for One Model Year </t>
  </si>
  <si>
    <t>Grand Totals:</t>
  </si>
  <si>
    <t>Example Template - HDV Class 2b/3 - Federal Tier 3 FTP Fleet Average NMOG+NOx Calculations for One Model Year</t>
  </si>
  <si>
    <t xml:space="preserve">2016 Early Tier 3 HD Class 2b FTP Credits earned per 40 CFR 86.1816-18(b)(11); see other spreadsheet. </t>
  </si>
  <si>
    <t xml:space="preserve">2016 Early Tier 3 HD Class 3 FTP Credits earned per 40 CFR 86.1816-18(b)(11); see other spreadsheet. </t>
  </si>
  <si>
    <t xml:space="preserve">2017 Early Tier 3 HD Class 2b FTP Credits earned per 40 CFR 86.1816-18(b)(11); see other spreadsheet. </t>
  </si>
  <si>
    <t xml:space="preserve">2017 Early Tier 3 HD Class 3 FTP Credits earned per 40 CFR 86.1816-18(b)(11); see other spreadsheet. </t>
  </si>
  <si>
    <t xml:space="preserve">2018 Tier 3 HD Class 2b FTP Credits earned using Primary phase-in approach; see other spreadsheet. </t>
  </si>
  <si>
    <t xml:space="preserve">2018 Tier 3 HD Class 3 FTP Credits earnedusing Primary phase-in approach; ; see other spreadsheet. </t>
  </si>
  <si>
    <t xml:space="preserve">2019 Tier 3 HD Class 2b FTP Credits earned using Primary or Alternative phase-in approach; see other spreadsheet. </t>
  </si>
  <si>
    <t xml:space="preserve">2019 Tier 3 HD Class 3 FTP Credits earned using Primary or Alternative phase-in approach; see other spreadsheet. </t>
  </si>
  <si>
    <t xml:space="preserve">2010 LDV/LDT Cold NMHC Credits earned per 40 CFR 86.1864-10; see other spreadsheet. </t>
  </si>
  <si>
    <t xml:space="preserve">2011 LDV/LDT Cold NMHC Credits earned per 40 CFR 86.1864-10; see other spreadsheet. </t>
  </si>
  <si>
    <t xml:space="preserve">2012 LDV/LDT Cold NMHC Credits earned per 40 CFR 86.1864-10; see other spreadsheet. </t>
  </si>
  <si>
    <t xml:space="preserve">2012 HLDT/MDPV Cold NMHC Credits earned per 40 CFR 86.1864-10; see other spreadsheet. </t>
  </si>
  <si>
    <t xml:space="preserve">2013 LDV/LDT Cold NMHC Credits earned per 40 CFR 86.1864-10; see other spreadsheet. </t>
  </si>
  <si>
    <t xml:space="preserve">2013 HLDT/MDPV Cold NMHC Credits earned per 40 CFR 86.1864-10; see other spreadsheet. </t>
  </si>
  <si>
    <t xml:space="preserve">2014 LDV/LDT Cold NMHC Credits earned per 40 CFR 86.1864-10; see other spreadsheet. </t>
  </si>
  <si>
    <t xml:space="preserve">2014 HLDT/MDPV Cold NMHC Credits earned per 40 CFR 86.1864-10; see other spreadsheet. </t>
  </si>
  <si>
    <t xml:space="preserve">2015 LDV/LDT Cold NMHC Credits earned per 40 CFR 86.1864-10; see other spreadsheet. </t>
  </si>
  <si>
    <t xml:space="preserve">2015 HLDT/MDPV Cold NMHC Credits earned per 40 CFR 86.1864-10; see other spreadsheet. </t>
  </si>
  <si>
    <t xml:space="preserve">2016 LDV/LDT Cold NMHC Credits earned per 40 CFR 86.1864-10; see other spreadsheet. </t>
  </si>
  <si>
    <t xml:space="preserve">2016 HLDT/MDPV Cold NMHC Credits earned per 40 CFR 86.1864-10; see other spreadsheet. </t>
  </si>
  <si>
    <t xml:space="preserve">2017 LDV/LDT Cold NMHC Credits earned per 40 CFR 86.1864-10; see other spreadsheet. </t>
  </si>
  <si>
    <t xml:space="preserve">2017 HLDT/MDPV Cold NMHC Credits earned per 40 CFR 86.1864-10; see other spreadsheet. </t>
  </si>
  <si>
    <t xml:space="preserve">2018 LDV/LDT Cold NMHC Credits earned per 40 CFR 86.1864-10; see other spreadsheet. </t>
  </si>
  <si>
    <t xml:space="preserve">2018 HLDT/MDPV Cold NMHC Credits earned per 40 CFR 86.1864-10; see other spreadsheet. </t>
  </si>
  <si>
    <t xml:space="preserve">2017 Tier 3 LDV/LDT1 Evap Credits earned; see other spreadsheet. </t>
  </si>
  <si>
    <t xml:space="preserve">2017 Tier 3 LDT2 Evap Credits earned; see other spreadsheet. </t>
  </si>
  <si>
    <t>Cold NMHC
Production
x (FEL or Standard)</t>
  </si>
  <si>
    <t>2015 Early Allowance (HLDT);  [Allowance vehs not used  in Evap Phase-in calcs]</t>
  </si>
  <si>
    <t>2016 Early Allowance (HLDT);  [Allowance vehs not used  in Evap Phase-in calcs]</t>
  </si>
  <si>
    <t>2017 Early Allowance (MDPV);  [Allowance vehs not used  in Evap Phase-in calcs]</t>
  </si>
  <si>
    <t>2015 HLDT Carryover LEV3 Option 1 (Rig test) tested on LEV3 test fuel;</t>
  </si>
  <si>
    <t>2015 LDT2  PZEV Carryover</t>
  </si>
  <si>
    <t>I (LEV3 Opt 1 HLDT Carryover)</t>
  </si>
  <si>
    <t>Unrounded units x g/test</t>
  </si>
  <si>
    <t>vehicle-grams/test</t>
  </si>
  <si>
    <r>
      <t xml:space="preserve">Evap
Intermediate Calculation
</t>
    </r>
    <r>
      <rPr>
        <b/>
        <sz val="11"/>
        <color rgb="FF0000FF"/>
        <rFont val="Arial"/>
        <family val="2"/>
      </rPr>
      <t>[Unrounded Production x FEL]</t>
    </r>
  </si>
  <si>
    <t>Tier 3 Fleet Average Compliance Level</t>
  </si>
  <si>
    <t xml:space="preserve">F. 
Production Volume </t>
  </si>
  <si>
    <t>Sold 7,000 2018 HDV Evaporative Credits  to Manufacturer B (earned on 12/31/2018).</t>
  </si>
  <si>
    <t>Transferred 1208 HLDV/MDPV 2019 Evaporative credits from 2019 to 2018 model year (earned on 12/31/2019).</t>
  </si>
  <si>
    <r>
      <t xml:space="preserve">Cold NMHC
 Intermediate Calculation
</t>
    </r>
    <r>
      <rPr>
        <b/>
        <sz val="11"/>
        <color rgb="FF0000FF"/>
        <rFont val="Arial"/>
        <family val="2"/>
      </rPr>
      <t>[(Prod'n x Cold NMHC FEL) / Total Prod'n]</t>
    </r>
  </si>
  <si>
    <t xml:space="preserve">Early 2011 HLDT/MDPV Cold NMHC Credits earned per 40 CFR 86.1811-10(g)(2)(iv) &amp; 86.1864-10(o)(5); see other spreadsheet. </t>
  </si>
  <si>
    <t>HDV also meets ORVR Standards [Needed for Allowances for Class 3 and above HDVs]</t>
  </si>
  <si>
    <t>R</t>
  </si>
  <si>
    <t>P (2016 Allowance which also meets ORVR standard)</t>
  </si>
  <si>
    <r>
      <t xml:space="preserve">Yes or No
</t>
    </r>
    <r>
      <rPr>
        <b/>
        <sz val="10"/>
        <color rgb="FF0000FF"/>
        <rFont val="Arial"/>
        <family val="2"/>
      </rPr>
      <t>[Uses 2:1 Production Multiplier]</t>
    </r>
  </si>
  <si>
    <t>2016 Early 2 for 1 Allowance (HDV class 3 &amp; above veh certified to Evap&amp;ORVR; not used in phase-in calcs)</t>
  </si>
  <si>
    <t xml:space="preserve">Purpose and Scope of this Guidance Document          </t>
  </si>
  <si>
    <t>Enter "X" if all vehicles are certified at or below fleet average standard and you omit credit calculations per 40 CFR 86.18160-17(f):</t>
  </si>
  <si>
    <t>Averaging Set</t>
  </si>
  <si>
    <t>Check if applicable:</t>
  </si>
  <si>
    <t>LDV &amp; LLDT:</t>
  </si>
  <si>
    <t>HLDT &amp; MDPV:</t>
  </si>
  <si>
    <t>LDV/LDT1:</t>
  </si>
  <si>
    <t>LDT2:</t>
  </si>
  <si>
    <t>HLDT/MDPV:</t>
  </si>
  <si>
    <t>HDV:</t>
  </si>
  <si>
    <r>
      <rPr>
        <b/>
        <sz val="11"/>
        <color rgb="FFFF0000"/>
        <rFont val="Arial"/>
        <family val="2"/>
      </rPr>
      <t xml:space="preserve">(And Using LEV 3
 test fuel); </t>
    </r>
    <r>
      <rPr>
        <b/>
        <sz val="11"/>
        <rFont val="Arial"/>
        <family val="2"/>
      </rPr>
      <t xml:space="preserve">
Yes or No</t>
    </r>
  </si>
  <si>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</si>
  <si>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</si>
  <si>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</si>
  <si>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t xml:space="preserve">     This document was prepared by EPA's Office of Transportation and Air Quality (OTAQ).  It is one of several intended to aid regulated parties in reporting Tier 3 and Cold NMHC Averaging, Banking and Trading (AB&amp;T) information and calculating AB&amp;T fleet average credits for light-duty vehicles and certain heavy-duty class 2b and 3 vehicles, ref. 40 CFR 86.1862-04(c).  It contains EPA's recommended format for manufacturers to report to EPA their end-of-year Tier 3 AB&amp;T calculations, credits and other information with respect to the implementation of the AB&amp;T provisions of the EPA Tier 3 final rule (79 FR 23414, April 28, 2014) as amended (80 FR 9078, February 19, 2015; 80 FR 26463, May 8, 2015);  ref. 40 CFR Parts 85, 86, 600, 1065, 1066.  Use of this document is purely optional.
       This document does not in any way alter or waive the requirements in EPA regulations.  Although the calculations and formulas provided in this document are intended to assist manufacturers in the implementation of EPA regulations, this document does not establish or change the legal rights or obligations of manufacturers or others in complying with EPA regulations, including 40 CFR 86.1862-04(c). If an error or other discrepancy is found in this document, including the calculation formulas, please contact your EPA certification team member or Dave Good at (734) 214-4450 or by email at good.david@epa.gov.  The regulations take precedence.</t>
  </si>
  <si>
    <r>
      <t xml:space="preserve">FTP
NMOG + NOx Standard
</t>
    </r>
    <r>
      <rPr>
        <b/>
        <sz val="11"/>
        <color rgb="FF0000FF"/>
        <rFont val="Arial"/>
        <family val="2"/>
      </rPr>
      <t>[Column C Bin x 0.001]</t>
    </r>
  </si>
  <si>
    <r>
      <t xml:space="preserve">FTP
Production
x Bin Standard
</t>
    </r>
    <r>
      <rPr>
        <b/>
        <sz val="11"/>
        <color rgb="FF0000FF"/>
        <rFont val="Arial"/>
        <family val="2"/>
      </rPr>
      <t>[Columns
 G x Q]</t>
    </r>
  </si>
  <si>
    <t>Manufacturer: ___________________________</t>
  </si>
  <si>
    <r>
      <t xml:space="preserve">Fleet Ave Standard for Vehicle Class
</t>
    </r>
    <r>
      <rPr>
        <b/>
        <sz val="11"/>
        <color rgb="FF0000FF"/>
        <rFont val="Arial"/>
        <family val="2"/>
      </rPr>
      <t>[derived from class in Column B]</t>
    </r>
    <r>
      <rPr>
        <b/>
        <sz val="11"/>
        <rFont val="Arial"/>
        <family val="2"/>
      </rPr>
      <t xml:space="preserve">
</t>
    </r>
    <r>
      <rPr>
        <b/>
        <sz val="11"/>
        <color rgb="FFFF0000"/>
        <rFont val="Arial"/>
        <family val="2"/>
      </rPr>
      <t/>
    </r>
  </si>
  <si>
    <r>
      <t xml:space="preserve">FEL 
Used for Fleet Average Calculations
</t>
    </r>
    <r>
      <rPr>
        <b/>
        <sz val="11"/>
        <color rgb="FF0000FF"/>
        <rFont val="Arial"/>
        <family val="2"/>
      </rPr>
      <t>[Derived from Columns 
B, C, E, J, K, W]</t>
    </r>
  </si>
  <si>
    <r>
      <t xml:space="preserve">Production used in Calcs
</t>
    </r>
    <r>
      <rPr>
        <b/>
        <sz val="11"/>
        <color rgb="FF0000FF"/>
        <rFont val="Arial"/>
        <family val="2"/>
      </rPr>
      <t>[Derived from Columns 
P &amp; Q]</t>
    </r>
  </si>
  <si>
    <t xml:space="preserve">    2017 Credits expire Dec 31, 2022;  
   Debits must be paid off by Dec 31, 2020.</t>
  </si>
  <si>
    <t>Error Message from Column Y
(if any)</t>
  </si>
  <si>
    <r>
      <rPr>
        <b/>
        <sz val="11"/>
        <rFont val="Calibri"/>
        <family val="2"/>
        <scheme val="minor"/>
      </rPr>
      <t xml:space="preserve">                  Evap (2019MY) Spreadsheet - Error Checks in Column Y
</t>
    </r>
    <r>
      <rPr>
        <sz val="11"/>
        <rFont val="Calibri"/>
        <family val="2"/>
        <scheme val="minor"/>
      </rPr>
      <t xml:space="preserve">
=IF(A21="","",
IF(AND(A21&lt;&gt;"",L21="Yes",$C$8&gt;2021),"ERROR--Can't Use Early Allowances after 2021MY",
IF(AND(A21&lt;&gt;"",B21="HLDT Allowance only",$C$8=2017),"Can't Use HLDT Allowance before 2018MY",
IF(AND(A21&lt;&gt;"",B21="MDPV Allowance only",$C$8=2017),"Can't Use MDPV Allowance before 2018MY",
IF(AND(A21&lt;&gt;"",B21="HLDT/MDPV",$C$8=2017),"Can't Use HLDT/MDPV Allowance before 2018MY",
IF(AND(A21&lt;&gt;"",B21="HDV",$C$8=2017),"Can't Use HDV Allowance before 2018MY",
IF(AND(A21&lt;&gt;"",L21="Yes",J21&lt;&gt;"Yes",K21&lt;&gt;"Yes",C21&gt;W21),"ERROR--Early Allowance evaporative family does not comply with Tier 3 standards and is not a 2015 or 2016 Carryover PZEV or Carryover LEV3 Option 1 (Rig Test) Evap family",
IF(AND(A21&lt;&gt;"",L21="Yes",B21="HDV",O21=""),"FIX 50-St Prod'n--needed for HDV Allowances",
IF(AND(A21&lt;&gt;"",B21="MDPV Allowance only",O21=""),"FIX 50-St Prod'n--needed for MDPV early allowances",
IF(AND(A21&lt;&gt;"",L21="Yes",B21="LDV/LDT1",N21=""),"FIX Fed Prod'n--needed for LDV/LDT1 early allowances",
IF(AND(A21&lt;&gt;"",L21="Yes",B21="LDT2",N21=""),"FIX Fed Prod'n--needed for LDT2 early allowances",
IF(AND(A21&lt;&gt;"",L21="Yes",B21="HLDT Allowance only",N21=""),"FIX Fed Prod'n--needed for HLDT early allowances",
IF(AND(A21&lt;&gt;"",L21="Yes",B21="HLDT/MDPV"),"ERROR in Col B--must use HLDT Allowance only or MDPV Allowance only value from Column B menu and corresponding production values for HLDT Allowances or MDPV Allowances as applicable",
IF(AND(A21&lt;&gt;"",B21="HDV",D21=""),"ERROR--Column B is HDV but HDV Class in Column E is Blank",
IF(AND(A21&lt;&gt;"",B21&lt;&gt;"",B21&lt;&gt;"HDV",D21&lt;&gt;""),"ERROR--Column B is not HDV but you entered a HDV Class in Column E",
IF(AND(A21&lt;&gt;"",B21="HDV",D21=4,E21=""),"ERROR--Column E indicates HDV Class 4-8 but Certification Basis in Column F is Blank",
IF(AND(A21&lt;&gt;"",B21="HDV",D21=5,E21=""),"ERROR--Column E indicates HDV Class 4-8 but Certification Basis in Column F is Blank",
IF(AND(A21&lt;&gt;"",B21="HDV",D21=6,E21=""),"ERROR--Column E indicates HDV Class 4-8 but Certification Basis in Column F is Blank",
IF(AND(A21&lt;&gt;"",B21="HDV",D21=7,E21=""),"ERROR--Column E indicates HDV Class 4-8 but Certification Basis in Column F is Blank",
IF(AND(A21&lt;&gt;"",B21="HDV",D21=8,E21=""),"ERROR--Column E indicates HDV Class 4-8 but Certification Basis in Column F is Blank",
IF(AND(A21&lt;&gt;"",D21="2b",E21="Statement"),"ERROR in Columns E &amp; F---Can't use Statement for Certification Basis of Class 2b HDVs",
IF(AND(A21&lt;&gt;"",D21=3,E21="Statement"),"ERROR in Columns E &amp; F---Can't use Statement for Certification Basis of Class 3 HDVs",
IF(AND(A21&lt;&gt;"",B21&lt;&gt;"HDV",E21="Statement"),"ERROR in Columns B &amp; F---Can only use Statement as the Certification Basis of Class 4 and above HDVs",
IF(AND(A21&lt;&gt;"",I21="Phase 2",J21="No"),"ERROR--Can only use Phase 2 test fuel for 2015-2016 Carryover PZEV Option 1 (Rig Test) Evaporative Families",
IF(AND(A21&lt;&gt;"",I21="NA",E21&lt;&gt;"Statement"),"ERROR in Columns F &amp; J---Can only use NA for Test Fuel if Certification is based on a Statement",
IF(AND(A21&lt;&gt;"",J21="Yes",I21&lt;&gt;"Phase 2"),"ERROR--Test fuel must be Phase 2 for 2015-2016 Carryover PZEV Option 1 (Rig test) evaporative families",
IF(AND(A21&lt;&gt;"",J21="Yes",C21&lt;&gt;0.35,C21&lt;&gt;0.5,C21&lt;&gt;0.75),"ERROR--FEL must be 0.350, 0.500 or 0.750 for 2015-2016 Carryover PZEV Option 1 (Rig test) evaporative families",
IF(AND(A21&lt;&gt;"",J21="Yes",B21&lt;&gt;"LDV/LDT1",B21&lt;&gt;"LDT2",B21&lt;&gt;"HLDT/MDPV"),"ERROR--Vehicle class must be LDV/LDT1 or LDT2 or HLDT/MDPV for 2015-2016 Carryover PZEV Option 1 (Rig test) evaporative families",
IF(AND(A21&lt;&gt;"",$C$8&gt;2019,J21="Yes",L21&lt;&gt;"Yes"),"ERROR--Can't use Carryover data from 2015-2016 PZEV Option 1 (Rig test) using Phase 2 test fuel after 2019MY (or after 2021MY if used as an Early Allowance)",
IF(AND(A21&lt;&gt;"",K21="Yes",I21&lt;&gt;"LEV 3"),"ERROR--Test fuel must be LEV 3 for 2015-2016 Carryover LEV3 Option 1 (Rig test) evaporative families",
IF(AND(A21&lt;&gt;"",K21="Yes",C21&lt;&gt;0.35,C21&lt;&gt;0.5,C21&lt;&gt;0.75),"ERROR--FEL must be 0.350, 0.500 or 0.750 for 2015-2016 Carryover LEV3 Option 1 (Rig test) evaporative families",
IF(AND(A21&lt;&gt;"",$C$8&gt;2021,K21="Yes"),"ERROR--Can't use Carryover data from 2015-2016 CARB LEV3 Option 1 (Rig test) using LEV 3 test fuel after 2021MY",
IF(AND(A21&lt;&gt;"",B21&lt;&gt;"LDV/LDT1",G21=120),"ERROR--Useful Life must be 150,000 miles for this Tier 3 Evaporative Family",
IF(AND(A21&lt;&gt;"",L21="Yes",M21&lt;&gt;2015,M21&lt;&gt;2016,M21&lt;&gt;2017),"FIX Model Year Early Allowance was earned",
IF(AND(A21&lt;&gt;"",L21="No",M21&lt;&gt;"",M21&lt;&gt;"NA"),"Error in cols M &amp; N---column M indicates No Allowance but Column N indicates an allowance was earned",
IF(AND(A21&lt;&gt;"",L21="Yes",B21&lt;&gt;"HDV",B21&lt;&gt;"HLDT Allowance only",B21&lt;&gt;"MDPV Allowance only",M21=2017),"ERROR--Early allowances can't be earned in 2017MY for LDV/LDT1 and LDT2 Evaporative Families",
IF(AND(A21&lt;&gt;"",$C$8=2017,N21=""),"FIX Federal Prod'n--needed for 2017MY compliance",
IF(AND(A21&lt;&gt;"",$C$8&lt;&gt;2017,L21="No",O21=""),"FIX 50-St Prod'n",
IF(AND(A21&lt;&gt;"",B21="HLDT Allowance only",L21&lt;&gt;"Yes"),"ERROR - Cols B &amp; M--Column B indicates an Allowance is being used but Column M indicates No Allowance",
IF(AND(A21&lt;&gt;"",B21="MDPV Allowance only",L21&lt;&gt;"Yes"),"ERROR - Cols B &amp; M--Column B indicates an Allowance is being use but Column M indicates No Allowance",
IF(AND(A21&lt;&gt;"",B21="HDV",D21&lt;&gt; "2b", L21="Yes",F21 =""),"FIX Column G 'HDV also meets ORVR Standards'---needed for HDV Class 3 and above Allowances",
IF(AND(A21&lt;&gt;"",B21="HDV",D21&lt;&gt; "2b", L21="Yes",F21 ="Yes"), 2*O21,
IF(AND(A21&lt;&gt;"",L21="Yes",B21="LDV/LDT1"),N21,
IF(AND(A21&lt;&gt;"",L21="Yes",B21="LDT2"),N21,
IF(AND(A21&lt;&gt;"",L21="Yes",B21="HLDT Allowance only"),N21,
IF(AND(A21&lt;&gt;"",L21="No",$C$8=2017),N21,O21))))))))))))))))))))))))))))))))))))))))))))))
                </t>
    </r>
    <r>
      <rPr>
        <b/>
        <sz val="11"/>
        <rFont val="Calibri"/>
        <family val="2"/>
        <scheme val="minor"/>
      </rPr>
      <t xml:space="preserve">  Evap (2019MY) Spreadsheet - Error Checks in Column Z</t>
    </r>
    <r>
      <rPr>
        <sz val="11"/>
        <rFont val="Calibri"/>
        <family val="2"/>
        <scheme val="minor"/>
      </rPr>
      <t xml:space="preserve">
=IF(AND(A21="",N21&lt;&gt;""),"FIX TEST GROUP",
IF(AND(A21="",O21&lt;&gt;""),"FIX TEST GROUP",
IF(A21="","", 
IF(B21="","FIX CLASS",
IF(C21="","FIX FEL",
IF(G21="","FIX U/L Miles",
IF(I21="","FIX Test Fuel",
IF(J21="","FIX PZEV Carryover",
IF(K21="","FIX CARB Opt 1 Carryover",
IF(L21="","FIX Allowance Y/N",
IF(M21="","FIX Allowance MY",
IF(Y21="","FIX PROD'N in Column Q",Y21*X21))))))))))))
</t>
    </r>
  </si>
  <si>
    <t>OMB Control Number 2060-0104</t>
  </si>
  <si>
    <t>FTP (NMOG+
NOx)</t>
  </si>
  <si>
    <t>2015 PZEV Carryover &amp; 2015 Early Allowance; [Allowance vehs not used  in Evap Phase-in calcs.]  [Formatted comments field cells to "wrap text" as shown in example comments for this cell.]</t>
  </si>
  <si>
    <t>[Note: D.Good revised this formula on 8/24/2018]</t>
  </si>
  <si>
    <t>EPA Form Number 5900-470</t>
  </si>
  <si>
    <t>Expires XX/XX/XXXX</t>
  </si>
  <si>
    <t>EPA ICR Number 0783.65</t>
  </si>
  <si>
    <t xml:space="preserve">               Paper Work Reduction Act Notice</t>
  </si>
  <si>
    <t>The public reporting and recordkeeping burden for this collection is estimated to average 18,244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Washington, DC, 20460 and to the Office of Management and Budget (OMB), Paperwork Reduction Project (1910-1800), Washington, D.C. 20503.  Include the OMB control number(s)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</si>
</sst>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d/yy;@"/>
    <numFmt numFmtId="166" formatCode="m/d/yyyy;@"/>
    <numFmt numFmtId="167" formatCode="0.000"/>
  </numFmts>
  <fonts count="52">
    <font>
      <sz val="11"/>
      <name val="ＭＳ Ｐゴシック"/>
      <family val="3"/>
      <charset val="128"/>
    </font>
    <font>
      <b/>
      <sz val="12"/>
      <name val="Arial"/>
      <family val="2"/>
    </font>
    <font>
      <sz val="12"/>
      <name val="Arial"/>
      <family val="2"/>
    </font>
    <font>
      <sz val="11"/>
      <name val="Arial"/>
      <family val="2"/>
    </font>
    <font>
      <b/>
      <sz val="24"/>
      <name val="Arial"/>
      <family val="2"/>
    </font>
    <font>
      <sz val="24"/>
      <name val="Arial"/>
      <family val="2"/>
    </font>
    <font>
      <b/>
      <sz val="11"/>
      <name val="Arial"/>
      <family val="2"/>
    </font>
    <font>
      <b/>
      <u/>
      <sz val="11"/>
      <name val="Arial"/>
      <family val="2"/>
    </font>
    <font>
      <sz val="12"/>
      <name val="ＭＳ Ｐゴシック"/>
      <family val="3"/>
      <charset val="128"/>
    </font>
    <font>
      <b/>
      <sz val="14"/>
      <name val="Arial"/>
      <family val="2"/>
    </font>
    <font>
      <sz val="14"/>
      <name val="Arial"/>
      <family val="2"/>
    </font>
    <font>
      <sz val="14"/>
      <name val="ＭＳ Ｐゴシック"/>
      <family val="3"/>
      <charset val="128"/>
    </font>
    <font>
      <b/>
      <sz val="12"/>
      <color indexed="81"/>
      <name val="Tahoma"/>
      <family val="2"/>
    </font>
    <font>
      <sz val="9"/>
      <color indexed="81"/>
      <name val="Tahoma"/>
      <family val="2"/>
    </font>
    <font>
      <b/>
      <sz val="9"/>
      <color indexed="81"/>
      <name val="Tahoma"/>
      <family val="2"/>
    </font>
    <font>
      <b/>
      <sz val="16"/>
      <name val="Arial"/>
      <family val="2"/>
    </font>
    <font>
      <b/>
      <sz val="11"/>
      <color rgb="FFFF0000"/>
      <name val="Arial"/>
      <family val="2"/>
    </font>
    <font>
      <b/>
      <sz val="12"/>
      <color rgb="FF0000FF"/>
      <name val="Arial"/>
      <family val="2"/>
    </font>
    <font>
      <b/>
      <sz val="11"/>
      <color indexed="81"/>
      <name val="Tahoma"/>
      <family val="2"/>
    </font>
    <font>
      <sz val="11"/>
      <color indexed="81"/>
      <name val="Tahoma"/>
      <family val="2"/>
    </font>
    <font>
      <b/>
      <sz val="12"/>
      <color indexed="81"/>
      <name val="Calibri"/>
      <family val="2"/>
      <scheme val="minor"/>
    </font>
    <font>
      <sz val="12"/>
      <color indexed="81"/>
      <name val="Calibri"/>
      <family val="2"/>
      <scheme val="minor"/>
    </font>
    <font>
      <b/>
      <sz val="14"/>
      <name val="Arial Black"/>
      <family val="2"/>
    </font>
    <font>
      <sz val="11"/>
      <name val="ＭＳ Ｐゴシック"/>
    </font>
    <font>
      <sz val="11"/>
      <color rgb="FF0000FF"/>
      <name val="Arial"/>
      <family val="2"/>
    </font>
    <font>
      <sz val="11"/>
      <color rgb="FFFF0000"/>
      <name val="Arial"/>
      <family val="2"/>
    </font>
    <font>
      <sz val="11"/>
      <color rgb="FFFF0000"/>
      <name val="ＭＳ Ｐゴシック"/>
      <family val="3"/>
      <charset val="128"/>
    </font>
    <font>
      <sz val="24"/>
      <color rgb="FFFF0000"/>
      <name val="Arial"/>
      <family val="2"/>
    </font>
    <font>
      <sz val="12"/>
      <color rgb="FFFF0000"/>
      <name val="Arial"/>
      <family val="2"/>
    </font>
    <font>
      <b/>
      <u/>
      <sz val="9"/>
      <color indexed="81"/>
      <name val="Tahoma"/>
      <family val="2"/>
    </font>
    <font>
      <b/>
      <sz val="28"/>
      <name val="Arial"/>
      <family val="2"/>
    </font>
    <font>
      <b/>
      <sz val="14"/>
      <name val="ＭＳ Ｐゴシック"/>
    </font>
    <font>
      <b/>
      <sz val="11"/>
      <color rgb="FF0000FF"/>
      <name val="Arial"/>
      <family val="2"/>
    </font>
    <font>
      <u/>
      <sz val="9"/>
      <color indexed="81"/>
      <name val="Tahoma"/>
      <family val="2"/>
    </font>
    <font>
      <b/>
      <sz val="9"/>
      <name val="Arial"/>
      <family val="2"/>
    </font>
    <font>
      <b/>
      <sz val="10"/>
      <name val="Arial"/>
      <family val="2"/>
    </font>
    <font>
      <b/>
      <u/>
      <sz val="11"/>
      <color indexed="81"/>
      <name val="Tahoma"/>
      <family val="2"/>
    </font>
    <font>
      <u/>
      <sz val="11"/>
      <color indexed="81"/>
      <name val="Tahoma"/>
      <family val="2"/>
    </font>
    <font>
      <sz val="12"/>
      <color indexed="81"/>
      <name val="Tahoma"/>
      <family val="2"/>
    </font>
    <font>
      <b/>
      <sz val="10"/>
      <color rgb="FF0000FF"/>
      <name val="Arial"/>
      <family val="2"/>
    </font>
    <font>
      <sz val="11"/>
      <name val="Calibri"/>
      <family val="2"/>
      <scheme val="minor"/>
    </font>
    <font>
      <b/>
      <sz val="11"/>
      <name val="Calibri"/>
      <family val="2"/>
      <scheme val="minor"/>
    </font>
    <font>
      <b/>
      <sz val="18"/>
      <name val="Arial"/>
      <family val="2"/>
    </font>
    <font>
      <sz val="13"/>
      <name val="Arial"/>
      <family val="2"/>
    </font>
    <font>
      <b/>
      <u/>
      <sz val="12"/>
      <name val="Arial"/>
      <family val="2"/>
    </font>
    <font>
      <b/>
      <sz val="14"/>
      <color indexed="81"/>
      <name val="Calibri"/>
      <family val="2"/>
      <scheme val="minor"/>
    </font>
    <font>
      <sz val="14"/>
      <color indexed="81"/>
      <name val="Calibri"/>
      <family val="2"/>
      <scheme val="minor"/>
    </font>
    <font>
      <b/>
      <sz val="14"/>
      <color indexed="81"/>
      <name val="Tahoma"/>
      <family val="2"/>
    </font>
    <font>
      <sz val="14"/>
      <color indexed="81"/>
      <name val="Tahoma"/>
      <family val="2"/>
    </font>
    <font>
      <b/>
      <sz val="11"/>
      <name val="ＭＳ Ｐゴシック"/>
    </font>
    <font>
      <sz val="10"/>
      <name val="Arial"/>
    </font>
    <font>
      <sz val="10"/>
      <name val="Arial"/>
      <family val="2"/>
    </font>
  </fonts>
  <fills count="14">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indexed="44"/>
        <bgColor indexed="64"/>
      </patternFill>
    </fill>
    <fill>
      <patternFill patternType="solid">
        <fgColor indexed="51"/>
        <bgColor indexed="64"/>
      </patternFill>
    </fill>
    <fill>
      <patternFill patternType="solid">
        <fgColor rgb="FFFFFF00"/>
        <bgColor indexed="64"/>
      </patternFill>
    </fill>
    <fill>
      <patternFill patternType="solid">
        <fgColor rgb="FFFFC000"/>
        <bgColor indexed="64"/>
      </patternFill>
    </fill>
    <fill>
      <patternFill patternType="solid">
        <fgColor rgb="FFDAD000"/>
        <bgColor indexed="64"/>
      </patternFill>
    </fill>
    <fill>
      <patternFill patternType="solid">
        <fgColor rgb="FFFFE07D"/>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99CCFF"/>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s>
  <cellStyleXfs count="3">
    <xf numFmtId="0" fontId="0" fillId="0" borderId="0">
      <alignment vertical="center"/>
    </xf>
    <xf numFmtId="0" fontId="50" fillId="0" borderId="0"/>
    <xf numFmtId="0" fontId="51" fillId="0" borderId="0"/>
  </cellStyleXfs>
  <cellXfs count="520">
    <xf numFmtId="0" fontId="0" fillId="0" borderId="0" xfId="0">
      <alignment vertical="center"/>
    </xf>
    <xf numFmtId="0" fontId="3" fillId="0" borderId="0" xfId="0" applyFont="1">
      <alignment vertical="center"/>
    </xf>
    <xf numFmtId="0" fontId="1" fillId="0" borderId="1" xfId="0" applyFont="1" applyFill="1" applyBorder="1" applyAlignment="1">
      <alignment horizontal="center" vertical="center" wrapText="1"/>
    </xf>
    <xf numFmtId="0" fontId="2" fillId="0" borderId="0" xfId="0" applyFont="1" applyBorder="1">
      <alignment vertical="center"/>
    </xf>
    <xf numFmtId="3" fontId="2" fillId="0" borderId="0" xfId="0" applyNumberFormat="1" applyFont="1" applyFill="1" applyBorder="1" applyAlignment="1">
      <alignment horizontal="center" vertical="center"/>
    </xf>
    <xf numFmtId="0" fontId="3" fillId="0" borderId="0" xfId="0" applyFont="1" applyBorder="1">
      <alignment vertical="center"/>
    </xf>
    <xf numFmtId="0" fontId="1" fillId="0" borderId="0" xfId="0" applyFont="1" applyBorder="1" applyAlignment="1">
      <alignment horizontal="center" vertical="top" wrapText="1"/>
    </xf>
    <xf numFmtId="0" fontId="1" fillId="0" borderId="8" xfId="0" applyFont="1" applyBorder="1" applyAlignment="1">
      <alignment horizontal="center"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65" fontId="1" fillId="0" borderId="0" xfId="0" applyNumberFormat="1" applyFont="1" applyFill="1" applyBorder="1" applyAlignment="1">
      <alignment horizontal="left" vertical="center"/>
    </xf>
    <xf numFmtId="0" fontId="2" fillId="0" borderId="0" xfId="0" applyFont="1" applyFill="1" applyBorder="1" applyAlignment="1">
      <alignment horizontal="center" vertical="center"/>
    </xf>
    <xf numFmtId="38"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left" vertical="center"/>
    </xf>
    <xf numFmtId="0" fontId="3" fillId="0" borderId="0" xfId="0" applyFont="1" applyFill="1">
      <alignment vertical="center"/>
    </xf>
    <xf numFmtId="0" fontId="2" fillId="0" borderId="10" xfId="0" applyFont="1" applyFill="1" applyBorder="1" applyAlignment="1">
      <alignment horizontal="center" vertical="center"/>
    </xf>
    <xf numFmtId="3" fontId="2" fillId="0" borderId="11" xfId="0" applyNumberFormat="1" applyFont="1" applyFill="1" applyBorder="1" applyAlignment="1">
      <alignment horizontal="center" vertical="center"/>
    </xf>
    <xf numFmtId="166" fontId="2" fillId="0" borderId="0" xfId="0" applyNumberFormat="1" applyFont="1" applyFill="1" applyBorder="1" applyAlignment="1">
      <alignment horizontal="left" vertical="center"/>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0" fontId="0" fillId="0" borderId="0" xfId="0" applyBorder="1">
      <alignment vertical="center"/>
    </xf>
    <xf numFmtId="38" fontId="1" fillId="2" borderId="1"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4" borderId="20" xfId="0" applyFont="1" applyFill="1" applyBorder="1" applyAlignment="1">
      <alignment horizontal="center" vertical="center"/>
    </xf>
    <xf numFmtId="166" fontId="2" fillId="4" borderId="15" xfId="0" applyNumberFormat="1" applyFont="1" applyFill="1" applyBorder="1" applyAlignment="1">
      <alignment horizontal="left" vertical="center"/>
    </xf>
    <xf numFmtId="3" fontId="2" fillId="5" borderId="18" xfId="0" applyNumberFormat="1" applyFont="1" applyFill="1" applyBorder="1" applyAlignment="1">
      <alignment horizontal="center" vertical="center"/>
    </xf>
    <xf numFmtId="3" fontId="2" fillId="5" borderId="25" xfId="0" applyNumberFormat="1" applyFont="1" applyFill="1" applyBorder="1" applyAlignment="1">
      <alignment horizontal="left" vertical="center"/>
    </xf>
    <xf numFmtId="3" fontId="2" fillId="5" borderId="32" xfId="0" applyNumberFormat="1" applyFont="1" applyFill="1" applyBorder="1" applyAlignment="1">
      <alignment horizontal="left" vertical="center"/>
    </xf>
    <xf numFmtId="3" fontId="2" fillId="5" borderId="31" xfId="0" applyNumberFormat="1" applyFont="1" applyFill="1" applyBorder="1" applyAlignment="1">
      <alignment horizontal="left" vertical="center"/>
    </xf>
    <xf numFmtId="0" fontId="2" fillId="4" borderId="35" xfId="0" applyFont="1" applyFill="1" applyBorder="1" applyAlignment="1">
      <alignment horizontal="center" vertical="center"/>
    </xf>
    <xf numFmtId="0" fontId="9" fillId="0" borderId="0"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21" xfId="0" applyFont="1" applyFill="1" applyBorder="1" applyAlignment="1">
      <alignment horizontal="center" vertical="center"/>
    </xf>
    <xf numFmtId="0" fontId="3" fillId="0" borderId="0" xfId="0" applyFont="1" applyFill="1" applyBorder="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0" fillId="0" borderId="0" xfId="0" applyFill="1" applyBorder="1" applyAlignment="1">
      <alignment vertical="center"/>
    </xf>
    <xf numFmtId="166" fontId="7" fillId="0" borderId="0" xfId="0" applyNumberFormat="1" applyFont="1" applyFill="1" applyBorder="1" applyAlignment="1">
      <alignment horizontal="left" vertical="top" wrapText="1"/>
    </xf>
    <xf numFmtId="0" fontId="0" fillId="0" borderId="0" xfId="0" applyAlignment="1">
      <alignment vertical="center"/>
    </xf>
    <xf numFmtId="0" fontId="5" fillId="0" borderId="0" xfId="0" applyFont="1" applyFill="1" applyBorder="1" applyAlignment="1">
      <alignment horizontal="center" vertical="center"/>
    </xf>
    <xf numFmtId="38" fontId="1" fillId="0" borderId="0" xfId="0" applyNumberFormat="1" applyFont="1" applyFill="1" applyBorder="1" applyAlignment="1">
      <alignment horizontal="center" vertical="center"/>
    </xf>
    <xf numFmtId="0" fontId="0" fillId="0" borderId="0" xfId="0" applyFill="1" applyBorder="1">
      <alignment vertical="center"/>
    </xf>
    <xf numFmtId="0" fontId="3" fillId="6" borderId="1" xfId="0" applyFont="1" applyFill="1" applyBorder="1" applyAlignment="1">
      <alignment horizontal="center" vertical="center" wrapText="1"/>
    </xf>
    <xf numFmtId="0" fontId="0" fillId="0" borderId="0" xfId="0" applyFill="1">
      <alignment vertical="center"/>
    </xf>
    <xf numFmtId="0" fontId="3" fillId="0" borderId="0" xfId="0" applyFont="1" applyAlignment="1">
      <alignment horizontal="center" vertical="center"/>
    </xf>
    <xf numFmtId="0" fontId="1" fillId="0" borderId="7"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Fill="1" applyAlignment="1">
      <alignment vertical="center"/>
    </xf>
    <xf numFmtId="0" fontId="1" fillId="0" borderId="0" xfId="0" applyFont="1" applyFill="1" applyBorder="1" applyAlignment="1">
      <alignment horizontal="center" vertical="top" wrapText="1"/>
    </xf>
    <xf numFmtId="0" fontId="1" fillId="0" borderId="0" xfId="0" applyFont="1" applyBorder="1" applyAlignment="1">
      <alignment vertical="center" wrapText="1"/>
    </xf>
    <xf numFmtId="0" fontId="3" fillId="0" borderId="0" xfId="0" applyFont="1" applyBorder="1" applyAlignment="1">
      <alignment vertical="center" wrapText="1"/>
    </xf>
    <xf numFmtId="0" fontId="1" fillId="0" borderId="0" xfId="0" applyFont="1" applyFill="1" applyBorder="1" applyAlignment="1">
      <alignment vertical="center" wrapText="1"/>
    </xf>
    <xf numFmtId="0" fontId="3" fillId="9" borderId="1" xfId="0" applyFont="1" applyFill="1" applyBorder="1" applyAlignment="1">
      <alignment horizontal="center" vertical="center" wrapText="1"/>
    </xf>
    <xf numFmtId="0" fontId="2" fillId="4" borderId="29" xfId="0" applyFont="1" applyFill="1" applyBorder="1" applyAlignment="1">
      <alignment horizontal="center" vertical="center"/>
    </xf>
    <xf numFmtId="0" fontId="2" fillId="4" borderId="11" xfId="0" applyFont="1" applyFill="1" applyBorder="1" applyAlignment="1">
      <alignment horizontal="center" vertical="center"/>
    </xf>
    <xf numFmtId="3" fontId="3" fillId="0" borderId="0" xfId="0" applyNumberFormat="1" applyFont="1">
      <alignment vertical="center"/>
    </xf>
    <xf numFmtId="0" fontId="1" fillId="0" borderId="6" xfId="0" applyFont="1" applyBorder="1" applyAlignment="1">
      <alignment horizontal="center" vertical="center" wrapText="1"/>
    </xf>
    <xf numFmtId="0" fontId="3" fillId="0" borderId="0" xfId="0" applyFont="1" applyFill="1" applyBorder="1" applyAlignment="1">
      <alignment horizontal="center" vertical="center" wrapText="1"/>
    </xf>
    <xf numFmtId="0" fontId="2" fillId="5" borderId="49" xfId="0" applyFont="1" applyFill="1" applyBorder="1" applyAlignment="1">
      <alignment horizontal="center" vertical="center"/>
    </xf>
    <xf numFmtId="167" fontId="2" fillId="5" borderId="20" xfId="0" applyNumberFormat="1" applyFont="1" applyFill="1" applyBorder="1" applyAlignment="1">
      <alignment horizontal="center" vertical="center"/>
    </xf>
    <xf numFmtId="38" fontId="17" fillId="3" borderId="1" xfId="0" applyNumberFormat="1" applyFont="1" applyFill="1" applyBorder="1" applyAlignment="1">
      <alignment horizontal="center" vertical="center"/>
    </xf>
    <xf numFmtId="38" fontId="3" fillId="6" borderId="1" xfId="0" applyNumberFormat="1" applyFont="1" applyFill="1" applyBorder="1" applyAlignment="1">
      <alignment horizontal="center" vertical="center"/>
    </xf>
    <xf numFmtId="0" fontId="4" fillId="4" borderId="0" xfId="0" applyFont="1" applyFill="1" applyAlignment="1">
      <alignment horizontal="center" vertical="center"/>
    </xf>
    <xf numFmtId="14" fontId="2" fillId="0" borderId="0" xfId="0" applyNumberFormat="1" applyFont="1" applyFill="1" applyBorder="1" applyAlignment="1">
      <alignment horizontal="center" vertical="center"/>
    </xf>
    <xf numFmtId="14" fontId="2" fillId="0" borderId="0" xfId="0" applyNumberFormat="1" applyFont="1" applyFill="1" applyBorder="1" applyAlignment="1">
      <alignment horizontal="left" vertical="center"/>
    </xf>
    <xf numFmtId="14" fontId="2" fillId="5" borderId="25" xfId="0" applyNumberFormat="1" applyFont="1" applyFill="1" applyBorder="1" applyAlignment="1">
      <alignment horizontal="center" vertical="center"/>
    </xf>
    <xf numFmtId="14" fontId="2" fillId="5" borderId="24" xfId="0" applyNumberFormat="1" applyFont="1" applyFill="1" applyBorder="1" applyAlignment="1">
      <alignment horizontal="center" vertical="center"/>
    </xf>
    <xf numFmtId="3" fontId="2" fillId="0" borderId="17" xfId="0" applyNumberFormat="1" applyFont="1" applyFill="1" applyBorder="1" applyAlignment="1">
      <alignment horizontal="left" vertical="center"/>
    </xf>
    <xf numFmtId="0" fontId="2" fillId="0" borderId="31"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1" xfId="0" applyFont="1" applyFill="1" applyBorder="1" applyAlignment="1">
      <alignment horizontal="center" vertical="center"/>
    </xf>
    <xf numFmtId="3" fontId="2" fillId="0" borderId="31" xfId="0" applyNumberFormat="1" applyFont="1" applyFill="1" applyBorder="1" applyAlignment="1">
      <alignment horizontal="center" vertical="center"/>
    </xf>
    <xf numFmtId="3" fontId="2" fillId="5" borderId="23"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0" fillId="0" borderId="0" xfId="0" applyFill="1" applyAlignment="1">
      <alignment horizontal="center" vertical="top"/>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0" xfId="0" applyFill="1" applyAlignment="1">
      <alignment horizontal="center" vertical="center"/>
    </xf>
    <xf numFmtId="3" fontId="6" fillId="0" borderId="1" xfId="0" applyNumberFormat="1" applyFont="1" applyFill="1" applyBorder="1" applyAlignment="1">
      <alignment horizontal="center" vertical="center" wrapText="1"/>
    </xf>
    <xf numFmtId="166" fontId="2" fillId="4" borderId="19" xfId="0" quotePrefix="1" applyNumberFormat="1" applyFont="1" applyFill="1" applyBorder="1" applyAlignment="1">
      <alignment horizontal="center" vertical="center"/>
    </xf>
    <xf numFmtId="166" fontId="2" fillId="4" borderId="27" xfId="0" quotePrefix="1" applyNumberFormat="1" applyFont="1" applyFill="1" applyBorder="1" applyAlignment="1">
      <alignment horizontal="center" vertical="center"/>
    </xf>
    <xf numFmtId="166" fontId="2" fillId="4" borderId="33" xfId="0" quotePrefix="1" applyNumberFormat="1" applyFont="1" applyFill="1" applyBorder="1" applyAlignment="1">
      <alignment horizontal="center" vertical="center"/>
    </xf>
    <xf numFmtId="167" fontId="2" fillId="5" borderId="18" xfId="0" applyNumberFormat="1" applyFont="1" applyFill="1" applyBorder="1" applyAlignment="1">
      <alignment horizontal="center" vertical="center"/>
    </xf>
    <xf numFmtId="167" fontId="2" fillId="5" borderId="34" xfId="0" applyNumberFormat="1" applyFont="1" applyFill="1" applyBorder="1" applyAlignment="1">
      <alignment horizontal="center" vertical="center"/>
    </xf>
    <xf numFmtId="14" fontId="3" fillId="0" borderId="0" xfId="0" applyNumberFormat="1" applyFont="1" applyFill="1">
      <alignment vertical="center"/>
    </xf>
    <xf numFmtId="167" fontId="3" fillId="6" borderId="1" xfId="0" applyNumberFormat="1" applyFont="1" applyFill="1" applyBorder="1" applyAlignment="1">
      <alignment horizontal="center" vertical="center"/>
    </xf>
    <xf numFmtId="167" fontId="3" fillId="8" borderId="1" xfId="0" applyNumberFormat="1" applyFont="1" applyFill="1" applyBorder="1" applyAlignment="1">
      <alignment horizontal="center" vertical="center"/>
    </xf>
    <xf numFmtId="0" fontId="3" fillId="6" borderId="26" xfId="0" applyFont="1" applyFill="1" applyBorder="1">
      <alignment vertical="center"/>
    </xf>
    <xf numFmtId="0" fontId="3" fillId="6" borderId="1" xfId="0" applyFont="1" applyFill="1" applyBorder="1">
      <alignment vertical="center"/>
    </xf>
    <xf numFmtId="0" fontId="22" fillId="4" borderId="0" xfId="0" applyFont="1" applyFill="1" applyBorder="1" applyAlignment="1">
      <alignment horizontal="right" vertical="center"/>
    </xf>
    <xf numFmtId="0" fontId="23" fillId="0" borderId="0" xfId="0" applyFont="1" applyAlignment="1">
      <alignment vertical="center" wrapText="1"/>
    </xf>
    <xf numFmtId="0" fontId="3" fillId="0" borderId="0" xfId="0" applyFont="1" applyAlignment="1">
      <alignment vertical="center" wrapText="1"/>
    </xf>
    <xf numFmtId="0" fontId="0" fillId="0" borderId="0" xfId="0" applyFill="1" applyAlignment="1">
      <alignment vertical="center" wrapText="1"/>
    </xf>
    <xf numFmtId="0" fontId="3" fillId="0" borderId="17" xfId="0" applyFont="1" applyFill="1" applyBorder="1" applyAlignment="1">
      <alignment horizontal="center" vertical="center" wrapText="1"/>
    </xf>
    <xf numFmtId="3" fontId="3" fillId="0" borderId="17" xfId="0" applyNumberFormat="1" applyFont="1" applyFill="1" applyBorder="1" applyAlignment="1">
      <alignment horizontal="center" vertical="center"/>
    </xf>
    <xf numFmtId="167" fontId="3" fillId="0" borderId="17"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24" fillId="6" borderId="21" xfId="0" applyFont="1" applyFill="1" applyBorder="1">
      <alignment vertical="center"/>
    </xf>
    <xf numFmtId="0" fontId="4" fillId="10" borderId="0" xfId="0" applyFont="1" applyFill="1" applyAlignment="1">
      <alignment vertical="center"/>
    </xf>
    <xf numFmtId="0" fontId="5" fillId="0" borderId="0" xfId="0" applyFont="1" applyFill="1" applyAlignment="1">
      <alignment vertical="center"/>
    </xf>
    <xf numFmtId="0" fontId="27" fillId="0" borderId="0" xfId="0" applyFont="1" applyFill="1" applyAlignment="1">
      <alignment horizontal="left" vertical="center"/>
    </xf>
    <xf numFmtId="3" fontId="2" fillId="5" borderId="22" xfId="0" applyNumberFormat="1" applyFont="1" applyFill="1" applyBorder="1" applyAlignment="1">
      <alignment horizontal="center" vertical="center"/>
    </xf>
    <xf numFmtId="0" fontId="2" fillId="5" borderId="8" xfId="0" applyFont="1" applyFill="1" applyBorder="1" applyAlignment="1">
      <alignment horizontal="center" vertical="center"/>
    </xf>
    <xf numFmtId="3" fontId="2" fillId="5" borderId="52" xfId="0" applyNumberFormat="1" applyFont="1" applyFill="1" applyBorder="1" applyAlignment="1">
      <alignment horizontal="center" vertical="center"/>
    </xf>
    <xf numFmtId="38" fontId="17" fillId="2" borderId="1" xfId="0" applyNumberFormat="1" applyFont="1" applyFill="1" applyBorder="1" applyAlignment="1">
      <alignment horizontal="center" vertical="center"/>
    </xf>
    <xf numFmtId="0" fontId="28" fillId="0" borderId="0" xfId="0" applyFont="1" applyFill="1" applyBorder="1" applyAlignment="1">
      <alignment horizontal="left" vertical="center" wrapText="1"/>
    </xf>
    <xf numFmtId="38" fontId="2" fillId="6" borderId="25" xfId="0" applyNumberFormat="1" applyFont="1" applyFill="1" applyBorder="1" applyAlignment="1">
      <alignment horizontal="center" vertical="center"/>
    </xf>
    <xf numFmtId="38" fontId="2" fillId="6" borderId="24" xfId="0" applyNumberFormat="1" applyFont="1" applyFill="1" applyBorder="1" applyAlignment="1">
      <alignment horizontal="center" vertical="center"/>
    </xf>
    <xf numFmtId="38" fontId="2" fillId="6" borderId="31" xfId="0" applyNumberFormat="1" applyFont="1" applyFill="1" applyBorder="1" applyAlignment="1">
      <alignment horizontal="center" vertical="center"/>
    </xf>
    <xf numFmtId="38" fontId="2" fillId="6" borderId="2" xfId="0" applyNumberFormat="1" applyFont="1" applyFill="1" applyBorder="1" applyAlignment="1">
      <alignment horizontal="center" vertical="center"/>
    </xf>
    <xf numFmtId="14" fontId="2" fillId="6" borderId="25" xfId="0" applyNumberFormat="1" applyFont="1" applyFill="1" applyBorder="1" applyAlignment="1">
      <alignment horizontal="center" vertical="center"/>
    </xf>
    <xf numFmtId="14" fontId="2" fillId="6" borderId="32" xfId="0" applyNumberFormat="1" applyFont="1" applyFill="1" applyBorder="1" applyAlignment="1">
      <alignment horizontal="center" vertical="center"/>
    </xf>
    <xf numFmtId="14" fontId="2" fillId="6" borderId="24" xfId="0" applyNumberFormat="1" applyFont="1" applyFill="1" applyBorder="1" applyAlignment="1">
      <alignment horizontal="center" vertical="center"/>
    </xf>
    <xf numFmtId="14" fontId="2" fillId="6" borderId="30" xfId="0" applyNumberFormat="1" applyFont="1" applyFill="1" applyBorder="1" applyAlignment="1">
      <alignment horizontal="center" vertical="center"/>
    </xf>
    <xf numFmtId="14" fontId="2" fillId="6" borderId="4" xfId="0" applyNumberFormat="1" applyFont="1" applyFill="1" applyBorder="1" applyAlignment="1">
      <alignment horizontal="center" vertical="center"/>
    </xf>
    <xf numFmtId="14" fontId="2" fillId="6" borderId="5" xfId="0" applyNumberFormat="1" applyFont="1" applyFill="1" applyBorder="1" applyAlignment="1">
      <alignment horizontal="center" vertical="center"/>
    </xf>
    <xf numFmtId="164" fontId="3" fillId="8" borderId="1" xfId="0" applyNumberFormat="1" applyFont="1" applyFill="1" applyBorder="1" applyAlignment="1">
      <alignment horizontal="center" vertical="center"/>
    </xf>
    <xf numFmtId="166" fontId="2" fillId="4" borderId="15" xfId="0" applyNumberFormat="1" applyFont="1" applyFill="1" applyBorder="1" applyAlignment="1">
      <alignment horizontal="center" vertical="center"/>
    </xf>
    <xf numFmtId="14" fontId="2" fillId="5" borderId="31" xfId="0" applyNumberFormat="1" applyFont="1" applyFill="1" applyBorder="1" applyAlignment="1">
      <alignment horizontal="center" vertical="center"/>
    </xf>
    <xf numFmtId="14" fontId="2" fillId="7" borderId="31" xfId="0" applyNumberFormat="1" applyFont="1" applyFill="1" applyBorder="1" applyAlignment="1">
      <alignment horizontal="center" vertical="center"/>
    </xf>
    <xf numFmtId="0" fontId="4" fillId="4" borderId="0" xfId="0" applyFont="1" applyFill="1" applyAlignment="1">
      <alignment horizontal="center" vertical="center"/>
    </xf>
    <xf numFmtId="0" fontId="1" fillId="0" borderId="6" xfId="0" applyFont="1" applyBorder="1" applyAlignment="1">
      <alignment horizontal="center" vertical="center" wrapText="1"/>
    </xf>
    <xf numFmtId="166" fontId="2" fillId="4" borderId="45" xfId="0" quotePrefix="1" applyNumberFormat="1" applyFont="1" applyFill="1" applyBorder="1" applyAlignment="1">
      <alignment horizontal="center" vertical="center"/>
    </xf>
    <xf numFmtId="38" fontId="1" fillId="2" borderId="14" xfId="0" applyNumberFormat="1" applyFont="1" applyFill="1" applyBorder="1" applyAlignment="1">
      <alignment horizontal="center" vertical="center"/>
    </xf>
    <xf numFmtId="0" fontId="3" fillId="0" borderId="0" xfId="0" applyFont="1" applyAlignment="1">
      <alignment horizontal="center" vertical="center" wrapText="1"/>
    </xf>
    <xf numFmtId="0" fontId="32" fillId="6" borderId="24" xfId="0" applyFont="1" applyFill="1" applyBorder="1" applyAlignment="1">
      <alignment horizontal="center" vertical="center"/>
    </xf>
    <xf numFmtId="0" fontId="32" fillId="6" borderId="31" xfId="0" applyFont="1" applyFill="1" applyBorder="1" applyAlignment="1">
      <alignment horizontal="center" vertical="center"/>
    </xf>
    <xf numFmtId="164" fontId="2" fillId="5" borderId="18" xfId="0" applyNumberFormat="1" applyFont="1" applyFill="1" applyBorder="1" applyAlignment="1">
      <alignment horizontal="center" vertical="center"/>
    </xf>
    <xf numFmtId="164" fontId="2" fillId="5" borderId="20" xfId="0" applyNumberFormat="1" applyFont="1" applyFill="1" applyBorder="1" applyAlignment="1">
      <alignment horizontal="center" vertical="center"/>
    </xf>
    <xf numFmtId="164" fontId="2" fillId="5" borderId="34" xfId="0" applyNumberFormat="1" applyFont="1" applyFill="1" applyBorder="1" applyAlignment="1">
      <alignment horizontal="center" vertical="center"/>
    </xf>
    <xf numFmtId="0" fontId="27" fillId="0" borderId="0" xfId="0" applyFont="1" applyFill="1" applyAlignment="1">
      <alignment horizontal="center" vertical="center"/>
    </xf>
    <xf numFmtId="167" fontId="3" fillId="6" borderId="18" xfId="0" applyNumberFormat="1" applyFont="1" applyFill="1" applyBorder="1">
      <alignment vertical="center"/>
    </xf>
    <xf numFmtId="0" fontId="3" fillId="6" borderId="21" xfId="0" applyFont="1" applyFill="1" applyBorder="1">
      <alignment vertical="center"/>
    </xf>
    <xf numFmtId="0" fontId="6" fillId="6" borderId="25" xfId="0" applyFont="1" applyFill="1" applyBorder="1" applyAlignment="1">
      <alignment horizontal="center" vertical="center"/>
    </xf>
    <xf numFmtId="167" fontId="3" fillId="6" borderId="20" xfId="0" applyNumberFormat="1" applyFont="1" applyFill="1" applyBorder="1">
      <alignment vertical="center"/>
    </xf>
    <xf numFmtId="0" fontId="6" fillId="6" borderId="24" xfId="0" applyFont="1" applyFill="1" applyBorder="1" applyAlignment="1">
      <alignment horizontal="center" vertical="center"/>
    </xf>
    <xf numFmtId="3" fontId="3" fillId="6" borderId="1" xfId="0" applyNumberFormat="1" applyFont="1" applyFill="1" applyBorder="1" applyAlignment="1">
      <alignment horizontal="center" vertical="center"/>
    </xf>
    <xf numFmtId="38" fontId="17" fillId="0" borderId="0" xfId="0" applyNumberFormat="1" applyFont="1" applyFill="1" applyBorder="1" applyAlignment="1">
      <alignment horizontal="center" vertical="center"/>
    </xf>
    <xf numFmtId="167" fontId="2" fillId="6" borderId="29" xfId="0" applyNumberFormat="1" applyFont="1" applyFill="1" applyBorder="1" applyAlignment="1">
      <alignment horizontal="center" vertical="center"/>
    </xf>
    <xf numFmtId="167" fontId="2" fillId="6" borderId="20" xfId="0" applyNumberFormat="1" applyFont="1" applyFill="1" applyBorder="1" applyAlignment="1">
      <alignment horizontal="center" vertical="center"/>
    </xf>
    <xf numFmtId="0" fontId="6" fillId="0" borderId="0" xfId="0" applyFont="1" applyFill="1" applyBorder="1" applyAlignment="1">
      <alignment horizontal="center" vertical="center"/>
    </xf>
    <xf numFmtId="3" fontId="3" fillId="0" borderId="0" xfId="0" applyNumberFormat="1" applyFont="1" applyFill="1" applyBorder="1" applyAlignment="1">
      <alignment horizontal="center" vertical="center"/>
    </xf>
    <xf numFmtId="167" fontId="3" fillId="0" borderId="0" xfId="0" applyNumberFormat="1" applyFont="1" applyFill="1" applyBorder="1" applyAlignment="1">
      <alignment horizontal="center" vertical="center"/>
    </xf>
    <xf numFmtId="38" fontId="3" fillId="0" borderId="0" xfId="0" applyNumberFormat="1" applyFont="1" applyFill="1" applyBorder="1" applyAlignment="1">
      <alignment horizontal="center" vertical="center"/>
    </xf>
    <xf numFmtId="0" fontId="34" fillId="0" borderId="2" xfId="0"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0" fillId="0" borderId="0" xfId="0" applyAlignment="1">
      <alignment horizontal="center" vertical="center"/>
    </xf>
    <xf numFmtId="167" fontId="3" fillId="6" borderId="8"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167" fontId="3" fillId="6" borderId="21" xfId="0" applyNumberFormat="1" applyFont="1" applyFill="1" applyBorder="1" applyAlignment="1">
      <alignment horizontal="center" vertical="center"/>
    </xf>
    <xf numFmtId="167" fontId="3" fillId="6" borderId="40" xfId="0" applyNumberFormat="1" applyFont="1" applyFill="1" applyBorder="1" applyAlignment="1">
      <alignment horizontal="center" vertical="center"/>
    </xf>
    <xf numFmtId="14" fontId="2" fillId="6" borderId="31" xfId="0" applyNumberFormat="1" applyFont="1" applyFill="1" applyBorder="1" applyAlignment="1">
      <alignment horizontal="center" vertical="center"/>
    </xf>
    <xf numFmtId="3" fontId="3" fillId="6" borderId="20" xfId="0" applyNumberFormat="1" applyFont="1" applyFill="1" applyBorder="1" applyAlignment="1">
      <alignment vertical="center"/>
    </xf>
    <xf numFmtId="0" fontId="3" fillId="0" borderId="0" xfId="0" applyFont="1" applyFill="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xf>
    <xf numFmtId="0" fontId="0" fillId="0" borderId="47" xfId="0" applyFont="1" applyBorder="1">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Font="1">
      <alignment vertical="center"/>
    </xf>
    <xf numFmtId="0" fontId="4" fillId="4" borderId="0" xfId="0" applyFont="1" applyFill="1" applyAlignment="1">
      <alignment horizontal="center" vertical="center"/>
    </xf>
    <xf numFmtId="0" fontId="1" fillId="0" borderId="6" xfId="0" applyFont="1" applyBorder="1" applyAlignment="1">
      <alignment horizontal="center" vertical="center" wrapText="1"/>
    </xf>
    <xf numFmtId="166" fontId="2" fillId="4" borderId="26" xfId="0" quotePrefix="1" applyNumberFormat="1" applyFont="1" applyFill="1" applyBorder="1" applyAlignment="1">
      <alignment horizontal="center" vertical="center"/>
    </xf>
    <xf numFmtId="167" fontId="2" fillId="5" borderId="35" xfId="0" applyNumberFormat="1" applyFont="1" applyFill="1" applyBorder="1" applyAlignment="1">
      <alignment horizontal="center" vertical="center"/>
    </xf>
    <xf numFmtId="3" fontId="2" fillId="5" borderId="28"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14" fontId="2" fillId="5" borderId="32" xfId="0" applyNumberFormat="1" applyFont="1" applyFill="1" applyBorder="1" applyAlignment="1">
      <alignment horizontal="center" vertical="center"/>
    </xf>
    <xf numFmtId="0" fontId="2" fillId="5" borderId="20" xfId="0" applyFont="1" applyFill="1" applyBorder="1" applyAlignment="1">
      <alignment horizontal="center" vertical="center"/>
    </xf>
    <xf numFmtId="0" fontId="2" fillId="5" borderId="35" xfId="0" applyFont="1" applyFill="1" applyBorder="1" applyAlignment="1">
      <alignment horizontal="center" vertical="center"/>
    </xf>
    <xf numFmtId="0" fontId="2" fillId="4" borderId="34" xfId="0" applyFont="1" applyFill="1" applyBorder="1" applyAlignment="1">
      <alignment horizontal="center" vertical="center"/>
    </xf>
    <xf numFmtId="167" fontId="2" fillId="5" borderId="29" xfId="0" applyNumberFormat="1" applyFont="1" applyFill="1" applyBorder="1" applyAlignment="1">
      <alignment horizontal="center" vertical="center"/>
    </xf>
    <xf numFmtId="14" fontId="2" fillId="5" borderId="2" xfId="0" applyNumberFormat="1" applyFont="1" applyFill="1" applyBorder="1" applyAlignment="1">
      <alignment horizontal="center" vertical="center"/>
    </xf>
    <xf numFmtId="3" fontId="2" fillId="5" borderId="21" xfId="0" applyNumberFormat="1" applyFont="1" applyFill="1" applyBorder="1" applyAlignment="1">
      <alignment horizontal="center" vertical="center"/>
    </xf>
    <xf numFmtId="167" fontId="2" fillId="6" borderId="18" xfId="0" applyNumberFormat="1" applyFont="1" applyFill="1" applyBorder="1" applyAlignment="1">
      <alignment horizontal="center" vertical="center"/>
    </xf>
    <xf numFmtId="167" fontId="2" fillId="6" borderId="35" xfId="0" applyNumberFormat="1" applyFont="1" applyFill="1" applyBorder="1" applyAlignment="1">
      <alignment horizontal="center" vertical="center"/>
    </xf>
    <xf numFmtId="3" fontId="2" fillId="5" borderId="8" xfId="0" applyNumberFormat="1" applyFont="1" applyFill="1" applyBorder="1" applyAlignment="1">
      <alignment horizontal="center" vertical="center"/>
    </xf>
    <xf numFmtId="14" fontId="2" fillId="7" borderId="32"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166" fontId="2" fillId="0" borderId="0" xfId="0" quotePrefix="1" applyNumberFormat="1" applyFont="1" applyFill="1" applyBorder="1" applyAlignment="1">
      <alignment horizontal="center" vertical="center"/>
    </xf>
    <xf numFmtId="0" fontId="2" fillId="5" borderId="52" xfId="0" applyFont="1" applyFill="1" applyBorder="1" applyAlignment="1">
      <alignment horizontal="center" vertical="center"/>
    </xf>
    <xf numFmtId="3" fontId="2" fillId="5" borderId="5" xfId="0" applyNumberFormat="1" applyFont="1" applyFill="1" applyBorder="1" applyAlignment="1">
      <alignment horizontal="left" vertical="center"/>
    </xf>
    <xf numFmtId="167" fontId="2" fillId="0" borderId="0" xfId="0" applyNumberFormat="1" applyFont="1" applyFill="1" applyBorder="1" applyAlignment="1">
      <alignment horizontal="center" vertical="center"/>
    </xf>
    <xf numFmtId="166" fontId="2" fillId="4" borderId="15" xfId="0" quotePrefix="1" applyNumberFormat="1" applyFont="1" applyFill="1" applyBorder="1" applyAlignment="1">
      <alignment horizontal="center" vertical="center"/>
    </xf>
    <xf numFmtId="0" fontId="2" fillId="5" borderId="59" xfId="0" applyFont="1" applyFill="1" applyBorder="1" applyAlignment="1">
      <alignment horizontal="center" vertical="center"/>
    </xf>
    <xf numFmtId="3" fontId="2" fillId="5" borderId="14" xfId="0" applyNumberFormat="1" applyFont="1" applyFill="1" applyBorder="1" applyAlignment="1">
      <alignment horizontal="left" vertical="center"/>
    </xf>
    <xf numFmtId="166" fontId="2" fillId="4" borderId="33" xfId="0" applyNumberFormat="1" applyFont="1" applyFill="1" applyBorder="1" applyAlignment="1">
      <alignment horizontal="center" vertical="center"/>
    </xf>
    <xf numFmtId="0" fontId="2" fillId="7" borderId="34" xfId="0" applyFont="1" applyFill="1" applyBorder="1" applyAlignment="1">
      <alignment horizontal="center" vertical="center"/>
    </xf>
    <xf numFmtId="0" fontId="2" fillId="0" borderId="34" xfId="0" applyFont="1" applyFill="1" applyBorder="1" applyAlignment="1">
      <alignment horizontal="center" vertical="center"/>
    </xf>
    <xf numFmtId="3" fontId="2" fillId="0" borderId="60" xfId="0" applyNumberFormat="1" applyFont="1" applyFill="1" applyBorder="1" applyAlignment="1">
      <alignment horizontal="center" vertical="center"/>
    </xf>
    <xf numFmtId="14" fontId="2" fillId="7" borderId="5" xfId="0" applyNumberFormat="1" applyFont="1" applyFill="1" applyBorder="1" applyAlignment="1">
      <alignment horizontal="center" vertical="center"/>
    </xf>
    <xf numFmtId="166" fontId="2" fillId="4" borderId="46" xfId="0" applyNumberFormat="1" applyFont="1" applyFill="1" applyBorder="1" applyAlignment="1">
      <alignment horizontal="center" vertical="center"/>
    </xf>
    <xf numFmtId="0" fontId="2" fillId="4" borderId="61" xfId="0" applyFont="1" applyFill="1" applyBorder="1" applyAlignment="1">
      <alignment horizontal="center" vertical="center"/>
    </xf>
    <xf numFmtId="0" fontId="2" fillId="7" borderId="59" xfId="0" applyFont="1" applyFill="1" applyBorder="1" applyAlignment="1">
      <alignment horizontal="center" vertical="center"/>
    </xf>
    <xf numFmtId="0" fontId="2" fillId="0" borderId="61" xfId="0" applyFont="1" applyFill="1" applyBorder="1" applyAlignment="1">
      <alignment horizontal="center" vertical="center"/>
    </xf>
    <xf numFmtId="3" fontId="2" fillId="0" borderId="59" xfId="0" applyNumberFormat="1" applyFont="1" applyFill="1" applyBorder="1" applyAlignment="1">
      <alignment horizontal="center" vertical="center"/>
    </xf>
    <xf numFmtId="38" fontId="2" fillId="6" borderId="14" xfId="0" applyNumberFormat="1" applyFont="1" applyFill="1" applyBorder="1" applyAlignment="1">
      <alignment horizontal="center" vertical="center"/>
    </xf>
    <xf numFmtId="14" fontId="2" fillId="5" borderId="14" xfId="0" applyNumberFormat="1" applyFont="1" applyFill="1" applyBorder="1" applyAlignment="1">
      <alignment horizontal="center" vertical="center"/>
    </xf>
    <xf numFmtId="3" fontId="2" fillId="5" borderId="24" xfId="0" applyNumberFormat="1" applyFont="1" applyFill="1" applyBorder="1" applyAlignment="1">
      <alignment horizontal="left" vertical="center"/>
    </xf>
    <xf numFmtId="14" fontId="2" fillId="7" borderId="25" xfId="0" applyNumberFormat="1" applyFont="1" applyFill="1" applyBorder="1" applyAlignment="1">
      <alignment horizontal="center" vertical="center"/>
    </xf>
    <xf numFmtId="14" fontId="2" fillId="7" borderId="24" xfId="0" applyNumberFormat="1" applyFont="1" applyFill="1" applyBorder="1" applyAlignment="1">
      <alignment horizontal="center" vertical="center"/>
    </xf>
    <xf numFmtId="14" fontId="2" fillId="7" borderId="3" xfId="0" applyNumberFormat="1" applyFont="1" applyFill="1" applyBorder="1" applyAlignment="1">
      <alignment horizontal="center" vertical="center"/>
    </xf>
    <xf numFmtId="14" fontId="2" fillId="7" borderId="2" xfId="0" applyNumberFormat="1" applyFont="1" applyFill="1" applyBorder="1" applyAlignment="1">
      <alignment horizontal="center" vertical="center"/>
    </xf>
    <xf numFmtId="14" fontId="2" fillId="7" borderId="54" xfId="0" applyNumberFormat="1" applyFont="1" applyFill="1" applyBorder="1" applyAlignment="1">
      <alignment horizontal="center" vertical="center"/>
    </xf>
    <xf numFmtId="3" fontId="2" fillId="7" borderId="31" xfId="0" applyNumberFormat="1" applyFont="1" applyFill="1" applyBorder="1" applyAlignment="1">
      <alignment horizontal="center" vertical="center"/>
    </xf>
    <xf numFmtId="0" fontId="2" fillId="7" borderId="13" xfId="0" applyFont="1" applyFill="1" applyBorder="1" applyAlignment="1">
      <alignment horizontal="center" vertical="center"/>
    </xf>
    <xf numFmtId="3" fontId="2" fillId="7" borderId="14" xfId="0" applyNumberFormat="1" applyFont="1" applyFill="1" applyBorder="1" applyAlignment="1">
      <alignment horizontal="center" vertical="center"/>
    </xf>
    <xf numFmtId="0" fontId="2" fillId="7" borderId="31" xfId="0" applyFont="1" applyFill="1" applyBorder="1" applyAlignment="1">
      <alignment horizontal="center" vertical="center"/>
    </xf>
    <xf numFmtId="167" fontId="2" fillId="5" borderId="61" xfId="0" applyNumberFormat="1" applyFont="1" applyFill="1" applyBorder="1" applyAlignment="1">
      <alignment horizontal="center" vertical="center"/>
    </xf>
    <xf numFmtId="3" fontId="2" fillId="5" borderId="59" xfId="0" applyNumberFormat="1" applyFont="1" applyFill="1" applyBorder="1" applyAlignment="1">
      <alignment horizontal="center" vertical="center"/>
    </xf>
    <xf numFmtId="14" fontId="2" fillId="7" borderId="13" xfId="0" applyNumberFormat="1" applyFont="1" applyFill="1" applyBorder="1" applyAlignment="1">
      <alignment horizontal="center" vertical="center"/>
    </xf>
    <xf numFmtId="14" fontId="2" fillId="7" borderId="14" xfId="0" applyNumberFormat="1" applyFont="1" applyFill="1" applyBorder="1" applyAlignment="1">
      <alignment horizontal="center" vertical="center"/>
    </xf>
    <xf numFmtId="0" fontId="2" fillId="7" borderId="20" xfId="0" applyFont="1" applyFill="1" applyBorder="1" applyAlignment="1">
      <alignment horizontal="center" vertical="center"/>
    </xf>
    <xf numFmtId="0" fontId="2" fillId="0" borderId="20" xfId="0" applyFont="1" applyFill="1" applyBorder="1" applyAlignment="1">
      <alignment horizontal="center" vertical="center"/>
    </xf>
    <xf numFmtId="3" fontId="2" fillId="0" borderId="23" xfId="0" applyNumberFormat="1" applyFont="1" applyFill="1" applyBorder="1" applyAlignment="1">
      <alignment horizontal="center" vertical="center"/>
    </xf>
    <xf numFmtId="38" fontId="2" fillId="7" borderId="58" xfId="0" applyNumberFormat="1" applyFont="1" applyFill="1" applyBorder="1" applyAlignment="1">
      <alignment horizontal="center" vertical="center"/>
    </xf>
    <xf numFmtId="38" fontId="2" fillId="7" borderId="24" xfId="0" applyNumberFormat="1" applyFont="1" applyFill="1" applyBorder="1" applyAlignment="1">
      <alignment horizontal="center" vertical="center"/>
    </xf>
    <xf numFmtId="38" fontId="2" fillId="7" borderId="14" xfId="0" applyNumberFormat="1" applyFont="1" applyFill="1" applyBorder="1" applyAlignment="1">
      <alignment horizontal="center" vertical="center"/>
    </xf>
    <xf numFmtId="38" fontId="1" fillId="12" borderId="25" xfId="0" applyNumberFormat="1" applyFont="1" applyFill="1" applyBorder="1" applyAlignment="1">
      <alignment horizontal="center" vertical="center"/>
    </xf>
    <xf numFmtId="38" fontId="1" fillId="12" borderId="31" xfId="0" applyNumberFormat="1" applyFont="1" applyFill="1" applyBorder="1" applyAlignment="1">
      <alignment horizontal="center" vertical="center"/>
    </xf>
    <xf numFmtId="38" fontId="2" fillId="12" borderId="2" xfId="0" applyNumberFormat="1" applyFont="1" applyFill="1" applyBorder="1" applyAlignment="1">
      <alignment horizontal="center" vertical="center"/>
    </xf>
    <xf numFmtId="38" fontId="2" fillId="12" borderId="24" xfId="0" applyNumberFormat="1" applyFont="1" applyFill="1" applyBorder="1" applyAlignment="1">
      <alignment horizontal="center" vertical="center"/>
    </xf>
    <xf numFmtId="38" fontId="2" fillId="12" borderId="31" xfId="0" applyNumberFormat="1" applyFont="1" applyFill="1" applyBorder="1" applyAlignment="1">
      <alignment horizontal="center" vertical="center"/>
    </xf>
    <xf numFmtId="38" fontId="1" fillId="12" borderId="2" xfId="0" applyNumberFormat="1" applyFont="1" applyFill="1" applyBorder="1" applyAlignment="1">
      <alignment horizontal="center" vertical="center"/>
    </xf>
    <xf numFmtId="38" fontId="1" fillId="12" borderId="24"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2" fillId="0" borderId="59" xfId="0" applyFont="1" applyFill="1" applyBorder="1" applyAlignment="1">
      <alignment horizontal="center" vertical="center"/>
    </xf>
    <xf numFmtId="3" fontId="2" fillId="0" borderId="62" xfId="0" applyNumberFormat="1" applyFont="1" applyFill="1" applyBorder="1" applyAlignment="1">
      <alignment horizontal="center" vertical="center"/>
    </xf>
    <xf numFmtId="38" fontId="2" fillId="6" borderId="32" xfId="0" applyNumberFormat="1" applyFont="1" applyFill="1" applyBorder="1" applyAlignment="1">
      <alignment horizontal="center" vertical="center"/>
    </xf>
    <xf numFmtId="166" fontId="2" fillId="4" borderId="19" xfId="0" applyNumberFormat="1" applyFont="1" applyFill="1" applyBorder="1" applyAlignment="1">
      <alignment horizontal="left"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3" fontId="2" fillId="0" borderId="24" xfId="0" applyNumberFormat="1" applyFont="1" applyFill="1" applyBorder="1" applyAlignment="1">
      <alignment horizontal="center" vertical="center"/>
    </xf>
    <xf numFmtId="0" fontId="2" fillId="0" borderId="32" xfId="0" applyFont="1" applyFill="1" applyBorder="1" applyAlignment="1">
      <alignment horizontal="center" vertical="center"/>
    </xf>
    <xf numFmtId="3" fontId="2" fillId="0" borderId="32" xfId="0" applyNumberFormat="1" applyFont="1" applyFill="1" applyBorder="1" applyAlignment="1">
      <alignment horizontal="center" vertical="center"/>
    </xf>
    <xf numFmtId="0" fontId="31" fillId="0" borderId="0" xfId="0" applyFont="1">
      <alignment vertical="center"/>
    </xf>
    <xf numFmtId="14" fontId="2" fillId="6" borderId="2" xfId="0" applyNumberFormat="1" applyFont="1" applyFill="1" applyBorder="1" applyAlignment="1">
      <alignment horizontal="center" vertical="center"/>
    </xf>
    <xf numFmtId="0" fontId="0" fillId="0" borderId="0" xfId="0" applyFont="1" applyAlignment="1">
      <alignment horizontal="left" vertical="top" wrapText="1"/>
    </xf>
    <xf numFmtId="0" fontId="0" fillId="0" borderId="0" xfId="0" applyFont="1" applyAlignment="1">
      <alignment horizontal="center" vertical="top" wrapText="1"/>
    </xf>
    <xf numFmtId="0" fontId="40" fillId="0" borderId="0" xfId="0" applyFont="1">
      <alignment vertical="center"/>
    </xf>
    <xf numFmtId="0" fontId="40" fillId="0" borderId="0" xfId="0" applyFont="1" applyAlignment="1">
      <alignment horizontal="right" vertical="center" indent="1"/>
    </xf>
    <xf numFmtId="0" fontId="40" fillId="0" borderId="0" xfId="0" applyFont="1" applyAlignment="1">
      <alignment horizontal="center" vertical="center"/>
    </xf>
    <xf numFmtId="0" fontId="40" fillId="0" borderId="0" xfId="0" applyFont="1" applyAlignment="1">
      <alignment horizontal="right" vertical="center"/>
    </xf>
    <xf numFmtId="1" fontId="40" fillId="0" borderId="0" xfId="0" applyNumberFormat="1" applyFont="1">
      <alignment vertical="center"/>
    </xf>
    <xf numFmtId="167" fontId="40" fillId="0" borderId="0" xfId="0" applyNumberFormat="1" applyFont="1">
      <alignment vertical="center"/>
    </xf>
    <xf numFmtId="0" fontId="41" fillId="0" borderId="0" xfId="0" applyFont="1" applyAlignment="1">
      <alignment horizontal="center" vertical="center"/>
    </xf>
    <xf numFmtId="0" fontId="4" fillId="0" borderId="0" xfId="0" applyFont="1" applyFill="1" applyAlignment="1">
      <alignment horizontal="left" vertical="center"/>
    </xf>
    <xf numFmtId="0" fontId="6" fillId="13" borderId="28" xfId="0" applyFont="1" applyFill="1" applyBorder="1" applyAlignment="1">
      <alignment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10" borderId="0" xfId="0" applyFont="1" applyFill="1" applyAlignment="1">
      <alignment horizontal="center" vertical="center"/>
    </xf>
    <xf numFmtId="0" fontId="0" fillId="0" borderId="5" xfId="0" applyBorder="1">
      <alignment vertical="center"/>
    </xf>
    <xf numFmtId="167" fontId="3" fillId="6" borderId="38" xfId="0" applyNumberFormat="1" applyFont="1" applyFill="1" applyBorder="1">
      <alignment vertical="center"/>
    </xf>
    <xf numFmtId="167" fontId="3" fillId="6" borderId="21" xfId="0" applyNumberFormat="1" applyFont="1" applyFill="1" applyBorder="1">
      <alignment vertical="center"/>
    </xf>
    <xf numFmtId="167" fontId="24" fillId="6" borderId="21" xfId="0" applyNumberFormat="1" applyFont="1" applyFill="1" applyBorder="1">
      <alignment vertical="center"/>
    </xf>
    <xf numFmtId="0" fontId="3" fillId="6" borderId="18" xfId="0" applyFont="1" applyFill="1" applyBorder="1">
      <alignment vertical="center"/>
    </xf>
    <xf numFmtId="0" fontId="3" fillId="6" borderId="35" xfId="0" applyFont="1" applyFill="1" applyBorder="1">
      <alignment vertical="center"/>
    </xf>
    <xf numFmtId="0" fontId="24" fillId="6" borderId="35" xfId="0" applyFont="1" applyFill="1" applyBorder="1">
      <alignment vertical="center"/>
    </xf>
    <xf numFmtId="0" fontId="3" fillId="6" borderId="38" xfId="0" applyFont="1" applyFill="1" applyBorder="1">
      <alignment vertical="center"/>
    </xf>
    <xf numFmtId="167" fontId="24" fillId="6" borderId="49" xfId="0" applyNumberFormat="1" applyFont="1" applyFill="1" applyBorder="1">
      <alignment vertical="center"/>
    </xf>
    <xf numFmtId="0" fontId="24" fillId="6" borderId="61" xfId="0" applyFont="1" applyFill="1" applyBorder="1">
      <alignment vertical="center"/>
    </xf>
    <xf numFmtId="0" fontId="24" fillId="6" borderId="49" xfId="0" applyFont="1" applyFill="1" applyBorder="1">
      <alignment vertical="center"/>
    </xf>
    <xf numFmtId="0" fontId="3" fillId="6" borderId="27" xfId="0" applyFont="1" applyFill="1" applyBorder="1">
      <alignment vertical="center"/>
    </xf>
    <xf numFmtId="0" fontId="3" fillId="6" borderId="22" xfId="0" applyFont="1" applyFill="1" applyBorder="1">
      <alignment vertical="center"/>
    </xf>
    <xf numFmtId="0" fontId="3" fillId="6" borderId="23" xfId="0" applyFont="1" applyFill="1" applyBorder="1">
      <alignment vertical="center"/>
    </xf>
    <xf numFmtId="0" fontId="24" fillId="6" borderId="23" xfId="0" applyFont="1" applyFill="1" applyBorder="1">
      <alignment vertical="center"/>
    </xf>
    <xf numFmtId="0" fontId="3" fillId="6" borderId="46" xfId="0" applyFont="1" applyFill="1" applyBorder="1">
      <alignment vertical="center"/>
    </xf>
    <xf numFmtId="0" fontId="24" fillId="6" borderId="9" xfId="0" applyFont="1" applyFill="1" applyBorder="1">
      <alignment vertical="center"/>
    </xf>
    <xf numFmtId="0" fontId="3" fillId="6" borderId="42" xfId="0" applyFont="1" applyFill="1" applyBorder="1">
      <alignment vertical="center"/>
    </xf>
    <xf numFmtId="0" fontId="24" fillId="6" borderId="42" xfId="0" applyFont="1" applyFill="1" applyBorder="1">
      <alignment vertical="center"/>
    </xf>
    <xf numFmtId="3" fontId="0" fillId="6" borderId="57" xfId="0" applyNumberFormat="1" applyFill="1" applyBorder="1">
      <alignment vertical="center"/>
    </xf>
    <xf numFmtId="3" fontId="0" fillId="6" borderId="12" xfId="0" applyNumberFormat="1" applyFill="1" applyBorder="1">
      <alignment vertical="center"/>
    </xf>
    <xf numFmtId="0" fontId="6" fillId="6" borderId="20" xfId="0" applyFont="1" applyFill="1" applyBorder="1" applyAlignment="1">
      <alignment horizontal="left" vertical="center"/>
    </xf>
    <xf numFmtId="0" fontId="6" fillId="6" borderId="11" xfId="0" applyFont="1" applyFill="1" applyBorder="1" applyAlignment="1">
      <alignment horizontal="left" vertical="center"/>
    </xf>
    <xf numFmtId="3" fontId="3" fillId="6" borderId="18" xfId="0" applyNumberFormat="1" applyFont="1" applyFill="1" applyBorder="1" applyAlignment="1">
      <alignment vertical="center"/>
    </xf>
    <xf numFmtId="0" fontId="3" fillId="6" borderId="39" xfId="0" applyFont="1" applyFill="1" applyBorder="1">
      <alignment vertical="center"/>
    </xf>
    <xf numFmtId="167" fontId="3" fillId="6" borderId="11" xfId="0" applyNumberFormat="1" applyFont="1" applyFill="1" applyBorder="1">
      <alignment vertical="center"/>
    </xf>
    <xf numFmtId="167" fontId="3" fillId="6" borderId="59" xfId="0" applyNumberFormat="1" applyFont="1" applyFill="1" applyBorder="1" applyAlignment="1">
      <alignment horizontal="center" vertical="center"/>
    </xf>
    <xf numFmtId="3" fontId="3" fillId="6" borderId="11" xfId="0" applyNumberFormat="1" applyFont="1" applyFill="1" applyBorder="1" applyAlignment="1">
      <alignment vertical="center"/>
    </xf>
    <xf numFmtId="0" fontId="24" fillId="6" borderId="16" xfId="0" applyFont="1" applyFill="1" applyBorder="1">
      <alignment vertical="center"/>
    </xf>
    <xf numFmtId="0" fontId="6" fillId="6" borderId="30" xfId="0" applyFont="1" applyFill="1" applyBorder="1" applyAlignment="1">
      <alignment horizontal="left" vertical="center"/>
    </xf>
    <xf numFmtId="3" fontId="0" fillId="6" borderId="22" xfId="0" applyNumberFormat="1" applyFill="1" applyBorder="1">
      <alignmen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50" xfId="0" applyFont="1" applyFill="1" applyBorder="1" applyAlignment="1">
      <alignment vertical="center"/>
    </xf>
    <xf numFmtId="0" fontId="3" fillId="7" borderId="27" xfId="0" applyFont="1" applyFill="1" applyBorder="1" applyAlignment="1" applyProtection="1">
      <alignment horizontal="left" vertical="center"/>
      <protection locked="0"/>
    </xf>
    <xf numFmtId="0" fontId="3" fillId="7" borderId="29" xfId="0" applyFont="1" applyFill="1" applyBorder="1" applyAlignment="1" applyProtection="1">
      <alignment horizontal="center" vertical="center"/>
      <protection locked="0"/>
    </xf>
    <xf numFmtId="0" fontId="3" fillId="7" borderId="8" xfId="0" applyFont="1" applyFill="1" applyBorder="1" applyProtection="1">
      <alignment vertical="center"/>
      <protection locked="0"/>
    </xf>
    <xf numFmtId="0" fontId="3" fillId="7" borderId="39"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3" fontId="3" fillId="7" borderId="38" xfId="0" applyNumberFormat="1" applyFont="1" applyFill="1" applyBorder="1" applyProtection="1">
      <alignment vertical="center"/>
      <protection locked="0"/>
    </xf>
    <xf numFmtId="0" fontId="3" fillId="7" borderId="54" xfId="0" applyFont="1" applyFill="1" applyBorder="1" applyAlignment="1" applyProtection="1">
      <alignment horizontal="left" vertical="center"/>
      <protection locked="0"/>
    </xf>
    <xf numFmtId="0" fontId="3" fillId="7" borderId="20" xfId="0" applyFont="1" applyFill="1" applyBorder="1" applyAlignment="1" applyProtection="1">
      <alignment horizontal="center" vertical="center"/>
      <protection locked="0"/>
    </xf>
    <xf numFmtId="0" fontId="3" fillId="7" borderId="21" xfId="0" applyFont="1" applyFill="1" applyBorder="1" applyProtection="1">
      <alignment vertical="center"/>
      <protection locked="0"/>
    </xf>
    <xf numFmtId="0" fontId="3" fillId="7" borderId="36" xfId="0" applyFont="1" applyFill="1" applyBorder="1" applyAlignment="1" applyProtection="1">
      <alignment horizontal="center" vertical="center"/>
      <protection locked="0"/>
    </xf>
    <xf numFmtId="0" fontId="3" fillId="7" borderId="21" xfId="0" applyFont="1" applyFill="1" applyBorder="1" applyAlignment="1" applyProtection="1">
      <alignment horizontal="center" vertical="center"/>
      <protection locked="0"/>
    </xf>
    <xf numFmtId="3" fontId="3" fillId="7" borderId="21" xfId="0" applyNumberFormat="1" applyFont="1" applyFill="1" applyBorder="1" applyProtection="1">
      <alignment vertical="center"/>
      <protection locked="0"/>
    </xf>
    <xf numFmtId="0" fontId="3" fillId="7" borderId="54" xfId="0" applyFont="1" applyFill="1" applyBorder="1" applyProtection="1">
      <alignment vertical="center"/>
      <protection locked="0"/>
    </xf>
    <xf numFmtId="0" fontId="3" fillId="7" borderId="35" xfId="0" applyFont="1" applyFill="1" applyBorder="1" applyAlignment="1" applyProtection="1">
      <alignment horizontal="center" vertical="center"/>
      <protection locked="0"/>
    </xf>
    <xf numFmtId="0" fontId="3" fillId="7" borderId="40" xfId="0" applyFont="1" applyFill="1" applyBorder="1" applyAlignment="1" applyProtection="1">
      <alignment horizontal="center" vertical="center"/>
      <protection locked="0"/>
    </xf>
    <xf numFmtId="0" fontId="24" fillId="7" borderId="21" xfId="0" applyFont="1" applyFill="1" applyBorder="1" applyProtection="1">
      <alignment vertical="center"/>
      <protection locked="0"/>
    </xf>
    <xf numFmtId="0" fontId="24" fillId="7" borderId="40" xfId="0" applyFont="1" applyFill="1" applyBorder="1" applyAlignment="1" applyProtection="1">
      <alignment horizontal="center" vertical="center"/>
      <protection locked="0"/>
    </xf>
    <xf numFmtId="0" fontId="3" fillId="7" borderId="10" xfId="0" applyFont="1" applyFill="1" applyBorder="1" applyProtection="1">
      <alignment vertical="center"/>
      <protection locked="0"/>
    </xf>
    <xf numFmtId="0" fontId="3" fillId="7" borderId="61" xfId="0" applyFont="1" applyFill="1" applyBorder="1" applyAlignment="1" applyProtection="1">
      <alignment horizontal="center" vertical="center"/>
      <protection locked="0"/>
    </xf>
    <xf numFmtId="0" fontId="24" fillId="7" borderId="49" xfId="0" applyFont="1" applyFill="1" applyBorder="1" applyProtection="1">
      <alignment vertical="center"/>
      <protection locked="0"/>
    </xf>
    <xf numFmtId="0" fontId="3" fillId="7" borderId="48" xfId="0" applyFont="1" applyFill="1" applyBorder="1" applyAlignment="1" applyProtection="1">
      <alignment horizontal="center" vertical="center"/>
      <protection locked="0"/>
    </xf>
    <xf numFmtId="0" fontId="24" fillId="7" borderId="59" xfId="0" applyFont="1" applyFill="1" applyBorder="1" applyAlignment="1" applyProtection="1">
      <alignment horizontal="center" vertical="center"/>
      <protection locked="0"/>
    </xf>
    <xf numFmtId="3" fontId="3" fillId="7" borderId="49" xfId="0" applyNumberFormat="1" applyFont="1" applyFill="1" applyBorder="1" applyProtection="1">
      <alignment vertical="center"/>
      <protection locked="0"/>
    </xf>
    <xf numFmtId="0" fontId="6" fillId="7" borderId="1" xfId="0" applyFont="1" applyFill="1" applyBorder="1" applyAlignment="1" applyProtection="1">
      <alignment horizontal="center" vertical="center"/>
      <protection locked="0"/>
    </xf>
    <xf numFmtId="0" fontId="3" fillId="7" borderId="18" xfId="0" applyFont="1" applyFill="1" applyBorder="1" applyAlignment="1" applyProtection="1">
      <alignment horizontal="center" vertical="center"/>
      <protection locked="0"/>
    </xf>
    <xf numFmtId="164" fontId="3" fillId="7" borderId="18" xfId="0" applyNumberFormat="1" applyFont="1" applyFill="1" applyBorder="1" applyAlignment="1" applyProtection="1">
      <alignment horizontal="right" vertical="center"/>
      <protection locked="0"/>
    </xf>
    <xf numFmtId="3" fontId="3" fillId="7" borderId="18" xfId="0" applyNumberFormat="1" applyFont="1" applyFill="1" applyBorder="1" applyProtection="1">
      <alignment vertical="center"/>
      <protection locked="0"/>
    </xf>
    <xf numFmtId="164" fontId="3" fillId="7" borderId="20" xfId="0" applyNumberFormat="1" applyFont="1" applyFill="1" applyBorder="1" applyAlignment="1" applyProtection="1">
      <alignment horizontal="right" vertical="center"/>
      <protection locked="0"/>
    </xf>
    <xf numFmtId="3" fontId="3" fillId="7" borderId="20" xfId="0" applyNumberFormat="1" applyFont="1" applyFill="1" applyBorder="1" applyProtection="1">
      <alignment vertical="center"/>
      <protection locked="0"/>
    </xf>
    <xf numFmtId="0" fontId="24" fillId="7" borderId="54" xfId="0" applyFont="1" applyFill="1" applyBorder="1" applyProtection="1">
      <alignment vertical="center"/>
      <protection locked="0"/>
    </xf>
    <xf numFmtId="164" fontId="24" fillId="7" borderId="20" xfId="0" applyNumberFormat="1" applyFont="1" applyFill="1" applyBorder="1" applyAlignment="1" applyProtection="1">
      <alignment horizontal="right" vertical="center"/>
      <protection locked="0"/>
    </xf>
    <xf numFmtId="164" fontId="24" fillId="7" borderId="11" xfId="0" applyNumberFormat="1" applyFont="1" applyFill="1" applyBorder="1" applyAlignment="1" applyProtection="1">
      <alignment horizontal="right" vertical="center"/>
      <protection locked="0"/>
    </xf>
    <xf numFmtId="3" fontId="3" fillId="7" borderId="11" xfId="0" applyNumberFormat="1" applyFont="1" applyFill="1" applyBorder="1" applyProtection="1">
      <alignment vertical="center"/>
      <protection locked="0"/>
    </xf>
    <xf numFmtId="0" fontId="6" fillId="7" borderId="23"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67" fontId="3" fillId="7" borderId="8" xfId="0" applyNumberFormat="1" applyFont="1" applyFill="1" applyBorder="1" applyProtection="1">
      <alignment vertical="center"/>
      <protection locked="0"/>
    </xf>
    <xf numFmtId="3" fontId="3" fillId="7" borderId="8" xfId="0" applyNumberFormat="1" applyFont="1" applyFill="1" applyBorder="1" applyAlignment="1" applyProtection="1">
      <alignment vertical="center"/>
      <protection locked="0"/>
    </xf>
    <xf numFmtId="3" fontId="3" fillId="7" borderId="38" xfId="0" applyNumberFormat="1" applyFont="1" applyFill="1" applyBorder="1" applyAlignment="1" applyProtection="1">
      <alignment vertical="center"/>
      <protection locked="0"/>
    </xf>
    <xf numFmtId="167" fontId="3" fillId="7" borderId="21" xfId="0" applyNumberFormat="1" applyFont="1" applyFill="1" applyBorder="1" applyProtection="1">
      <alignment vertical="center"/>
      <protection locked="0"/>
    </xf>
    <xf numFmtId="3" fontId="3" fillId="7" borderId="21" xfId="0" applyNumberFormat="1" applyFont="1" applyFill="1" applyBorder="1" applyAlignment="1" applyProtection="1">
      <alignment vertical="center"/>
      <protection locked="0"/>
    </xf>
    <xf numFmtId="3" fontId="3" fillId="7" borderId="40" xfId="0" applyNumberFormat="1" applyFont="1" applyFill="1" applyBorder="1" applyAlignment="1" applyProtection="1">
      <alignment vertical="center"/>
      <protection locked="0"/>
    </xf>
    <xf numFmtId="3" fontId="3" fillId="7" borderId="20" xfId="0" applyNumberFormat="1" applyFont="1" applyFill="1" applyBorder="1" applyAlignment="1" applyProtection="1">
      <alignment vertical="center"/>
      <protection locked="0"/>
    </xf>
    <xf numFmtId="3" fontId="3" fillId="7" borderId="42" xfId="0" applyNumberFormat="1" applyFont="1" applyFill="1" applyBorder="1" applyAlignment="1" applyProtection="1">
      <alignment vertical="center"/>
      <protection locked="0"/>
    </xf>
    <xf numFmtId="3" fontId="24" fillId="7" borderId="40" xfId="0" applyNumberFormat="1" applyFont="1" applyFill="1" applyBorder="1" applyAlignment="1" applyProtection="1">
      <alignment vertical="center"/>
      <protection locked="0"/>
    </xf>
    <xf numFmtId="167" fontId="3" fillId="7" borderId="49" xfId="0" applyNumberFormat="1" applyFont="1" applyFill="1" applyBorder="1" applyProtection="1">
      <alignment vertical="center"/>
      <protection locked="0"/>
    </xf>
    <xf numFmtId="0" fontId="3" fillId="7" borderId="59" xfId="0" applyFont="1" applyFill="1" applyBorder="1" applyAlignment="1" applyProtection="1">
      <alignment horizontal="center" vertical="center"/>
      <protection locked="0"/>
    </xf>
    <xf numFmtId="3" fontId="24" fillId="7" borderId="59" xfId="0" applyNumberFormat="1" applyFont="1" applyFill="1" applyBorder="1" applyAlignment="1" applyProtection="1">
      <alignment vertical="center"/>
      <protection locked="0"/>
    </xf>
    <xf numFmtId="0" fontId="6" fillId="7" borderId="28" xfId="0" applyFont="1" applyFill="1" applyBorder="1" applyAlignment="1" applyProtection="1">
      <alignment horizontal="center" vertical="center"/>
      <protection locked="0"/>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 fillId="0" borderId="0" xfId="0" applyFont="1" applyFill="1" applyAlignment="1" applyProtection="1">
      <alignment horizontal="right" vertical="center"/>
    </xf>
    <xf numFmtId="0" fontId="1" fillId="0" borderId="0" xfId="0" applyFont="1" applyBorder="1" applyAlignment="1" applyProtection="1">
      <alignment horizontal="right" vertical="top"/>
    </xf>
    <xf numFmtId="0" fontId="1" fillId="0" borderId="0" xfId="0" applyFont="1" applyFill="1" applyAlignment="1" applyProtection="1">
      <alignment horizontal="right" vertical="center" wrapText="1"/>
    </xf>
    <xf numFmtId="167" fontId="2" fillId="6" borderId="38" xfId="0" applyNumberFormat="1" applyFont="1" applyFill="1" applyBorder="1" applyAlignment="1">
      <alignment horizontal="center" vertical="center"/>
    </xf>
    <xf numFmtId="167" fontId="2" fillId="6" borderId="52" xfId="0" applyNumberFormat="1" applyFont="1" applyFill="1" applyBorder="1" applyAlignment="1">
      <alignment horizontal="center" vertical="center"/>
    </xf>
    <xf numFmtId="164" fontId="3" fillId="6" borderId="1" xfId="0" applyNumberFormat="1" applyFont="1" applyFill="1" applyBorder="1" applyAlignment="1">
      <alignment horizontal="center" vertical="center" wrapText="1"/>
    </xf>
    <xf numFmtId="0" fontId="0" fillId="0" borderId="0" xfId="0" applyFont="1" applyBorder="1">
      <alignment vertical="center"/>
    </xf>
    <xf numFmtId="38" fontId="2" fillId="7" borderId="31" xfId="0" applyNumberFormat="1" applyFont="1" applyFill="1" applyBorder="1" applyAlignment="1">
      <alignment horizontal="center" vertical="center"/>
    </xf>
    <xf numFmtId="167" fontId="3" fillId="6" borderId="1" xfId="0" applyNumberFormat="1" applyFont="1" applyFill="1" applyBorder="1" applyAlignment="1">
      <alignment horizontal="center" vertical="center" wrapText="1"/>
    </xf>
    <xf numFmtId="167" fontId="2" fillId="6" borderId="11" xfId="0" applyNumberFormat="1" applyFont="1" applyFill="1" applyBorder="1" applyAlignment="1">
      <alignment horizontal="center" vertical="center"/>
    </xf>
    <xf numFmtId="38" fontId="17" fillId="3" borderId="25" xfId="0" applyNumberFormat="1" applyFont="1" applyFill="1" applyBorder="1" applyAlignment="1">
      <alignment horizontal="center" vertical="center"/>
    </xf>
    <xf numFmtId="38" fontId="17" fillId="3" borderId="24" xfId="0" applyNumberFormat="1" applyFont="1" applyFill="1" applyBorder="1" applyAlignment="1">
      <alignment horizontal="center" vertical="center"/>
    </xf>
    <xf numFmtId="38" fontId="17" fillId="3" borderId="31" xfId="0" applyNumberFormat="1" applyFont="1" applyFill="1" applyBorder="1" applyAlignment="1">
      <alignment horizontal="center" vertical="center"/>
    </xf>
    <xf numFmtId="0" fontId="4" fillId="4" borderId="0" xfId="0" applyFont="1" applyFill="1" applyAlignment="1">
      <alignment horizontal="left" vertical="center"/>
    </xf>
    <xf numFmtId="0" fontId="10" fillId="0" borderId="0" xfId="1" applyFont="1"/>
    <xf numFmtId="0" fontId="4" fillId="10" borderId="0" xfId="0" applyFont="1" applyFill="1" applyAlignment="1">
      <alignment horizontal="center" vertical="center"/>
    </xf>
    <xf numFmtId="0" fontId="3" fillId="7" borderId="20" xfId="0" applyFont="1" applyFill="1" applyBorder="1" applyAlignment="1" applyProtection="1">
      <alignment vertical="top" wrapText="1"/>
      <protection locked="0"/>
    </xf>
    <xf numFmtId="0" fontId="3" fillId="7" borderId="23" xfId="0" applyFont="1" applyFill="1" applyBorder="1" applyAlignment="1" applyProtection="1">
      <alignment vertical="top" wrapText="1"/>
      <protection locked="0"/>
    </xf>
    <xf numFmtId="0" fontId="3" fillId="7" borderId="11" xfId="0" applyFont="1" applyFill="1" applyBorder="1" applyAlignment="1" applyProtection="1">
      <alignment vertical="top" wrapText="1"/>
      <protection locked="0"/>
    </xf>
    <xf numFmtId="0" fontId="3" fillId="7" borderId="9" xfId="0" applyFont="1" applyFill="1" applyBorder="1" applyAlignment="1" applyProtection="1">
      <alignment vertical="top" wrapText="1"/>
      <protection locked="0"/>
    </xf>
    <xf numFmtId="0" fontId="3" fillId="7" borderId="8" xfId="0" applyFont="1" applyFill="1" applyBorder="1" applyAlignment="1" applyProtection="1">
      <alignment vertical="top" wrapText="1"/>
      <protection locked="0"/>
    </xf>
    <xf numFmtId="0" fontId="3" fillId="7" borderId="17" xfId="0" applyFont="1" applyFill="1" applyBorder="1" applyAlignment="1" applyProtection="1">
      <alignment vertical="top" wrapText="1"/>
      <protection locked="0"/>
    </xf>
    <xf numFmtId="0" fontId="3" fillId="7" borderId="50" xfId="0" applyFont="1" applyFill="1" applyBorder="1" applyAlignment="1" applyProtection="1">
      <alignment vertical="top" wrapText="1"/>
      <protection locked="0"/>
    </xf>
    <xf numFmtId="0" fontId="6" fillId="9" borderId="6" xfId="0" applyFont="1" applyFill="1" applyBorder="1" applyAlignment="1">
      <alignment horizontal="center" vertical="center"/>
    </xf>
    <xf numFmtId="0" fontId="6" fillId="9"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10" borderId="0" xfId="0" applyFont="1" applyFill="1" applyAlignment="1" applyProtection="1">
      <alignment horizontal="left" vertical="center"/>
      <protection locked="0"/>
    </xf>
    <xf numFmtId="0" fontId="43" fillId="0" borderId="13" xfId="0" applyFont="1" applyFill="1" applyBorder="1" applyAlignment="1">
      <alignment horizontal="left" vertical="top" wrapText="1"/>
    </xf>
    <xf numFmtId="0" fontId="43" fillId="0" borderId="16" xfId="0" applyFont="1" applyFill="1" applyBorder="1" applyAlignment="1">
      <alignment horizontal="left" vertical="top" wrapText="1"/>
    </xf>
    <xf numFmtId="0" fontId="43" fillId="0" borderId="51" xfId="0" applyFont="1" applyFill="1" applyBorder="1" applyAlignment="1">
      <alignment horizontal="left" vertical="top" wrapText="1"/>
    </xf>
    <xf numFmtId="0" fontId="42" fillId="0" borderId="3"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50" xfId="0" applyFont="1" applyFill="1" applyBorder="1" applyAlignment="1">
      <alignment horizontal="center" vertical="center"/>
    </xf>
    <xf numFmtId="0" fontId="31" fillId="0" borderId="6" xfId="0" applyFont="1" applyBorder="1" applyAlignment="1">
      <alignment horizontal="center" vertical="center"/>
    </xf>
    <xf numFmtId="0" fontId="31" fillId="0" borderId="47" xfId="0" applyFont="1" applyBorder="1" applyAlignment="1">
      <alignment horizontal="center" vertical="center"/>
    </xf>
    <xf numFmtId="0" fontId="31" fillId="0" borderId="7" xfId="0" applyFont="1" applyBorder="1" applyAlignment="1">
      <alignment horizontal="center" vertical="center"/>
    </xf>
    <xf numFmtId="0" fontId="15" fillId="9" borderId="6" xfId="0" applyFont="1" applyFill="1" applyBorder="1" applyAlignment="1">
      <alignment horizontal="center" vertical="center"/>
    </xf>
    <xf numFmtId="0" fontId="15" fillId="9" borderId="47" xfId="0" applyFont="1" applyFill="1" applyBorder="1" applyAlignment="1">
      <alignment horizontal="center" vertical="center"/>
    </xf>
    <xf numFmtId="0" fontId="15" fillId="9" borderId="7"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9" fillId="0" borderId="6" xfId="0" applyFont="1" applyFill="1" applyBorder="1" applyAlignment="1">
      <alignment horizontal="left" vertical="center" wrapText="1"/>
    </xf>
    <xf numFmtId="0" fontId="49" fillId="0" borderId="47" xfId="0" applyFont="1" applyFill="1" applyBorder="1" applyAlignment="1">
      <alignment horizontal="left" vertical="center"/>
    </xf>
    <xf numFmtId="0" fontId="49" fillId="0" borderId="7" xfId="0" applyFont="1" applyFill="1" applyBorder="1" applyAlignment="1">
      <alignment horizontal="left" vertical="center"/>
    </xf>
    <xf numFmtId="0" fontId="4" fillId="4" borderId="0" xfId="0" applyFont="1" applyFill="1" applyAlignment="1">
      <alignment horizontal="center" vertical="center"/>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9" fillId="4" borderId="0" xfId="0" applyFont="1" applyFill="1" applyBorder="1" applyAlignment="1">
      <alignment horizontal="right" vertical="center"/>
    </xf>
    <xf numFmtId="0" fontId="10" fillId="4" borderId="0" xfId="0" applyFont="1" applyFill="1" applyBorder="1" applyAlignment="1">
      <alignment horizontal="right" vertical="center"/>
    </xf>
    <xf numFmtId="0" fontId="11" fillId="4" borderId="0" xfId="0" applyFont="1" applyFill="1" applyBorder="1" applyAlignment="1">
      <alignment vertical="center"/>
    </xf>
    <xf numFmtId="0" fontId="9" fillId="7" borderId="6" xfId="0" applyFont="1" applyFill="1" applyBorder="1" applyAlignment="1">
      <alignment horizontal="left" vertical="center"/>
    </xf>
    <xf numFmtId="0" fontId="9" fillId="7" borderId="47" xfId="0" applyFont="1" applyFill="1" applyBorder="1" applyAlignment="1">
      <alignment horizontal="left" vertical="center"/>
    </xf>
    <xf numFmtId="0" fontId="0" fillId="7" borderId="7" xfId="0" applyFill="1" applyBorder="1" applyAlignment="1">
      <alignment horizontal="left" vertical="center"/>
    </xf>
    <xf numFmtId="0" fontId="1"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7" xfId="0" applyFont="1" applyBorder="1" applyAlignment="1">
      <alignment horizontal="center" vertical="center" wrapText="1"/>
    </xf>
    <xf numFmtId="0" fontId="9" fillId="4" borderId="3" xfId="0" applyFont="1" applyFill="1" applyBorder="1" applyAlignment="1">
      <alignment horizontal="center" vertical="center"/>
    </xf>
    <xf numFmtId="0" fontId="11" fillId="4" borderId="50" xfId="0" applyFont="1" applyFill="1" applyBorder="1" applyAlignment="1">
      <alignment vertical="center"/>
    </xf>
    <xf numFmtId="0" fontId="1"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9" fillId="4" borderId="6" xfId="0" applyFont="1" applyFill="1" applyBorder="1" applyAlignment="1">
      <alignment vertical="center"/>
    </xf>
    <xf numFmtId="0" fontId="9" fillId="4" borderId="47" xfId="0" applyFont="1" applyFill="1" applyBorder="1" applyAlignment="1">
      <alignment vertical="center"/>
    </xf>
    <xf numFmtId="0" fontId="9" fillId="4" borderId="7" xfId="0" applyFont="1" applyFill="1" applyBorder="1" applyAlignment="1">
      <alignment vertical="center"/>
    </xf>
    <xf numFmtId="38" fontId="1" fillId="3" borderId="6" xfId="0" applyNumberFormat="1" applyFont="1" applyFill="1" applyBorder="1" applyAlignment="1">
      <alignment horizontal="center" vertical="center"/>
    </xf>
    <xf numFmtId="38" fontId="1" fillId="3" borderId="47" xfId="0" applyNumberFormat="1" applyFont="1" applyFill="1" applyBorder="1" applyAlignment="1">
      <alignment horizontal="center" vertical="center"/>
    </xf>
    <xf numFmtId="38" fontId="1" fillId="3" borderId="7" xfId="0" applyNumberFormat="1" applyFont="1" applyFill="1" applyBorder="1" applyAlignment="1">
      <alignment horizontal="center" vertical="center"/>
    </xf>
    <xf numFmtId="38" fontId="1" fillId="2" borderId="6" xfId="0" applyNumberFormat="1" applyFont="1" applyFill="1" applyBorder="1" applyAlignment="1">
      <alignment horizontal="center" vertical="center"/>
    </xf>
    <xf numFmtId="38" fontId="1" fillId="2" borderId="47" xfId="0" applyNumberFormat="1" applyFont="1" applyFill="1" applyBorder="1" applyAlignment="1">
      <alignment horizontal="center" vertical="center"/>
    </xf>
    <xf numFmtId="38" fontId="1" fillId="2" borderId="7" xfId="0" applyNumberFormat="1" applyFont="1" applyFill="1" applyBorder="1" applyAlignment="1">
      <alignment horizontal="center" vertical="center"/>
    </xf>
    <xf numFmtId="0" fontId="22" fillId="4" borderId="0" xfId="0" applyFont="1" applyFill="1" applyBorder="1" applyAlignment="1">
      <alignment horizontal="center" vertical="center"/>
    </xf>
    <xf numFmtId="0" fontId="9" fillId="4" borderId="6" xfId="0" applyFont="1" applyFill="1" applyBorder="1" applyAlignment="1">
      <alignment horizontal="center" vertical="top"/>
    </xf>
    <xf numFmtId="0" fontId="9" fillId="4" borderId="47" xfId="0" applyFont="1" applyFill="1" applyBorder="1" applyAlignment="1">
      <alignment horizontal="center" vertical="top"/>
    </xf>
    <xf numFmtId="0" fontId="9" fillId="4" borderId="7" xfId="0" applyFont="1" applyFill="1" applyBorder="1" applyAlignment="1">
      <alignment horizontal="center" vertical="top"/>
    </xf>
    <xf numFmtId="0" fontId="1"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10" borderId="0" xfId="0" applyFont="1" applyFill="1" applyAlignment="1" applyProtection="1">
      <alignment horizontal="center" vertical="center"/>
      <protection locked="0"/>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1" xfId="0" applyFont="1" applyFill="1" applyBorder="1" applyAlignment="1">
      <alignment horizontal="left" vertical="top" wrapText="1"/>
    </xf>
    <xf numFmtId="0" fontId="3" fillId="7" borderId="53" xfId="0" applyFont="1" applyFill="1" applyBorder="1" applyAlignment="1" applyProtection="1">
      <alignment horizontal="left" vertical="top" wrapText="1"/>
      <protection locked="0"/>
    </xf>
    <xf numFmtId="0" fontId="3" fillId="7" borderId="57" xfId="0" applyFont="1" applyFill="1" applyBorder="1" applyAlignment="1" applyProtection="1">
      <alignment horizontal="left" vertical="top" wrapText="1"/>
      <protection locked="0"/>
    </xf>
    <xf numFmtId="0" fontId="6" fillId="13" borderId="6" xfId="0" applyFont="1" applyFill="1" applyBorder="1" applyAlignment="1">
      <alignment horizontal="left" vertical="center" wrapText="1"/>
    </xf>
    <xf numFmtId="0" fontId="6" fillId="13" borderId="47" xfId="0" applyFont="1" applyFill="1" applyBorder="1" applyAlignment="1">
      <alignment horizontal="left" vertical="center" wrapText="1"/>
    </xf>
    <xf numFmtId="0" fontId="6" fillId="13" borderId="7" xfId="0" applyFont="1" applyFill="1" applyBorder="1" applyAlignment="1">
      <alignment horizontal="left" vertical="center" wrapText="1"/>
    </xf>
    <xf numFmtId="0" fontId="44" fillId="13" borderId="30" xfId="0" applyFont="1" applyFill="1" applyBorder="1" applyAlignment="1">
      <alignment horizontal="center" vertical="center"/>
    </xf>
    <xf numFmtId="0" fontId="44" fillId="13" borderId="39" xfId="0" applyFont="1" applyFill="1" applyBorder="1" applyAlignment="1">
      <alignment horizontal="center" vertical="center"/>
    </xf>
    <xf numFmtId="0" fontId="6" fillId="13" borderId="63" xfId="0" applyFont="1" applyFill="1" applyBorder="1" applyAlignment="1">
      <alignment horizontal="center" vertical="center"/>
    </xf>
    <xf numFmtId="0" fontId="6" fillId="13" borderId="43"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48"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1" fillId="0" borderId="3" xfId="0" applyFont="1" applyFill="1" applyBorder="1" applyAlignment="1" applyProtection="1">
      <alignment horizontal="right" vertical="center" wrapText="1"/>
    </xf>
    <xf numFmtId="0" fontId="1" fillId="0" borderId="17" xfId="0" applyFont="1" applyFill="1" applyBorder="1" applyAlignment="1" applyProtection="1">
      <alignment horizontal="right" vertical="center"/>
    </xf>
    <xf numFmtId="0" fontId="1" fillId="0" borderId="50" xfId="0" applyFont="1" applyFill="1" applyBorder="1" applyAlignment="1" applyProtection="1">
      <alignment horizontal="right" vertical="center"/>
    </xf>
    <xf numFmtId="0" fontId="1" fillId="0" borderId="13" xfId="0" applyFont="1" applyFill="1" applyBorder="1" applyAlignment="1" applyProtection="1">
      <alignment horizontal="right" vertical="center"/>
    </xf>
    <xf numFmtId="0" fontId="1" fillId="0" borderId="16" xfId="0" applyFont="1" applyFill="1" applyBorder="1" applyAlignment="1" applyProtection="1">
      <alignment horizontal="right" vertical="center"/>
    </xf>
    <xf numFmtId="0" fontId="1" fillId="0" borderId="51" xfId="0" applyFont="1" applyFill="1" applyBorder="1" applyAlignment="1" applyProtection="1">
      <alignment horizontal="right" vertical="center"/>
    </xf>
    <xf numFmtId="0" fontId="3" fillId="7" borderId="55" xfId="0" applyFont="1" applyFill="1" applyBorder="1" applyAlignment="1" applyProtection="1">
      <alignment horizontal="left" vertical="top" wrapText="1"/>
      <protection locked="0"/>
    </xf>
    <xf numFmtId="0" fontId="3" fillId="7" borderId="41" xfId="0" applyFont="1" applyFill="1" applyBorder="1" applyAlignment="1" applyProtection="1">
      <alignment horizontal="left" vertical="top" wrapText="1"/>
      <protection locked="0"/>
    </xf>
    <xf numFmtId="0" fontId="3" fillId="7" borderId="56" xfId="0" applyFont="1" applyFill="1" applyBorder="1" applyAlignment="1" applyProtection="1">
      <alignment horizontal="left" vertical="top" wrapText="1"/>
      <protection locked="0"/>
    </xf>
    <xf numFmtId="0" fontId="3" fillId="7" borderId="12" xfId="0" applyFont="1" applyFill="1" applyBorder="1" applyAlignment="1" applyProtection="1">
      <alignment horizontal="left" vertical="top" wrapText="1"/>
      <protection locked="0"/>
    </xf>
    <xf numFmtId="0" fontId="30" fillId="4" borderId="0" xfId="0" applyFont="1" applyFill="1" applyAlignment="1">
      <alignment horizontal="center" vertical="center"/>
    </xf>
    <xf numFmtId="0" fontId="9" fillId="9" borderId="6" xfId="0" applyFont="1" applyFill="1" applyBorder="1" applyAlignment="1">
      <alignment horizontal="center" vertical="center"/>
    </xf>
    <xf numFmtId="0" fontId="9" fillId="9" borderId="47" xfId="0" applyFont="1" applyFill="1" applyBorder="1" applyAlignment="1">
      <alignment horizontal="center" vertical="center"/>
    </xf>
    <xf numFmtId="0" fontId="9" fillId="9" borderId="7" xfId="0" applyFont="1" applyFill="1" applyBorder="1" applyAlignment="1">
      <alignment horizontal="center" vertical="center"/>
    </xf>
    <xf numFmtId="0" fontId="9" fillId="7" borderId="47" xfId="0" applyFont="1" applyFill="1" applyBorder="1" applyAlignment="1">
      <alignment horizontal="center" vertical="center"/>
    </xf>
    <xf numFmtId="0" fontId="11" fillId="7" borderId="7" xfId="0" applyFont="1" applyFill="1" applyBorder="1" applyAlignment="1">
      <alignment vertical="center"/>
    </xf>
    <xf numFmtId="0" fontId="3" fillId="7" borderId="20" xfId="0" applyFont="1" applyFill="1" applyBorder="1" applyAlignment="1" applyProtection="1">
      <alignment horizontal="left" vertical="top" wrapText="1"/>
      <protection locked="0"/>
    </xf>
    <xf numFmtId="0" fontId="3" fillId="7" borderId="23" xfId="0" applyFont="1" applyFill="1" applyBorder="1" applyAlignment="1" applyProtection="1">
      <alignment horizontal="left" vertical="top" wrapText="1"/>
      <protection locked="0"/>
    </xf>
    <xf numFmtId="0" fontId="3" fillId="7" borderId="8" xfId="0" applyFont="1" applyFill="1" applyBorder="1" applyAlignment="1" applyProtection="1">
      <alignment horizontal="left" vertical="top" wrapText="1"/>
      <protection locked="0"/>
    </xf>
    <xf numFmtId="0" fontId="3" fillId="7" borderId="17" xfId="0" applyFont="1" applyFill="1" applyBorder="1" applyAlignment="1" applyProtection="1">
      <alignment horizontal="left" vertical="top" wrapText="1"/>
      <protection locked="0"/>
    </xf>
    <xf numFmtId="0" fontId="3" fillId="7" borderId="50" xfId="0" applyFont="1" applyFill="1" applyBorder="1" applyAlignment="1" applyProtection="1">
      <alignment horizontal="left" vertical="top" wrapText="1"/>
      <protection locked="0"/>
    </xf>
    <xf numFmtId="0" fontId="6" fillId="13" borderId="54" xfId="0" applyFont="1" applyFill="1" applyBorder="1" applyAlignment="1">
      <alignment horizontal="center" vertical="center"/>
    </xf>
    <xf numFmtId="0" fontId="6" fillId="13" borderId="36" xfId="0" applyFont="1" applyFill="1" applyBorder="1" applyAlignment="1">
      <alignment horizontal="center" vertical="center"/>
    </xf>
    <xf numFmtId="0" fontId="4" fillId="10" borderId="0" xfId="0" applyFont="1" applyFill="1" applyAlignment="1" applyProtection="1">
      <alignment vertical="center"/>
      <protection locked="0"/>
    </xf>
    <xf numFmtId="0" fontId="3" fillId="6" borderId="14" xfId="0" applyFont="1" applyFill="1" applyBorder="1" applyAlignment="1">
      <alignment horizontal="center" vertical="center" wrapText="1"/>
    </xf>
    <xf numFmtId="0" fontId="6" fillId="13" borderId="4" xfId="0" applyFont="1" applyFill="1" applyBorder="1" applyAlignment="1">
      <alignment horizontal="center" vertical="center"/>
    </xf>
    <xf numFmtId="0" fontId="6" fillId="13" borderId="44" xfId="0" applyFont="1" applyFill="1" applyBorder="1" applyAlignment="1">
      <alignment horizontal="center" vertical="center"/>
    </xf>
    <xf numFmtId="0" fontId="3" fillId="7" borderId="11" xfId="0" applyFont="1" applyFill="1" applyBorder="1" applyAlignment="1" applyProtection="1">
      <alignment horizontal="left" vertical="top" wrapText="1"/>
      <protection locked="0"/>
    </xf>
    <xf numFmtId="0" fontId="3" fillId="7" borderId="9" xfId="0" applyFont="1" applyFill="1" applyBorder="1" applyAlignment="1" applyProtection="1">
      <alignment horizontal="left" vertical="top" wrapText="1"/>
      <protection locked="0"/>
    </xf>
    <xf numFmtId="14" fontId="3" fillId="11" borderId="3" xfId="0" applyNumberFormat="1" applyFont="1" applyFill="1" applyBorder="1" applyAlignment="1">
      <alignment horizontal="left" vertical="center" wrapText="1"/>
    </xf>
    <xf numFmtId="14" fontId="3" fillId="11" borderId="17" xfId="0" applyNumberFormat="1" applyFont="1" applyFill="1" applyBorder="1" applyAlignment="1">
      <alignment horizontal="left" vertical="center" wrapText="1"/>
    </xf>
    <xf numFmtId="14" fontId="3" fillId="11" borderId="50" xfId="0" applyNumberFormat="1" applyFont="1" applyFill="1" applyBorder="1" applyAlignment="1">
      <alignment horizontal="left" vertical="center" wrapText="1"/>
    </xf>
    <xf numFmtId="14" fontId="3" fillId="11" borderId="4" xfId="0" applyNumberFormat="1" applyFont="1" applyFill="1" applyBorder="1" applyAlignment="1">
      <alignment horizontal="left" vertical="center" wrapText="1"/>
    </xf>
    <xf numFmtId="14" fontId="3" fillId="11" borderId="0" xfId="0" applyNumberFormat="1" applyFont="1" applyFill="1" applyBorder="1" applyAlignment="1">
      <alignment horizontal="left" vertical="center" wrapText="1"/>
    </xf>
    <xf numFmtId="14" fontId="3" fillId="11" borderId="37" xfId="0" applyNumberFormat="1" applyFont="1" applyFill="1" applyBorder="1" applyAlignment="1">
      <alignment horizontal="left" vertical="center" wrapText="1"/>
    </xf>
    <xf numFmtId="14" fontId="3" fillId="11" borderId="13" xfId="0" applyNumberFormat="1" applyFont="1" applyFill="1" applyBorder="1" applyAlignment="1">
      <alignment horizontal="left" vertical="center" wrapText="1"/>
    </xf>
    <xf numFmtId="14" fontId="3" fillId="11" borderId="16" xfId="0" applyNumberFormat="1" applyFont="1" applyFill="1" applyBorder="1" applyAlignment="1">
      <alignment horizontal="left" vertical="center" wrapText="1"/>
    </xf>
    <xf numFmtId="14" fontId="3" fillId="11" borderId="51" xfId="0" applyNumberFormat="1" applyFont="1" applyFill="1" applyBorder="1" applyAlignment="1">
      <alignment horizontal="left" vertical="center" wrapText="1"/>
    </xf>
    <xf numFmtId="14" fontId="3" fillId="11" borderId="17" xfId="0" applyNumberFormat="1" applyFont="1" applyFill="1" applyBorder="1" applyAlignment="1">
      <alignment horizontal="left" vertical="center"/>
    </xf>
    <xf numFmtId="14" fontId="3" fillId="11" borderId="50" xfId="0" applyNumberFormat="1" applyFont="1" applyFill="1" applyBorder="1" applyAlignment="1">
      <alignment horizontal="left" vertical="center"/>
    </xf>
    <xf numFmtId="14" fontId="3" fillId="11" borderId="13" xfId="0" applyNumberFormat="1" applyFont="1" applyFill="1" applyBorder="1" applyAlignment="1">
      <alignment horizontal="left" vertical="center"/>
    </xf>
    <xf numFmtId="14" fontId="3" fillId="11" borderId="16" xfId="0" applyNumberFormat="1" applyFont="1" applyFill="1" applyBorder="1" applyAlignment="1">
      <alignment horizontal="left" vertical="center"/>
    </xf>
    <xf numFmtId="14" fontId="3" fillId="11" borderId="51" xfId="0" applyNumberFormat="1" applyFont="1" applyFill="1" applyBorder="1" applyAlignment="1">
      <alignment horizontal="left" vertical="center"/>
    </xf>
    <xf numFmtId="38" fontId="1" fillId="11" borderId="54" xfId="0" applyNumberFormat="1" applyFont="1" applyFill="1" applyBorder="1" applyAlignment="1">
      <alignment horizontal="left" vertical="center"/>
    </xf>
    <xf numFmtId="38" fontId="1" fillId="11" borderId="53" xfId="0" applyNumberFormat="1" applyFont="1" applyFill="1" applyBorder="1" applyAlignment="1">
      <alignment horizontal="left" vertical="center"/>
    </xf>
    <xf numFmtId="38" fontId="1" fillId="11" borderId="57" xfId="0" applyNumberFormat="1" applyFont="1" applyFill="1" applyBorder="1" applyAlignment="1">
      <alignment horizontal="left" vertical="center"/>
    </xf>
    <xf numFmtId="38" fontId="1" fillId="11" borderId="10" xfId="0" applyNumberFormat="1" applyFont="1" applyFill="1" applyBorder="1" applyAlignment="1">
      <alignment horizontal="left" vertical="center"/>
    </xf>
    <xf numFmtId="38" fontId="1" fillId="11" borderId="56" xfId="0" applyNumberFormat="1" applyFont="1" applyFill="1" applyBorder="1" applyAlignment="1">
      <alignment horizontal="left" vertical="center"/>
    </xf>
    <xf numFmtId="38" fontId="1" fillId="11" borderId="12" xfId="0" applyNumberFormat="1" applyFont="1" applyFill="1" applyBorder="1" applyAlignment="1">
      <alignment horizontal="left" vertical="center"/>
    </xf>
    <xf numFmtId="38" fontId="1" fillId="11" borderId="30" xfId="0" applyNumberFormat="1" applyFont="1" applyFill="1" applyBorder="1" applyAlignment="1">
      <alignment horizontal="left" vertical="center"/>
    </xf>
    <xf numFmtId="38" fontId="1" fillId="11" borderId="55" xfId="0" applyNumberFormat="1" applyFont="1" applyFill="1" applyBorder="1" applyAlignment="1">
      <alignment horizontal="left" vertical="center"/>
    </xf>
    <xf numFmtId="38" fontId="1" fillId="11" borderId="41" xfId="0" applyNumberFormat="1" applyFont="1" applyFill="1" applyBorder="1" applyAlignment="1">
      <alignment horizontal="left" vertical="center"/>
    </xf>
    <xf numFmtId="0" fontId="4" fillId="4" borderId="0" xfId="0" applyFont="1" applyFill="1" applyAlignment="1">
      <alignment horizontal="center" vertical="center" wrapText="1"/>
    </xf>
    <xf numFmtId="0" fontId="9" fillId="6" borderId="6" xfId="0" applyFont="1" applyFill="1" applyBorder="1" applyAlignment="1">
      <alignment horizontal="left" vertical="center"/>
    </xf>
    <xf numFmtId="0" fontId="9" fillId="6" borderId="47" xfId="0" applyFont="1" applyFill="1" applyBorder="1" applyAlignment="1">
      <alignment horizontal="left" vertical="center"/>
    </xf>
    <xf numFmtId="0" fontId="0" fillId="6" borderId="7" xfId="0" applyFill="1" applyBorder="1" applyAlignment="1">
      <alignment horizontal="left" vertical="center"/>
    </xf>
    <xf numFmtId="38" fontId="1" fillId="3" borderId="10" xfId="0" applyNumberFormat="1" applyFont="1" applyFill="1" applyBorder="1" applyAlignment="1">
      <alignment horizontal="center" vertical="center"/>
    </xf>
    <xf numFmtId="38" fontId="1" fillId="3" borderId="56" xfId="0" applyNumberFormat="1" applyFont="1" applyFill="1" applyBorder="1" applyAlignment="1">
      <alignment horizontal="center" vertical="center"/>
    </xf>
    <xf numFmtId="38" fontId="1" fillId="3" borderId="30" xfId="0" applyNumberFormat="1" applyFont="1" applyFill="1" applyBorder="1" applyAlignment="1">
      <alignment horizontal="center" vertical="center"/>
    </xf>
    <xf numFmtId="38" fontId="1" fillId="3" borderId="55" xfId="0" applyNumberFormat="1" applyFont="1" applyFill="1" applyBorder="1" applyAlignment="1">
      <alignment horizontal="center" vertical="center"/>
    </xf>
    <xf numFmtId="38" fontId="1" fillId="3" borderId="54" xfId="0" applyNumberFormat="1" applyFont="1" applyFill="1" applyBorder="1" applyAlignment="1">
      <alignment horizontal="center" vertical="center"/>
    </xf>
    <xf numFmtId="38" fontId="1" fillId="3" borderId="53" xfId="0" applyNumberFormat="1" applyFont="1" applyFill="1" applyBorder="1" applyAlignment="1">
      <alignment horizontal="center" vertical="center"/>
    </xf>
    <xf numFmtId="0" fontId="40" fillId="0" borderId="0" xfId="0" applyFont="1" applyAlignment="1">
      <alignment horizontal="left" vertical="top" wrapText="1"/>
    </xf>
    <xf numFmtId="0" fontId="0" fillId="0" borderId="0" xfId="0" applyFont="1" applyAlignment="1">
      <alignment horizontal="left" vertical="top" wrapText="1"/>
    </xf>
    <xf numFmtId="0" fontId="10" fillId="0" borderId="0" xfId="0" applyFont="1" applyAlignment="1">
      <alignment vertical="top" wrapText="1"/>
    </xf>
    <xf numFmtId="0" fontId="10" fillId="0" borderId="0" xfId="0" applyFont="1" applyAlignment="1">
      <alignment horizontal="left" vertical="top"/>
    </xf>
  </cellXfs>
  <cellStyles count="3">
    <cellStyle name="Normal" xfId="0" builtinId="0"/>
    <cellStyle name="Normal 2" xfId="2" xr:uid="{F23586DA-C3E8-4D79-B638-0CE05AFBAAAE}"/>
    <cellStyle name="Normal 3" xfId="1" xr:uid="{F3D7E90E-AA8F-4766-AC88-9B8DB4A91232}"/>
  </cellStyles>
  <dxfs count="0"/>
  <tableStyles count="0" defaultTableStyle="TableStyleMedium9" defaultPivotStyle="PivotStyleLight16"/>
  <colors>
    <mruColors>
      <color rgb="FF0000FF"/>
      <color rgb="FFCCFFCC"/>
      <color rgb="FFFFE07D"/>
      <color rgb="FFDA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3"/>
  <sheetViews>
    <sheetView tabSelected="1" topLeftCell="L1" zoomScale="65" zoomScaleNormal="65" workbookViewId="0">
      <selection activeCell="V5" sqref="V5"/>
    </sheetView>
  </sheetViews>
  <sheetFormatPr defaultRowHeight="12.9"/>
  <cols>
    <col min="1" max="1" width="24.625" customWidth="1"/>
    <col min="2" max="2" width="13.125" customWidth="1"/>
    <col min="5" max="5" width="14.75" customWidth="1"/>
    <col min="6" max="6" width="14.875" customWidth="1"/>
    <col min="7" max="7" width="16.625" customWidth="1"/>
    <col min="8" max="8" width="10.875" bestFit="1" customWidth="1"/>
    <col min="9" max="9" width="14.125" customWidth="1"/>
    <col min="10" max="10" width="11.75" customWidth="1"/>
    <col min="11" max="11" width="13.25" customWidth="1"/>
    <col min="12" max="12" width="10.625" customWidth="1"/>
    <col min="13" max="13" width="12.25" customWidth="1"/>
    <col min="14" max="14" width="14.75" customWidth="1"/>
    <col min="15" max="15" width="15.375" customWidth="1"/>
    <col min="16" max="16" width="18.125" customWidth="1"/>
    <col min="18" max="18" width="10.5" customWidth="1"/>
    <col min="19" max="19" width="10" customWidth="1"/>
    <col min="20" max="20" width="11.25" customWidth="1"/>
    <col min="21" max="21" width="10.625" customWidth="1"/>
    <col min="22" max="22" width="69.625" customWidth="1"/>
  </cols>
  <sheetData>
    <row r="1" spans="1:22" ht="30.6">
      <c r="A1" s="357" t="s">
        <v>235</v>
      </c>
      <c r="B1" s="357"/>
      <c r="C1" s="357"/>
      <c r="D1" s="357"/>
      <c r="E1" s="357"/>
      <c r="F1" s="357"/>
      <c r="G1" s="357"/>
      <c r="H1" s="357"/>
      <c r="I1" s="357"/>
      <c r="J1" s="357"/>
      <c r="K1" s="357"/>
      <c r="L1" s="357"/>
      <c r="M1" s="357"/>
      <c r="N1" s="357"/>
      <c r="O1" s="357"/>
      <c r="P1" s="357"/>
      <c r="Q1" s="357"/>
      <c r="R1" s="357"/>
      <c r="S1" s="357"/>
    </row>
    <row r="2" spans="1:22" ht="30.6">
      <c r="A2" s="103"/>
      <c r="B2" s="103"/>
      <c r="C2" s="370" t="s">
        <v>300</v>
      </c>
      <c r="D2" s="370"/>
      <c r="E2" s="370"/>
      <c r="F2" s="370"/>
      <c r="G2" s="370"/>
      <c r="H2" s="370"/>
      <c r="I2" s="370"/>
      <c r="J2" s="370"/>
      <c r="K2" s="103"/>
      <c r="L2" s="370" t="s">
        <v>25</v>
      </c>
      <c r="M2" s="370"/>
      <c r="N2" s="370"/>
      <c r="O2" s="103"/>
      <c r="P2" s="103"/>
      <c r="Q2" s="103"/>
      <c r="R2" s="103"/>
      <c r="S2" s="103"/>
      <c r="V2" s="519" t="s">
        <v>314</v>
      </c>
    </row>
    <row r="3" spans="1:22" ht="12.1" customHeight="1" thickBot="1">
      <c r="A3" s="50"/>
      <c r="B3" s="50"/>
      <c r="C3" s="50"/>
      <c r="D3" s="50"/>
      <c r="E3" s="50"/>
      <c r="F3" s="50"/>
      <c r="G3" s="34"/>
      <c r="H3" s="250"/>
      <c r="I3" s="250"/>
      <c r="J3" s="250"/>
      <c r="K3" s="50"/>
      <c r="L3" s="50"/>
      <c r="M3" s="50"/>
      <c r="N3" s="50"/>
      <c r="O3" s="50"/>
      <c r="P3" s="50"/>
      <c r="Q3" s="50"/>
      <c r="R3" s="50"/>
      <c r="S3" s="50"/>
    </row>
    <row r="4" spans="1:22" ht="23.8">
      <c r="A4" s="374" t="s">
        <v>283</v>
      </c>
      <c r="B4" s="375"/>
      <c r="C4" s="375"/>
      <c r="D4" s="375"/>
      <c r="E4" s="375"/>
      <c r="F4" s="375"/>
      <c r="G4" s="375"/>
      <c r="H4" s="375"/>
      <c r="I4" s="375"/>
      <c r="J4" s="375"/>
      <c r="K4" s="375"/>
      <c r="L4" s="375"/>
      <c r="M4" s="375"/>
      <c r="N4" s="375"/>
      <c r="O4" s="375"/>
      <c r="P4" s="375"/>
      <c r="Q4" s="375"/>
      <c r="R4" s="375"/>
      <c r="S4" s="376"/>
    </row>
    <row r="5" spans="1:22" ht="275.8" thickBot="1">
      <c r="A5" s="371" t="s">
        <v>294</v>
      </c>
      <c r="B5" s="372"/>
      <c r="C5" s="372"/>
      <c r="D5" s="372"/>
      <c r="E5" s="372"/>
      <c r="F5" s="372"/>
      <c r="G5" s="372"/>
      <c r="H5" s="372"/>
      <c r="I5" s="372"/>
      <c r="J5" s="372"/>
      <c r="K5" s="372"/>
      <c r="L5" s="372"/>
      <c r="M5" s="372"/>
      <c r="N5" s="372"/>
      <c r="O5" s="372"/>
      <c r="P5" s="372"/>
      <c r="Q5" s="372"/>
      <c r="R5" s="372"/>
      <c r="S5" s="373"/>
      <c r="V5" s="518" t="s">
        <v>315</v>
      </c>
    </row>
    <row r="6" spans="1:22" s="43" customFormat="1" ht="35.35" customHeight="1" thickBot="1">
      <c r="A6" s="34"/>
      <c r="B6" s="34"/>
      <c r="C6" s="34"/>
      <c r="D6" s="34"/>
      <c r="E6" s="34"/>
      <c r="F6" s="34"/>
      <c r="G6" s="34"/>
      <c r="H6" s="34"/>
      <c r="I6" s="34"/>
      <c r="J6" s="34"/>
      <c r="K6" s="34"/>
      <c r="L6" s="34"/>
      <c r="M6" s="34"/>
      <c r="N6" s="34"/>
      <c r="O6" s="34"/>
      <c r="P6" s="34"/>
    </row>
    <row r="7" spans="1:22" s="43" customFormat="1" ht="34.5" customHeight="1" thickBot="1">
      <c r="A7" s="393"/>
      <c r="B7" s="394"/>
      <c r="C7" s="395"/>
      <c r="D7"/>
      <c r="E7"/>
      <c r="F7" s="380" t="s">
        <v>58</v>
      </c>
      <c r="G7" s="381"/>
      <c r="H7" s="381"/>
      <c r="I7" s="381"/>
      <c r="J7" s="382"/>
      <c r="L7" s="380" t="s">
        <v>59</v>
      </c>
      <c r="M7" s="381"/>
      <c r="N7" s="381"/>
      <c r="O7" s="381"/>
      <c r="P7" s="382"/>
      <c r="V7" s="356" t="s">
        <v>311</v>
      </c>
    </row>
    <row r="8" spans="1:22" ht="57.75" customHeight="1" thickBot="1">
      <c r="A8" s="1"/>
      <c r="B8" s="1"/>
      <c r="C8" s="1"/>
      <c r="D8" s="1"/>
      <c r="E8" s="1"/>
      <c r="F8" s="254" t="s">
        <v>26</v>
      </c>
      <c r="G8" s="252" t="s">
        <v>23</v>
      </c>
      <c r="H8" s="42" t="s">
        <v>148</v>
      </c>
      <c r="I8" s="42" t="s">
        <v>19</v>
      </c>
      <c r="J8" s="42" t="s">
        <v>20</v>
      </c>
      <c r="L8" s="391" t="s">
        <v>26</v>
      </c>
      <c r="M8" s="389" t="s">
        <v>23</v>
      </c>
      <c r="N8" s="42" t="s">
        <v>148</v>
      </c>
      <c r="O8" s="42" t="s">
        <v>19</v>
      </c>
      <c r="P8" s="42" t="s">
        <v>20</v>
      </c>
      <c r="V8" s="356" t="s">
        <v>307</v>
      </c>
    </row>
    <row r="9" spans="1:22" ht="18.7" customHeight="1" thickBot="1">
      <c r="A9" s="93" t="s">
        <v>11</v>
      </c>
      <c r="B9" s="33"/>
      <c r="C9" s="1"/>
      <c r="D9" s="1"/>
      <c r="E9" s="1"/>
      <c r="F9" s="255"/>
      <c r="G9" s="253"/>
      <c r="H9" s="252" t="s">
        <v>18</v>
      </c>
      <c r="I9" s="252" t="s">
        <v>18</v>
      </c>
      <c r="J9" s="252" t="s">
        <v>18</v>
      </c>
      <c r="L9" s="392"/>
      <c r="M9" s="390"/>
      <c r="N9" s="252" t="s">
        <v>18</v>
      </c>
      <c r="O9" s="252" t="s">
        <v>18</v>
      </c>
      <c r="P9" s="252" t="s">
        <v>18</v>
      </c>
      <c r="V9" s="356" t="s">
        <v>312</v>
      </c>
    </row>
    <row r="10" spans="1:22" ht="63.7" customHeight="1" thickBot="1">
      <c r="A10" s="365" t="s">
        <v>22</v>
      </c>
      <c r="B10" s="366"/>
      <c r="C10" s="315">
        <v>2019</v>
      </c>
      <c r="D10" s="96"/>
      <c r="E10" s="1"/>
      <c r="F10" s="55" t="s">
        <v>27</v>
      </c>
      <c r="G10" s="141">
        <f>SUMIF(B16:B483,"2b",F16:F483)</f>
        <v>193840</v>
      </c>
      <c r="H10" s="90">
        <f>astm(SUMIF(B16:B483,"2b",P16:P483),3)</f>
        <v>0.224</v>
      </c>
      <c r="I10" s="91">
        <f>IF(C10=2016,0.333,IF(C10=2017,0.31,IF(C10=2018,0.278,IF(C10=2019,0.253,IF(C10=2020,0.228,IF(C10=2021,0.203,IF(C10&gt;=2022,0.178,"n/a")))))))</f>
        <v>0.253</v>
      </c>
      <c r="J10" s="64">
        <f>astm(((I10-H10)*$G$10),0)</f>
        <v>5621</v>
      </c>
      <c r="K10" s="258"/>
      <c r="L10" s="55" t="s">
        <v>308</v>
      </c>
      <c r="M10" s="141">
        <f>SUMIF(B16:B483,"3",F16:F483)</f>
        <v>340000</v>
      </c>
      <c r="N10" s="90">
        <f>astm(SUMIF(B16:B483,"3",P16:P483),3)</f>
        <v>0.42099999999999999</v>
      </c>
      <c r="O10" s="91">
        <f xml:space="preserve"> IF(C10=2016,0.548,IF(C10=2017,0.508,IF(C10=2018,0.451,IF(C10=2019,0.4,IF(C10=2020,0.349,IF(C10=2021,0.298,IF(C10&gt;=2022,0.247,"n/a")))))))</f>
        <v>0.4</v>
      </c>
      <c r="P10" s="64">
        <f>astm(((O10-N10)*$M$10),0)</f>
        <v>-7140</v>
      </c>
      <c r="Q10" s="95"/>
      <c r="R10" s="95"/>
      <c r="S10" s="95"/>
      <c r="V10" s="356" t="s">
        <v>313</v>
      </c>
    </row>
    <row r="11" spans="1:22" ht="43.5" customHeight="1">
      <c r="A11" s="101"/>
      <c r="B11" s="101"/>
      <c r="C11" s="101"/>
      <c r="D11" s="1"/>
      <c r="E11" s="60"/>
      <c r="F11" s="98"/>
      <c r="G11" s="97"/>
    </row>
    <row r="12" spans="1:22" ht="14.3" thickBot="1">
      <c r="D12" s="1"/>
      <c r="E12" s="58"/>
      <c r="F12" s="1"/>
      <c r="G12" s="1"/>
      <c r="H12" s="41"/>
    </row>
    <row r="13" spans="1:22" ht="29.25" customHeight="1" thickBot="1">
      <c r="A13" s="1"/>
      <c r="B13" s="1"/>
      <c r="C13" s="1"/>
      <c r="D13" s="1"/>
      <c r="E13" s="58"/>
      <c r="F13" s="1"/>
      <c r="G13" s="1"/>
      <c r="Q13" s="377" t="s">
        <v>107</v>
      </c>
      <c r="R13" s="378"/>
      <c r="S13" s="379"/>
    </row>
    <row r="14" spans="1:22" s="79" customFormat="1" ht="104.3" customHeight="1" thickBot="1">
      <c r="A14" s="367" t="s">
        <v>21</v>
      </c>
      <c r="B14" s="77" t="s">
        <v>60</v>
      </c>
      <c r="C14" s="367" t="s">
        <v>29</v>
      </c>
      <c r="D14" s="77" t="s">
        <v>36</v>
      </c>
      <c r="E14" s="83" t="s">
        <v>55</v>
      </c>
      <c r="F14" s="78" t="s">
        <v>39</v>
      </c>
      <c r="G14" s="383" t="s">
        <v>4</v>
      </c>
      <c r="H14" s="384"/>
      <c r="I14" s="384"/>
      <c r="J14" s="384"/>
      <c r="K14" s="384"/>
      <c r="L14" s="384"/>
      <c r="M14" s="385"/>
      <c r="N14" s="77" t="s">
        <v>298</v>
      </c>
      <c r="O14" s="77" t="s">
        <v>299</v>
      </c>
      <c r="P14" s="367" t="s">
        <v>224</v>
      </c>
      <c r="Q14" s="367" t="s">
        <v>105</v>
      </c>
      <c r="R14" s="367" t="s">
        <v>108</v>
      </c>
      <c r="S14" s="367" t="s">
        <v>106</v>
      </c>
    </row>
    <row r="15" spans="1:22" s="82" customFormat="1" ht="14.95" thickBot="1">
      <c r="A15" s="369"/>
      <c r="B15" s="80" t="s">
        <v>56</v>
      </c>
      <c r="C15" s="369"/>
      <c r="D15" s="80" t="s">
        <v>40</v>
      </c>
      <c r="E15" s="80" t="s">
        <v>24</v>
      </c>
      <c r="F15" s="80" t="s">
        <v>17</v>
      </c>
      <c r="G15" s="386"/>
      <c r="H15" s="387"/>
      <c r="I15" s="387"/>
      <c r="J15" s="387"/>
      <c r="K15" s="387"/>
      <c r="L15" s="387"/>
      <c r="M15" s="388"/>
      <c r="N15" s="80" t="s">
        <v>18</v>
      </c>
      <c r="O15" s="81" t="s">
        <v>18</v>
      </c>
      <c r="P15" s="368"/>
      <c r="Q15" s="368"/>
      <c r="R15" s="368"/>
      <c r="S15" s="368"/>
    </row>
    <row r="16" spans="1:22" ht="14.3">
      <c r="A16" s="292" t="s">
        <v>0</v>
      </c>
      <c r="B16" s="293" t="s">
        <v>57</v>
      </c>
      <c r="C16" s="294">
        <v>395</v>
      </c>
      <c r="D16" s="316">
        <v>120</v>
      </c>
      <c r="E16" s="296">
        <v>150</v>
      </c>
      <c r="F16" s="297">
        <v>39458</v>
      </c>
      <c r="G16" s="362"/>
      <c r="H16" s="363"/>
      <c r="I16" s="363"/>
      <c r="J16" s="363"/>
      <c r="K16" s="363"/>
      <c r="L16" s="363"/>
      <c r="M16" s="364"/>
      <c r="N16" s="259">
        <f t="shared" ref="N16:N79" si="0">IF(A16="","",C16/1000)</f>
        <v>0.39500000000000002</v>
      </c>
      <c r="O16" s="262">
        <f t="shared" ref="O16:O79" si="1" xml:space="preserve">  IF(AND(A16="",F16=""),"", IF(AND(A16="",F16&lt;&gt;""), "FIX TEST GRP", IF(B16="","FIX CLASS",IF(C16="","FIX BIN",IF(F16="","FIX PROD'N",F16*N16)))))</f>
        <v>15585.91</v>
      </c>
      <c r="P16" s="265">
        <f t="shared" ref="P16:P79" si="2">IF(A16="","",IF(C16="","FIX BIN", IF(D16="","FIX U/L MILES", IFERROR(O16/(IF(B16="2b",$G$10,$M$10)),""))))</f>
        <v>8.0406056541477505E-2</v>
      </c>
      <c r="Q16" s="138" t="str">
        <f>IF(A16="","",IF(ISERROR(VLOOKUP(CONCATENATE(HDV!B16,"_",HDV!C16),Sheet2!$A$28:$A$40,1,FALSE))=TRUE,"ERROR","OK"))</f>
        <v>OK</v>
      </c>
      <c r="R16" s="138" t="str">
        <f t="shared" ref="R16:R79" si="3">IF(A16="","", IF(AND($C$10&gt;2021, C16=340),"ERROR",IF(AND($C$10&gt;2021, C16=395),"ERROR",IF(AND($C$10&gt;2021, C16&gt;400),"ERROR", "OK"))))</f>
        <v>OK</v>
      </c>
      <c r="S16" s="138" t="str">
        <f t="shared" ref="S16:S79" si="4">IF(B16="","", IF(AND($C$10&gt;2021, D16&lt;150),"ERROR",IF(AND(D16&lt;150, N16=395),"ERROR",IF(AND(D16&lt;150, N16=340),"ERROR",IF(AND(D16&lt;150, N16&gt;400),"ERROR", "OK")))))</f>
        <v>OK</v>
      </c>
    </row>
    <row r="17" spans="1:19" ht="14.3">
      <c r="A17" s="298" t="s">
        <v>2</v>
      </c>
      <c r="B17" s="299" t="s">
        <v>57</v>
      </c>
      <c r="C17" s="300">
        <v>340</v>
      </c>
      <c r="D17" s="299">
        <v>120</v>
      </c>
      <c r="E17" s="302">
        <v>150</v>
      </c>
      <c r="F17" s="303">
        <v>20382</v>
      </c>
      <c r="G17" s="358"/>
      <c r="H17" s="358"/>
      <c r="I17" s="358"/>
      <c r="J17" s="358"/>
      <c r="K17" s="358"/>
      <c r="L17" s="358"/>
      <c r="M17" s="359"/>
      <c r="N17" s="260">
        <f t="shared" si="0"/>
        <v>0.34</v>
      </c>
      <c r="O17" s="263">
        <f t="shared" si="1"/>
        <v>6929.88</v>
      </c>
      <c r="P17" s="137">
        <f t="shared" si="2"/>
        <v>3.5750515889393313E-2</v>
      </c>
      <c r="Q17" s="140" t="str">
        <f>IF(A17="","",IF(ISERROR(VLOOKUP(CONCATENATE(HDV!B17,"_",HDV!C17),Sheet2!$A$28:$A$40,1,FALSE))=TRUE,"ERROR","OK"))</f>
        <v>OK</v>
      </c>
      <c r="R17" s="140" t="str">
        <f t="shared" si="3"/>
        <v>OK</v>
      </c>
      <c r="S17" s="140" t="str">
        <f t="shared" si="4"/>
        <v>OK</v>
      </c>
    </row>
    <row r="18" spans="1:19" ht="14.3">
      <c r="A18" s="298" t="s">
        <v>1</v>
      </c>
      <c r="B18" s="299" t="s">
        <v>57</v>
      </c>
      <c r="C18" s="300">
        <v>200</v>
      </c>
      <c r="D18" s="299">
        <v>150</v>
      </c>
      <c r="E18" s="302">
        <v>150</v>
      </c>
      <c r="F18" s="303">
        <v>45000</v>
      </c>
      <c r="G18" s="358"/>
      <c r="H18" s="358"/>
      <c r="I18" s="358"/>
      <c r="J18" s="358"/>
      <c r="K18" s="358"/>
      <c r="L18" s="358"/>
      <c r="M18" s="359"/>
      <c r="N18" s="260">
        <f t="shared" si="0"/>
        <v>0.2</v>
      </c>
      <c r="O18" s="263">
        <f t="shared" si="1"/>
        <v>9000</v>
      </c>
      <c r="P18" s="137">
        <f t="shared" si="2"/>
        <v>4.643004539826661E-2</v>
      </c>
      <c r="Q18" s="140" t="str">
        <f>IF(A18="","",IF(ISERROR(VLOOKUP(CONCATENATE(HDV!B18,"_",HDV!C18),Sheet2!$A$28:$A$40,1,FALSE))=TRUE,"ERROR","OK"))</f>
        <v>OK</v>
      </c>
      <c r="R18" s="140" t="str">
        <f t="shared" si="3"/>
        <v>OK</v>
      </c>
      <c r="S18" s="140" t="str">
        <f t="shared" si="4"/>
        <v>OK</v>
      </c>
    </row>
    <row r="19" spans="1:19" ht="14.3">
      <c r="A19" s="298" t="s">
        <v>28</v>
      </c>
      <c r="B19" s="299" t="s">
        <v>57</v>
      </c>
      <c r="C19" s="300">
        <v>150</v>
      </c>
      <c r="D19" s="299">
        <v>150</v>
      </c>
      <c r="E19" s="302">
        <v>150</v>
      </c>
      <c r="F19" s="303">
        <v>79000</v>
      </c>
      <c r="G19" s="358"/>
      <c r="H19" s="358"/>
      <c r="I19" s="358"/>
      <c r="J19" s="358"/>
      <c r="K19" s="358"/>
      <c r="L19" s="358"/>
      <c r="M19" s="359"/>
      <c r="N19" s="260">
        <f t="shared" si="0"/>
        <v>0.15</v>
      </c>
      <c r="O19" s="263">
        <f t="shared" si="1"/>
        <v>11850</v>
      </c>
      <c r="P19" s="137">
        <f t="shared" si="2"/>
        <v>6.1132893107717703E-2</v>
      </c>
      <c r="Q19" s="140" t="str">
        <f>IF(A19="","",IF(ISERROR(VLOOKUP(CONCATENATE(HDV!B19,"_",HDV!C19),Sheet2!$A$28:$A$40,1,FALSE))=TRUE,"ERROR","OK"))</f>
        <v>OK</v>
      </c>
      <c r="R19" s="140" t="str">
        <f t="shared" si="3"/>
        <v>OK</v>
      </c>
      <c r="S19" s="140" t="str">
        <f t="shared" si="4"/>
        <v>OK</v>
      </c>
    </row>
    <row r="20" spans="1:19" ht="14.3">
      <c r="A20" s="304" t="s">
        <v>35</v>
      </c>
      <c r="B20" s="299" t="s">
        <v>57</v>
      </c>
      <c r="C20" s="300">
        <v>0</v>
      </c>
      <c r="D20" s="299">
        <v>150</v>
      </c>
      <c r="E20" s="302">
        <v>150</v>
      </c>
      <c r="F20" s="303">
        <v>10000</v>
      </c>
      <c r="G20" s="358"/>
      <c r="H20" s="358"/>
      <c r="I20" s="358"/>
      <c r="J20" s="358"/>
      <c r="K20" s="358"/>
      <c r="L20" s="358"/>
      <c r="M20" s="359"/>
      <c r="N20" s="260">
        <f t="shared" si="0"/>
        <v>0</v>
      </c>
      <c r="O20" s="263">
        <f t="shared" si="1"/>
        <v>0</v>
      </c>
      <c r="P20" s="137">
        <f t="shared" si="2"/>
        <v>0</v>
      </c>
      <c r="Q20" s="140" t="str">
        <f>IF(A20="","",IF(ISERROR(VLOOKUP(CONCATENATE(HDV!B20,"_",HDV!C20),Sheet2!$A$28:$A$40,1,FALSE))=TRUE,"ERROR","OK"))</f>
        <v>OK</v>
      </c>
      <c r="R20" s="140" t="str">
        <f t="shared" si="3"/>
        <v>OK</v>
      </c>
      <c r="S20" s="140" t="str">
        <f t="shared" si="4"/>
        <v>OK</v>
      </c>
    </row>
    <row r="21" spans="1:19" ht="14.3">
      <c r="A21" s="304" t="s">
        <v>37</v>
      </c>
      <c r="B21" s="299">
        <v>3</v>
      </c>
      <c r="C21" s="300">
        <v>630</v>
      </c>
      <c r="D21" s="299">
        <v>120</v>
      </c>
      <c r="E21" s="302">
        <v>150</v>
      </c>
      <c r="F21" s="303">
        <v>90000</v>
      </c>
      <c r="G21" s="358"/>
      <c r="H21" s="358"/>
      <c r="I21" s="358"/>
      <c r="J21" s="358"/>
      <c r="K21" s="358"/>
      <c r="L21" s="358"/>
      <c r="M21" s="359"/>
      <c r="N21" s="260">
        <f t="shared" si="0"/>
        <v>0.63</v>
      </c>
      <c r="O21" s="263">
        <f t="shared" si="1"/>
        <v>56700</v>
      </c>
      <c r="P21" s="137">
        <f t="shared" si="2"/>
        <v>0.16676470588235295</v>
      </c>
      <c r="Q21" s="140" t="str">
        <f>IF(A21="","",IF(ISERROR(VLOOKUP(CONCATENATE(HDV!B21,"_",HDV!C21),Sheet2!$A$28:$A$40,1,FALSE))=TRUE,"ERROR","OK"))</f>
        <v>OK</v>
      </c>
      <c r="R21" s="140" t="str">
        <f t="shared" si="3"/>
        <v>OK</v>
      </c>
      <c r="S21" s="140" t="str">
        <f t="shared" si="4"/>
        <v>OK</v>
      </c>
    </row>
    <row r="22" spans="1:19" ht="14.3">
      <c r="A22" s="304" t="s">
        <v>43</v>
      </c>
      <c r="B22" s="299">
        <v>3</v>
      </c>
      <c r="C22" s="300">
        <v>570</v>
      </c>
      <c r="D22" s="299">
        <v>120</v>
      </c>
      <c r="E22" s="302">
        <v>150</v>
      </c>
      <c r="F22" s="303">
        <v>120000</v>
      </c>
      <c r="G22" s="358"/>
      <c r="H22" s="358"/>
      <c r="I22" s="358"/>
      <c r="J22" s="358"/>
      <c r="K22" s="358"/>
      <c r="L22" s="358"/>
      <c r="M22" s="359"/>
      <c r="N22" s="260">
        <f t="shared" si="0"/>
        <v>0.56999999999999995</v>
      </c>
      <c r="O22" s="263">
        <f t="shared" si="1"/>
        <v>68400</v>
      </c>
      <c r="P22" s="137">
        <f t="shared" si="2"/>
        <v>0.20117647058823529</v>
      </c>
      <c r="Q22" s="140" t="str">
        <f>IF(A22="","",IF(ISERROR(VLOOKUP(CONCATENATE(HDV!B22,"_",HDV!C22),Sheet2!$A$28:$A$40,1,FALSE))=TRUE,"ERROR","OK"))</f>
        <v>OK</v>
      </c>
      <c r="R22" s="140" t="str">
        <f t="shared" si="3"/>
        <v>OK</v>
      </c>
      <c r="S22" s="140" t="str">
        <f t="shared" si="4"/>
        <v>OK</v>
      </c>
    </row>
    <row r="23" spans="1:19" ht="14.3">
      <c r="A23" s="304" t="s">
        <v>3</v>
      </c>
      <c r="B23" s="299">
        <v>3</v>
      </c>
      <c r="C23" s="300">
        <v>200</v>
      </c>
      <c r="D23" s="299">
        <v>150</v>
      </c>
      <c r="E23" s="302">
        <v>150</v>
      </c>
      <c r="F23" s="303">
        <v>90000</v>
      </c>
      <c r="G23" s="358"/>
      <c r="H23" s="358"/>
      <c r="I23" s="358"/>
      <c r="J23" s="358"/>
      <c r="K23" s="358"/>
      <c r="L23" s="358"/>
      <c r="M23" s="359"/>
      <c r="N23" s="260">
        <f t="shared" si="0"/>
        <v>0.2</v>
      </c>
      <c r="O23" s="263">
        <f t="shared" si="1"/>
        <v>18000</v>
      </c>
      <c r="P23" s="137">
        <f t="shared" si="2"/>
        <v>5.2941176470588235E-2</v>
      </c>
      <c r="Q23" s="140" t="str">
        <f>IF(A23="","",IF(ISERROR(VLOOKUP(CONCATENATE(HDV!B23,"_",HDV!C23),Sheet2!$A$28:$A$40,1,FALSE))=TRUE,"ERROR","OK"))</f>
        <v>OK</v>
      </c>
      <c r="R23" s="140" t="str">
        <f t="shared" si="3"/>
        <v>OK</v>
      </c>
      <c r="S23" s="140" t="str">
        <f t="shared" si="4"/>
        <v>OK</v>
      </c>
    </row>
    <row r="24" spans="1:19" ht="14.3">
      <c r="A24" s="304" t="s">
        <v>47</v>
      </c>
      <c r="B24" s="305">
        <v>3</v>
      </c>
      <c r="C24" s="300">
        <v>0</v>
      </c>
      <c r="D24" s="299">
        <v>150</v>
      </c>
      <c r="E24" s="306">
        <v>150</v>
      </c>
      <c r="F24" s="303">
        <v>40000</v>
      </c>
      <c r="G24" s="358"/>
      <c r="H24" s="358"/>
      <c r="I24" s="358"/>
      <c r="J24" s="358"/>
      <c r="K24" s="358"/>
      <c r="L24" s="358"/>
      <c r="M24" s="359"/>
      <c r="N24" s="260">
        <f t="shared" si="0"/>
        <v>0</v>
      </c>
      <c r="O24" s="263">
        <f t="shared" si="1"/>
        <v>0</v>
      </c>
      <c r="P24" s="137">
        <f t="shared" si="2"/>
        <v>0</v>
      </c>
      <c r="Q24" s="140" t="str">
        <f>IF(A24="","",IF(ISERROR(VLOOKUP(CONCATENATE(HDV!B24,"_",HDV!C24),Sheet2!$A$28:$A$40,1,FALSE))=TRUE,"ERROR","OK"))</f>
        <v>OK</v>
      </c>
      <c r="R24" s="140" t="str">
        <f t="shared" si="3"/>
        <v>OK</v>
      </c>
      <c r="S24" s="140" t="str">
        <f t="shared" si="4"/>
        <v>OK</v>
      </c>
    </row>
    <row r="25" spans="1:19" ht="14.3">
      <c r="A25" s="304"/>
      <c r="B25" s="305"/>
      <c r="C25" s="300"/>
      <c r="D25" s="299"/>
      <c r="E25" s="306"/>
      <c r="F25" s="303"/>
      <c r="G25" s="358"/>
      <c r="H25" s="358"/>
      <c r="I25" s="358"/>
      <c r="J25" s="358"/>
      <c r="K25" s="358"/>
      <c r="L25" s="358"/>
      <c r="M25" s="359"/>
      <c r="N25" s="260" t="str">
        <f t="shared" si="0"/>
        <v/>
      </c>
      <c r="O25" s="263" t="str">
        <f t="shared" si="1"/>
        <v/>
      </c>
      <c r="P25" s="137" t="str">
        <f t="shared" si="2"/>
        <v/>
      </c>
      <c r="Q25" s="140" t="str">
        <f>IF(A25="","",IF(ISERROR(VLOOKUP(CONCATENATE(HDV!B25,"_",HDV!C25),Sheet2!$A$28:$A$40,1,FALSE))=TRUE,"ERROR","OK"))</f>
        <v/>
      </c>
      <c r="R25" s="140" t="str">
        <f t="shared" si="3"/>
        <v/>
      </c>
      <c r="S25" s="140" t="str">
        <f t="shared" si="4"/>
        <v/>
      </c>
    </row>
    <row r="26" spans="1:19" ht="14.3">
      <c r="A26" s="304"/>
      <c r="B26" s="305"/>
      <c r="C26" s="307"/>
      <c r="D26" s="299"/>
      <c r="E26" s="308"/>
      <c r="F26" s="303"/>
      <c r="G26" s="358"/>
      <c r="H26" s="358"/>
      <c r="I26" s="358"/>
      <c r="J26" s="358"/>
      <c r="K26" s="358"/>
      <c r="L26" s="358"/>
      <c r="M26" s="359"/>
      <c r="N26" s="261" t="str">
        <f t="shared" si="0"/>
        <v/>
      </c>
      <c r="O26" s="264" t="str">
        <f t="shared" si="1"/>
        <v/>
      </c>
      <c r="P26" s="102" t="str">
        <f t="shared" si="2"/>
        <v/>
      </c>
      <c r="Q26" s="130" t="str">
        <f>IF(A26="","",IF(ISERROR(VLOOKUP(CONCATENATE(HDV!B26,"_",HDV!C26),Sheet2!$A$28:$A$40,1,FALSE))=TRUE,"ERROR","OK"))</f>
        <v/>
      </c>
      <c r="R26" s="130" t="str">
        <f t="shared" si="3"/>
        <v/>
      </c>
      <c r="S26" s="130" t="str">
        <f t="shared" si="4"/>
        <v/>
      </c>
    </row>
    <row r="27" spans="1:19" ht="14.3">
      <c r="A27" s="304"/>
      <c r="B27" s="305"/>
      <c r="C27" s="307"/>
      <c r="D27" s="299"/>
      <c r="E27" s="308"/>
      <c r="F27" s="303"/>
      <c r="G27" s="358"/>
      <c r="H27" s="358"/>
      <c r="I27" s="358"/>
      <c r="J27" s="358"/>
      <c r="K27" s="358"/>
      <c r="L27" s="358"/>
      <c r="M27" s="359"/>
      <c r="N27" s="261" t="str">
        <f t="shared" si="0"/>
        <v/>
      </c>
      <c r="O27" s="264" t="str">
        <f t="shared" si="1"/>
        <v/>
      </c>
      <c r="P27" s="102" t="str">
        <f t="shared" si="2"/>
        <v/>
      </c>
      <c r="Q27" s="130" t="str">
        <f>IF(A27="","",IF(ISERROR(VLOOKUP(CONCATENATE(HDV!B27,"_",HDV!C27),Sheet2!$A$28:$A$40,1,FALSE))=TRUE,"ERROR","OK"))</f>
        <v/>
      </c>
      <c r="R27" s="130" t="str">
        <f t="shared" si="3"/>
        <v/>
      </c>
      <c r="S27" s="130" t="str">
        <f t="shared" si="4"/>
        <v/>
      </c>
    </row>
    <row r="28" spans="1:19" ht="14.3">
      <c r="A28" s="304"/>
      <c r="B28" s="305"/>
      <c r="C28" s="307"/>
      <c r="D28" s="299"/>
      <c r="E28" s="308"/>
      <c r="F28" s="303"/>
      <c r="G28" s="358"/>
      <c r="H28" s="358"/>
      <c r="I28" s="358"/>
      <c r="J28" s="358"/>
      <c r="K28" s="358"/>
      <c r="L28" s="358"/>
      <c r="M28" s="359"/>
      <c r="N28" s="261" t="str">
        <f t="shared" si="0"/>
        <v/>
      </c>
      <c r="O28" s="264" t="str">
        <f t="shared" si="1"/>
        <v/>
      </c>
      <c r="P28" s="102" t="str">
        <f t="shared" si="2"/>
        <v/>
      </c>
      <c r="Q28" s="130" t="str">
        <f>IF(A28="","",IF(ISERROR(VLOOKUP(CONCATENATE(HDV!B28,"_",HDV!C28),Sheet2!$A$28:$A$40,1,FALSE))=TRUE,"ERROR","OK"))</f>
        <v/>
      </c>
      <c r="R28" s="130" t="str">
        <f t="shared" si="3"/>
        <v/>
      </c>
      <c r="S28" s="130" t="str">
        <f t="shared" si="4"/>
        <v/>
      </c>
    </row>
    <row r="29" spans="1:19" ht="14.3">
      <c r="A29" s="304"/>
      <c r="B29" s="305"/>
      <c r="C29" s="307"/>
      <c r="D29" s="299"/>
      <c r="E29" s="308"/>
      <c r="F29" s="303"/>
      <c r="G29" s="358"/>
      <c r="H29" s="358"/>
      <c r="I29" s="358"/>
      <c r="J29" s="358"/>
      <c r="K29" s="358"/>
      <c r="L29" s="358"/>
      <c r="M29" s="359"/>
      <c r="N29" s="261" t="str">
        <f t="shared" si="0"/>
        <v/>
      </c>
      <c r="O29" s="264" t="str">
        <f t="shared" si="1"/>
        <v/>
      </c>
      <c r="P29" s="102" t="str">
        <f t="shared" si="2"/>
        <v/>
      </c>
      <c r="Q29" s="130" t="str">
        <f>IF(A29="","",IF(ISERROR(VLOOKUP(CONCATENATE(HDV!B29,"_",HDV!C29),Sheet2!$A$28:$A$40,1,FALSE))=TRUE,"ERROR","OK"))</f>
        <v/>
      </c>
      <c r="R29" s="130" t="str">
        <f t="shared" si="3"/>
        <v/>
      </c>
      <c r="S29" s="130" t="str">
        <f t="shared" si="4"/>
        <v/>
      </c>
    </row>
    <row r="30" spans="1:19" ht="14.3">
      <c r="A30" s="304"/>
      <c r="B30" s="305"/>
      <c r="C30" s="307"/>
      <c r="D30" s="299"/>
      <c r="E30" s="308"/>
      <c r="F30" s="303"/>
      <c r="G30" s="358"/>
      <c r="H30" s="358"/>
      <c r="I30" s="358"/>
      <c r="J30" s="358"/>
      <c r="K30" s="358"/>
      <c r="L30" s="358"/>
      <c r="M30" s="359"/>
      <c r="N30" s="261" t="str">
        <f t="shared" si="0"/>
        <v/>
      </c>
      <c r="O30" s="264" t="str">
        <f t="shared" si="1"/>
        <v/>
      </c>
      <c r="P30" s="102" t="str">
        <f t="shared" si="2"/>
        <v/>
      </c>
      <c r="Q30" s="130" t="str">
        <f>IF(A30="","",IF(ISERROR(VLOOKUP(CONCATENATE(HDV!B30,"_",HDV!C30),Sheet2!$A$28:$A$40,1,FALSE))=TRUE,"ERROR","OK"))</f>
        <v/>
      </c>
      <c r="R30" s="130" t="str">
        <f t="shared" si="3"/>
        <v/>
      </c>
      <c r="S30" s="130" t="str">
        <f t="shared" si="4"/>
        <v/>
      </c>
    </row>
    <row r="31" spans="1:19" ht="14.3">
      <c r="A31" s="304"/>
      <c r="B31" s="305"/>
      <c r="C31" s="307"/>
      <c r="D31" s="299"/>
      <c r="E31" s="308"/>
      <c r="F31" s="303"/>
      <c r="G31" s="358"/>
      <c r="H31" s="358"/>
      <c r="I31" s="358"/>
      <c r="J31" s="358"/>
      <c r="K31" s="358"/>
      <c r="L31" s="358"/>
      <c r="M31" s="359"/>
      <c r="N31" s="261" t="str">
        <f t="shared" si="0"/>
        <v/>
      </c>
      <c r="O31" s="264" t="str">
        <f t="shared" si="1"/>
        <v/>
      </c>
      <c r="P31" s="102" t="str">
        <f t="shared" si="2"/>
        <v/>
      </c>
      <c r="Q31" s="130" t="str">
        <f>IF(A31="","",IF(ISERROR(VLOOKUP(CONCATENATE(HDV!B31,"_",HDV!C31),Sheet2!$A$28:$A$40,1,FALSE))=TRUE,"ERROR","OK"))</f>
        <v/>
      </c>
      <c r="R31" s="130" t="str">
        <f t="shared" si="3"/>
        <v/>
      </c>
      <c r="S31" s="130" t="str">
        <f t="shared" si="4"/>
        <v/>
      </c>
    </row>
    <row r="32" spans="1:19" ht="14.3">
      <c r="A32" s="304"/>
      <c r="B32" s="305"/>
      <c r="C32" s="307"/>
      <c r="D32" s="299"/>
      <c r="E32" s="308"/>
      <c r="F32" s="303"/>
      <c r="G32" s="358"/>
      <c r="H32" s="358"/>
      <c r="I32" s="358"/>
      <c r="J32" s="358"/>
      <c r="K32" s="358"/>
      <c r="L32" s="358"/>
      <c r="M32" s="359"/>
      <c r="N32" s="261" t="str">
        <f t="shared" si="0"/>
        <v/>
      </c>
      <c r="O32" s="264" t="str">
        <f t="shared" si="1"/>
        <v/>
      </c>
      <c r="P32" s="102" t="str">
        <f t="shared" si="2"/>
        <v/>
      </c>
      <c r="Q32" s="130" t="str">
        <f>IF(A32="","",IF(ISERROR(VLOOKUP(CONCATENATE(HDV!B32,"_",HDV!C32),Sheet2!$A$28:$A$40,1,FALSE))=TRUE,"ERROR","OK"))</f>
        <v/>
      </c>
      <c r="R32" s="130" t="str">
        <f t="shared" si="3"/>
        <v/>
      </c>
      <c r="S32" s="130" t="str">
        <f t="shared" si="4"/>
        <v/>
      </c>
    </row>
    <row r="33" spans="1:19" ht="14.3">
      <c r="A33" s="304"/>
      <c r="B33" s="305"/>
      <c r="C33" s="307"/>
      <c r="D33" s="299"/>
      <c r="E33" s="308"/>
      <c r="F33" s="303"/>
      <c r="G33" s="358"/>
      <c r="H33" s="358"/>
      <c r="I33" s="358"/>
      <c r="J33" s="358"/>
      <c r="K33" s="358"/>
      <c r="L33" s="358"/>
      <c r="M33" s="359"/>
      <c r="N33" s="261" t="str">
        <f t="shared" si="0"/>
        <v/>
      </c>
      <c r="O33" s="264" t="str">
        <f t="shared" si="1"/>
        <v/>
      </c>
      <c r="P33" s="102" t="str">
        <f t="shared" si="2"/>
        <v/>
      </c>
      <c r="Q33" s="130" t="str">
        <f>IF(A33="","",IF(ISERROR(VLOOKUP(CONCATENATE(HDV!B33,"_",HDV!C33),Sheet2!$A$28:$A$40,1,FALSE))=TRUE,"ERROR","OK"))</f>
        <v/>
      </c>
      <c r="R33" s="130" t="str">
        <f t="shared" si="3"/>
        <v/>
      </c>
      <c r="S33" s="130" t="str">
        <f t="shared" si="4"/>
        <v/>
      </c>
    </row>
    <row r="34" spans="1:19" ht="14.3">
      <c r="A34" s="304"/>
      <c r="B34" s="305"/>
      <c r="C34" s="307"/>
      <c r="D34" s="299"/>
      <c r="E34" s="308"/>
      <c r="F34" s="303"/>
      <c r="G34" s="358"/>
      <c r="H34" s="358"/>
      <c r="I34" s="358"/>
      <c r="J34" s="358"/>
      <c r="K34" s="358"/>
      <c r="L34" s="358"/>
      <c r="M34" s="359"/>
      <c r="N34" s="261" t="str">
        <f t="shared" si="0"/>
        <v/>
      </c>
      <c r="O34" s="264" t="str">
        <f t="shared" si="1"/>
        <v/>
      </c>
      <c r="P34" s="102" t="str">
        <f t="shared" si="2"/>
        <v/>
      </c>
      <c r="Q34" s="130" t="str">
        <f>IF(A34="","",IF(ISERROR(VLOOKUP(CONCATENATE(HDV!B34,"_",HDV!C34),Sheet2!$A$28:$A$40,1,FALSE))=TRUE,"ERROR","OK"))</f>
        <v/>
      </c>
      <c r="R34" s="130" t="str">
        <f t="shared" si="3"/>
        <v/>
      </c>
      <c r="S34" s="130" t="str">
        <f t="shared" si="4"/>
        <v/>
      </c>
    </row>
    <row r="35" spans="1:19" ht="14.3">
      <c r="A35" s="304"/>
      <c r="B35" s="305"/>
      <c r="C35" s="307"/>
      <c r="D35" s="299"/>
      <c r="E35" s="308"/>
      <c r="F35" s="303"/>
      <c r="G35" s="358"/>
      <c r="H35" s="358"/>
      <c r="I35" s="358"/>
      <c r="J35" s="358"/>
      <c r="K35" s="358"/>
      <c r="L35" s="358"/>
      <c r="M35" s="359"/>
      <c r="N35" s="261" t="str">
        <f t="shared" si="0"/>
        <v/>
      </c>
      <c r="O35" s="264" t="str">
        <f t="shared" si="1"/>
        <v/>
      </c>
      <c r="P35" s="102" t="str">
        <f t="shared" si="2"/>
        <v/>
      </c>
      <c r="Q35" s="130" t="str">
        <f>IF(A35="","",IF(ISERROR(VLOOKUP(CONCATENATE(HDV!B35,"_",HDV!C35),Sheet2!$A$28:$A$40,1,FALSE))=TRUE,"ERROR","OK"))</f>
        <v/>
      </c>
      <c r="R35" s="130" t="str">
        <f t="shared" si="3"/>
        <v/>
      </c>
      <c r="S35" s="130" t="str">
        <f t="shared" si="4"/>
        <v/>
      </c>
    </row>
    <row r="36" spans="1:19" ht="14.3">
      <c r="A36" s="304"/>
      <c r="B36" s="305"/>
      <c r="C36" s="307"/>
      <c r="D36" s="299"/>
      <c r="E36" s="308"/>
      <c r="F36" s="303"/>
      <c r="G36" s="358"/>
      <c r="H36" s="358"/>
      <c r="I36" s="358"/>
      <c r="J36" s="358"/>
      <c r="K36" s="358"/>
      <c r="L36" s="358"/>
      <c r="M36" s="359"/>
      <c r="N36" s="261" t="str">
        <f t="shared" si="0"/>
        <v/>
      </c>
      <c r="O36" s="264" t="str">
        <f t="shared" si="1"/>
        <v/>
      </c>
      <c r="P36" s="102" t="str">
        <f t="shared" si="2"/>
        <v/>
      </c>
      <c r="Q36" s="130" t="str">
        <f>IF(A36="","",IF(ISERROR(VLOOKUP(CONCATENATE(HDV!B36,"_",HDV!C36),Sheet2!$A$28:$A$40,1,FALSE))=TRUE,"ERROR","OK"))</f>
        <v/>
      </c>
      <c r="R36" s="130" t="str">
        <f t="shared" si="3"/>
        <v/>
      </c>
      <c r="S36" s="130" t="str">
        <f t="shared" si="4"/>
        <v/>
      </c>
    </row>
    <row r="37" spans="1:19" ht="14.3">
      <c r="A37" s="304"/>
      <c r="B37" s="305"/>
      <c r="C37" s="307"/>
      <c r="D37" s="299"/>
      <c r="E37" s="308"/>
      <c r="F37" s="303"/>
      <c r="G37" s="358"/>
      <c r="H37" s="358"/>
      <c r="I37" s="358"/>
      <c r="J37" s="358"/>
      <c r="K37" s="358"/>
      <c r="L37" s="358"/>
      <c r="M37" s="359"/>
      <c r="N37" s="261" t="str">
        <f t="shared" si="0"/>
        <v/>
      </c>
      <c r="O37" s="264" t="str">
        <f t="shared" si="1"/>
        <v/>
      </c>
      <c r="P37" s="102" t="str">
        <f t="shared" si="2"/>
        <v/>
      </c>
      <c r="Q37" s="130" t="str">
        <f>IF(A37="","",IF(ISERROR(VLOOKUP(CONCATENATE(HDV!B37,"_",HDV!C37),Sheet2!$A$28:$A$40,1,FALSE))=TRUE,"ERROR","OK"))</f>
        <v/>
      </c>
      <c r="R37" s="130" t="str">
        <f t="shared" si="3"/>
        <v/>
      </c>
      <c r="S37" s="130" t="str">
        <f t="shared" si="4"/>
        <v/>
      </c>
    </row>
    <row r="38" spans="1:19" ht="14.3">
      <c r="A38" s="304"/>
      <c r="B38" s="305"/>
      <c r="C38" s="307"/>
      <c r="D38" s="299"/>
      <c r="E38" s="308"/>
      <c r="F38" s="303"/>
      <c r="G38" s="358"/>
      <c r="H38" s="358"/>
      <c r="I38" s="358"/>
      <c r="J38" s="358"/>
      <c r="K38" s="358"/>
      <c r="L38" s="358"/>
      <c r="M38" s="359"/>
      <c r="N38" s="261" t="str">
        <f t="shared" si="0"/>
        <v/>
      </c>
      <c r="O38" s="264" t="str">
        <f t="shared" si="1"/>
        <v/>
      </c>
      <c r="P38" s="102" t="str">
        <f t="shared" si="2"/>
        <v/>
      </c>
      <c r="Q38" s="130" t="str">
        <f>IF(A38="","",IF(ISERROR(VLOOKUP(CONCATENATE(HDV!B38,"_",HDV!C38),Sheet2!$A$28:$A$40,1,FALSE))=TRUE,"ERROR","OK"))</f>
        <v/>
      </c>
      <c r="R38" s="130" t="str">
        <f t="shared" si="3"/>
        <v/>
      </c>
      <c r="S38" s="130" t="str">
        <f t="shared" si="4"/>
        <v/>
      </c>
    </row>
    <row r="39" spans="1:19" ht="14.3">
      <c r="A39" s="304"/>
      <c r="B39" s="305"/>
      <c r="C39" s="307"/>
      <c r="D39" s="299"/>
      <c r="E39" s="308"/>
      <c r="F39" s="303"/>
      <c r="G39" s="358"/>
      <c r="H39" s="358"/>
      <c r="I39" s="358"/>
      <c r="J39" s="358"/>
      <c r="K39" s="358"/>
      <c r="L39" s="358"/>
      <c r="M39" s="359"/>
      <c r="N39" s="261" t="str">
        <f t="shared" si="0"/>
        <v/>
      </c>
      <c r="O39" s="264" t="str">
        <f t="shared" si="1"/>
        <v/>
      </c>
      <c r="P39" s="102" t="str">
        <f t="shared" si="2"/>
        <v/>
      </c>
      <c r="Q39" s="130" t="str">
        <f>IF(A39="","",IF(ISERROR(VLOOKUP(CONCATENATE(HDV!B39,"_",HDV!C39),Sheet2!$A$28:$A$40,1,FALSE))=TRUE,"ERROR","OK"))</f>
        <v/>
      </c>
      <c r="R39" s="130" t="str">
        <f t="shared" si="3"/>
        <v/>
      </c>
      <c r="S39" s="130" t="str">
        <f t="shared" si="4"/>
        <v/>
      </c>
    </row>
    <row r="40" spans="1:19" ht="14.3">
      <c r="A40" s="304"/>
      <c r="B40" s="305"/>
      <c r="C40" s="307"/>
      <c r="D40" s="299"/>
      <c r="E40" s="308"/>
      <c r="F40" s="303"/>
      <c r="G40" s="358"/>
      <c r="H40" s="358"/>
      <c r="I40" s="358"/>
      <c r="J40" s="358"/>
      <c r="K40" s="358"/>
      <c r="L40" s="358"/>
      <c r="M40" s="359"/>
      <c r="N40" s="261" t="str">
        <f t="shared" si="0"/>
        <v/>
      </c>
      <c r="O40" s="264" t="str">
        <f t="shared" si="1"/>
        <v/>
      </c>
      <c r="P40" s="102" t="str">
        <f t="shared" si="2"/>
        <v/>
      </c>
      <c r="Q40" s="130" t="str">
        <f>IF(A40="","",IF(ISERROR(VLOOKUP(CONCATENATE(HDV!B40,"_",HDV!C40),Sheet2!$A$28:$A$40,1,FALSE))=TRUE,"ERROR","OK"))</f>
        <v/>
      </c>
      <c r="R40" s="130" t="str">
        <f t="shared" si="3"/>
        <v/>
      </c>
      <c r="S40" s="130" t="str">
        <f t="shared" si="4"/>
        <v/>
      </c>
    </row>
    <row r="41" spans="1:19" ht="14.3">
      <c r="A41" s="304"/>
      <c r="B41" s="305"/>
      <c r="C41" s="307"/>
      <c r="D41" s="299"/>
      <c r="E41" s="308"/>
      <c r="F41" s="303"/>
      <c r="G41" s="358"/>
      <c r="H41" s="358"/>
      <c r="I41" s="358"/>
      <c r="J41" s="358"/>
      <c r="K41" s="358"/>
      <c r="L41" s="358"/>
      <c r="M41" s="359"/>
      <c r="N41" s="261" t="str">
        <f t="shared" si="0"/>
        <v/>
      </c>
      <c r="O41" s="264" t="str">
        <f t="shared" si="1"/>
        <v/>
      </c>
      <c r="P41" s="102" t="str">
        <f t="shared" si="2"/>
        <v/>
      </c>
      <c r="Q41" s="130" t="str">
        <f>IF(A41="","",IF(ISERROR(VLOOKUP(CONCATENATE(HDV!B41,"_",HDV!C41),Sheet2!$A$28:$A$40,1,FALSE))=TRUE,"ERROR","OK"))</f>
        <v/>
      </c>
      <c r="R41" s="130" t="str">
        <f t="shared" si="3"/>
        <v/>
      </c>
      <c r="S41" s="130" t="str">
        <f t="shared" si="4"/>
        <v/>
      </c>
    </row>
    <row r="42" spans="1:19" ht="14.3">
      <c r="A42" s="304"/>
      <c r="B42" s="305"/>
      <c r="C42" s="307"/>
      <c r="D42" s="299"/>
      <c r="E42" s="308"/>
      <c r="F42" s="303"/>
      <c r="G42" s="358"/>
      <c r="H42" s="358"/>
      <c r="I42" s="358"/>
      <c r="J42" s="358"/>
      <c r="K42" s="358"/>
      <c r="L42" s="358"/>
      <c r="M42" s="359"/>
      <c r="N42" s="261" t="str">
        <f t="shared" si="0"/>
        <v/>
      </c>
      <c r="O42" s="264" t="str">
        <f t="shared" si="1"/>
        <v/>
      </c>
      <c r="P42" s="102" t="str">
        <f t="shared" si="2"/>
        <v/>
      </c>
      <c r="Q42" s="130" t="str">
        <f>IF(A42="","",IF(ISERROR(VLOOKUP(CONCATENATE(HDV!B42,"_",HDV!C42),Sheet2!$A$28:$A$40,1,FALSE))=TRUE,"ERROR","OK"))</f>
        <v/>
      </c>
      <c r="R42" s="130" t="str">
        <f t="shared" si="3"/>
        <v/>
      </c>
      <c r="S42" s="130" t="str">
        <f t="shared" si="4"/>
        <v/>
      </c>
    </row>
    <row r="43" spans="1:19" ht="14.3">
      <c r="A43" s="304"/>
      <c r="B43" s="305"/>
      <c r="C43" s="307"/>
      <c r="D43" s="299"/>
      <c r="E43" s="308"/>
      <c r="F43" s="303"/>
      <c r="G43" s="358"/>
      <c r="H43" s="358"/>
      <c r="I43" s="358"/>
      <c r="J43" s="358"/>
      <c r="K43" s="358"/>
      <c r="L43" s="358"/>
      <c r="M43" s="359"/>
      <c r="N43" s="261" t="str">
        <f t="shared" si="0"/>
        <v/>
      </c>
      <c r="O43" s="264" t="str">
        <f t="shared" si="1"/>
        <v/>
      </c>
      <c r="P43" s="102" t="str">
        <f t="shared" si="2"/>
        <v/>
      </c>
      <c r="Q43" s="130" t="str">
        <f>IF(A43="","",IF(ISERROR(VLOOKUP(CONCATENATE(HDV!B43,"_",HDV!C43),Sheet2!$A$28:$A$40,1,FALSE))=TRUE,"ERROR","OK"))</f>
        <v/>
      </c>
      <c r="R43" s="130" t="str">
        <f t="shared" si="3"/>
        <v/>
      </c>
      <c r="S43" s="130" t="str">
        <f t="shared" si="4"/>
        <v/>
      </c>
    </row>
    <row r="44" spans="1:19" ht="14.3">
      <c r="A44" s="304"/>
      <c r="B44" s="305"/>
      <c r="C44" s="307"/>
      <c r="D44" s="299"/>
      <c r="E44" s="308"/>
      <c r="F44" s="303"/>
      <c r="G44" s="358"/>
      <c r="H44" s="358"/>
      <c r="I44" s="358"/>
      <c r="J44" s="358"/>
      <c r="K44" s="358"/>
      <c r="L44" s="358"/>
      <c r="M44" s="359"/>
      <c r="N44" s="261" t="str">
        <f t="shared" si="0"/>
        <v/>
      </c>
      <c r="O44" s="264" t="str">
        <f t="shared" si="1"/>
        <v/>
      </c>
      <c r="P44" s="102" t="str">
        <f t="shared" si="2"/>
        <v/>
      </c>
      <c r="Q44" s="130" t="str">
        <f>IF(A44="","",IF(ISERROR(VLOOKUP(CONCATENATE(HDV!B44,"_",HDV!C44),Sheet2!$A$28:$A$40,1,FALSE))=TRUE,"ERROR","OK"))</f>
        <v/>
      </c>
      <c r="R44" s="130" t="str">
        <f t="shared" si="3"/>
        <v/>
      </c>
      <c r="S44" s="130" t="str">
        <f t="shared" si="4"/>
        <v/>
      </c>
    </row>
    <row r="45" spans="1:19" ht="14.3">
      <c r="A45" s="304"/>
      <c r="B45" s="305"/>
      <c r="C45" s="307"/>
      <c r="D45" s="299"/>
      <c r="E45" s="308"/>
      <c r="F45" s="303"/>
      <c r="G45" s="358"/>
      <c r="H45" s="358"/>
      <c r="I45" s="358"/>
      <c r="J45" s="358"/>
      <c r="K45" s="358"/>
      <c r="L45" s="358"/>
      <c r="M45" s="359"/>
      <c r="N45" s="261" t="str">
        <f t="shared" si="0"/>
        <v/>
      </c>
      <c r="O45" s="264" t="str">
        <f t="shared" si="1"/>
        <v/>
      </c>
      <c r="P45" s="102" t="str">
        <f t="shared" si="2"/>
        <v/>
      </c>
      <c r="Q45" s="130" t="str">
        <f>IF(A45="","",IF(ISERROR(VLOOKUP(CONCATENATE(HDV!B45,"_",HDV!C45),Sheet2!$A$28:$A$40,1,FALSE))=TRUE,"ERROR","OK"))</f>
        <v/>
      </c>
      <c r="R45" s="130" t="str">
        <f t="shared" si="3"/>
        <v/>
      </c>
      <c r="S45" s="130" t="str">
        <f t="shared" si="4"/>
        <v/>
      </c>
    </row>
    <row r="46" spans="1:19" ht="14.3">
      <c r="A46" s="304"/>
      <c r="B46" s="305"/>
      <c r="C46" s="307"/>
      <c r="D46" s="299"/>
      <c r="E46" s="308"/>
      <c r="F46" s="303"/>
      <c r="G46" s="358"/>
      <c r="H46" s="358"/>
      <c r="I46" s="358"/>
      <c r="J46" s="358"/>
      <c r="K46" s="358"/>
      <c r="L46" s="358"/>
      <c r="M46" s="359"/>
      <c r="N46" s="261" t="str">
        <f t="shared" si="0"/>
        <v/>
      </c>
      <c r="O46" s="264" t="str">
        <f t="shared" si="1"/>
        <v/>
      </c>
      <c r="P46" s="102" t="str">
        <f t="shared" si="2"/>
        <v/>
      </c>
      <c r="Q46" s="130" t="str">
        <f>IF(A46="","",IF(ISERROR(VLOOKUP(CONCATENATE(HDV!B46,"_",HDV!C46),Sheet2!$A$28:$A$40,1,FALSE))=TRUE,"ERROR","OK"))</f>
        <v/>
      </c>
      <c r="R46" s="130" t="str">
        <f t="shared" si="3"/>
        <v/>
      </c>
      <c r="S46" s="130" t="str">
        <f t="shared" si="4"/>
        <v/>
      </c>
    </row>
    <row r="47" spans="1:19" ht="14.3">
      <c r="A47" s="304"/>
      <c r="B47" s="305"/>
      <c r="C47" s="307"/>
      <c r="D47" s="299"/>
      <c r="E47" s="308"/>
      <c r="F47" s="303"/>
      <c r="G47" s="358"/>
      <c r="H47" s="358"/>
      <c r="I47" s="358"/>
      <c r="J47" s="358"/>
      <c r="K47" s="358"/>
      <c r="L47" s="358"/>
      <c r="M47" s="359"/>
      <c r="N47" s="261" t="str">
        <f t="shared" si="0"/>
        <v/>
      </c>
      <c r="O47" s="264" t="str">
        <f t="shared" si="1"/>
        <v/>
      </c>
      <c r="P47" s="102" t="str">
        <f t="shared" si="2"/>
        <v/>
      </c>
      <c r="Q47" s="130" t="str">
        <f>IF(A47="","",IF(ISERROR(VLOOKUP(CONCATENATE(HDV!B47,"_",HDV!C47),Sheet2!$A$28:$A$40,1,FALSE))=TRUE,"ERROR","OK"))</f>
        <v/>
      </c>
      <c r="R47" s="130" t="str">
        <f t="shared" si="3"/>
        <v/>
      </c>
      <c r="S47" s="130" t="str">
        <f t="shared" si="4"/>
        <v/>
      </c>
    </row>
    <row r="48" spans="1:19" ht="14.3">
      <c r="A48" s="304"/>
      <c r="B48" s="305"/>
      <c r="C48" s="307"/>
      <c r="D48" s="299"/>
      <c r="E48" s="308"/>
      <c r="F48" s="303"/>
      <c r="G48" s="358"/>
      <c r="H48" s="358"/>
      <c r="I48" s="358"/>
      <c r="J48" s="358"/>
      <c r="K48" s="358"/>
      <c r="L48" s="358"/>
      <c r="M48" s="359"/>
      <c r="N48" s="261" t="str">
        <f t="shared" si="0"/>
        <v/>
      </c>
      <c r="O48" s="264" t="str">
        <f t="shared" si="1"/>
        <v/>
      </c>
      <c r="P48" s="102" t="str">
        <f t="shared" si="2"/>
        <v/>
      </c>
      <c r="Q48" s="130" t="str">
        <f>IF(A48="","",IF(ISERROR(VLOOKUP(CONCATENATE(HDV!B48,"_",HDV!C48),Sheet2!$A$28:$A$40,1,FALSE))=TRUE,"ERROR","OK"))</f>
        <v/>
      </c>
      <c r="R48" s="130" t="str">
        <f t="shared" si="3"/>
        <v/>
      </c>
      <c r="S48" s="130" t="str">
        <f t="shared" si="4"/>
        <v/>
      </c>
    </row>
    <row r="49" spans="1:19" ht="14.3">
      <c r="A49" s="304"/>
      <c r="B49" s="305"/>
      <c r="C49" s="307"/>
      <c r="D49" s="299"/>
      <c r="E49" s="308"/>
      <c r="F49" s="303"/>
      <c r="G49" s="358"/>
      <c r="H49" s="358"/>
      <c r="I49" s="358"/>
      <c r="J49" s="358"/>
      <c r="K49" s="358"/>
      <c r="L49" s="358"/>
      <c r="M49" s="359"/>
      <c r="N49" s="261" t="str">
        <f t="shared" si="0"/>
        <v/>
      </c>
      <c r="O49" s="264" t="str">
        <f t="shared" si="1"/>
        <v/>
      </c>
      <c r="P49" s="102" t="str">
        <f t="shared" si="2"/>
        <v/>
      </c>
      <c r="Q49" s="130" t="str">
        <f>IF(A49="","",IF(ISERROR(VLOOKUP(CONCATENATE(HDV!B49,"_",HDV!C49),Sheet2!$A$28:$A$40,1,FALSE))=TRUE,"ERROR","OK"))</f>
        <v/>
      </c>
      <c r="R49" s="130" t="str">
        <f t="shared" si="3"/>
        <v/>
      </c>
      <c r="S49" s="130" t="str">
        <f t="shared" si="4"/>
        <v/>
      </c>
    </row>
    <row r="50" spans="1:19" ht="14.3">
      <c r="A50" s="304"/>
      <c r="B50" s="305"/>
      <c r="C50" s="307"/>
      <c r="D50" s="299"/>
      <c r="E50" s="308"/>
      <c r="F50" s="303"/>
      <c r="G50" s="358"/>
      <c r="H50" s="358"/>
      <c r="I50" s="358"/>
      <c r="J50" s="358"/>
      <c r="K50" s="358"/>
      <c r="L50" s="358"/>
      <c r="M50" s="359"/>
      <c r="N50" s="261" t="str">
        <f t="shared" si="0"/>
        <v/>
      </c>
      <c r="O50" s="264" t="str">
        <f t="shared" si="1"/>
        <v/>
      </c>
      <c r="P50" s="102" t="str">
        <f t="shared" si="2"/>
        <v/>
      </c>
      <c r="Q50" s="130" t="str">
        <f>IF(A50="","",IF(ISERROR(VLOOKUP(CONCATENATE(HDV!B50,"_",HDV!C50),Sheet2!$A$28:$A$40,1,FALSE))=TRUE,"ERROR","OK"))</f>
        <v/>
      </c>
      <c r="R50" s="130" t="str">
        <f t="shared" si="3"/>
        <v/>
      </c>
      <c r="S50" s="130" t="str">
        <f t="shared" si="4"/>
        <v/>
      </c>
    </row>
    <row r="51" spans="1:19" ht="14.3">
      <c r="A51" s="304"/>
      <c r="B51" s="305"/>
      <c r="C51" s="307"/>
      <c r="D51" s="299"/>
      <c r="E51" s="308"/>
      <c r="F51" s="303"/>
      <c r="G51" s="358"/>
      <c r="H51" s="358"/>
      <c r="I51" s="358"/>
      <c r="J51" s="358"/>
      <c r="K51" s="358"/>
      <c r="L51" s="358"/>
      <c r="M51" s="359"/>
      <c r="N51" s="261" t="str">
        <f t="shared" si="0"/>
        <v/>
      </c>
      <c r="O51" s="264" t="str">
        <f t="shared" si="1"/>
        <v/>
      </c>
      <c r="P51" s="102" t="str">
        <f t="shared" si="2"/>
        <v/>
      </c>
      <c r="Q51" s="130" t="str">
        <f>IF(A51="","",IF(ISERROR(VLOOKUP(CONCATENATE(HDV!B51,"_",HDV!C51),Sheet2!$A$28:$A$40,1,FALSE))=TRUE,"ERROR","OK"))</f>
        <v/>
      </c>
      <c r="R51" s="130" t="str">
        <f t="shared" si="3"/>
        <v/>
      </c>
      <c r="S51" s="130" t="str">
        <f t="shared" si="4"/>
        <v/>
      </c>
    </row>
    <row r="52" spans="1:19" ht="14.3">
      <c r="A52" s="304"/>
      <c r="B52" s="305"/>
      <c r="C52" s="307"/>
      <c r="D52" s="299"/>
      <c r="E52" s="308"/>
      <c r="F52" s="303"/>
      <c r="G52" s="358"/>
      <c r="H52" s="358"/>
      <c r="I52" s="358"/>
      <c r="J52" s="358"/>
      <c r="K52" s="358"/>
      <c r="L52" s="358"/>
      <c r="M52" s="359"/>
      <c r="N52" s="261" t="str">
        <f t="shared" si="0"/>
        <v/>
      </c>
      <c r="O52" s="264" t="str">
        <f t="shared" si="1"/>
        <v/>
      </c>
      <c r="P52" s="102" t="str">
        <f t="shared" si="2"/>
        <v/>
      </c>
      <c r="Q52" s="130" t="str">
        <f>IF(A52="","",IF(ISERROR(VLOOKUP(CONCATENATE(HDV!B52,"_",HDV!C52),Sheet2!$A$28:$A$40,1,FALSE))=TRUE,"ERROR","OK"))</f>
        <v/>
      </c>
      <c r="R52" s="130" t="str">
        <f t="shared" si="3"/>
        <v/>
      </c>
      <c r="S52" s="130" t="str">
        <f t="shared" si="4"/>
        <v/>
      </c>
    </row>
    <row r="53" spans="1:19" ht="14.3">
      <c r="A53" s="304"/>
      <c r="B53" s="305"/>
      <c r="C53" s="307"/>
      <c r="D53" s="299"/>
      <c r="E53" s="308"/>
      <c r="F53" s="303"/>
      <c r="G53" s="358"/>
      <c r="H53" s="358"/>
      <c r="I53" s="358"/>
      <c r="J53" s="358"/>
      <c r="K53" s="358"/>
      <c r="L53" s="358"/>
      <c r="M53" s="359"/>
      <c r="N53" s="261" t="str">
        <f t="shared" si="0"/>
        <v/>
      </c>
      <c r="O53" s="264" t="str">
        <f t="shared" si="1"/>
        <v/>
      </c>
      <c r="P53" s="102" t="str">
        <f t="shared" si="2"/>
        <v/>
      </c>
      <c r="Q53" s="130" t="str">
        <f>IF(A53="","",IF(ISERROR(VLOOKUP(CONCATENATE(HDV!B53,"_",HDV!C53),Sheet2!$A$28:$A$40,1,FALSE))=TRUE,"ERROR","OK"))</f>
        <v/>
      </c>
      <c r="R53" s="130" t="str">
        <f t="shared" si="3"/>
        <v/>
      </c>
      <c r="S53" s="130" t="str">
        <f t="shared" si="4"/>
        <v/>
      </c>
    </row>
    <row r="54" spans="1:19" ht="14.3">
      <c r="A54" s="304"/>
      <c r="B54" s="305"/>
      <c r="C54" s="307"/>
      <c r="D54" s="299"/>
      <c r="E54" s="308"/>
      <c r="F54" s="303"/>
      <c r="G54" s="358"/>
      <c r="H54" s="358"/>
      <c r="I54" s="358"/>
      <c r="J54" s="358"/>
      <c r="K54" s="358"/>
      <c r="L54" s="358"/>
      <c r="M54" s="359"/>
      <c r="N54" s="261" t="str">
        <f t="shared" si="0"/>
        <v/>
      </c>
      <c r="O54" s="264" t="str">
        <f t="shared" si="1"/>
        <v/>
      </c>
      <c r="P54" s="102" t="str">
        <f t="shared" si="2"/>
        <v/>
      </c>
      <c r="Q54" s="130" t="str">
        <f>IF(A54="","",IF(ISERROR(VLOOKUP(CONCATENATE(HDV!B54,"_",HDV!C54),Sheet2!$A$28:$A$40,1,FALSE))=TRUE,"ERROR","OK"))</f>
        <v/>
      </c>
      <c r="R54" s="130" t="str">
        <f t="shared" si="3"/>
        <v/>
      </c>
      <c r="S54" s="130" t="str">
        <f t="shared" si="4"/>
        <v/>
      </c>
    </row>
    <row r="55" spans="1:19" ht="14.3">
      <c r="A55" s="304"/>
      <c r="B55" s="305"/>
      <c r="C55" s="307"/>
      <c r="D55" s="299"/>
      <c r="E55" s="308"/>
      <c r="F55" s="303"/>
      <c r="G55" s="358"/>
      <c r="H55" s="358"/>
      <c r="I55" s="358"/>
      <c r="J55" s="358"/>
      <c r="K55" s="358"/>
      <c r="L55" s="358"/>
      <c r="M55" s="359"/>
      <c r="N55" s="261" t="str">
        <f t="shared" si="0"/>
        <v/>
      </c>
      <c r="O55" s="264" t="str">
        <f t="shared" si="1"/>
        <v/>
      </c>
      <c r="P55" s="102" t="str">
        <f t="shared" si="2"/>
        <v/>
      </c>
      <c r="Q55" s="130" t="str">
        <f>IF(A55="","",IF(ISERROR(VLOOKUP(CONCATENATE(HDV!B55,"_",HDV!C55),Sheet2!$A$28:$A$40,1,FALSE))=TRUE,"ERROR","OK"))</f>
        <v/>
      </c>
      <c r="R55" s="130" t="str">
        <f t="shared" si="3"/>
        <v/>
      </c>
      <c r="S55" s="130" t="str">
        <f t="shared" si="4"/>
        <v/>
      </c>
    </row>
    <row r="56" spans="1:19" ht="14.3">
      <c r="A56" s="304"/>
      <c r="B56" s="305"/>
      <c r="C56" s="307"/>
      <c r="D56" s="299"/>
      <c r="E56" s="308"/>
      <c r="F56" s="303"/>
      <c r="G56" s="358"/>
      <c r="H56" s="358"/>
      <c r="I56" s="358"/>
      <c r="J56" s="358"/>
      <c r="K56" s="358"/>
      <c r="L56" s="358"/>
      <c r="M56" s="359"/>
      <c r="N56" s="261" t="str">
        <f t="shared" si="0"/>
        <v/>
      </c>
      <c r="O56" s="264" t="str">
        <f t="shared" si="1"/>
        <v/>
      </c>
      <c r="P56" s="102" t="str">
        <f t="shared" si="2"/>
        <v/>
      </c>
      <c r="Q56" s="130" t="str">
        <f>IF(A56="","",IF(ISERROR(VLOOKUP(CONCATENATE(HDV!B56,"_",HDV!C56),Sheet2!$A$28:$A$40,1,FALSE))=TRUE,"ERROR","OK"))</f>
        <v/>
      </c>
      <c r="R56" s="130" t="str">
        <f t="shared" si="3"/>
        <v/>
      </c>
      <c r="S56" s="130" t="str">
        <f t="shared" si="4"/>
        <v/>
      </c>
    </row>
    <row r="57" spans="1:19" ht="14.3">
      <c r="A57" s="304"/>
      <c r="B57" s="305"/>
      <c r="C57" s="307"/>
      <c r="D57" s="299"/>
      <c r="E57" s="308"/>
      <c r="F57" s="303"/>
      <c r="G57" s="358"/>
      <c r="H57" s="358"/>
      <c r="I57" s="358"/>
      <c r="J57" s="358"/>
      <c r="K57" s="358"/>
      <c r="L57" s="358"/>
      <c r="M57" s="359"/>
      <c r="N57" s="261" t="str">
        <f t="shared" si="0"/>
        <v/>
      </c>
      <c r="O57" s="264" t="str">
        <f t="shared" si="1"/>
        <v/>
      </c>
      <c r="P57" s="102" t="str">
        <f t="shared" si="2"/>
        <v/>
      </c>
      <c r="Q57" s="130" t="str">
        <f>IF(A57="","",IF(ISERROR(VLOOKUP(CONCATENATE(HDV!B57,"_",HDV!C57),Sheet2!$A$28:$A$40,1,FALSE))=TRUE,"ERROR","OK"))</f>
        <v/>
      </c>
      <c r="R57" s="130" t="str">
        <f t="shared" si="3"/>
        <v/>
      </c>
      <c r="S57" s="130" t="str">
        <f t="shared" si="4"/>
        <v/>
      </c>
    </row>
    <row r="58" spans="1:19" ht="14.3">
      <c r="A58" s="304"/>
      <c r="B58" s="305"/>
      <c r="C58" s="307"/>
      <c r="D58" s="299"/>
      <c r="E58" s="308"/>
      <c r="F58" s="303"/>
      <c r="G58" s="358"/>
      <c r="H58" s="358"/>
      <c r="I58" s="358"/>
      <c r="J58" s="358"/>
      <c r="K58" s="358"/>
      <c r="L58" s="358"/>
      <c r="M58" s="359"/>
      <c r="N58" s="261" t="str">
        <f t="shared" si="0"/>
        <v/>
      </c>
      <c r="O58" s="264" t="str">
        <f t="shared" si="1"/>
        <v/>
      </c>
      <c r="P58" s="102" t="str">
        <f t="shared" si="2"/>
        <v/>
      </c>
      <c r="Q58" s="130" t="str">
        <f>IF(A58="","",IF(ISERROR(VLOOKUP(CONCATENATE(HDV!B58,"_",HDV!C58),Sheet2!$A$28:$A$40,1,FALSE))=TRUE,"ERROR","OK"))</f>
        <v/>
      </c>
      <c r="R58" s="130" t="str">
        <f t="shared" si="3"/>
        <v/>
      </c>
      <c r="S58" s="130" t="str">
        <f t="shared" si="4"/>
        <v/>
      </c>
    </row>
    <row r="59" spans="1:19" ht="14.3">
      <c r="A59" s="304"/>
      <c r="B59" s="305"/>
      <c r="C59" s="307"/>
      <c r="D59" s="299"/>
      <c r="E59" s="308"/>
      <c r="F59" s="303"/>
      <c r="G59" s="358"/>
      <c r="H59" s="358"/>
      <c r="I59" s="358"/>
      <c r="J59" s="358"/>
      <c r="K59" s="358"/>
      <c r="L59" s="358"/>
      <c r="M59" s="359"/>
      <c r="N59" s="261" t="str">
        <f t="shared" si="0"/>
        <v/>
      </c>
      <c r="O59" s="264" t="str">
        <f t="shared" si="1"/>
        <v/>
      </c>
      <c r="P59" s="102" t="str">
        <f t="shared" si="2"/>
        <v/>
      </c>
      <c r="Q59" s="130" t="str">
        <f>IF(A59="","",IF(ISERROR(VLOOKUP(CONCATENATE(HDV!B59,"_",HDV!C59),Sheet2!$A$28:$A$40,1,FALSE))=TRUE,"ERROR","OK"))</f>
        <v/>
      </c>
      <c r="R59" s="130" t="str">
        <f t="shared" si="3"/>
        <v/>
      </c>
      <c r="S59" s="130" t="str">
        <f t="shared" si="4"/>
        <v/>
      </c>
    </row>
    <row r="60" spans="1:19" ht="14.3">
      <c r="A60" s="304"/>
      <c r="B60" s="305"/>
      <c r="C60" s="307"/>
      <c r="D60" s="299"/>
      <c r="E60" s="308"/>
      <c r="F60" s="303"/>
      <c r="G60" s="358"/>
      <c r="H60" s="358"/>
      <c r="I60" s="358"/>
      <c r="J60" s="358"/>
      <c r="K60" s="358"/>
      <c r="L60" s="358"/>
      <c r="M60" s="359"/>
      <c r="N60" s="261" t="str">
        <f t="shared" si="0"/>
        <v/>
      </c>
      <c r="O60" s="264" t="str">
        <f t="shared" si="1"/>
        <v/>
      </c>
      <c r="P60" s="102" t="str">
        <f t="shared" si="2"/>
        <v/>
      </c>
      <c r="Q60" s="130" t="str">
        <f>IF(A60="","",IF(ISERROR(VLOOKUP(CONCATENATE(HDV!B60,"_",HDV!C60),Sheet2!$A$28:$A$40,1,FALSE))=TRUE,"ERROR","OK"))</f>
        <v/>
      </c>
      <c r="R60" s="130" t="str">
        <f t="shared" si="3"/>
        <v/>
      </c>
      <c r="S60" s="130" t="str">
        <f t="shared" si="4"/>
        <v/>
      </c>
    </row>
    <row r="61" spans="1:19" ht="14.3">
      <c r="A61" s="304"/>
      <c r="B61" s="305"/>
      <c r="C61" s="307"/>
      <c r="D61" s="299"/>
      <c r="E61" s="308"/>
      <c r="F61" s="303"/>
      <c r="G61" s="358"/>
      <c r="H61" s="358"/>
      <c r="I61" s="358"/>
      <c r="J61" s="358"/>
      <c r="K61" s="358"/>
      <c r="L61" s="358"/>
      <c r="M61" s="359"/>
      <c r="N61" s="261" t="str">
        <f t="shared" si="0"/>
        <v/>
      </c>
      <c r="O61" s="264" t="str">
        <f t="shared" si="1"/>
        <v/>
      </c>
      <c r="P61" s="102" t="str">
        <f t="shared" si="2"/>
        <v/>
      </c>
      <c r="Q61" s="130" t="str">
        <f>IF(A61="","",IF(ISERROR(VLOOKUP(CONCATENATE(HDV!B61,"_",HDV!C61),Sheet2!$A$28:$A$40,1,FALSE))=TRUE,"ERROR","OK"))</f>
        <v/>
      </c>
      <c r="R61" s="130" t="str">
        <f t="shared" si="3"/>
        <v/>
      </c>
      <c r="S61" s="130" t="str">
        <f t="shared" si="4"/>
        <v/>
      </c>
    </row>
    <row r="62" spans="1:19" ht="14.3">
      <c r="A62" s="304"/>
      <c r="B62" s="305"/>
      <c r="C62" s="307"/>
      <c r="D62" s="299"/>
      <c r="E62" s="308"/>
      <c r="F62" s="303"/>
      <c r="G62" s="358"/>
      <c r="H62" s="358"/>
      <c r="I62" s="358"/>
      <c r="J62" s="358"/>
      <c r="K62" s="358"/>
      <c r="L62" s="358"/>
      <c r="M62" s="359"/>
      <c r="N62" s="261" t="str">
        <f t="shared" si="0"/>
        <v/>
      </c>
      <c r="O62" s="264" t="str">
        <f t="shared" si="1"/>
        <v/>
      </c>
      <c r="P62" s="102" t="str">
        <f t="shared" si="2"/>
        <v/>
      </c>
      <c r="Q62" s="130" t="str">
        <f>IF(A62="","",IF(ISERROR(VLOOKUP(CONCATENATE(HDV!B62,"_",HDV!C62),Sheet2!$A$28:$A$40,1,FALSE))=TRUE,"ERROR","OK"))</f>
        <v/>
      </c>
      <c r="R62" s="130" t="str">
        <f t="shared" si="3"/>
        <v/>
      </c>
      <c r="S62" s="130" t="str">
        <f t="shared" si="4"/>
        <v/>
      </c>
    </row>
    <row r="63" spans="1:19" ht="14.3">
      <c r="A63" s="304"/>
      <c r="B63" s="305"/>
      <c r="C63" s="307"/>
      <c r="D63" s="299"/>
      <c r="E63" s="308"/>
      <c r="F63" s="303"/>
      <c r="G63" s="358"/>
      <c r="H63" s="358"/>
      <c r="I63" s="358"/>
      <c r="J63" s="358"/>
      <c r="K63" s="358"/>
      <c r="L63" s="358"/>
      <c r="M63" s="359"/>
      <c r="N63" s="261" t="str">
        <f t="shared" si="0"/>
        <v/>
      </c>
      <c r="O63" s="264" t="str">
        <f t="shared" si="1"/>
        <v/>
      </c>
      <c r="P63" s="102" t="str">
        <f t="shared" si="2"/>
        <v/>
      </c>
      <c r="Q63" s="130" t="str">
        <f>IF(A63="","",IF(ISERROR(VLOOKUP(CONCATENATE(HDV!B63,"_",HDV!C63),Sheet2!$A$28:$A$40,1,FALSE))=TRUE,"ERROR","OK"))</f>
        <v/>
      </c>
      <c r="R63" s="130" t="str">
        <f t="shared" si="3"/>
        <v/>
      </c>
      <c r="S63" s="130" t="str">
        <f t="shared" si="4"/>
        <v/>
      </c>
    </row>
    <row r="64" spans="1:19" ht="14.3">
      <c r="A64" s="304"/>
      <c r="B64" s="305"/>
      <c r="C64" s="307"/>
      <c r="D64" s="299"/>
      <c r="E64" s="308"/>
      <c r="F64" s="303"/>
      <c r="G64" s="358"/>
      <c r="H64" s="358"/>
      <c r="I64" s="358"/>
      <c r="J64" s="358"/>
      <c r="K64" s="358"/>
      <c r="L64" s="358"/>
      <c r="M64" s="359"/>
      <c r="N64" s="261" t="str">
        <f t="shared" si="0"/>
        <v/>
      </c>
      <c r="O64" s="264" t="str">
        <f t="shared" si="1"/>
        <v/>
      </c>
      <c r="P64" s="102" t="str">
        <f t="shared" si="2"/>
        <v/>
      </c>
      <c r="Q64" s="130" t="str">
        <f>IF(A64="","",IF(ISERROR(VLOOKUP(CONCATENATE(HDV!B64,"_",HDV!C64),Sheet2!$A$28:$A$40,1,FALSE))=TRUE,"ERROR","OK"))</f>
        <v/>
      </c>
      <c r="R64" s="130" t="str">
        <f t="shared" si="3"/>
        <v/>
      </c>
      <c r="S64" s="130" t="str">
        <f t="shared" si="4"/>
        <v/>
      </c>
    </row>
    <row r="65" spans="1:19" ht="14.3">
      <c r="A65" s="304"/>
      <c r="B65" s="305"/>
      <c r="C65" s="307"/>
      <c r="D65" s="299"/>
      <c r="E65" s="308"/>
      <c r="F65" s="303"/>
      <c r="G65" s="358"/>
      <c r="H65" s="358"/>
      <c r="I65" s="358"/>
      <c r="J65" s="358"/>
      <c r="K65" s="358"/>
      <c r="L65" s="358"/>
      <c r="M65" s="359"/>
      <c r="N65" s="261" t="str">
        <f t="shared" si="0"/>
        <v/>
      </c>
      <c r="O65" s="264" t="str">
        <f t="shared" si="1"/>
        <v/>
      </c>
      <c r="P65" s="102" t="str">
        <f t="shared" si="2"/>
        <v/>
      </c>
      <c r="Q65" s="130" t="str">
        <f>IF(A65="","",IF(ISERROR(VLOOKUP(CONCATENATE(HDV!B65,"_",HDV!C65),Sheet2!$A$28:$A$40,1,FALSE))=TRUE,"ERROR","OK"))</f>
        <v/>
      </c>
      <c r="R65" s="130" t="str">
        <f t="shared" si="3"/>
        <v/>
      </c>
      <c r="S65" s="130" t="str">
        <f t="shared" si="4"/>
        <v/>
      </c>
    </row>
    <row r="66" spans="1:19" ht="14.3">
      <c r="A66" s="304"/>
      <c r="B66" s="305"/>
      <c r="C66" s="307"/>
      <c r="D66" s="299"/>
      <c r="E66" s="308"/>
      <c r="F66" s="303"/>
      <c r="G66" s="358"/>
      <c r="H66" s="358"/>
      <c r="I66" s="358"/>
      <c r="J66" s="358"/>
      <c r="K66" s="358"/>
      <c r="L66" s="358"/>
      <c r="M66" s="359"/>
      <c r="N66" s="261" t="str">
        <f t="shared" si="0"/>
        <v/>
      </c>
      <c r="O66" s="264" t="str">
        <f t="shared" si="1"/>
        <v/>
      </c>
      <c r="P66" s="102" t="str">
        <f t="shared" si="2"/>
        <v/>
      </c>
      <c r="Q66" s="130" t="str">
        <f>IF(A66="","",IF(ISERROR(VLOOKUP(CONCATENATE(HDV!B66,"_",HDV!C66),Sheet2!$A$28:$A$40,1,FALSE))=TRUE,"ERROR","OK"))</f>
        <v/>
      </c>
      <c r="R66" s="130" t="str">
        <f t="shared" si="3"/>
        <v/>
      </c>
      <c r="S66" s="130" t="str">
        <f t="shared" si="4"/>
        <v/>
      </c>
    </row>
    <row r="67" spans="1:19" ht="14.3">
      <c r="A67" s="304"/>
      <c r="B67" s="305"/>
      <c r="C67" s="307"/>
      <c r="D67" s="299"/>
      <c r="E67" s="308"/>
      <c r="F67" s="303"/>
      <c r="G67" s="358"/>
      <c r="H67" s="358"/>
      <c r="I67" s="358"/>
      <c r="J67" s="358"/>
      <c r="K67" s="358"/>
      <c r="L67" s="358"/>
      <c r="M67" s="359"/>
      <c r="N67" s="261" t="str">
        <f t="shared" si="0"/>
        <v/>
      </c>
      <c r="O67" s="264" t="str">
        <f t="shared" si="1"/>
        <v/>
      </c>
      <c r="P67" s="102" t="str">
        <f t="shared" si="2"/>
        <v/>
      </c>
      <c r="Q67" s="130" t="str">
        <f>IF(A67="","",IF(ISERROR(VLOOKUP(CONCATENATE(HDV!B67,"_",HDV!C67),Sheet2!$A$28:$A$40,1,FALSE))=TRUE,"ERROR","OK"))</f>
        <v/>
      </c>
      <c r="R67" s="130" t="str">
        <f t="shared" si="3"/>
        <v/>
      </c>
      <c r="S67" s="130" t="str">
        <f t="shared" si="4"/>
        <v/>
      </c>
    </row>
    <row r="68" spans="1:19" ht="14.3">
      <c r="A68" s="304"/>
      <c r="B68" s="305"/>
      <c r="C68" s="307"/>
      <c r="D68" s="299"/>
      <c r="E68" s="308"/>
      <c r="F68" s="303"/>
      <c r="G68" s="358"/>
      <c r="H68" s="358"/>
      <c r="I68" s="358"/>
      <c r="J68" s="358"/>
      <c r="K68" s="358"/>
      <c r="L68" s="358"/>
      <c r="M68" s="359"/>
      <c r="N68" s="261" t="str">
        <f t="shared" si="0"/>
        <v/>
      </c>
      <c r="O68" s="264" t="str">
        <f t="shared" si="1"/>
        <v/>
      </c>
      <c r="P68" s="102" t="str">
        <f t="shared" si="2"/>
        <v/>
      </c>
      <c r="Q68" s="130" t="str">
        <f>IF(A68="","",IF(ISERROR(VLOOKUP(CONCATENATE(HDV!B68,"_",HDV!C68),Sheet2!$A$28:$A$40,1,FALSE))=TRUE,"ERROR","OK"))</f>
        <v/>
      </c>
      <c r="R68" s="130" t="str">
        <f t="shared" si="3"/>
        <v/>
      </c>
      <c r="S68" s="130" t="str">
        <f t="shared" si="4"/>
        <v/>
      </c>
    </row>
    <row r="69" spans="1:19" ht="14.3">
      <c r="A69" s="304"/>
      <c r="B69" s="305"/>
      <c r="C69" s="307"/>
      <c r="D69" s="299"/>
      <c r="E69" s="308"/>
      <c r="F69" s="303"/>
      <c r="G69" s="358"/>
      <c r="H69" s="358"/>
      <c r="I69" s="358"/>
      <c r="J69" s="358"/>
      <c r="K69" s="358"/>
      <c r="L69" s="358"/>
      <c r="M69" s="359"/>
      <c r="N69" s="261" t="str">
        <f t="shared" si="0"/>
        <v/>
      </c>
      <c r="O69" s="264" t="str">
        <f t="shared" si="1"/>
        <v/>
      </c>
      <c r="P69" s="102" t="str">
        <f t="shared" si="2"/>
        <v/>
      </c>
      <c r="Q69" s="130" t="str">
        <f>IF(A69="","",IF(ISERROR(VLOOKUP(CONCATENATE(HDV!B69,"_",HDV!C69),Sheet2!$A$28:$A$40,1,FALSE))=TRUE,"ERROR","OK"))</f>
        <v/>
      </c>
      <c r="R69" s="130" t="str">
        <f t="shared" si="3"/>
        <v/>
      </c>
      <c r="S69" s="130" t="str">
        <f t="shared" si="4"/>
        <v/>
      </c>
    </row>
    <row r="70" spans="1:19" ht="14.3">
      <c r="A70" s="304"/>
      <c r="B70" s="305"/>
      <c r="C70" s="307"/>
      <c r="D70" s="299"/>
      <c r="E70" s="308"/>
      <c r="F70" s="303"/>
      <c r="G70" s="358"/>
      <c r="H70" s="358"/>
      <c r="I70" s="358"/>
      <c r="J70" s="358"/>
      <c r="K70" s="358"/>
      <c r="L70" s="358"/>
      <c r="M70" s="359"/>
      <c r="N70" s="261" t="str">
        <f t="shared" si="0"/>
        <v/>
      </c>
      <c r="O70" s="264" t="str">
        <f t="shared" si="1"/>
        <v/>
      </c>
      <c r="P70" s="102" t="str">
        <f t="shared" si="2"/>
        <v/>
      </c>
      <c r="Q70" s="130" t="str">
        <f>IF(A70="","",IF(ISERROR(VLOOKUP(CONCATENATE(HDV!B70,"_",HDV!C70),Sheet2!$A$28:$A$40,1,FALSE))=TRUE,"ERROR","OK"))</f>
        <v/>
      </c>
      <c r="R70" s="130" t="str">
        <f t="shared" si="3"/>
        <v/>
      </c>
      <c r="S70" s="130" t="str">
        <f t="shared" si="4"/>
        <v/>
      </c>
    </row>
    <row r="71" spans="1:19" ht="14.3">
      <c r="A71" s="304"/>
      <c r="B71" s="305"/>
      <c r="C71" s="307"/>
      <c r="D71" s="299"/>
      <c r="E71" s="308"/>
      <c r="F71" s="303"/>
      <c r="G71" s="358"/>
      <c r="H71" s="358"/>
      <c r="I71" s="358"/>
      <c r="J71" s="358"/>
      <c r="K71" s="358"/>
      <c r="L71" s="358"/>
      <c r="M71" s="359"/>
      <c r="N71" s="261" t="str">
        <f t="shared" si="0"/>
        <v/>
      </c>
      <c r="O71" s="264" t="str">
        <f t="shared" si="1"/>
        <v/>
      </c>
      <c r="P71" s="102" t="str">
        <f t="shared" si="2"/>
        <v/>
      </c>
      <c r="Q71" s="130" t="str">
        <f>IF(A71="","",IF(ISERROR(VLOOKUP(CONCATENATE(HDV!B71,"_",HDV!C71),Sheet2!$A$28:$A$40,1,FALSE))=TRUE,"ERROR","OK"))</f>
        <v/>
      </c>
      <c r="R71" s="130" t="str">
        <f t="shared" si="3"/>
        <v/>
      </c>
      <c r="S71" s="130" t="str">
        <f t="shared" si="4"/>
        <v/>
      </c>
    </row>
    <row r="72" spans="1:19" ht="14.3">
      <c r="A72" s="304"/>
      <c r="B72" s="305"/>
      <c r="C72" s="307"/>
      <c r="D72" s="299"/>
      <c r="E72" s="308"/>
      <c r="F72" s="303"/>
      <c r="G72" s="358"/>
      <c r="H72" s="358"/>
      <c r="I72" s="358"/>
      <c r="J72" s="358"/>
      <c r="K72" s="358"/>
      <c r="L72" s="358"/>
      <c r="M72" s="359"/>
      <c r="N72" s="261" t="str">
        <f t="shared" si="0"/>
        <v/>
      </c>
      <c r="O72" s="264" t="str">
        <f t="shared" si="1"/>
        <v/>
      </c>
      <c r="P72" s="102" t="str">
        <f t="shared" si="2"/>
        <v/>
      </c>
      <c r="Q72" s="130" t="str">
        <f>IF(A72="","",IF(ISERROR(VLOOKUP(CONCATENATE(HDV!B72,"_",HDV!C72),Sheet2!$A$28:$A$40,1,FALSE))=TRUE,"ERROR","OK"))</f>
        <v/>
      </c>
      <c r="R72" s="130" t="str">
        <f t="shared" si="3"/>
        <v/>
      </c>
      <c r="S72" s="130" t="str">
        <f t="shared" si="4"/>
        <v/>
      </c>
    </row>
    <row r="73" spans="1:19" ht="14.3">
      <c r="A73" s="304"/>
      <c r="B73" s="305"/>
      <c r="C73" s="307"/>
      <c r="D73" s="299"/>
      <c r="E73" s="308"/>
      <c r="F73" s="303"/>
      <c r="G73" s="358"/>
      <c r="H73" s="358"/>
      <c r="I73" s="358"/>
      <c r="J73" s="358"/>
      <c r="K73" s="358"/>
      <c r="L73" s="358"/>
      <c r="M73" s="359"/>
      <c r="N73" s="261" t="str">
        <f t="shared" si="0"/>
        <v/>
      </c>
      <c r="O73" s="264" t="str">
        <f t="shared" si="1"/>
        <v/>
      </c>
      <c r="P73" s="102" t="str">
        <f t="shared" si="2"/>
        <v/>
      </c>
      <c r="Q73" s="130" t="str">
        <f>IF(A73="","",IF(ISERROR(VLOOKUP(CONCATENATE(HDV!B73,"_",HDV!C73),Sheet2!$A$28:$A$40,1,FALSE))=TRUE,"ERROR","OK"))</f>
        <v/>
      </c>
      <c r="R73" s="130" t="str">
        <f t="shared" si="3"/>
        <v/>
      </c>
      <c r="S73" s="130" t="str">
        <f t="shared" si="4"/>
        <v/>
      </c>
    </row>
    <row r="74" spans="1:19" ht="14.3">
      <c r="A74" s="304"/>
      <c r="B74" s="305"/>
      <c r="C74" s="307"/>
      <c r="D74" s="299"/>
      <c r="E74" s="308"/>
      <c r="F74" s="303"/>
      <c r="G74" s="358"/>
      <c r="H74" s="358"/>
      <c r="I74" s="358"/>
      <c r="J74" s="358"/>
      <c r="K74" s="358"/>
      <c r="L74" s="358"/>
      <c r="M74" s="359"/>
      <c r="N74" s="261" t="str">
        <f t="shared" si="0"/>
        <v/>
      </c>
      <c r="O74" s="264" t="str">
        <f t="shared" si="1"/>
        <v/>
      </c>
      <c r="P74" s="102" t="str">
        <f t="shared" si="2"/>
        <v/>
      </c>
      <c r="Q74" s="130" t="str">
        <f>IF(A74="","",IF(ISERROR(VLOOKUP(CONCATENATE(HDV!B74,"_",HDV!C74),Sheet2!$A$28:$A$40,1,FALSE))=TRUE,"ERROR","OK"))</f>
        <v/>
      </c>
      <c r="R74" s="130" t="str">
        <f t="shared" si="3"/>
        <v/>
      </c>
      <c r="S74" s="130" t="str">
        <f t="shared" si="4"/>
        <v/>
      </c>
    </row>
    <row r="75" spans="1:19" ht="14.3">
      <c r="A75" s="304"/>
      <c r="B75" s="305"/>
      <c r="C75" s="307"/>
      <c r="D75" s="299"/>
      <c r="E75" s="308"/>
      <c r="F75" s="303"/>
      <c r="G75" s="358"/>
      <c r="H75" s="358"/>
      <c r="I75" s="358"/>
      <c r="J75" s="358"/>
      <c r="K75" s="358"/>
      <c r="L75" s="358"/>
      <c r="M75" s="359"/>
      <c r="N75" s="261" t="str">
        <f t="shared" si="0"/>
        <v/>
      </c>
      <c r="O75" s="264" t="str">
        <f t="shared" si="1"/>
        <v/>
      </c>
      <c r="P75" s="102" t="str">
        <f t="shared" si="2"/>
        <v/>
      </c>
      <c r="Q75" s="130" t="str">
        <f>IF(A75="","",IF(ISERROR(VLOOKUP(CONCATENATE(HDV!B75,"_",HDV!C75),Sheet2!$A$28:$A$40,1,FALSE))=TRUE,"ERROR","OK"))</f>
        <v/>
      </c>
      <c r="R75" s="130" t="str">
        <f t="shared" si="3"/>
        <v/>
      </c>
      <c r="S75" s="130" t="str">
        <f t="shared" si="4"/>
        <v/>
      </c>
    </row>
    <row r="76" spans="1:19" ht="14.3">
      <c r="A76" s="304"/>
      <c r="B76" s="305"/>
      <c r="C76" s="307"/>
      <c r="D76" s="299"/>
      <c r="E76" s="308"/>
      <c r="F76" s="303"/>
      <c r="G76" s="358"/>
      <c r="H76" s="358"/>
      <c r="I76" s="358"/>
      <c r="J76" s="358"/>
      <c r="K76" s="358"/>
      <c r="L76" s="358"/>
      <c r="M76" s="359"/>
      <c r="N76" s="261" t="str">
        <f t="shared" si="0"/>
        <v/>
      </c>
      <c r="O76" s="264" t="str">
        <f t="shared" si="1"/>
        <v/>
      </c>
      <c r="P76" s="102" t="str">
        <f t="shared" si="2"/>
        <v/>
      </c>
      <c r="Q76" s="130" t="str">
        <f>IF(A76="","",IF(ISERROR(VLOOKUP(CONCATENATE(HDV!B76,"_",HDV!C76),Sheet2!$A$28:$A$40,1,FALSE))=TRUE,"ERROR","OK"))</f>
        <v/>
      </c>
      <c r="R76" s="130" t="str">
        <f t="shared" si="3"/>
        <v/>
      </c>
      <c r="S76" s="130" t="str">
        <f t="shared" si="4"/>
        <v/>
      </c>
    </row>
    <row r="77" spans="1:19" ht="14.3">
      <c r="A77" s="304"/>
      <c r="B77" s="305"/>
      <c r="C77" s="307"/>
      <c r="D77" s="299"/>
      <c r="E77" s="308"/>
      <c r="F77" s="303"/>
      <c r="G77" s="358"/>
      <c r="H77" s="358"/>
      <c r="I77" s="358"/>
      <c r="J77" s="358"/>
      <c r="K77" s="358"/>
      <c r="L77" s="358"/>
      <c r="M77" s="359"/>
      <c r="N77" s="261" t="str">
        <f t="shared" si="0"/>
        <v/>
      </c>
      <c r="O77" s="264" t="str">
        <f t="shared" si="1"/>
        <v/>
      </c>
      <c r="P77" s="102" t="str">
        <f t="shared" si="2"/>
        <v/>
      </c>
      <c r="Q77" s="130" t="str">
        <f>IF(A77="","",IF(ISERROR(VLOOKUP(CONCATENATE(HDV!B77,"_",HDV!C77),Sheet2!$A$28:$A$40,1,FALSE))=TRUE,"ERROR","OK"))</f>
        <v/>
      </c>
      <c r="R77" s="130" t="str">
        <f t="shared" si="3"/>
        <v/>
      </c>
      <c r="S77" s="130" t="str">
        <f t="shared" si="4"/>
        <v/>
      </c>
    </row>
    <row r="78" spans="1:19" ht="14.3">
      <c r="A78" s="304"/>
      <c r="B78" s="305"/>
      <c r="C78" s="307"/>
      <c r="D78" s="299"/>
      <c r="E78" s="308"/>
      <c r="F78" s="303"/>
      <c r="G78" s="358"/>
      <c r="H78" s="358"/>
      <c r="I78" s="358"/>
      <c r="J78" s="358"/>
      <c r="K78" s="358"/>
      <c r="L78" s="358"/>
      <c r="M78" s="359"/>
      <c r="N78" s="261" t="str">
        <f t="shared" si="0"/>
        <v/>
      </c>
      <c r="O78" s="264" t="str">
        <f t="shared" si="1"/>
        <v/>
      </c>
      <c r="P78" s="102" t="str">
        <f t="shared" si="2"/>
        <v/>
      </c>
      <c r="Q78" s="130" t="str">
        <f>IF(A78="","",IF(ISERROR(VLOOKUP(CONCATENATE(HDV!B78,"_",HDV!C78),Sheet2!$A$28:$A$40,1,FALSE))=TRUE,"ERROR","OK"))</f>
        <v/>
      </c>
      <c r="R78" s="130" t="str">
        <f t="shared" si="3"/>
        <v/>
      </c>
      <c r="S78" s="130" t="str">
        <f t="shared" si="4"/>
        <v/>
      </c>
    </row>
    <row r="79" spans="1:19" ht="14.3">
      <c r="A79" s="304"/>
      <c r="B79" s="305"/>
      <c r="C79" s="307"/>
      <c r="D79" s="299"/>
      <c r="E79" s="308"/>
      <c r="F79" s="303"/>
      <c r="G79" s="358"/>
      <c r="H79" s="358"/>
      <c r="I79" s="358"/>
      <c r="J79" s="358"/>
      <c r="K79" s="358"/>
      <c r="L79" s="358"/>
      <c r="M79" s="359"/>
      <c r="N79" s="261" t="str">
        <f t="shared" si="0"/>
        <v/>
      </c>
      <c r="O79" s="264" t="str">
        <f t="shared" si="1"/>
        <v/>
      </c>
      <c r="P79" s="102" t="str">
        <f t="shared" si="2"/>
        <v/>
      </c>
      <c r="Q79" s="130" t="str">
        <f>IF(A79="","",IF(ISERROR(VLOOKUP(CONCATENATE(HDV!B79,"_",HDV!C79),Sheet2!$A$28:$A$40,1,FALSE))=TRUE,"ERROR","OK"))</f>
        <v/>
      </c>
      <c r="R79" s="130" t="str">
        <f t="shared" si="3"/>
        <v/>
      </c>
      <c r="S79" s="130" t="str">
        <f t="shared" si="4"/>
        <v/>
      </c>
    </row>
    <row r="80" spans="1:19" ht="14.3">
      <c r="A80" s="304"/>
      <c r="B80" s="305"/>
      <c r="C80" s="307"/>
      <c r="D80" s="299"/>
      <c r="E80" s="308"/>
      <c r="F80" s="303"/>
      <c r="G80" s="358"/>
      <c r="H80" s="358"/>
      <c r="I80" s="358"/>
      <c r="J80" s="358"/>
      <c r="K80" s="358"/>
      <c r="L80" s="358"/>
      <c r="M80" s="359"/>
      <c r="N80" s="261" t="str">
        <f t="shared" ref="N80:N143" si="5">IF(A80="","",C80/1000)</f>
        <v/>
      </c>
      <c r="O80" s="264" t="str">
        <f t="shared" ref="O80:O143" si="6" xml:space="preserve">  IF(AND(A80="",F80=""),"", IF(AND(A80="",F80&lt;&gt;""), "FIX TEST GRP", IF(B80="","FIX CLASS",IF(C80="","FIX BIN",IF(F80="","FIX PROD'N",F80*N80)))))</f>
        <v/>
      </c>
      <c r="P80" s="102" t="str">
        <f t="shared" ref="P80:P143" si="7">IF(A80="","",IF(C80="","FIX BIN", IF(D80="","FIX U/L MILES", IFERROR(O80/(IF(B80="2b",$G$10,$M$10)),""))))</f>
        <v/>
      </c>
      <c r="Q80" s="130" t="str">
        <f>IF(A80="","",IF(ISERROR(VLOOKUP(CONCATENATE(HDV!B80,"_",HDV!C80),Sheet2!$A$28:$A$40,1,FALSE))=TRUE,"ERROR","OK"))</f>
        <v/>
      </c>
      <c r="R80" s="130" t="str">
        <f t="shared" ref="R80:R143" si="8">IF(A80="","", IF(AND($C$10&gt;2021, C80=340),"ERROR",IF(AND($C$10&gt;2021, C80=395),"ERROR",IF(AND($C$10&gt;2021, C80&gt;400),"ERROR", "OK"))))</f>
        <v/>
      </c>
      <c r="S80" s="130" t="str">
        <f t="shared" ref="S80:S143" si="9">IF(B80="","", IF(AND($C$10&gt;2021, D80&lt;150),"ERROR",IF(AND(D80&lt;150, N80=395),"ERROR",IF(AND(D80&lt;150, N80=340),"ERROR",IF(AND(D80&lt;150, N80&gt;400),"ERROR", "OK")))))</f>
        <v/>
      </c>
    </row>
    <row r="81" spans="1:19" ht="14.3">
      <c r="A81" s="304"/>
      <c r="B81" s="305"/>
      <c r="C81" s="307"/>
      <c r="D81" s="299"/>
      <c r="E81" s="308"/>
      <c r="F81" s="303"/>
      <c r="G81" s="358"/>
      <c r="H81" s="358"/>
      <c r="I81" s="358"/>
      <c r="J81" s="358"/>
      <c r="K81" s="358"/>
      <c r="L81" s="358"/>
      <c r="M81" s="359"/>
      <c r="N81" s="261" t="str">
        <f t="shared" si="5"/>
        <v/>
      </c>
      <c r="O81" s="264" t="str">
        <f t="shared" si="6"/>
        <v/>
      </c>
      <c r="P81" s="102" t="str">
        <f t="shared" si="7"/>
        <v/>
      </c>
      <c r="Q81" s="130" t="str">
        <f>IF(A81="","",IF(ISERROR(VLOOKUP(CONCATENATE(HDV!B81,"_",HDV!C81),Sheet2!$A$28:$A$40,1,FALSE))=TRUE,"ERROR","OK"))</f>
        <v/>
      </c>
      <c r="R81" s="130" t="str">
        <f t="shared" si="8"/>
        <v/>
      </c>
      <c r="S81" s="130" t="str">
        <f t="shared" si="9"/>
        <v/>
      </c>
    </row>
    <row r="82" spans="1:19" ht="14.3">
      <c r="A82" s="304"/>
      <c r="B82" s="305"/>
      <c r="C82" s="307"/>
      <c r="D82" s="299"/>
      <c r="E82" s="308"/>
      <c r="F82" s="303"/>
      <c r="G82" s="358"/>
      <c r="H82" s="358"/>
      <c r="I82" s="358"/>
      <c r="J82" s="358"/>
      <c r="K82" s="358"/>
      <c r="L82" s="358"/>
      <c r="M82" s="359"/>
      <c r="N82" s="261" t="str">
        <f t="shared" si="5"/>
        <v/>
      </c>
      <c r="O82" s="264" t="str">
        <f t="shared" si="6"/>
        <v/>
      </c>
      <c r="P82" s="102" t="str">
        <f t="shared" si="7"/>
        <v/>
      </c>
      <c r="Q82" s="130" t="str">
        <f>IF(A82="","",IF(ISERROR(VLOOKUP(CONCATENATE(HDV!B82,"_",HDV!C82),Sheet2!$A$28:$A$40,1,FALSE))=TRUE,"ERROR","OK"))</f>
        <v/>
      </c>
      <c r="R82" s="130" t="str">
        <f t="shared" si="8"/>
        <v/>
      </c>
      <c r="S82" s="130" t="str">
        <f t="shared" si="9"/>
        <v/>
      </c>
    </row>
    <row r="83" spans="1:19" ht="14.3">
      <c r="A83" s="304"/>
      <c r="B83" s="305"/>
      <c r="C83" s="307"/>
      <c r="D83" s="299"/>
      <c r="E83" s="308"/>
      <c r="F83" s="303"/>
      <c r="G83" s="358"/>
      <c r="H83" s="358"/>
      <c r="I83" s="358"/>
      <c r="J83" s="358"/>
      <c r="K83" s="358"/>
      <c r="L83" s="358"/>
      <c r="M83" s="359"/>
      <c r="N83" s="261" t="str">
        <f t="shared" si="5"/>
        <v/>
      </c>
      <c r="O83" s="264" t="str">
        <f t="shared" si="6"/>
        <v/>
      </c>
      <c r="P83" s="102" t="str">
        <f t="shared" si="7"/>
        <v/>
      </c>
      <c r="Q83" s="130" t="str">
        <f>IF(A83="","",IF(ISERROR(VLOOKUP(CONCATENATE(HDV!B83,"_",HDV!C83),Sheet2!$A$28:$A$40,1,FALSE))=TRUE,"ERROR","OK"))</f>
        <v/>
      </c>
      <c r="R83" s="130" t="str">
        <f t="shared" si="8"/>
        <v/>
      </c>
      <c r="S83" s="130" t="str">
        <f t="shared" si="9"/>
        <v/>
      </c>
    </row>
    <row r="84" spans="1:19" ht="14.3">
      <c r="A84" s="304"/>
      <c r="B84" s="305"/>
      <c r="C84" s="307"/>
      <c r="D84" s="299"/>
      <c r="E84" s="308"/>
      <c r="F84" s="303"/>
      <c r="G84" s="358"/>
      <c r="H84" s="358"/>
      <c r="I84" s="358"/>
      <c r="J84" s="358"/>
      <c r="K84" s="358"/>
      <c r="L84" s="358"/>
      <c r="M84" s="359"/>
      <c r="N84" s="261" t="str">
        <f t="shared" si="5"/>
        <v/>
      </c>
      <c r="O84" s="264" t="str">
        <f t="shared" si="6"/>
        <v/>
      </c>
      <c r="P84" s="102" t="str">
        <f t="shared" si="7"/>
        <v/>
      </c>
      <c r="Q84" s="130" t="str">
        <f>IF(A84="","",IF(ISERROR(VLOOKUP(CONCATENATE(HDV!B84,"_",HDV!C84),Sheet2!$A$28:$A$40,1,FALSE))=TRUE,"ERROR","OK"))</f>
        <v/>
      </c>
      <c r="R84" s="130" t="str">
        <f t="shared" si="8"/>
        <v/>
      </c>
      <c r="S84" s="130" t="str">
        <f t="shared" si="9"/>
        <v/>
      </c>
    </row>
    <row r="85" spans="1:19" ht="14.3">
      <c r="A85" s="304"/>
      <c r="B85" s="305"/>
      <c r="C85" s="307"/>
      <c r="D85" s="299"/>
      <c r="E85" s="308"/>
      <c r="F85" s="303"/>
      <c r="G85" s="358"/>
      <c r="H85" s="358"/>
      <c r="I85" s="358"/>
      <c r="J85" s="358"/>
      <c r="K85" s="358"/>
      <c r="L85" s="358"/>
      <c r="M85" s="359"/>
      <c r="N85" s="261" t="str">
        <f t="shared" si="5"/>
        <v/>
      </c>
      <c r="O85" s="264" t="str">
        <f t="shared" si="6"/>
        <v/>
      </c>
      <c r="P85" s="102" t="str">
        <f t="shared" si="7"/>
        <v/>
      </c>
      <c r="Q85" s="130" t="str">
        <f>IF(A85="","",IF(ISERROR(VLOOKUP(CONCATENATE(HDV!B85,"_",HDV!C85),Sheet2!$A$28:$A$40,1,FALSE))=TRUE,"ERROR","OK"))</f>
        <v/>
      </c>
      <c r="R85" s="130" t="str">
        <f t="shared" si="8"/>
        <v/>
      </c>
      <c r="S85" s="130" t="str">
        <f t="shared" si="9"/>
        <v/>
      </c>
    </row>
    <row r="86" spans="1:19" ht="14.3">
      <c r="A86" s="304"/>
      <c r="B86" s="305"/>
      <c r="C86" s="307"/>
      <c r="D86" s="299"/>
      <c r="E86" s="308"/>
      <c r="F86" s="303"/>
      <c r="G86" s="358"/>
      <c r="H86" s="358"/>
      <c r="I86" s="358"/>
      <c r="J86" s="358"/>
      <c r="K86" s="358"/>
      <c r="L86" s="358"/>
      <c r="M86" s="359"/>
      <c r="N86" s="261" t="str">
        <f t="shared" si="5"/>
        <v/>
      </c>
      <c r="O86" s="264" t="str">
        <f t="shared" si="6"/>
        <v/>
      </c>
      <c r="P86" s="102" t="str">
        <f t="shared" si="7"/>
        <v/>
      </c>
      <c r="Q86" s="130" t="str">
        <f>IF(A86="","",IF(ISERROR(VLOOKUP(CONCATENATE(HDV!B86,"_",HDV!C86),Sheet2!$A$28:$A$40,1,FALSE))=TRUE,"ERROR","OK"))</f>
        <v/>
      </c>
      <c r="R86" s="130" t="str">
        <f t="shared" si="8"/>
        <v/>
      </c>
      <c r="S86" s="130" t="str">
        <f t="shared" si="9"/>
        <v/>
      </c>
    </row>
    <row r="87" spans="1:19" ht="14.3">
      <c r="A87" s="304"/>
      <c r="B87" s="305"/>
      <c r="C87" s="307"/>
      <c r="D87" s="299"/>
      <c r="E87" s="308"/>
      <c r="F87" s="303"/>
      <c r="G87" s="358"/>
      <c r="H87" s="358"/>
      <c r="I87" s="358"/>
      <c r="J87" s="358"/>
      <c r="K87" s="358"/>
      <c r="L87" s="358"/>
      <c r="M87" s="359"/>
      <c r="N87" s="261" t="str">
        <f t="shared" si="5"/>
        <v/>
      </c>
      <c r="O87" s="264" t="str">
        <f t="shared" si="6"/>
        <v/>
      </c>
      <c r="P87" s="102" t="str">
        <f t="shared" si="7"/>
        <v/>
      </c>
      <c r="Q87" s="130" t="str">
        <f>IF(A87="","",IF(ISERROR(VLOOKUP(CONCATENATE(HDV!B87,"_",HDV!C87),Sheet2!$A$28:$A$40,1,FALSE))=TRUE,"ERROR","OK"))</f>
        <v/>
      </c>
      <c r="R87" s="130" t="str">
        <f t="shared" si="8"/>
        <v/>
      </c>
      <c r="S87" s="130" t="str">
        <f t="shared" si="9"/>
        <v/>
      </c>
    </row>
    <row r="88" spans="1:19" ht="14.3">
      <c r="A88" s="304"/>
      <c r="B88" s="305"/>
      <c r="C88" s="307"/>
      <c r="D88" s="299"/>
      <c r="E88" s="308"/>
      <c r="F88" s="303"/>
      <c r="G88" s="358"/>
      <c r="H88" s="358"/>
      <c r="I88" s="358"/>
      <c r="J88" s="358"/>
      <c r="K88" s="358"/>
      <c r="L88" s="358"/>
      <c r="M88" s="359"/>
      <c r="N88" s="261" t="str">
        <f t="shared" si="5"/>
        <v/>
      </c>
      <c r="O88" s="264" t="str">
        <f t="shared" si="6"/>
        <v/>
      </c>
      <c r="P88" s="102" t="str">
        <f t="shared" si="7"/>
        <v/>
      </c>
      <c r="Q88" s="130" t="str">
        <f>IF(A88="","",IF(ISERROR(VLOOKUP(CONCATENATE(HDV!B88,"_",HDV!C88),Sheet2!$A$28:$A$40,1,FALSE))=TRUE,"ERROR","OK"))</f>
        <v/>
      </c>
      <c r="R88" s="130" t="str">
        <f t="shared" si="8"/>
        <v/>
      </c>
      <c r="S88" s="130" t="str">
        <f t="shared" si="9"/>
        <v/>
      </c>
    </row>
    <row r="89" spans="1:19" ht="14.3">
      <c r="A89" s="304"/>
      <c r="B89" s="305"/>
      <c r="C89" s="307"/>
      <c r="D89" s="299"/>
      <c r="E89" s="308"/>
      <c r="F89" s="303"/>
      <c r="G89" s="358"/>
      <c r="H89" s="358"/>
      <c r="I89" s="358"/>
      <c r="J89" s="358"/>
      <c r="K89" s="358"/>
      <c r="L89" s="358"/>
      <c r="M89" s="359"/>
      <c r="N89" s="261" t="str">
        <f t="shared" si="5"/>
        <v/>
      </c>
      <c r="O89" s="264" t="str">
        <f t="shared" si="6"/>
        <v/>
      </c>
      <c r="P89" s="102" t="str">
        <f t="shared" si="7"/>
        <v/>
      </c>
      <c r="Q89" s="130" t="str">
        <f>IF(A89="","",IF(ISERROR(VLOOKUP(CONCATENATE(HDV!B89,"_",HDV!C89),Sheet2!$A$28:$A$40,1,FALSE))=TRUE,"ERROR","OK"))</f>
        <v/>
      </c>
      <c r="R89" s="130" t="str">
        <f t="shared" si="8"/>
        <v/>
      </c>
      <c r="S89" s="130" t="str">
        <f t="shared" si="9"/>
        <v/>
      </c>
    </row>
    <row r="90" spans="1:19" ht="14.3">
      <c r="A90" s="304"/>
      <c r="B90" s="305"/>
      <c r="C90" s="307"/>
      <c r="D90" s="299"/>
      <c r="E90" s="308"/>
      <c r="F90" s="303"/>
      <c r="G90" s="358"/>
      <c r="H90" s="358"/>
      <c r="I90" s="358"/>
      <c r="J90" s="358"/>
      <c r="K90" s="358"/>
      <c r="L90" s="358"/>
      <c r="M90" s="359"/>
      <c r="N90" s="261" t="str">
        <f t="shared" si="5"/>
        <v/>
      </c>
      <c r="O90" s="264" t="str">
        <f t="shared" si="6"/>
        <v/>
      </c>
      <c r="P90" s="102" t="str">
        <f t="shared" si="7"/>
        <v/>
      </c>
      <c r="Q90" s="130" t="str">
        <f>IF(A90="","",IF(ISERROR(VLOOKUP(CONCATENATE(HDV!B90,"_",HDV!C90),Sheet2!$A$28:$A$40,1,FALSE))=TRUE,"ERROR","OK"))</f>
        <v/>
      </c>
      <c r="R90" s="130" t="str">
        <f t="shared" si="8"/>
        <v/>
      </c>
      <c r="S90" s="130" t="str">
        <f t="shared" si="9"/>
        <v/>
      </c>
    </row>
    <row r="91" spans="1:19" ht="14.3">
      <c r="A91" s="304"/>
      <c r="B91" s="305"/>
      <c r="C91" s="307"/>
      <c r="D91" s="299"/>
      <c r="E91" s="308"/>
      <c r="F91" s="303"/>
      <c r="G91" s="358"/>
      <c r="H91" s="358"/>
      <c r="I91" s="358"/>
      <c r="J91" s="358"/>
      <c r="K91" s="358"/>
      <c r="L91" s="358"/>
      <c r="M91" s="359"/>
      <c r="N91" s="261" t="str">
        <f t="shared" si="5"/>
        <v/>
      </c>
      <c r="O91" s="264" t="str">
        <f t="shared" si="6"/>
        <v/>
      </c>
      <c r="P91" s="102" t="str">
        <f t="shared" si="7"/>
        <v/>
      </c>
      <c r="Q91" s="130" t="str">
        <f>IF(A91="","",IF(ISERROR(VLOOKUP(CONCATENATE(HDV!B91,"_",HDV!C91),Sheet2!$A$28:$A$40,1,FALSE))=TRUE,"ERROR","OK"))</f>
        <v/>
      </c>
      <c r="R91" s="130" t="str">
        <f t="shared" si="8"/>
        <v/>
      </c>
      <c r="S91" s="130" t="str">
        <f t="shared" si="9"/>
        <v/>
      </c>
    </row>
    <row r="92" spans="1:19" ht="14.3">
      <c r="A92" s="304"/>
      <c r="B92" s="305"/>
      <c r="C92" s="307"/>
      <c r="D92" s="299"/>
      <c r="E92" s="308"/>
      <c r="F92" s="303"/>
      <c r="G92" s="358"/>
      <c r="H92" s="358"/>
      <c r="I92" s="358"/>
      <c r="J92" s="358"/>
      <c r="K92" s="358"/>
      <c r="L92" s="358"/>
      <c r="M92" s="359"/>
      <c r="N92" s="261" t="str">
        <f t="shared" si="5"/>
        <v/>
      </c>
      <c r="O92" s="264" t="str">
        <f t="shared" si="6"/>
        <v/>
      </c>
      <c r="P92" s="102" t="str">
        <f t="shared" si="7"/>
        <v/>
      </c>
      <c r="Q92" s="130" t="str">
        <f>IF(A92="","",IF(ISERROR(VLOOKUP(CONCATENATE(HDV!B92,"_",HDV!C92),Sheet2!$A$28:$A$40,1,FALSE))=TRUE,"ERROR","OK"))</f>
        <v/>
      </c>
      <c r="R92" s="130" t="str">
        <f t="shared" si="8"/>
        <v/>
      </c>
      <c r="S92" s="130" t="str">
        <f t="shared" si="9"/>
        <v/>
      </c>
    </row>
    <row r="93" spans="1:19" ht="14.3">
      <c r="A93" s="304"/>
      <c r="B93" s="305"/>
      <c r="C93" s="307"/>
      <c r="D93" s="299"/>
      <c r="E93" s="308"/>
      <c r="F93" s="303"/>
      <c r="G93" s="358"/>
      <c r="H93" s="358"/>
      <c r="I93" s="358"/>
      <c r="J93" s="358"/>
      <c r="K93" s="358"/>
      <c r="L93" s="358"/>
      <c r="M93" s="359"/>
      <c r="N93" s="261" t="str">
        <f t="shared" si="5"/>
        <v/>
      </c>
      <c r="O93" s="264" t="str">
        <f t="shared" si="6"/>
        <v/>
      </c>
      <c r="P93" s="102" t="str">
        <f t="shared" si="7"/>
        <v/>
      </c>
      <c r="Q93" s="130" t="str">
        <f>IF(A93="","",IF(ISERROR(VLOOKUP(CONCATENATE(HDV!B93,"_",HDV!C93),Sheet2!$A$28:$A$40,1,FALSE))=TRUE,"ERROR","OK"))</f>
        <v/>
      </c>
      <c r="R93" s="130" t="str">
        <f t="shared" si="8"/>
        <v/>
      </c>
      <c r="S93" s="130" t="str">
        <f t="shared" si="9"/>
        <v/>
      </c>
    </row>
    <row r="94" spans="1:19" ht="14.3">
      <c r="A94" s="304"/>
      <c r="B94" s="305"/>
      <c r="C94" s="307"/>
      <c r="D94" s="299"/>
      <c r="E94" s="308"/>
      <c r="F94" s="303"/>
      <c r="G94" s="358"/>
      <c r="H94" s="358"/>
      <c r="I94" s="358"/>
      <c r="J94" s="358"/>
      <c r="K94" s="358"/>
      <c r="L94" s="358"/>
      <c r="M94" s="359"/>
      <c r="N94" s="261" t="str">
        <f t="shared" si="5"/>
        <v/>
      </c>
      <c r="O94" s="264" t="str">
        <f t="shared" si="6"/>
        <v/>
      </c>
      <c r="P94" s="102" t="str">
        <f t="shared" si="7"/>
        <v/>
      </c>
      <c r="Q94" s="130" t="str">
        <f>IF(A94="","",IF(ISERROR(VLOOKUP(CONCATENATE(HDV!B94,"_",HDV!C94),Sheet2!$A$28:$A$40,1,FALSE))=TRUE,"ERROR","OK"))</f>
        <v/>
      </c>
      <c r="R94" s="130" t="str">
        <f t="shared" si="8"/>
        <v/>
      </c>
      <c r="S94" s="130" t="str">
        <f t="shared" si="9"/>
        <v/>
      </c>
    </row>
    <row r="95" spans="1:19" ht="14.3">
      <c r="A95" s="304"/>
      <c r="B95" s="305"/>
      <c r="C95" s="307"/>
      <c r="D95" s="299"/>
      <c r="E95" s="308"/>
      <c r="F95" s="303"/>
      <c r="G95" s="358"/>
      <c r="H95" s="358"/>
      <c r="I95" s="358"/>
      <c r="J95" s="358"/>
      <c r="K95" s="358"/>
      <c r="L95" s="358"/>
      <c r="M95" s="359"/>
      <c r="N95" s="261" t="str">
        <f t="shared" si="5"/>
        <v/>
      </c>
      <c r="O95" s="264" t="str">
        <f t="shared" si="6"/>
        <v/>
      </c>
      <c r="P95" s="102" t="str">
        <f t="shared" si="7"/>
        <v/>
      </c>
      <c r="Q95" s="130" t="str">
        <f>IF(A95="","",IF(ISERROR(VLOOKUP(CONCATENATE(HDV!B95,"_",HDV!C95),Sheet2!$A$28:$A$40,1,FALSE))=TRUE,"ERROR","OK"))</f>
        <v/>
      </c>
      <c r="R95" s="130" t="str">
        <f t="shared" si="8"/>
        <v/>
      </c>
      <c r="S95" s="130" t="str">
        <f t="shared" si="9"/>
        <v/>
      </c>
    </row>
    <row r="96" spans="1:19" ht="14.3">
      <c r="A96" s="304"/>
      <c r="B96" s="305"/>
      <c r="C96" s="307"/>
      <c r="D96" s="299"/>
      <c r="E96" s="308"/>
      <c r="F96" s="303"/>
      <c r="G96" s="358"/>
      <c r="H96" s="358"/>
      <c r="I96" s="358"/>
      <c r="J96" s="358"/>
      <c r="K96" s="358"/>
      <c r="L96" s="358"/>
      <c r="M96" s="359"/>
      <c r="N96" s="261" t="str">
        <f t="shared" si="5"/>
        <v/>
      </c>
      <c r="O96" s="264" t="str">
        <f t="shared" si="6"/>
        <v/>
      </c>
      <c r="P96" s="102" t="str">
        <f t="shared" si="7"/>
        <v/>
      </c>
      <c r="Q96" s="130" t="str">
        <f>IF(A96="","",IF(ISERROR(VLOOKUP(CONCATENATE(HDV!B96,"_",HDV!C96),Sheet2!$A$28:$A$40,1,FALSE))=TRUE,"ERROR","OK"))</f>
        <v/>
      </c>
      <c r="R96" s="130" t="str">
        <f t="shared" si="8"/>
        <v/>
      </c>
      <c r="S96" s="130" t="str">
        <f t="shared" si="9"/>
        <v/>
      </c>
    </row>
    <row r="97" spans="1:19" ht="14.3">
      <c r="A97" s="304"/>
      <c r="B97" s="305"/>
      <c r="C97" s="307"/>
      <c r="D97" s="299"/>
      <c r="E97" s="308"/>
      <c r="F97" s="303"/>
      <c r="G97" s="358"/>
      <c r="H97" s="358"/>
      <c r="I97" s="358"/>
      <c r="J97" s="358"/>
      <c r="K97" s="358"/>
      <c r="L97" s="358"/>
      <c r="M97" s="359"/>
      <c r="N97" s="261" t="str">
        <f t="shared" si="5"/>
        <v/>
      </c>
      <c r="O97" s="264" t="str">
        <f t="shared" si="6"/>
        <v/>
      </c>
      <c r="P97" s="102" t="str">
        <f t="shared" si="7"/>
        <v/>
      </c>
      <c r="Q97" s="130" t="str">
        <f>IF(A97="","",IF(ISERROR(VLOOKUP(CONCATENATE(HDV!B97,"_",HDV!C97),Sheet2!$A$28:$A$40,1,FALSE))=TRUE,"ERROR","OK"))</f>
        <v/>
      </c>
      <c r="R97" s="130" t="str">
        <f t="shared" si="8"/>
        <v/>
      </c>
      <c r="S97" s="130" t="str">
        <f t="shared" si="9"/>
        <v/>
      </c>
    </row>
    <row r="98" spans="1:19" ht="14.3">
      <c r="A98" s="304"/>
      <c r="B98" s="305"/>
      <c r="C98" s="307"/>
      <c r="D98" s="299"/>
      <c r="E98" s="308"/>
      <c r="F98" s="303"/>
      <c r="G98" s="358"/>
      <c r="H98" s="358"/>
      <c r="I98" s="358"/>
      <c r="J98" s="358"/>
      <c r="K98" s="358"/>
      <c r="L98" s="358"/>
      <c r="M98" s="359"/>
      <c r="N98" s="261" t="str">
        <f t="shared" si="5"/>
        <v/>
      </c>
      <c r="O98" s="264" t="str">
        <f t="shared" si="6"/>
        <v/>
      </c>
      <c r="P98" s="102" t="str">
        <f t="shared" si="7"/>
        <v/>
      </c>
      <c r="Q98" s="130" t="str">
        <f>IF(A98="","",IF(ISERROR(VLOOKUP(CONCATENATE(HDV!B98,"_",HDV!C98),Sheet2!$A$28:$A$40,1,FALSE))=TRUE,"ERROR","OK"))</f>
        <v/>
      </c>
      <c r="R98" s="130" t="str">
        <f t="shared" si="8"/>
        <v/>
      </c>
      <c r="S98" s="130" t="str">
        <f t="shared" si="9"/>
        <v/>
      </c>
    </row>
    <row r="99" spans="1:19" ht="14.3">
      <c r="A99" s="304"/>
      <c r="B99" s="305"/>
      <c r="C99" s="307"/>
      <c r="D99" s="299"/>
      <c r="E99" s="308"/>
      <c r="F99" s="303"/>
      <c r="G99" s="358"/>
      <c r="H99" s="358"/>
      <c r="I99" s="358"/>
      <c r="J99" s="358"/>
      <c r="K99" s="358"/>
      <c r="L99" s="358"/>
      <c r="M99" s="359"/>
      <c r="N99" s="261" t="str">
        <f t="shared" si="5"/>
        <v/>
      </c>
      <c r="O99" s="264" t="str">
        <f t="shared" si="6"/>
        <v/>
      </c>
      <c r="P99" s="102" t="str">
        <f t="shared" si="7"/>
        <v/>
      </c>
      <c r="Q99" s="130" t="str">
        <f>IF(A99="","",IF(ISERROR(VLOOKUP(CONCATENATE(HDV!B99,"_",HDV!C99),Sheet2!$A$28:$A$40,1,FALSE))=TRUE,"ERROR","OK"))</f>
        <v/>
      </c>
      <c r="R99" s="130" t="str">
        <f t="shared" si="8"/>
        <v/>
      </c>
      <c r="S99" s="130" t="str">
        <f t="shared" si="9"/>
        <v/>
      </c>
    </row>
    <row r="100" spans="1:19" ht="14.3">
      <c r="A100" s="304"/>
      <c r="B100" s="305"/>
      <c r="C100" s="307"/>
      <c r="D100" s="299"/>
      <c r="E100" s="308"/>
      <c r="F100" s="303"/>
      <c r="G100" s="358"/>
      <c r="H100" s="358"/>
      <c r="I100" s="358"/>
      <c r="J100" s="358"/>
      <c r="K100" s="358"/>
      <c r="L100" s="358"/>
      <c r="M100" s="359"/>
      <c r="N100" s="261" t="str">
        <f t="shared" si="5"/>
        <v/>
      </c>
      <c r="O100" s="264" t="str">
        <f t="shared" si="6"/>
        <v/>
      </c>
      <c r="P100" s="102" t="str">
        <f t="shared" si="7"/>
        <v/>
      </c>
      <c r="Q100" s="130" t="str">
        <f>IF(A100="","",IF(ISERROR(VLOOKUP(CONCATENATE(HDV!B100,"_",HDV!C100),Sheet2!$A$28:$A$40,1,FALSE))=TRUE,"ERROR","OK"))</f>
        <v/>
      </c>
      <c r="R100" s="130" t="str">
        <f t="shared" si="8"/>
        <v/>
      </c>
      <c r="S100" s="130" t="str">
        <f t="shared" si="9"/>
        <v/>
      </c>
    </row>
    <row r="101" spans="1:19" ht="14.3">
      <c r="A101" s="304"/>
      <c r="B101" s="305"/>
      <c r="C101" s="307"/>
      <c r="D101" s="299"/>
      <c r="E101" s="308"/>
      <c r="F101" s="303"/>
      <c r="G101" s="358"/>
      <c r="H101" s="358"/>
      <c r="I101" s="358"/>
      <c r="J101" s="358"/>
      <c r="K101" s="358"/>
      <c r="L101" s="358"/>
      <c r="M101" s="359"/>
      <c r="N101" s="261" t="str">
        <f t="shared" si="5"/>
        <v/>
      </c>
      <c r="O101" s="264" t="str">
        <f t="shared" si="6"/>
        <v/>
      </c>
      <c r="P101" s="102" t="str">
        <f t="shared" si="7"/>
        <v/>
      </c>
      <c r="Q101" s="130" t="str">
        <f>IF(A101="","",IF(ISERROR(VLOOKUP(CONCATENATE(HDV!B101,"_",HDV!C101),Sheet2!$A$28:$A$40,1,FALSE))=TRUE,"ERROR","OK"))</f>
        <v/>
      </c>
      <c r="R101" s="130" t="str">
        <f t="shared" si="8"/>
        <v/>
      </c>
      <c r="S101" s="130" t="str">
        <f t="shared" si="9"/>
        <v/>
      </c>
    </row>
    <row r="102" spans="1:19" ht="14.3">
      <c r="A102" s="304"/>
      <c r="B102" s="305"/>
      <c r="C102" s="307"/>
      <c r="D102" s="299"/>
      <c r="E102" s="308"/>
      <c r="F102" s="303"/>
      <c r="G102" s="358"/>
      <c r="H102" s="358"/>
      <c r="I102" s="358"/>
      <c r="J102" s="358"/>
      <c r="K102" s="358"/>
      <c r="L102" s="358"/>
      <c r="M102" s="359"/>
      <c r="N102" s="261" t="str">
        <f t="shared" si="5"/>
        <v/>
      </c>
      <c r="O102" s="264" t="str">
        <f t="shared" si="6"/>
        <v/>
      </c>
      <c r="P102" s="102" t="str">
        <f t="shared" si="7"/>
        <v/>
      </c>
      <c r="Q102" s="130" t="str">
        <f>IF(A102="","",IF(ISERROR(VLOOKUP(CONCATENATE(HDV!B102,"_",HDV!C102),Sheet2!$A$28:$A$40,1,FALSE))=TRUE,"ERROR","OK"))</f>
        <v/>
      </c>
      <c r="R102" s="130" t="str">
        <f t="shared" si="8"/>
        <v/>
      </c>
      <c r="S102" s="130" t="str">
        <f t="shared" si="9"/>
        <v/>
      </c>
    </row>
    <row r="103" spans="1:19" ht="14.3">
      <c r="A103" s="304"/>
      <c r="B103" s="305"/>
      <c r="C103" s="307"/>
      <c r="D103" s="299"/>
      <c r="E103" s="308"/>
      <c r="F103" s="303"/>
      <c r="G103" s="358"/>
      <c r="H103" s="358"/>
      <c r="I103" s="358"/>
      <c r="J103" s="358"/>
      <c r="K103" s="358"/>
      <c r="L103" s="358"/>
      <c r="M103" s="359"/>
      <c r="N103" s="261" t="str">
        <f t="shared" si="5"/>
        <v/>
      </c>
      <c r="O103" s="264" t="str">
        <f t="shared" si="6"/>
        <v/>
      </c>
      <c r="P103" s="102" t="str">
        <f t="shared" si="7"/>
        <v/>
      </c>
      <c r="Q103" s="130" t="str">
        <f>IF(A103="","",IF(ISERROR(VLOOKUP(CONCATENATE(HDV!B103,"_",HDV!C103),Sheet2!$A$28:$A$40,1,FALSE))=TRUE,"ERROR","OK"))</f>
        <v/>
      </c>
      <c r="R103" s="130" t="str">
        <f t="shared" si="8"/>
        <v/>
      </c>
      <c r="S103" s="130" t="str">
        <f t="shared" si="9"/>
        <v/>
      </c>
    </row>
    <row r="104" spans="1:19" ht="14.3">
      <c r="A104" s="304"/>
      <c r="B104" s="305"/>
      <c r="C104" s="307"/>
      <c r="D104" s="299"/>
      <c r="E104" s="308"/>
      <c r="F104" s="303"/>
      <c r="G104" s="358"/>
      <c r="H104" s="358"/>
      <c r="I104" s="358"/>
      <c r="J104" s="358"/>
      <c r="K104" s="358"/>
      <c r="L104" s="358"/>
      <c r="M104" s="359"/>
      <c r="N104" s="261" t="str">
        <f t="shared" si="5"/>
        <v/>
      </c>
      <c r="O104" s="264" t="str">
        <f t="shared" si="6"/>
        <v/>
      </c>
      <c r="P104" s="102" t="str">
        <f t="shared" si="7"/>
        <v/>
      </c>
      <c r="Q104" s="130" t="str">
        <f>IF(A104="","",IF(ISERROR(VLOOKUP(CONCATENATE(HDV!B104,"_",HDV!C104),Sheet2!$A$28:$A$40,1,FALSE))=TRUE,"ERROR","OK"))</f>
        <v/>
      </c>
      <c r="R104" s="130" t="str">
        <f t="shared" si="8"/>
        <v/>
      </c>
      <c r="S104" s="130" t="str">
        <f t="shared" si="9"/>
        <v/>
      </c>
    </row>
    <row r="105" spans="1:19" ht="14.3">
      <c r="A105" s="304"/>
      <c r="B105" s="305"/>
      <c r="C105" s="307"/>
      <c r="D105" s="299"/>
      <c r="E105" s="308"/>
      <c r="F105" s="303"/>
      <c r="G105" s="358"/>
      <c r="H105" s="358"/>
      <c r="I105" s="358"/>
      <c r="J105" s="358"/>
      <c r="K105" s="358"/>
      <c r="L105" s="358"/>
      <c r="M105" s="359"/>
      <c r="N105" s="261" t="str">
        <f t="shared" si="5"/>
        <v/>
      </c>
      <c r="O105" s="264" t="str">
        <f t="shared" si="6"/>
        <v/>
      </c>
      <c r="P105" s="102" t="str">
        <f t="shared" si="7"/>
        <v/>
      </c>
      <c r="Q105" s="130" t="str">
        <f>IF(A105="","",IF(ISERROR(VLOOKUP(CONCATENATE(HDV!B105,"_",HDV!C105),Sheet2!$A$28:$A$40,1,FALSE))=TRUE,"ERROR","OK"))</f>
        <v/>
      </c>
      <c r="R105" s="130" t="str">
        <f t="shared" si="8"/>
        <v/>
      </c>
      <c r="S105" s="130" t="str">
        <f t="shared" si="9"/>
        <v/>
      </c>
    </row>
    <row r="106" spans="1:19" ht="14.3">
      <c r="A106" s="304"/>
      <c r="B106" s="305"/>
      <c r="C106" s="307"/>
      <c r="D106" s="299"/>
      <c r="E106" s="308"/>
      <c r="F106" s="303"/>
      <c r="G106" s="358"/>
      <c r="H106" s="358"/>
      <c r="I106" s="358"/>
      <c r="J106" s="358"/>
      <c r="K106" s="358"/>
      <c r="L106" s="358"/>
      <c r="M106" s="359"/>
      <c r="N106" s="261" t="str">
        <f t="shared" si="5"/>
        <v/>
      </c>
      <c r="O106" s="264" t="str">
        <f t="shared" si="6"/>
        <v/>
      </c>
      <c r="P106" s="102" t="str">
        <f t="shared" si="7"/>
        <v/>
      </c>
      <c r="Q106" s="130" t="str">
        <f>IF(A106="","",IF(ISERROR(VLOOKUP(CONCATENATE(HDV!B106,"_",HDV!C106),Sheet2!$A$28:$A$40,1,FALSE))=TRUE,"ERROR","OK"))</f>
        <v/>
      </c>
      <c r="R106" s="130" t="str">
        <f t="shared" si="8"/>
        <v/>
      </c>
      <c r="S106" s="130" t="str">
        <f t="shared" si="9"/>
        <v/>
      </c>
    </row>
    <row r="107" spans="1:19" ht="14.3">
      <c r="A107" s="304"/>
      <c r="B107" s="305"/>
      <c r="C107" s="307"/>
      <c r="D107" s="299"/>
      <c r="E107" s="308"/>
      <c r="F107" s="303"/>
      <c r="G107" s="358"/>
      <c r="H107" s="358"/>
      <c r="I107" s="358"/>
      <c r="J107" s="358"/>
      <c r="K107" s="358"/>
      <c r="L107" s="358"/>
      <c r="M107" s="359"/>
      <c r="N107" s="261" t="str">
        <f t="shared" si="5"/>
        <v/>
      </c>
      <c r="O107" s="264" t="str">
        <f t="shared" si="6"/>
        <v/>
      </c>
      <c r="P107" s="102" t="str">
        <f t="shared" si="7"/>
        <v/>
      </c>
      <c r="Q107" s="130" t="str">
        <f>IF(A107="","",IF(ISERROR(VLOOKUP(CONCATENATE(HDV!B107,"_",HDV!C107),Sheet2!$A$28:$A$40,1,FALSE))=TRUE,"ERROR","OK"))</f>
        <v/>
      </c>
      <c r="R107" s="130" t="str">
        <f t="shared" si="8"/>
        <v/>
      </c>
      <c r="S107" s="130" t="str">
        <f t="shared" si="9"/>
        <v/>
      </c>
    </row>
    <row r="108" spans="1:19" ht="14.3">
      <c r="A108" s="304"/>
      <c r="B108" s="305"/>
      <c r="C108" s="307"/>
      <c r="D108" s="299"/>
      <c r="E108" s="308"/>
      <c r="F108" s="303"/>
      <c r="G108" s="358"/>
      <c r="H108" s="358"/>
      <c r="I108" s="358"/>
      <c r="J108" s="358"/>
      <c r="K108" s="358"/>
      <c r="L108" s="358"/>
      <c r="M108" s="359"/>
      <c r="N108" s="261" t="str">
        <f t="shared" si="5"/>
        <v/>
      </c>
      <c r="O108" s="264" t="str">
        <f t="shared" si="6"/>
        <v/>
      </c>
      <c r="P108" s="102" t="str">
        <f t="shared" si="7"/>
        <v/>
      </c>
      <c r="Q108" s="130" t="str">
        <f>IF(A108="","",IF(ISERROR(VLOOKUP(CONCATENATE(HDV!B108,"_",HDV!C108),Sheet2!$A$28:$A$40,1,FALSE))=TRUE,"ERROR","OK"))</f>
        <v/>
      </c>
      <c r="R108" s="130" t="str">
        <f t="shared" si="8"/>
        <v/>
      </c>
      <c r="S108" s="130" t="str">
        <f t="shared" si="9"/>
        <v/>
      </c>
    </row>
    <row r="109" spans="1:19" ht="14.3">
      <c r="A109" s="304"/>
      <c r="B109" s="305"/>
      <c r="C109" s="307"/>
      <c r="D109" s="299"/>
      <c r="E109" s="308"/>
      <c r="F109" s="303"/>
      <c r="G109" s="358"/>
      <c r="H109" s="358"/>
      <c r="I109" s="358"/>
      <c r="J109" s="358"/>
      <c r="K109" s="358"/>
      <c r="L109" s="358"/>
      <c r="M109" s="359"/>
      <c r="N109" s="261" t="str">
        <f t="shared" si="5"/>
        <v/>
      </c>
      <c r="O109" s="264" t="str">
        <f t="shared" si="6"/>
        <v/>
      </c>
      <c r="P109" s="102" t="str">
        <f t="shared" si="7"/>
        <v/>
      </c>
      <c r="Q109" s="130" t="str">
        <f>IF(A109="","",IF(ISERROR(VLOOKUP(CONCATENATE(HDV!B109,"_",HDV!C109),Sheet2!$A$28:$A$40,1,FALSE))=TRUE,"ERROR","OK"))</f>
        <v/>
      </c>
      <c r="R109" s="130" t="str">
        <f t="shared" si="8"/>
        <v/>
      </c>
      <c r="S109" s="130" t="str">
        <f t="shared" si="9"/>
        <v/>
      </c>
    </row>
    <row r="110" spans="1:19" ht="14.3">
      <c r="A110" s="304"/>
      <c r="B110" s="305"/>
      <c r="C110" s="307"/>
      <c r="D110" s="299"/>
      <c r="E110" s="308"/>
      <c r="F110" s="303"/>
      <c r="G110" s="358"/>
      <c r="H110" s="358"/>
      <c r="I110" s="358"/>
      <c r="J110" s="358"/>
      <c r="K110" s="358"/>
      <c r="L110" s="358"/>
      <c r="M110" s="359"/>
      <c r="N110" s="261" t="str">
        <f t="shared" si="5"/>
        <v/>
      </c>
      <c r="O110" s="264" t="str">
        <f t="shared" si="6"/>
        <v/>
      </c>
      <c r="P110" s="102" t="str">
        <f t="shared" si="7"/>
        <v/>
      </c>
      <c r="Q110" s="130" t="str">
        <f>IF(A110="","",IF(ISERROR(VLOOKUP(CONCATENATE(HDV!B110,"_",HDV!C110),Sheet2!$A$28:$A$40,1,FALSE))=TRUE,"ERROR","OK"))</f>
        <v/>
      </c>
      <c r="R110" s="130" t="str">
        <f t="shared" si="8"/>
        <v/>
      </c>
      <c r="S110" s="130" t="str">
        <f t="shared" si="9"/>
        <v/>
      </c>
    </row>
    <row r="111" spans="1:19" ht="14.3">
      <c r="A111" s="304"/>
      <c r="B111" s="305"/>
      <c r="C111" s="307"/>
      <c r="D111" s="299"/>
      <c r="E111" s="308"/>
      <c r="F111" s="303"/>
      <c r="G111" s="358"/>
      <c r="H111" s="358"/>
      <c r="I111" s="358"/>
      <c r="J111" s="358"/>
      <c r="K111" s="358"/>
      <c r="L111" s="358"/>
      <c r="M111" s="359"/>
      <c r="N111" s="261" t="str">
        <f t="shared" si="5"/>
        <v/>
      </c>
      <c r="O111" s="264" t="str">
        <f t="shared" si="6"/>
        <v/>
      </c>
      <c r="P111" s="102" t="str">
        <f t="shared" si="7"/>
        <v/>
      </c>
      <c r="Q111" s="130" t="str">
        <f>IF(A111="","",IF(ISERROR(VLOOKUP(CONCATENATE(HDV!B111,"_",HDV!C111),Sheet2!$A$28:$A$40,1,FALSE))=TRUE,"ERROR","OK"))</f>
        <v/>
      </c>
      <c r="R111" s="130" t="str">
        <f t="shared" si="8"/>
        <v/>
      </c>
      <c r="S111" s="130" t="str">
        <f t="shared" si="9"/>
        <v/>
      </c>
    </row>
    <row r="112" spans="1:19" ht="14.3">
      <c r="A112" s="304"/>
      <c r="B112" s="305"/>
      <c r="C112" s="307"/>
      <c r="D112" s="299"/>
      <c r="E112" s="308"/>
      <c r="F112" s="303"/>
      <c r="G112" s="358"/>
      <c r="H112" s="358"/>
      <c r="I112" s="358"/>
      <c r="J112" s="358"/>
      <c r="K112" s="358"/>
      <c r="L112" s="358"/>
      <c r="M112" s="359"/>
      <c r="N112" s="261" t="str">
        <f t="shared" si="5"/>
        <v/>
      </c>
      <c r="O112" s="264" t="str">
        <f t="shared" si="6"/>
        <v/>
      </c>
      <c r="P112" s="102" t="str">
        <f t="shared" si="7"/>
        <v/>
      </c>
      <c r="Q112" s="130" t="str">
        <f>IF(A112="","",IF(ISERROR(VLOOKUP(CONCATENATE(HDV!B112,"_",HDV!C112),Sheet2!$A$28:$A$40,1,FALSE))=TRUE,"ERROR","OK"))</f>
        <v/>
      </c>
      <c r="R112" s="130" t="str">
        <f t="shared" si="8"/>
        <v/>
      </c>
      <c r="S112" s="130" t="str">
        <f t="shared" si="9"/>
        <v/>
      </c>
    </row>
    <row r="113" spans="1:19" ht="14.3">
      <c r="A113" s="304"/>
      <c r="B113" s="305"/>
      <c r="C113" s="307"/>
      <c r="D113" s="299"/>
      <c r="E113" s="308"/>
      <c r="F113" s="303"/>
      <c r="G113" s="358"/>
      <c r="H113" s="358"/>
      <c r="I113" s="358"/>
      <c r="J113" s="358"/>
      <c r="K113" s="358"/>
      <c r="L113" s="358"/>
      <c r="M113" s="359"/>
      <c r="N113" s="261" t="str">
        <f t="shared" si="5"/>
        <v/>
      </c>
      <c r="O113" s="264" t="str">
        <f t="shared" si="6"/>
        <v/>
      </c>
      <c r="P113" s="102" t="str">
        <f t="shared" si="7"/>
        <v/>
      </c>
      <c r="Q113" s="130" t="str">
        <f>IF(A113="","",IF(ISERROR(VLOOKUP(CONCATENATE(HDV!B113,"_",HDV!C113),Sheet2!$A$28:$A$40,1,FALSE))=TRUE,"ERROR","OK"))</f>
        <v/>
      </c>
      <c r="R113" s="130" t="str">
        <f t="shared" si="8"/>
        <v/>
      </c>
      <c r="S113" s="130" t="str">
        <f t="shared" si="9"/>
        <v/>
      </c>
    </row>
    <row r="114" spans="1:19" ht="14.3">
      <c r="A114" s="304"/>
      <c r="B114" s="305"/>
      <c r="C114" s="307"/>
      <c r="D114" s="299"/>
      <c r="E114" s="308"/>
      <c r="F114" s="303"/>
      <c r="G114" s="358"/>
      <c r="H114" s="358"/>
      <c r="I114" s="358"/>
      <c r="J114" s="358"/>
      <c r="K114" s="358"/>
      <c r="L114" s="358"/>
      <c r="M114" s="359"/>
      <c r="N114" s="261" t="str">
        <f t="shared" si="5"/>
        <v/>
      </c>
      <c r="O114" s="264" t="str">
        <f t="shared" si="6"/>
        <v/>
      </c>
      <c r="P114" s="102" t="str">
        <f t="shared" si="7"/>
        <v/>
      </c>
      <c r="Q114" s="130" t="str">
        <f>IF(A114="","",IF(ISERROR(VLOOKUP(CONCATENATE(HDV!B114,"_",HDV!C114),Sheet2!$A$28:$A$40,1,FALSE))=TRUE,"ERROR","OK"))</f>
        <v/>
      </c>
      <c r="R114" s="130" t="str">
        <f t="shared" si="8"/>
        <v/>
      </c>
      <c r="S114" s="130" t="str">
        <f t="shared" si="9"/>
        <v/>
      </c>
    </row>
    <row r="115" spans="1:19" ht="14.3">
      <c r="A115" s="304"/>
      <c r="B115" s="305"/>
      <c r="C115" s="307"/>
      <c r="D115" s="299"/>
      <c r="E115" s="308"/>
      <c r="F115" s="303"/>
      <c r="G115" s="358"/>
      <c r="H115" s="358"/>
      <c r="I115" s="358"/>
      <c r="J115" s="358"/>
      <c r="K115" s="358"/>
      <c r="L115" s="358"/>
      <c r="M115" s="359"/>
      <c r="N115" s="261" t="str">
        <f t="shared" si="5"/>
        <v/>
      </c>
      <c r="O115" s="264" t="str">
        <f t="shared" si="6"/>
        <v/>
      </c>
      <c r="P115" s="102" t="str">
        <f t="shared" si="7"/>
        <v/>
      </c>
      <c r="Q115" s="130" t="str">
        <f>IF(A115="","",IF(ISERROR(VLOOKUP(CONCATENATE(HDV!B115,"_",HDV!C115),Sheet2!$A$28:$A$40,1,FALSE))=TRUE,"ERROR","OK"))</f>
        <v/>
      </c>
      <c r="R115" s="130" t="str">
        <f t="shared" si="8"/>
        <v/>
      </c>
      <c r="S115" s="130" t="str">
        <f t="shared" si="9"/>
        <v/>
      </c>
    </row>
    <row r="116" spans="1:19" ht="14.3">
      <c r="A116" s="304"/>
      <c r="B116" s="305"/>
      <c r="C116" s="307"/>
      <c r="D116" s="299"/>
      <c r="E116" s="308"/>
      <c r="F116" s="303"/>
      <c r="G116" s="358"/>
      <c r="H116" s="358"/>
      <c r="I116" s="358"/>
      <c r="J116" s="358"/>
      <c r="K116" s="358"/>
      <c r="L116" s="358"/>
      <c r="M116" s="359"/>
      <c r="N116" s="261" t="str">
        <f t="shared" si="5"/>
        <v/>
      </c>
      <c r="O116" s="264" t="str">
        <f t="shared" si="6"/>
        <v/>
      </c>
      <c r="P116" s="102" t="str">
        <f t="shared" si="7"/>
        <v/>
      </c>
      <c r="Q116" s="130" t="str">
        <f>IF(A116="","",IF(ISERROR(VLOOKUP(CONCATENATE(HDV!B116,"_",HDV!C116),Sheet2!$A$28:$A$40,1,FALSE))=TRUE,"ERROR","OK"))</f>
        <v/>
      </c>
      <c r="R116" s="130" t="str">
        <f t="shared" si="8"/>
        <v/>
      </c>
      <c r="S116" s="130" t="str">
        <f t="shared" si="9"/>
        <v/>
      </c>
    </row>
    <row r="117" spans="1:19" ht="14.3">
      <c r="A117" s="304"/>
      <c r="B117" s="305"/>
      <c r="C117" s="307"/>
      <c r="D117" s="299"/>
      <c r="E117" s="308"/>
      <c r="F117" s="303"/>
      <c r="G117" s="358"/>
      <c r="H117" s="358"/>
      <c r="I117" s="358"/>
      <c r="J117" s="358"/>
      <c r="K117" s="358"/>
      <c r="L117" s="358"/>
      <c r="M117" s="359"/>
      <c r="N117" s="261" t="str">
        <f t="shared" si="5"/>
        <v/>
      </c>
      <c r="O117" s="264" t="str">
        <f t="shared" si="6"/>
        <v/>
      </c>
      <c r="P117" s="102" t="str">
        <f t="shared" si="7"/>
        <v/>
      </c>
      <c r="Q117" s="130" t="str">
        <f>IF(A117="","",IF(ISERROR(VLOOKUP(CONCATENATE(HDV!B117,"_",HDV!C117),Sheet2!$A$28:$A$40,1,FALSE))=TRUE,"ERROR","OK"))</f>
        <v/>
      </c>
      <c r="R117" s="130" t="str">
        <f t="shared" si="8"/>
        <v/>
      </c>
      <c r="S117" s="130" t="str">
        <f t="shared" si="9"/>
        <v/>
      </c>
    </row>
    <row r="118" spans="1:19" ht="14.3">
      <c r="A118" s="304"/>
      <c r="B118" s="305"/>
      <c r="C118" s="307"/>
      <c r="D118" s="299"/>
      <c r="E118" s="308"/>
      <c r="F118" s="303"/>
      <c r="G118" s="358"/>
      <c r="H118" s="358"/>
      <c r="I118" s="358"/>
      <c r="J118" s="358"/>
      <c r="K118" s="358"/>
      <c r="L118" s="358"/>
      <c r="M118" s="359"/>
      <c r="N118" s="261" t="str">
        <f t="shared" si="5"/>
        <v/>
      </c>
      <c r="O118" s="264" t="str">
        <f t="shared" si="6"/>
        <v/>
      </c>
      <c r="P118" s="102" t="str">
        <f t="shared" si="7"/>
        <v/>
      </c>
      <c r="Q118" s="130" t="str">
        <f>IF(A118="","",IF(ISERROR(VLOOKUP(CONCATENATE(HDV!B118,"_",HDV!C118),Sheet2!$A$28:$A$40,1,FALSE))=TRUE,"ERROR","OK"))</f>
        <v/>
      </c>
      <c r="R118" s="130" t="str">
        <f t="shared" si="8"/>
        <v/>
      </c>
      <c r="S118" s="130" t="str">
        <f t="shared" si="9"/>
        <v/>
      </c>
    </row>
    <row r="119" spans="1:19" ht="14.3">
      <c r="A119" s="304"/>
      <c r="B119" s="305"/>
      <c r="C119" s="307"/>
      <c r="D119" s="299"/>
      <c r="E119" s="308"/>
      <c r="F119" s="303"/>
      <c r="G119" s="358"/>
      <c r="H119" s="358"/>
      <c r="I119" s="358"/>
      <c r="J119" s="358"/>
      <c r="K119" s="358"/>
      <c r="L119" s="358"/>
      <c r="M119" s="359"/>
      <c r="N119" s="261" t="str">
        <f t="shared" si="5"/>
        <v/>
      </c>
      <c r="O119" s="264" t="str">
        <f t="shared" si="6"/>
        <v/>
      </c>
      <c r="P119" s="102" t="str">
        <f t="shared" si="7"/>
        <v/>
      </c>
      <c r="Q119" s="130" t="str">
        <f>IF(A119="","",IF(ISERROR(VLOOKUP(CONCATENATE(HDV!B119,"_",HDV!C119),Sheet2!$A$28:$A$40,1,FALSE))=TRUE,"ERROR","OK"))</f>
        <v/>
      </c>
      <c r="R119" s="130" t="str">
        <f t="shared" si="8"/>
        <v/>
      </c>
      <c r="S119" s="130" t="str">
        <f t="shared" si="9"/>
        <v/>
      </c>
    </row>
    <row r="120" spans="1:19" ht="14.3">
      <c r="A120" s="304"/>
      <c r="B120" s="305"/>
      <c r="C120" s="307"/>
      <c r="D120" s="299"/>
      <c r="E120" s="308"/>
      <c r="F120" s="303"/>
      <c r="G120" s="358"/>
      <c r="H120" s="358"/>
      <c r="I120" s="358"/>
      <c r="J120" s="358"/>
      <c r="K120" s="358"/>
      <c r="L120" s="358"/>
      <c r="M120" s="359"/>
      <c r="N120" s="261" t="str">
        <f t="shared" si="5"/>
        <v/>
      </c>
      <c r="O120" s="264" t="str">
        <f t="shared" si="6"/>
        <v/>
      </c>
      <c r="P120" s="102" t="str">
        <f t="shared" si="7"/>
        <v/>
      </c>
      <c r="Q120" s="130" t="str">
        <f>IF(A120="","",IF(ISERROR(VLOOKUP(CONCATENATE(HDV!B120,"_",HDV!C120),Sheet2!$A$28:$A$40,1,FALSE))=TRUE,"ERROR","OK"))</f>
        <v/>
      </c>
      <c r="R120" s="130" t="str">
        <f t="shared" si="8"/>
        <v/>
      </c>
      <c r="S120" s="130" t="str">
        <f t="shared" si="9"/>
        <v/>
      </c>
    </row>
    <row r="121" spans="1:19" ht="14.3">
      <c r="A121" s="304"/>
      <c r="B121" s="305"/>
      <c r="C121" s="307"/>
      <c r="D121" s="299"/>
      <c r="E121" s="308"/>
      <c r="F121" s="303"/>
      <c r="G121" s="358"/>
      <c r="H121" s="358"/>
      <c r="I121" s="358"/>
      <c r="J121" s="358"/>
      <c r="K121" s="358"/>
      <c r="L121" s="358"/>
      <c r="M121" s="359"/>
      <c r="N121" s="261" t="str">
        <f t="shared" si="5"/>
        <v/>
      </c>
      <c r="O121" s="264" t="str">
        <f t="shared" si="6"/>
        <v/>
      </c>
      <c r="P121" s="102" t="str">
        <f t="shared" si="7"/>
        <v/>
      </c>
      <c r="Q121" s="130" t="str">
        <f>IF(A121="","",IF(ISERROR(VLOOKUP(CONCATENATE(HDV!B121,"_",HDV!C121),Sheet2!$A$28:$A$40,1,FALSE))=TRUE,"ERROR","OK"))</f>
        <v/>
      </c>
      <c r="R121" s="130" t="str">
        <f t="shared" si="8"/>
        <v/>
      </c>
      <c r="S121" s="130" t="str">
        <f t="shared" si="9"/>
        <v/>
      </c>
    </row>
    <row r="122" spans="1:19" ht="14.3">
      <c r="A122" s="304"/>
      <c r="B122" s="305"/>
      <c r="C122" s="307"/>
      <c r="D122" s="299"/>
      <c r="E122" s="308"/>
      <c r="F122" s="303"/>
      <c r="G122" s="358"/>
      <c r="H122" s="358"/>
      <c r="I122" s="358"/>
      <c r="J122" s="358"/>
      <c r="K122" s="358"/>
      <c r="L122" s="358"/>
      <c r="M122" s="359"/>
      <c r="N122" s="261" t="str">
        <f t="shared" si="5"/>
        <v/>
      </c>
      <c r="O122" s="264" t="str">
        <f t="shared" si="6"/>
        <v/>
      </c>
      <c r="P122" s="102" t="str">
        <f t="shared" si="7"/>
        <v/>
      </c>
      <c r="Q122" s="130" t="str">
        <f>IF(A122="","",IF(ISERROR(VLOOKUP(CONCATENATE(HDV!B122,"_",HDV!C122),Sheet2!$A$28:$A$40,1,FALSE))=TRUE,"ERROR","OK"))</f>
        <v/>
      </c>
      <c r="R122" s="130" t="str">
        <f t="shared" si="8"/>
        <v/>
      </c>
      <c r="S122" s="130" t="str">
        <f t="shared" si="9"/>
        <v/>
      </c>
    </row>
    <row r="123" spans="1:19" ht="14.3">
      <c r="A123" s="304"/>
      <c r="B123" s="305"/>
      <c r="C123" s="307"/>
      <c r="D123" s="299"/>
      <c r="E123" s="308"/>
      <c r="F123" s="303"/>
      <c r="G123" s="358"/>
      <c r="H123" s="358"/>
      <c r="I123" s="358"/>
      <c r="J123" s="358"/>
      <c r="K123" s="358"/>
      <c r="L123" s="358"/>
      <c r="M123" s="359"/>
      <c r="N123" s="261" t="str">
        <f t="shared" si="5"/>
        <v/>
      </c>
      <c r="O123" s="264" t="str">
        <f t="shared" si="6"/>
        <v/>
      </c>
      <c r="P123" s="102" t="str">
        <f t="shared" si="7"/>
        <v/>
      </c>
      <c r="Q123" s="130" t="str">
        <f>IF(A123="","",IF(ISERROR(VLOOKUP(CONCATENATE(HDV!B123,"_",HDV!C123),Sheet2!$A$28:$A$40,1,FALSE))=TRUE,"ERROR","OK"))</f>
        <v/>
      </c>
      <c r="R123" s="130" t="str">
        <f t="shared" si="8"/>
        <v/>
      </c>
      <c r="S123" s="130" t="str">
        <f t="shared" si="9"/>
        <v/>
      </c>
    </row>
    <row r="124" spans="1:19" ht="14.3">
      <c r="A124" s="304"/>
      <c r="B124" s="305"/>
      <c r="C124" s="307"/>
      <c r="D124" s="299"/>
      <c r="E124" s="308"/>
      <c r="F124" s="303"/>
      <c r="G124" s="358"/>
      <c r="H124" s="358"/>
      <c r="I124" s="358"/>
      <c r="J124" s="358"/>
      <c r="K124" s="358"/>
      <c r="L124" s="358"/>
      <c r="M124" s="359"/>
      <c r="N124" s="261" t="str">
        <f t="shared" si="5"/>
        <v/>
      </c>
      <c r="O124" s="264" t="str">
        <f t="shared" si="6"/>
        <v/>
      </c>
      <c r="P124" s="102" t="str">
        <f t="shared" si="7"/>
        <v/>
      </c>
      <c r="Q124" s="130" t="str">
        <f>IF(A124="","",IF(ISERROR(VLOOKUP(CONCATENATE(HDV!B124,"_",HDV!C124),Sheet2!$A$28:$A$40,1,FALSE))=TRUE,"ERROR","OK"))</f>
        <v/>
      </c>
      <c r="R124" s="130" t="str">
        <f t="shared" si="8"/>
        <v/>
      </c>
      <c r="S124" s="130" t="str">
        <f t="shared" si="9"/>
        <v/>
      </c>
    </row>
    <row r="125" spans="1:19" ht="14.3">
      <c r="A125" s="304"/>
      <c r="B125" s="305"/>
      <c r="C125" s="307"/>
      <c r="D125" s="299"/>
      <c r="E125" s="308"/>
      <c r="F125" s="303"/>
      <c r="G125" s="358"/>
      <c r="H125" s="358"/>
      <c r="I125" s="358"/>
      <c r="J125" s="358"/>
      <c r="K125" s="358"/>
      <c r="L125" s="358"/>
      <c r="M125" s="359"/>
      <c r="N125" s="261" t="str">
        <f t="shared" si="5"/>
        <v/>
      </c>
      <c r="O125" s="264" t="str">
        <f t="shared" si="6"/>
        <v/>
      </c>
      <c r="P125" s="102" t="str">
        <f t="shared" si="7"/>
        <v/>
      </c>
      <c r="Q125" s="130" t="str">
        <f>IF(A125="","",IF(ISERROR(VLOOKUP(CONCATENATE(HDV!B125,"_",HDV!C125),Sheet2!$A$28:$A$40,1,FALSE))=TRUE,"ERROR","OK"))</f>
        <v/>
      </c>
      <c r="R125" s="130" t="str">
        <f t="shared" si="8"/>
        <v/>
      </c>
      <c r="S125" s="130" t="str">
        <f t="shared" si="9"/>
        <v/>
      </c>
    </row>
    <row r="126" spans="1:19" ht="14.3">
      <c r="A126" s="304"/>
      <c r="B126" s="305"/>
      <c r="C126" s="307"/>
      <c r="D126" s="299"/>
      <c r="E126" s="308"/>
      <c r="F126" s="303"/>
      <c r="G126" s="358"/>
      <c r="H126" s="358"/>
      <c r="I126" s="358"/>
      <c r="J126" s="358"/>
      <c r="K126" s="358"/>
      <c r="L126" s="358"/>
      <c r="M126" s="359"/>
      <c r="N126" s="261" t="str">
        <f t="shared" si="5"/>
        <v/>
      </c>
      <c r="O126" s="264" t="str">
        <f t="shared" si="6"/>
        <v/>
      </c>
      <c r="P126" s="102" t="str">
        <f t="shared" si="7"/>
        <v/>
      </c>
      <c r="Q126" s="130" t="str">
        <f>IF(A126="","",IF(ISERROR(VLOOKUP(CONCATENATE(HDV!B126,"_",HDV!C126),Sheet2!$A$28:$A$40,1,FALSE))=TRUE,"ERROR","OK"))</f>
        <v/>
      </c>
      <c r="R126" s="130" t="str">
        <f t="shared" si="8"/>
        <v/>
      </c>
      <c r="S126" s="130" t="str">
        <f t="shared" si="9"/>
        <v/>
      </c>
    </row>
    <row r="127" spans="1:19" ht="14.3">
      <c r="A127" s="304"/>
      <c r="B127" s="305"/>
      <c r="C127" s="307"/>
      <c r="D127" s="299"/>
      <c r="E127" s="308"/>
      <c r="F127" s="303"/>
      <c r="G127" s="358"/>
      <c r="H127" s="358"/>
      <c r="I127" s="358"/>
      <c r="J127" s="358"/>
      <c r="K127" s="358"/>
      <c r="L127" s="358"/>
      <c r="M127" s="359"/>
      <c r="N127" s="261" t="str">
        <f t="shared" si="5"/>
        <v/>
      </c>
      <c r="O127" s="264" t="str">
        <f t="shared" si="6"/>
        <v/>
      </c>
      <c r="P127" s="102" t="str">
        <f t="shared" si="7"/>
        <v/>
      </c>
      <c r="Q127" s="130" t="str">
        <f>IF(A127="","",IF(ISERROR(VLOOKUP(CONCATENATE(HDV!B127,"_",HDV!C127),Sheet2!$A$28:$A$40,1,FALSE))=TRUE,"ERROR","OK"))</f>
        <v/>
      </c>
      <c r="R127" s="130" t="str">
        <f t="shared" si="8"/>
        <v/>
      </c>
      <c r="S127" s="130" t="str">
        <f t="shared" si="9"/>
        <v/>
      </c>
    </row>
    <row r="128" spans="1:19" ht="14.3">
      <c r="A128" s="304"/>
      <c r="B128" s="305"/>
      <c r="C128" s="307"/>
      <c r="D128" s="299"/>
      <c r="E128" s="308"/>
      <c r="F128" s="303"/>
      <c r="G128" s="358"/>
      <c r="H128" s="358"/>
      <c r="I128" s="358"/>
      <c r="J128" s="358"/>
      <c r="K128" s="358"/>
      <c r="L128" s="358"/>
      <c r="M128" s="359"/>
      <c r="N128" s="261" t="str">
        <f t="shared" si="5"/>
        <v/>
      </c>
      <c r="O128" s="264" t="str">
        <f t="shared" si="6"/>
        <v/>
      </c>
      <c r="P128" s="102" t="str">
        <f t="shared" si="7"/>
        <v/>
      </c>
      <c r="Q128" s="130" t="str">
        <f>IF(A128="","",IF(ISERROR(VLOOKUP(CONCATENATE(HDV!B128,"_",HDV!C128),Sheet2!$A$28:$A$40,1,FALSE))=TRUE,"ERROR","OK"))</f>
        <v/>
      </c>
      <c r="R128" s="130" t="str">
        <f t="shared" si="8"/>
        <v/>
      </c>
      <c r="S128" s="130" t="str">
        <f t="shared" si="9"/>
        <v/>
      </c>
    </row>
    <row r="129" spans="1:19" ht="14.3">
      <c r="A129" s="304"/>
      <c r="B129" s="305"/>
      <c r="C129" s="307"/>
      <c r="D129" s="299"/>
      <c r="E129" s="308"/>
      <c r="F129" s="303"/>
      <c r="G129" s="358"/>
      <c r="H129" s="358"/>
      <c r="I129" s="358"/>
      <c r="J129" s="358"/>
      <c r="K129" s="358"/>
      <c r="L129" s="358"/>
      <c r="M129" s="359"/>
      <c r="N129" s="261" t="str">
        <f t="shared" si="5"/>
        <v/>
      </c>
      <c r="O129" s="264" t="str">
        <f t="shared" si="6"/>
        <v/>
      </c>
      <c r="P129" s="102" t="str">
        <f t="shared" si="7"/>
        <v/>
      </c>
      <c r="Q129" s="130" t="str">
        <f>IF(A129="","",IF(ISERROR(VLOOKUP(CONCATENATE(HDV!B129,"_",HDV!C129),Sheet2!$A$28:$A$40,1,FALSE))=TRUE,"ERROR","OK"))</f>
        <v/>
      </c>
      <c r="R129" s="130" t="str">
        <f t="shared" si="8"/>
        <v/>
      </c>
      <c r="S129" s="130" t="str">
        <f t="shared" si="9"/>
        <v/>
      </c>
    </row>
    <row r="130" spans="1:19" ht="14.3">
      <c r="A130" s="304"/>
      <c r="B130" s="305"/>
      <c r="C130" s="307"/>
      <c r="D130" s="299"/>
      <c r="E130" s="308"/>
      <c r="F130" s="303"/>
      <c r="G130" s="358"/>
      <c r="H130" s="358"/>
      <c r="I130" s="358"/>
      <c r="J130" s="358"/>
      <c r="K130" s="358"/>
      <c r="L130" s="358"/>
      <c r="M130" s="359"/>
      <c r="N130" s="261" t="str">
        <f t="shared" si="5"/>
        <v/>
      </c>
      <c r="O130" s="264" t="str">
        <f t="shared" si="6"/>
        <v/>
      </c>
      <c r="P130" s="102" t="str">
        <f t="shared" si="7"/>
        <v/>
      </c>
      <c r="Q130" s="130" t="str">
        <f>IF(A130="","",IF(ISERROR(VLOOKUP(CONCATENATE(HDV!B130,"_",HDV!C130),Sheet2!$A$28:$A$40,1,FALSE))=TRUE,"ERROR","OK"))</f>
        <v/>
      </c>
      <c r="R130" s="130" t="str">
        <f t="shared" si="8"/>
        <v/>
      </c>
      <c r="S130" s="130" t="str">
        <f t="shared" si="9"/>
        <v/>
      </c>
    </row>
    <row r="131" spans="1:19" ht="14.3">
      <c r="A131" s="304"/>
      <c r="B131" s="305"/>
      <c r="C131" s="307"/>
      <c r="D131" s="299"/>
      <c r="E131" s="308"/>
      <c r="F131" s="303"/>
      <c r="G131" s="358"/>
      <c r="H131" s="358"/>
      <c r="I131" s="358"/>
      <c r="J131" s="358"/>
      <c r="K131" s="358"/>
      <c r="L131" s="358"/>
      <c r="M131" s="359"/>
      <c r="N131" s="261" t="str">
        <f t="shared" si="5"/>
        <v/>
      </c>
      <c r="O131" s="264" t="str">
        <f t="shared" si="6"/>
        <v/>
      </c>
      <c r="P131" s="102" t="str">
        <f t="shared" si="7"/>
        <v/>
      </c>
      <c r="Q131" s="130" t="str">
        <f>IF(A131="","",IF(ISERROR(VLOOKUP(CONCATENATE(HDV!B131,"_",HDV!C131),Sheet2!$A$28:$A$40,1,FALSE))=TRUE,"ERROR","OK"))</f>
        <v/>
      </c>
      <c r="R131" s="130" t="str">
        <f t="shared" si="8"/>
        <v/>
      </c>
      <c r="S131" s="130" t="str">
        <f t="shared" si="9"/>
        <v/>
      </c>
    </row>
    <row r="132" spans="1:19" ht="14.3">
      <c r="A132" s="304"/>
      <c r="B132" s="305"/>
      <c r="C132" s="307"/>
      <c r="D132" s="299"/>
      <c r="E132" s="308"/>
      <c r="F132" s="303"/>
      <c r="G132" s="358"/>
      <c r="H132" s="358"/>
      <c r="I132" s="358"/>
      <c r="J132" s="358"/>
      <c r="K132" s="358"/>
      <c r="L132" s="358"/>
      <c r="M132" s="359"/>
      <c r="N132" s="261" t="str">
        <f t="shared" si="5"/>
        <v/>
      </c>
      <c r="O132" s="264" t="str">
        <f t="shared" si="6"/>
        <v/>
      </c>
      <c r="P132" s="102" t="str">
        <f t="shared" si="7"/>
        <v/>
      </c>
      <c r="Q132" s="130" t="str">
        <f>IF(A132="","",IF(ISERROR(VLOOKUP(CONCATENATE(HDV!B132,"_",HDV!C132),Sheet2!$A$28:$A$40,1,FALSE))=TRUE,"ERROR","OK"))</f>
        <v/>
      </c>
      <c r="R132" s="130" t="str">
        <f t="shared" si="8"/>
        <v/>
      </c>
      <c r="S132" s="130" t="str">
        <f t="shared" si="9"/>
        <v/>
      </c>
    </row>
    <row r="133" spans="1:19" ht="14.3">
      <c r="A133" s="304"/>
      <c r="B133" s="305"/>
      <c r="C133" s="307"/>
      <c r="D133" s="299"/>
      <c r="E133" s="308"/>
      <c r="F133" s="303"/>
      <c r="G133" s="358"/>
      <c r="H133" s="358"/>
      <c r="I133" s="358"/>
      <c r="J133" s="358"/>
      <c r="K133" s="358"/>
      <c r="L133" s="358"/>
      <c r="M133" s="359"/>
      <c r="N133" s="261" t="str">
        <f t="shared" si="5"/>
        <v/>
      </c>
      <c r="O133" s="264" t="str">
        <f t="shared" si="6"/>
        <v/>
      </c>
      <c r="P133" s="102" t="str">
        <f t="shared" si="7"/>
        <v/>
      </c>
      <c r="Q133" s="130" t="str">
        <f>IF(A133="","",IF(ISERROR(VLOOKUP(CONCATENATE(HDV!B133,"_",HDV!C133),Sheet2!$A$28:$A$40,1,FALSE))=TRUE,"ERROR","OK"))</f>
        <v/>
      </c>
      <c r="R133" s="130" t="str">
        <f t="shared" si="8"/>
        <v/>
      </c>
      <c r="S133" s="130" t="str">
        <f t="shared" si="9"/>
        <v/>
      </c>
    </row>
    <row r="134" spans="1:19" ht="14.3">
      <c r="A134" s="304"/>
      <c r="B134" s="305"/>
      <c r="C134" s="307"/>
      <c r="D134" s="299"/>
      <c r="E134" s="308"/>
      <c r="F134" s="303"/>
      <c r="G134" s="358"/>
      <c r="H134" s="358"/>
      <c r="I134" s="358"/>
      <c r="J134" s="358"/>
      <c r="K134" s="358"/>
      <c r="L134" s="358"/>
      <c r="M134" s="359"/>
      <c r="N134" s="261" t="str">
        <f t="shared" si="5"/>
        <v/>
      </c>
      <c r="O134" s="264" t="str">
        <f t="shared" si="6"/>
        <v/>
      </c>
      <c r="P134" s="102" t="str">
        <f t="shared" si="7"/>
        <v/>
      </c>
      <c r="Q134" s="130" t="str">
        <f>IF(A134="","",IF(ISERROR(VLOOKUP(CONCATENATE(HDV!B134,"_",HDV!C134),Sheet2!$A$28:$A$40,1,FALSE))=TRUE,"ERROR","OK"))</f>
        <v/>
      </c>
      <c r="R134" s="130" t="str">
        <f t="shared" si="8"/>
        <v/>
      </c>
      <c r="S134" s="130" t="str">
        <f t="shared" si="9"/>
        <v/>
      </c>
    </row>
    <row r="135" spans="1:19" ht="14.3">
      <c r="A135" s="304"/>
      <c r="B135" s="305"/>
      <c r="C135" s="307"/>
      <c r="D135" s="299"/>
      <c r="E135" s="308"/>
      <c r="F135" s="303"/>
      <c r="G135" s="358"/>
      <c r="H135" s="358"/>
      <c r="I135" s="358"/>
      <c r="J135" s="358"/>
      <c r="K135" s="358"/>
      <c r="L135" s="358"/>
      <c r="M135" s="359"/>
      <c r="N135" s="261" t="str">
        <f t="shared" si="5"/>
        <v/>
      </c>
      <c r="O135" s="264" t="str">
        <f t="shared" si="6"/>
        <v/>
      </c>
      <c r="P135" s="102" t="str">
        <f t="shared" si="7"/>
        <v/>
      </c>
      <c r="Q135" s="130" t="str">
        <f>IF(A135="","",IF(ISERROR(VLOOKUP(CONCATENATE(HDV!B135,"_",HDV!C135),Sheet2!$A$28:$A$40,1,FALSE))=TRUE,"ERROR","OK"))</f>
        <v/>
      </c>
      <c r="R135" s="130" t="str">
        <f t="shared" si="8"/>
        <v/>
      </c>
      <c r="S135" s="130" t="str">
        <f t="shared" si="9"/>
        <v/>
      </c>
    </row>
    <row r="136" spans="1:19" ht="14.3">
      <c r="A136" s="304"/>
      <c r="B136" s="305"/>
      <c r="C136" s="307"/>
      <c r="D136" s="299"/>
      <c r="E136" s="308"/>
      <c r="F136" s="303"/>
      <c r="G136" s="358"/>
      <c r="H136" s="358"/>
      <c r="I136" s="358"/>
      <c r="J136" s="358"/>
      <c r="K136" s="358"/>
      <c r="L136" s="358"/>
      <c r="M136" s="359"/>
      <c r="N136" s="261" t="str">
        <f t="shared" si="5"/>
        <v/>
      </c>
      <c r="O136" s="264" t="str">
        <f t="shared" si="6"/>
        <v/>
      </c>
      <c r="P136" s="102" t="str">
        <f t="shared" si="7"/>
        <v/>
      </c>
      <c r="Q136" s="130" t="str">
        <f>IF(A136="","",IF(ISERROR(VLOOKUP(CONCATENATE(HDV!B136,"_",HDV!C136),Sheet2!$A$28:$A$40,1,FALSE))=TRUE,"ERROR","OK"))</f>
        <v/>
      </c>
      <c r="R136" s="130" t="str">
        <f t="shared" si="8"/>
        <v/>
      </c>
      <c r="S136" s="130" t="str">
        <f t="shared" si="9"/>
        <v/>
      </c>
    </row>
    <row r="137" spans="1:19" ht="14.3">
      <c r="A137" s="304"/>
      <c r="B137" s="305"/>
      <c r="C137" s="307"/>
      <c r="D137" s="299"/>
      <c r="E137" s="308"/>
      <c r="F137" s="303"/>
      <c r="G137" s="358"/>
      <c r="H137" s="358"/>
      <c r="I137" s="358"/>
      <c r="J137" s="358"/>
      <c r="K137" s="358"/>
      <c r="L137" s="358"/>
      <c r="M137" s="359"/>
      <c r="N137" s="261" t="str">
        <f t="shared" si="5"/>
        <v/>
      </c>
      <c r="O137" s="264" t="str">
        <f t="shared" si="6"/>
        <v/>
      </c>
      <c r="P137" s="102" t="str">
        <f t="shared" si="7"/>
        <v/>
      </c>
      <c r="Q137" s="130" t="str">
        <f>IF(A137="","",IF(ISERROR(VLOOKUP(CONCATENATE(HDV!B137,"_",HDV!C137),Sheet2!$A$28:$A$40,1,FALSE))=TRUE,"ERROR","OK"))</f>
        <v/>
      </c>
      <c r="R137" s="130" t="str">
        <f t="shared" si="8"/>
        <v/>
      </c>
      <c r="S137" s="130" t="str">
        <f t="shared" si="9"/>
        <v/>
      </c>
    </row>
    <row r="138" spans="1:19" ht="14.3">
      <c r="A138" s="304"/>
      <c r="B138" s="305"/>
      <c r="C138" s="307"/>
      <c r="D138" s="299"/>
      <c r="E138" s="308"/>
      <c r="F138" s="303"/>
      <c r="G138" s="358"/>
      <c r="H138" s="358"/>
      <c r="I138" s="358"/>
      <c r="J138" s="358"/>
      <c r="K138" s="358"/>
      <c r="L138" s="358"/>
      <c r="M138" s="359"/>
      <c r="N138" s="261" t="str">
        <f t="shared" si="5"/>
        <v/>
      </c>
      <c r="O138" s="264" t="str">
        <f t="shared" si="6"/>
        <v/>
      </c>
      <c r="P138" s="102" t="str">
        <f t="shared" si="7"/>
        <v/>
      </c>
      <c r="Q138" s="130" t="str">
        <f>IF(A138="","",IF(ISERROR(VLOOKUP(CONCATENATE(HDV!B138,"_",HDV!C138),Sheet2!$A$28:$A$40,1,FALSE))=TRUE,"ERROR","OK"))</f>
        <v/>
      </c>
      <c r="R138" s="130" t="str">
        <f t="shared" si="8"/>
        <v/>
      </c>
      <c r="S138" s="130" t="str">
        <f t="shared" si="9"/>
        <v/>
      </c>
    </row>
    <row r="139" spans="1:19" ht="14.3">
      <c r="A139" s="304"/>
      <c r="B139" s="305"/>
      <c r="C139" s="307"/>
      <c r="D139" s="299"/>
      <c r="E139" s="308"/>
      <c r="F139" s="303"/>
      <c r="G139" s="358"/>
      <c r="H139" s="358"/>
      <c r="I139" s="358"/>
      <c r="J139" s="358"/>
      <c r="K139" s="358"/>
      <c r="L139" s="358"/>
      <c r="M139" s="359"/>
      <c r="N139" s="261" t="str">
        <f t="shared" si="5"/>
        <v/>
      </c>
      <c r="O139" s="264" t="str">
        <f t="shared" si="6"/>
        <v/>
      </c>
      <c r="P139" s="102" t="str">
        <f t="shared" si="7"/>
        <v/>
      </c>
      <c r="Q139" s="130" t="str">
        <f>IF(A139="","",IF(ISERROR(VLOOKUP(CONCATENATE(HDV!B139,"_",HDV!C139),Sheet2!$A$28:$A$40,1,FALSE))=TRUE,"ERROR","OK"))</f>
        <v/>
      </c>
      <c r="R139" s="130" t="str">
        <f t="shared" si="8"/>
        <v/>
      </c>
      <c r="S139" s="130" t="str">
        <f t="shared" si="9"/>
        <v/>
      </c>
    </row>
    <row r="140" spans="1:19" ht="14.3">
      <c r="A140" s="304"/>
      <c r="B140" s="305"/>
      <c r="C140" s="307"/>
      <c r="D140" s="299"/>
      <c r="E140" s="308"/>
      <c r="F140" s="303"/>
      <c r="G140" s="358"/>
      <c r="H140" s="358"/>
      <c r="I140" s="358"/>
      <c r="J140" s="358"/>
      <c r="K140" s="358"/>
      <c r="L140" s="358"/>
      <c r="M140" s="359"/>
      <c r="N140" s="261" t="str">
        <f t="shared" si="5"/>
        <v/>
      </c>
      <c r="O140" s="264" t="str">
        <f t="shared" si="6"/>
        <v/>
      </c>
      <c r="P140" s="102" t="str">
        <f t="shared" si="7"/>
        <v/>
      </c>
      <c r="Q140" s="130" t="str">
        <f>IF(A140="","",IF(ISERROR(VLOOKUP(CONCATENATE(HDV!B140,"_",HDV!C140),Sheet2!$A$28:$A$40,1,FALSE))=TRUE,"ERROR","OK"))</f>
        <v/>
      </c>
      <c r="R140" s="130" t="str">
        <f t="shared" si="8"/>
        <v/>
      </c>
      <c r="S140" s="130" t="str">
        <f t="shared" si="9"/>
        <v/>
      </c>
    </row>
    <row r="141" spans="1:19" ht="14.3">
      <c r="A141" s="304"/>
      <c r="B141" s="305"/>
      <c r="C141" s="307"/>
      <c r="D141" s="299"/>
      <c r="E141" s="308"/>
      <c r="F141" s="303"/>
      <c r="G141" s="358"/>
      <c r="H141" s="358"/>
      <c r="I141" s="358"/>
      <c r="J141" s="358"/>
      <c r="K141" s="358"/>
      <c r="L141" s="358"/>
      <c r="M141" s="359"/>
      <c r="N141" s="261" t="str">
        <f t="shared" si="5"/>
        <v/>
      </c>
      <c r="O141" s="264" t="str">
        <f t="shared" si="6"/>
        <v/>
      </c>
      <c r="P141" s="102" t="str">
        <f t="shared" si="7"/>
        <v/>
      </c>
      <c r="Q141" s="130" t="str">
        <f>IF(A141="","",IF(ISERROR(VLOOKUP(CONCATENATE(HDV!B141,"_",HDV!C141),Sheet2!$A$28:$A$40,1,FALSE))=TRUE,"ERROR","OK"))</f>
        <v/>
      </c>
      <c r="R141" s="130" t="str">
        <f t="shared" si="8"/>
        <v/>
      </c>
      <c r="S141" s="130" t="str">
        <f t="shared" si="9"/>
        <v/>
      </c>
    </row>
    <row r="142" spans="1:19" ht="14.3">
      <c r="A142" s="304"/>
      <c r="B142" s="305"/>
      <c r="C142" s="307"/>
      <c r="D142" s="299"/>
      <c r="E142" s="308"/>
      <c r="F142" s="303"/>
      <c r="G142" s="358"/>
      <c r="H142" s="358"/>
      <c r="I142" s="358"/>
      <c r="J142" s="358"/>
      <c r="K142" s="358"/>
      <c r="L142" s="358"/>
      <c r="M142" s="359"/>
      <c r="N142" s="261" t="str">
        <f t="shared" si="5"/>
        <v/>
      </c>
      <c r="O142" s="264" t="str">
        <f t="shared" si="6"/>
        <v/>
      </c>
      <c r="P142" s="102" t="str">
        <f t="shared" si="7"/>
        <v/>
      </c>
      <c r="Q142" s="130" t="str">
        <f>IF(A142="","",IF(ISERROR(VLOOKUP(CONCATENATE(HDV!B142,"_",HDV!C142),Sheet2!$A$28:$A$40,1,FALSE))=TRUE,"ERROR","OK"))</f>
        <v/>
      </c>
      <c r="R142" s="130" t="str">
        <f t="shared" si="8"/>
        <v/>
      </c>
      <c r="S142" s="130" t="str">
        <f t="shared" si="9"/>
        <v/>
      </c>
    </row>
    <row r="143" spans="1:19" ht="14.3">
      <c r="A143" s="304"/>
      <c r="B143" s="305"/>
      <c r="C143" s="307"/>
      <c r="D143" s="299"/>
      <c r="E143" s="308"/>
      <c r="F143" s="303"/>
      <c r="G143" s="358"/>
      <c r="H143" s="358"/>
      <c r="I143" s="358"/>
      <c r="J143" s="358"/>
      <c r="K143" s="358"/>
      <c r="L143" s="358"/>
      <c r="M143" s="359"/>
      <c r="N143" s="261" t="str">
        <f t="shared" si="5"/>
        <v/>
      </c>
      <c r="O143" s="264" t="str">
        <f t="shared" si="6"/>
        <v/>
      </c>
      <c r="P143" s="102" t="str">
        <f t="shared" si="7"/>
        <v/>
      </c>
      <c r="Q143" s="130" t="str">
        <f>IF(A143="","",IF(ISERROR(VLOOKUP(CONCATENATE(HDV!B143,"_",HDV!C143),Sheet2!$A$28:$A$40,1,FALSE))=TRUE,"ERROR","OK"))</f>
        <v/>
      </c>
      <c r="R143" s="130" t="str">
        <f t="shared" si="8"/>
        <v/>
      </c>
      <c r="S143" s="130" t="str">
        <f t="shared" si="9"/>
        <v/>
      </c>
    </row>
    <row r="144" spans="1:19" ht="14.3">
      <c r="A144" s="304"/>
      <c r="B144" s="305"/>
      <c r="C144" s="307"/>
      <c r="D144" s="299"/>
      <c r="E144" s="308"/>
      <c r="F144" s="303"/>
      <c r="G144" s="358"/>
      <c r="H144" s="358"/>
      <c r="I144" s="358"/>
      <c r="J144" s="358"/>
      <c r="K144" s="358"/>
      <c r="L144" s="358"/>
      <c r="M144" s="359"/>
      <c r="N144" s="261" t="str">
        <f t="shared" ref="N144:N207" si="10">IF(A144="","",C144/1000)</f>
        <v/>
      </c>
      <c r="O144" s="264" t="str">
        <f t="shared" ref="O144:O207" si="11" xml:space="preserve">  IF(AND(A144="",F144=""),"", IF(AND(A144="",F144&lt;&gt;""), "FIX TEST GRP", IF(B144="","FIX CLASS",IF(C144="","FIX BIN",IF(F144="","FIX PROD'N",F144*N144)))))</f>
        <v/>
      </c>
      <c r="P144" s="102" t="str">
        <f t="shared" ref="P144:P207" si="12">IF(A144="","",IF(C144="","FIX BIN", IF(D144="","FIX U/L MILES", IFERROR(O144/(IF(B144="2b",$G$10,$M$10)),""))))</f>
        <v/>
      </c>
      <c r="Q144" s="130" t="str">
        <f>IF(A144="","",IF(ISERROR(VLOOKUP(CONCATENATE(HDV!B144,"_",HDV!C144),Sheet2!$A$28:$A$40,1,FALSE))=TRUE,"ERROR","OK"))</f>
        <v/>
      </c>
      <c r="R144" s="130" t="str">
        <f t="shared" ref="R144:R207" si="13">IF(A144="","", IF(AND($C$10&gt;2021, C144=340),"ERROR",IF(AND($C$10&gt;2021, C144=395),"ERROR",IF(AND($C$10&gt;2021, C144&gt;400),"ERROR", "OK"))))</f>
        <v/>
      </c>
      <c r="S144" s="130" t="str">
        <f t="shared" ref="S144:S207" si="14">IF(B144="","", IF(AND($C$10&gt;2021, D144&lt;150),"ERROR",IF(AND(D144&lt;150, N144=395),"ERROR",IF(AND(D144&lt;150, N144=340),"ERROR",IF(AND(D144&lt;150, N144&gt;400),"ERROR", "OK")))))</f>
        <v/>
      </c>
    </row>
    <row r="145" spans="1:19" ht="14.3">
      <c r="A145" s="304"/>
      <c r="B145" s="305"/>
      <c r="C145" s="307"/>
      <c r="D145" s="299"/>
      <c r="E145" s="308"/>
      <c r="F145" s="303"/>
      <c r="G145" s="358"/>
      <c r="H145" s="358"/>
      <c r="I145" s="358"/>
      <c r="J145" s="358"/>
      <c r="K145" s="358"/>
      <c r="L145" s="358"/>
      <c r="M145" s="359"/>
      <c r="N145" s="261" t="str">
        <f t="shared" si="10"/>
        <v/>
      </c>
      <c r="O145" s="264" t="str">
        <f t="shared" si="11"/>
        <v/>
      </c>
      <c r="P145" s="102" t="str">
        <f t="shared" si="12"/>
        <v/>
      </c>
      <c r="Q145" s="130" t="str">
        <f>IF(A145="","",IF(ISERROR(VLOOKUP(CONCATENATE(HDV!B145,"_",HDV!C145),Sheet2!$A$28:$A$40,1,FALSE))=TRUE,"ERROR","OK"))</f>
        <v/>
      </c>
      <c r="R145" s="130" t="str">
        <f t="shared" si="13"/>
        <v/>
      </c>
      <c r="S145" s="130" t="str">
        <f t="shared" si="14"/>
        <v/>
      </c>
    </row>
    <row r="146" spans="1:19" ht="14.3">
      <c r="A146" s="304"/>
      <c r="B146" s="305"/>
      <c r="C146" s="307"/>
      <c r="D146" s="299"/>
      <c r="E146" s="308"/>
      <c r="F146" s="303"/>
      <c r="G146" s="358"/>
      <c r="H146" s="358"/>
      <c r="I146" s="358"/>
      <c r="J146" s="358"/>
      <c r="K146" s="358"/>
      <c r="L146" s="358"/>
      <c r="M146" s="359"/>
      <c r="N146" s="261" t="str">
        <f t="shared" si="10"/>
        <v/>
      </c>
      <c r="O146" s="264" t="str">
        <f t="shared" si="11"/>
        <v/>
      </c>
      <c r="P146" s="102" t="str">
        <f t="shared" si="12"/>
        <v/>
      </c>
      <c r="Q146" s="130" t="str">
        <f>IF(A146="","",IF(ISERROR(VLOOKUP(CONCATENATE(HDV!B146,"_",HDV!C146),Sheet2!$A$28:$A$40,1,FALSE))=TRUE,"ERROR","OK"))</f>
        <v/>
      </c>
      <c r="R146" s="130" t="str">
        <f t="shared" si="13"/>
        <v/>
      </c>
      <c r="S146" s="130" t="str">
        <f t="shared" si="14"/>
        <v/>
      </c>
    </row>
    <row r="147" spans="1:19" ht="14.3">
      <c r="A147" s="304"/>
      <c r="B147" s="305"/>
      <c r="C147" s="307"/>
      <c r="D147" s="299"/>
      <c r="E147" s="308"/>
      <c r="F147" s="303"/>
      <c r="G147" s="358"/>
      <c r="H147" s="358"/>
      <c r="I147" s="358"/>
      <c r="J147" s="358"/>
      <c r="K147" s="358"/>
      <c r="L147" s="358"/>
      <c r="M147" s="359"/>
      <c r="N147" s="261" t="str">
        <f t="shared" si="10"/>
        <v/>
      </c>
      <c r="O147" s="264" t="str">
        <f t="shared" si="11"/>
        <v/>
      </c>
      <c r="P147" s="102" t="str">
        <f t="shared" si="12"/>
        <v/>
      </c>
      <c r="Q147" s="130" t="str">
        <f>IF(A147="","",IF(ISERROR(VLOOKUP(CONCATENATE(HDV!B147,"_",HDV!C147),Sheet2!$A$28:$A$40,1,FALSE))=TRUE,"ERROR","OK"))</f>
        <v/>
      </c>
      <c r="R147" s="130" t="str">
        <f t="shared" si="13"/>
        <v/>
      </c>
      <c r="S147" s="130" t="str">
        <f t="shared" si="14"/>
        <v/>
      </c>
    </row>
    <row r="148" spans="1:19" ht="14.3">
      <c r="A148" s="304"/>
      <c r="B148" s="305"/>
      <c r="C148" s="307"/>
      <c r="D148" s="299"/>
      <c r="E148" s="308"/>
      <c r="F148" s="303"/>
      <c r="G148" s="358"/>
      <c r="H148" s="358"/>
      <c r="I148" s="358"/>
      <c r="J148" s="358"/>
      <c r="K148" s="358"/>
      <c r="L148" s="358"/>
      <c r="M148" s="359"/>
      <c r="N148" s="261" t="str">
        <f t="shared" si="10"/>
        <v/>
      </c>
      <c r="O148" s="264" t="str">
        <f t="shared" si="11"/>
        <v/>
      </c>
      <c r="P148" s="102" t="str">
        <f t="shared" si="12"/>
        <v/>
      </c>
      <c r="Q148" s="130" t="str">
        <f>IF(A148="","",IF(ISERROR(VLOOKUP(CONCATENATE(HDV!B148,"_",HDV!C148),Sheet2!$A$28:$A$40,1,FALSE))=TRUE,"ERROR","OK"))</f>
        <v/>
      </c>
      <c r="R148" s="130" t="str">
        <f t="shared" si="13"/>
        <v/>
      </c>
      <c r="S148" s="130" t="str">
        <f t="shared" si="14"/>
        <v/>
      </c>
    </row>
    <row r="149" spans="1:19" ht="14.3">
      <c r="A149" s="304"/>
      <c r="B149" s="305"/>
      <c r="C149" s="307"/>
      <c r="D149" s="299"/>
      <c r="E149" s="308"/>
      <c r="F149" s="303"/>
      <c r="G149" s="358"/>
      <c r="H149" s="358"/>
      <c r="I149" s="358"/>
      <c r="J149" s="358"/>
      <c r="K149" s="358"/>
      <c r="L149" s="358"/>
      <c r="M149" s="359"/>
      <c r="N149" s="261" t="str">
        <f t="shared" si="10"/>
        <v/>
      </c>
      <c r="O149" s="264" t="str">
        <f t="shared" si="11"/>
        <v/>
      </c>
      <c r="P149" s="102" t="str">
        <f t="shared" si="12"/>
        <v/>
      </c>
      <c r="Q149" s="130" t="str">
        <f>IF(A149="","",IF(ISERROR(VLOOKUP(CONCATENATE(HDV!B149,"_",HDV!C149),Sheet2!$A$28:$A$40,1,FALSE))=TRUE,"ERROR","OK"))</f>
        <v/>
      </c>
      <c r="R149" s="130" t="str">
        <f t="shared" si="13"/>
        <v/>
      </c>
      <c r="S149" s="130" t="str">
        <f t="shared" si="14"/>
        <v/>
      </c>
    </row>
    <row r="150" spans="1:19" ht="14.3">
      <c r="A150" s="304"/>
      <c r="B150" s="305"/>
      <c r="C150" s="307"/>
      <c r="D150" s="299"/>
      <c r="E150" s="308"/>
      <c r="F150" s="303"/>
      <c r="G150" s="358"/>
      <c r="H150" s="358"/>
      <c r="I150" s="358"/>
      <c r="J150" s="358"/>
      <c r="K150" s="358"/>
      <c r="L150" s="358"/>
      <c r="M150" s="359"/>
      <c r="N150" s="261" t="str">
        <f t="shared" si="10"/>
        <v/>
      </c>
      <c r="O150" s="264" t="str">
        <f t="shared" si="11"/>
        <v/>
      </c>
      <c r="P150" s="102" t="str">
        <f t="shared" si="12"/>
        <v/>
      </c>
      <c r="Q150" s="130" t="str">
        <f>IF(A150="","",IF(ISERROR(VLOOKUP(CONCATENATE(HDV!B150,"_",HDV!C150),Sheet2!$A$28:$A$40,1,FALSE))=TRUE,"ERROR","OK"))</f>
        <v/>
      </c>
      <c r="R150" s="130" t="str">
        <f t="shared" si="13"/>
        <v/>
      </c>
      <c r="S150" s="130" t="str">
        <f t="shared" si="14"/>
        <v/>
      </c>
    </row>
    <row r="151" spans="1:19" ht="14.3">
      <c r="A151" s="304"/>
      <c r="B151" s="305"/>
      <c r="C151" s="307"/>
      <c r="D151" s="299"/>
      <c r="E151" s="308"/>
      <c r="F151" s="303"/>
      <c r="G151" s="358"/>
      <c r="H151" s="358"/>
      <c r="I151" s="358"/>
      <c r="J151" s="358"/>
      <c r="K151" s="358"/>
      <c r="L151" s="358"/>
      <c r="M151" s="359"/>
      <c r="N151" s="261" t="str">
        <f t="shared" si="10"/>
        <v/>
      </c>
      <c r="O151" s="264" t="str">
        <f t="shared" si="11"/>
        <v/>
      </c>
      <c r="P151" s="102" t="str">
        <f t="shared" si="12"/>
        <v/>
      </c>
      <c r="Q151" s="130" t="str">
        <f>IF(A151="","",IF(ISERROR(VLOOKUP(CONCATENATE(HDV!B151,"_",HDV!C151),Sheet2!$A$28:$A$40,1,FALSE))=TRUE,"ERROR","OK"))</f>
        <v/>
      </c>
      <c r="R151" s="130" t="str">
        <f t="shared" si="13"/>
        <v/>
      </c>
      <c r="S151" s="130" t="str">
        <f t="shared" si="14"/>
        <v/>
      </c>
    </row>
    <row r="152" spans="1:19" ht="14.3">
      <c r="A152" s="304"/>
      <c r="B152" s="305"/>
      <c r="C152" s="307"/>
      <c r="D152" s="299"/>
      <c r="E152" s="308"/>
      <c r="F152" s="303"/>
      <c r="G152" s="358"/>
      <c r="H152" s="358"/>
      <c r="I152" s="358"/>
      <c r="J152" s="358"/>
      <c r="K152" s="358"/>
      <c r="L152" s="358"/>
      <c r="M152" s="359"/>
      <c r="N152" s="261" t="str">
        <f t="shared" si="10"/>
        <v/>
      </c>
      <c r="O152" s="264" t="str">
        <f t="shared" si="11"/>
        <v/>
      </c>
      <c r="P152" s="102" t="str">
        <f t="shared" si="12"/>
        <v/>
      </c>
      <c r="Q152" s="130" t="str">
        <f>IF(A152="","",IF(ISERROR(VLOOKUP(CONCATENATE(HDV!B152,"_",HDV!C152),Sheet2!$A$28:$A$40,1,FALSE))=TRUE,"ERROR","OK"))</f>
        <v/>
      </c>
      <c r="R152" s="130" t="str">
        <f t="shared" si="13"/>
        <v/>
      </c>
      <c r="S152" s="130" t="str">
        <f t="shared" si="14"/>
        <v/>
      </c>
    </row>
    <row r="153" spans="1:19" ht="14.3">
      <c r="A153" s="304"/>
      <c r="B153" s="305"/>
      <c r="C153" s="307"/>
      <c r="D153" s="299"/>
      <c r="E153" s="308"/>
      <c r="F153" s="303"/>
      <c r="G153" s="358"/>
      <c r="H153" s="358"/>
      <c r="I153" s="358"/>
      <c r="J153" s="358"/>
      <c r="K153" s="358"/>
      <c r="L153" s="358"/>
      <c r="M153" s="359"/>
      <c r="N153" s="261" t="str">
        <f t="shared" si="10"/>
        <v/>
      </c>
      <c r="O153" s="264" t="str">
        <f t="shared" si="11"/>
        <v/>
      </c>
      <c r="P153" s="102" t="str">
        <f t="shared" si="12"/>
        <v/>
      </c>
      <c r="Q153" s="130" t="str">
        <f>IF(A153="","",IF(ISERROR(VLOOKUP(CONCATENATE(HDV!B153,"_",HDV!C153),Sheet2!$A$28:$A$40,1,FALSE))=TRUE,"ERROR","OK"))</f>
        <v/>
      </c>
      <c r="R153" s="130" t="str">
        <f t="shared" si="13"/>
        <v/>
      </c>
      <c r="S153" s="130" t="str">
        <f t="shared" si="14"/>
        <v/>
      </c>
    </row>
    <row r="154" spans="1:19" ht="14.3">
      <c r="A154" s="304"/>
      <c r="B154" s="305"/>
      <c r="C154" s="307"/>
      <c r="D154" s="299"/>
      <c r="E154" s="308"/>
      <c r="F154" s="303"/>
      <c r="G154" s="358"/>
      <c r="H154" s="358"/>
      <c r="I154" s="358"/>
      <c r="J154" s="358"/>
      <c r="K154" s="358"/>
      <c r="L154" s="358"/>
      <c r="M154" s="359"/>
      <c r="N154" s="261" t="str">
        <f t="shared" si="10"/>
        <v/>
      </c>
      <c r="O154" s="264" t="str">
        <f t="shared" si="11"/>
        <v/>
      </c>
      <c r="P154" s="102" t="str">
        <f t="shared" si="12"/>
        <v/>
      </c>
      <c r="Q154" s="130" t="str">
        <f>IF(A154="","",IF(ISERROR(VLOOKUP(CONCATENATE(HDV!B154,"_",HDV!C154),Sheet2!$A$28:$A$40,1,FALSE))=TRUE,"ERROR","OK"))</f>
        <v/>
      </c>
      <c r="R154" s="130" t="str">
        <f t="shared" si="13"/>
        <v/>
      </c>
      <c r="S154" s="130" t="str">
        <f t="shared" si="14"/>
        <v/>
      </c>
    </row>
    <row r="155" spans="1:19" ht="14.3">
      <c r="A155" s="304"/>
      <c r="B155" s="305"/>
      <c r="C155" s="307"/>
      <c r="D155" s="299"/>
      <c r="E155" s="308"/>
      <c r="F155" s="303"/>
      <c r="G155" s="358"/>
      <c r="H155" s="358"/>
      <c r="I155" s="358"/>
      <c r="J155" s="358"/>
      <c r="K155" s="358"/>
      <c r="L155" s="358"/>
      <c r="M155" s="359"/>
      <c r="N155" s="261" t="str">
        <f t="shared" si="10"/>
        <v/>
      </c>
      <c r="O155" s="264" t="str">
        <f t="shared" si="11"/>
        <v/>
      </c>
      <c r="P155" s="102" t="str">
        <f t="shared" si="12"/>
        <v/>
      </c>
      <c r="Q155" s="130" t="str">
        <f>IF(A155="","",IF(ISERROR(VLOOKUP(CONCATENATE(HDV!B155,"_",HDV!C155),Sheet2!$A$28:$A$40,1,FALSE))=TRUE,"ERROR","OK"))</f>
        <v/>
      </c>
      <c r="R155" s="130" t="str">
        <f t="shared" si="13"/>
        <v/>
      </c>
      <c r="S155" s="130" t="str">
        <f t="shared" si="14"/>
        <v/>
      </c>
    </row>
    <row r="156" spans="1:19" ht="14.3">
      <c r="A156" s="304"/>
      <c r="B156" s="305"/>
      <c r="C156" s="307"/>
      <c r="D156" s="299"/>
      <c r="E156" s="308"/>
      <c r="F156" s="303"/>
      <c r="G156" s="358"/>
      <c r="H156" s="358"/>
      <c r="I156" s="358"/>
      <c r="J156" s="358"/>
      <c r="K156" s="358"/>
      <c r="L156" s="358"/>
      <c r="M156" s="359"/>
      <c r="N156" s="261" t="str">
        <f t="shared" si="10"/>
        <v/>
      </c>
      <c r="O156" s="264" t="str">
        <f t="shared" si="11"/>
        <v/>
      </c>
      <c r="P156" s="102" t="str">
        <f t="shared" si="12"/>
        <v/>
      </c>
      <c r="Q156" s="130" t="str">
        <f>IF(A156="","",IF(ISERROR(VLOOKUP(CONCATENATE(HDV!B156,"_",HDV!C156),Sheet2!$A$28:$A$40,1,FALSE))=TRUE,"ERROR","OK"))</f>
        <v/>
      </c>
      <c r="R156" s="130" t="str">
        <f t="shared" si="13"/>
        <v/>
      </c>
      <c r="S156" s="130" t="str">
        <f t="shared" si="14"/>
        <v/>
      </c>
    </row>
    <row r="157" spans="1:19" ht="14.3">
      <c r="A157" s="304"/>
      <c r="B157" s="305"/>
      <c r="C157" s="307"/>
      <c r="D157" s="299"/>
      <c r="E157" s="308"/>
      <c r="F157" s="303"/>
      <c r="G157" s="358"/>
      <c r="H157" s="358"/>
      <c r="I157" s="358"/>
      <c r="J157" s="358"/>
      <c r="K157" s="358"/>
      <c r="L157" s="358"/>
      <c r="M157" s="359"/>
      <c r="N157" s="261" t="str">
        <f t="shared" si="10"/>
        <v/>
      </c>
      <c r="O157" s="264" t="str">
        <f t="shared" si="11"/>
        <v/>
      </c>
      <c r="P157" s="102" t="str">
        <f t="shared" si="12"/>
        <v/>
      </c>
      <c r="Q157" s="130" t="str">
        <f>IF(A157="","",IF(ISERROR(VLOOKUP(CONCATENATE(HDV!B157,"_",HDV!C157),Sheet2!$A$28:$A$40,1,FALSE))=TRUE,"ERROR","OK"))</f>
        <v/>
      </c>
      <c r="R157" s="130" t="str">
        <f t="shared" si="13"/>
        <v/>
      </c>
      <c r="S157" s="130" t="str">
        <f t="shared" si="14"/>
        <v/>
      </c>
    </row>
    <row r="158" spans="1:19" ht="14.3">
      <c r="A158" s="304"/>
      <c r="B158" s="305"/>
      <c r="C158" s="307"/>
      <c r="D158" s="299"/>
      <c r="E158" s="308"/>
      <c r="F158" s="303"/>
      <c r="G158" s="358"/>
      <c r="H158" s="358"/>
      <c r="I158" s="358"/>
      <c r="J158" s="358"/>
      <c r="K158" s="358"/>
      <c r="L158" s="358"/>
      <c r="M158" s="359"/>
      <c r="N158" s="261" t="str">
        <f t="shared" si="10"/>
        <v/>
      </c>
      <c r="O158" s="264" t="str">
        <f t="shared" si="11"/>
        <v/>
      </c>
      <c r="P158" s="102" t="str">
        <f t="shared" si="12"/>
        <v/>
      </c>
      <c r="Q158" s="130" t="str">
        <f>IF(A158="","",IF(ISERROR(VLOOKUP(CONCATENATE(HDV!B158,"_",HDV!C158),Sheet2!$A$28:$A$40,1,FALSE))=TRUE,"ERROR","OK"))</f>
        <v/>
      </c>
      <c r="R158" s="130" t="str">
        <f t="shared" si="13"/>
        <v/>
      </c>
      <c r="S158" s="130" t="str">
        <f t="shared" si="14"/>
        <v/>
      </c>
    </row>
    <row r="159" spans="1:19" ht="14.3">
      <c r="A159" s="304"/>
      <c r="B159" s="305"/>
      <c r="C159" s="307"/>
      <c r="D159" s="299"/>
      <c r="E159" s="308"/>
      <c r="F159" s="303"/>
      <c r="G159" s="358"/>
      <c r="H159" s="358"/>
      <c r="I159" s="358"/>
      <c r="J159" s="358"/>
      <c r="K159" s="358"/>
      <c r="L159" s="358"/>
      <c r="M159" s="359"/>
      <c r="N159" s="261" t="str">
        <f t="shared" si="10"/>
        <v/>
      </c>
      <c r="O159" s="264" t="str">
        <f t="shared" si="11"/>
        <v/>
      </c>
      <c r="P159" s="102" t="str">
        <f t="shared" si="12"/>
        <v/>
      </c>
      <c r="Q159" s="130" t="str">
        <f>IF(A159="","",IF(ISERROR(VLOOKUP(CONCATENATE(HDV!B159,"_",HDV!C159),Sheet2!$A$28:$A$40,1,FALSE))=TRUE,"ERROR","OK"))</f>
        <v/>
      </c>
      <c r="R159" s="130" t="str">
        <f t="shared" si="13"/>
        <v/>
      </c>
      <c r="S159" s="130" t="str">
        <f t="shared" si="14"/>
        <v/>
      </c>
    </row>
    <row r="160" spans="1:19" ht="14.3">
      <c r="A160" s="304"/>
      <c r="B160" s="305"/>
      <c r="C160" s="307"/>
      <c r="D160" s="299"/>
      <c r="E160" s="308"/>
      <c r="F160" s="303"/>
      <c r="G160" s="358"/>
      <c r="H160" s="358"/>
      <c r="I160" s="358"/>
      <c r="J160" s="358"/>
      <c r="K160" s="358"/>
      <c r="L160" s="358"/>
      <c r="M160" s="359"/>
      <c r="N160" s="261" t="str">
        <f t="shared" si="10"/>
        <v/>
      </c>
      <c r="O160" s="264" t="str">
        <f t="shared" si="11"/>
        <v/>
      </c>
      <c r="P160" s="102" t="str">
        <f t="shared" si="12"/>
        <v/>
      </c>
      <c r="Q160" s="130" t="str">
        <f>IF(A160="","",IF(ISERROR(VLOOKUP(CONCATENATE(HDV!B160,"_",HDV!C160),Sheet2!$A$28:$A$40,1,FALSE))=TRUE,"ERROR","OK"))</f>
        <v/>
      </c>
      <c r="R160" s="130" t="str">
        <f t="shared" si="13"/>
        <v/>
      </c>
      <c r="S160" s="130" t="str">
        <f t="shared" si="14"/>
        <v/>
      </c>
    </row>
    <row r="161" spans="1:19" ht="14.3">
      <c r="A161" s="304"/>
      <c r="B161" s="305"/>
      <c r="C161" s="307"/>
      <c r="D161" s="299"/>
      <c r="E161" s="308"/>
      <c r="F161" s="303"/>
      <c r="G161" s="358"/>
      <c r="H161" s="358"/>
      <c r="I161" s="358"/>
      <c r="J161" s="358"/>
      <c r="K161" s="358"/>
      <c r="L161" s="358"/>
      <c r="M161" s="359"/>
      <c r="N161" s="261" t="str">
        <f t="shared" si="10"/>
        <v/>
      </c>
      <c r="O161" s="264" t="str">
        <f t="shared" si="11"/>
        <v/>
      </c>
      <c r="P161" s="102" t="str">
        <f t="shared" si="12"/>
        <v/>
      </c>
      <c r="Q161" s="130" t="str">
        <f>IF(A161="","",IF(ISERROR(VLOOKUP(CONCATENATE(HDV!B161,"_",HDV!C161),Sheet2!$A$28:$A$40,1,FALSE))=TRUE,"ERROR","OK"))</f>
        <v/>
      </c>
      <c r="R161" s="130" t="str">
        <f t="shared" si="13"/>
        <v/>
      </c>
      <c r="S161" s="130" t="str">
        <f t="shared" si="14"/>
        <v/>
      </c>
    </row>
    <row r="162" spans="1:19" ht="14.3">
      <c r="A162" s="304"/>
      <c r="B162" s="305"/>
      <c r="C162" s="307"/>
      <c r="D162" s="299"/>
      <c r="E162" s="308"/>
      <c r="F162" s="303"/>
      <c r="G162" s="358"/>
      <c r="H162" s="358"/>
      <c r="I162" s="358"/>
      <c r="J162" s="358"/>
      <c r="K162" s="358"/>
      <c r="L162" s="358"/>
      <c r="M162" s="359"/>
      <c r="N162" s="261" t="str">
        <f t="shared" si="10"/>
        <v/>
      </c>
      <c r="O162" s="264" t="str">
        <f t="shared" si="11"/>
        <v/>
      </c>
      <c r="P162" s="102" t="str">
        <f t="shared" si="12"/>
        <v/>
      </c>
      <c r="Q162" s="130" t="str">
        <f>IF(A162="","",IF(ISERROR(VLOOKUP(CONCATENATE(HDV!B162,"_",HDV!C162),Sheet2!$A$28:$A$40,1,FALSE))=TRUE,"ERROR","OK"))</f>
        <v/>
      </c>
      <c r="R162" s="130" t="str">
        <f t="shared" si="13"/>
        <v/>
      </c>
      <c r="S162" s="130" t="str">
        <f t="shared" si="14"/>
        <v/>
      </c>
    </row>
    <row r="163" spans="1:19" ht="14.3">
      <c r="A163" s="304"/>
      <c r="B163" s="305"/>
      <c r="C163" s="307"/>
      <c r="D163" s="299"/>
      <c r="E163" s="308"/>
      <c r="F163" s="303"/>
      <c r="G163" s="358"/>
      <c r="H163" s="358"/>
      <c r="I163" s="358"/>
      <c r="J163" s="358"/>
      <c r="K163" s="358"/>
      <c r="L163" s="358"/>
      <c r="M163" s="359"/>
      <c r="N163" s="261" t="str">
        <f t="shared" si="10"/>
        <v/>
      </c>
      <c r="O163" s="264" t="str">
        <f t="shared" si="11"/>
        <v/>
      </c>
      <c r="P163" s="102" t="str">
        <f t="shared" si="12"/>
        <v/>
      </c>
      <c r="Q163" s="130" t="str">
        <f>IF(A163="","",IF(ISERROR(VLOOKUP(CONCATENATE(HDV!B163,"_",HDV!C163),Sheet2!$A$28:$A$40,1,FALSE))=TRUE,"ERROR","OK"))</f>
        <v/>
      </c>
      <c r="R163" s="130" t="str">
        <f t="shared" si="13"/>
        <v/>
      </c>
      <c r="S163" s="130" t="str">
        <f t="shared" si="14"/>
        <v/>
      </c>
    </row>
    <row r="164" spans="1:19" ht="14.3">
      <c r="A164" s="304"/>
      <c r="B164" s="305"/>
      <c r="C164" s="307"/>
      <c r="D164" s="299"/>
      <c r="E164" s="308"/>
      <c r="F164" s="303"/>
      <c r="G164" s="358"/>
      <c r="H164" s="358"/>
      <c r="I164" s="358"/>
      <c r="J164" s="358"/>
      <c r="K164" s="358"/>
      <c r="L164" s="358"/>
      <c r="M164" s="359"/>
      <c r="N164" s="261" t="str">
        <f t="shared" si="10"/>
        <v/>
      </c>
      <c r="O164" s="264" t="str">
        <f t="shared" si="11"/>
        <v/>
      </c>
      <c r="P164" s="102" t="str">
        <f t="shared" si="12"/>
        <v/>
      </c>
      <c r="Q164" s="130" t="str">
        <f>IF(A164="","",IF(ISERROR(VLOOKUP(CONCATENATE(HDV!B164,"_",HDV!C164),Sheet2!$A$28:$A$40,1,FALSE))=TRUE,"ERROR","OK"))</f>
        <v/>
      </c>
      <c r="R164" s="130" t="str">
        <f t="shared" si="13"/>
        <v/>
      </c>
      <c r="S164" s="130" t="str">
        <f t="shared" si="14"/>
        <v/>
      </c>
    </row>
    <row r="165" spans="1:19" ht="14.3">
      <c r="A165" s="304"/>
      <c r="B165" s="305"/>
      <c r="C165" s="307"/>
      <c r="D165" s="299"/>
      <c r="E165" s="308"/>
      <c r="F165" s="303"/>
      <c r="G165" s="358"/>
      <c r="H165" s="358"/>
      <c r="I165" s="358"/>
      <c r="J165" s="358"/>
      <c r="K165" s="358"/>
      <c r="L165" s="358"/>
      <c r="M165" s="359"/>
      <c r="N165" s="261" t="str">
        <f t="shared" si="10"/>
        <v/>
      </c>
      <c r="O165" s="264" t="str">
        <f t="shared" si="11"/>
        <v/>
      </c>
      <c r="P165" s="102" t="str">
        <f t="shared" si="12"/>
        <v/>
      </c>
      <c r="Q165" s="130" t="str">
        <f>IF(A165="","",IF(ISERROR(VLOOKUP(CONCATENATE(HDV!B165,"_",HDV!C165),Sheet2!$A$28:$A$40,1,FALSE))=TRUE,"ERROR","OK"))</f>
        <v/>
      </c>
      <c r="R165" s="130" t="str">
        <f t="shared" si="13"/>
        <v/>
      </c>
      <c r="S165" s="130" t="str">
        <f t="shared" si="14"/>
        <v/>
      </c>
    </row>
    <row r="166" spans="1:19" ht="14.3">
      <c r="A166" s="304"/>
      <c r="B166" s="305"/>
      <c r="C166" s="307"/>
      <c r="D166" s="299"/>
      <c r="E166" s="308"/>
      <c r="F166" s="303"/>
      <c r="G166" s="358"/>
      <c r="H166" s="358"/>
      <c r="I166" s="358"/>
      <c r="J166" s="358"/>
      <c r="K166" s="358"/>
      <c r="L166" s="358"/>
      <c r="M166" s="359"/>
      <c r="N166" s="261" t="str">
        <f t="shared" si="10"/>
        <v/>
      </c>
      <c r="O166" s="264" t="str">
        <f t="shared" si="11"/>
        <v/>
      </c>
      <c r="P166" s="102" t="str">
        <f t="shared" si="12"/>
        <v/>
      </c>
      <c r="Q166" s="130" t="str">
        <f>IF(A166="","",IF(ISERROR(VLOOKUP(CONCATENATE(HDV!B166,"_",HDV!C166),Sheet2!$A$28:$A$40,1,FALSE))=TRUE,"ERROR","OK"))</f>
        <v/>
      </c>
      <c r="R166" s="130" t="str">
        <f t="shared" si="13"/>
        <v/>
      </c>
      <c r="S166" s="130" t="str">
        <f t="shared" si="14"/>
        <v/>
      </c>
    </row>
    <row r="167" spans="1:19" ht="14.3">
      <c r="A167" s="304"/>
      <c r="B167" s="305"/>
      <c r="C167" s="307"/>
      <c r="D167" s="299"/>
      <c r="E167" s="308"/>
      <c r="F167" s="303"/>
      <c r="G167" s="358"/>
      <c r="H167" s="358"/>
      <c r="I167" s="358"/>
      <c r="J167" s="358"/>
      <c r="K167" s="358"/>
      <c r="L167" s="358"/>
      <c r="M167" s="359"/>
      <c r="N167" s="261" t="str">
        <f t="shared" si="10"/>
        <v/>
      </c>
      <c r="O167" s="264" t="str">
        <f t="shared" si="11"/>
        <v/>
      </c>
      <c r="P167" s="102" t="str">
        <f t="shared" si="12"/>
        <v/>
      </c>
      <c r="Q167" s="130" t="str">
        <f>IF(A167="","",IF(ISERROR(VLOOKUP(CONCATENATE(HDV!B167,"_",HDV!C167),Sheet2!$A$28:$A$40,1,FALSE))=TRUE,"ERROR","OK"))</f>
        <v/>
      </c>
      <c r="R167" s="130" t="str">
        <f t="shared" si="13"/>
        <v/>
      </c>
      <c r="S167" s="130" t="str">
        <f t="shared" si="14"/>
        <v/>
      </c>
    </row>
    <row r="168" spans="1:19" ht="14.3">
      <c r="A168" s="304"/>
      <c r="B168" s="305"/>
      <c r="C168" s="307"/>
      <c r="D168" s="299"/>
      <c r="E168" s="308"/>
      <c r="F168" s="303"/>
      <c r="G168" s="358"/>
      <c r="H168" s="358"/>
      <c r="I168" s="358"/>
      <c r="J168" s="358"/>
      <c r="K168" s="358"/>
      <c r="L168" s="358"/>
      <c r="M168" s="359"/>
      <c r="N168" s="261" t="str">
        <f t="shared" si="10"/>
        <v/>
      </c>
      <c r="O168" s="264" t="str">
        <f t="shared" si="11"/>
        <v/>
      </c>
      <c r="P168" s="102" t="str">
        <f t="shared" si="12"/>
        <v/>
      </c>
      <c r="Q168" s="130" t="str">
        <f>IF(A168="","",IF(ISERROR(VLOOKUP(CONCATENATE(HDV!B168,"_",HDV!C168),Sheet2!$A$28:$A$40,1,FALSE))=TRUE,"ERROR","OK"))</f>
        <v/>
      </c>
      <c r="R168" s="130" t="str">
        <f t="shared" si="13"/>
        <v/>
      </c>
      <c r="S168" s="130" t="str">
        <f t="shared" si="14"/>
        <v/>
      </c>
    </row>
    <row r="169" spans="1:19" ht="14.3">
      <c r="A169" s="304"/>
      <c r="B169" s="305"/>
      <c r="C169" s="307"/>
      <c r="D169" s="299"/>
      <c r="E169" s="308"/>
      <c r="F169" s="303"/>
      <c r="G169" s="358"/>
      <c r="H169" s="358"/>
      <c r="I169" s="358"/>
      <c r="J169" s="358"/>
      <c r="K169" s="358"/>
      <c r="L169" s="358"/>
      <c r="M169" s="359"/>
      <c r="N169" s="261" t="str">
        <f t="shared" si="10"/>
        <v/>
      </c>
      <c r="O169" s="264" t="str">
        <f t="shared" si="11"/>
        <v/>
      </c>
      <c r="P169" s="102" t="str">
        <f t="shared" si="12"/>
        <v/>
      </c>
      <c r="Q169" s="130" t="str">
        <f>IF(A169="","",IF(ISERROR(VLOOKUP(CONCATENATE(HDV!B169,"_",HDV!C169),Sheet2!$A$28:$A$40,1,FALSE))=TRUE,"ERROR","OK"))</f>
        <v/>
      </c>
      <c r="R169" s="130" t="str">
        <f t="shared" si="13"/>
        <v/>
      </c>
      <c r="S169" s="130" t="str">
        <f t="shared" si="14"/>
        <v/>
      </c>
    </row>
    <row r="170" spans="1:19" ht="14.3">
      <c r="A170" s="304"/>
      <c r="B170" s="305"/>
      <c r="C170" s="307"/>
      <c r="D170" s="299"/>
      <c r="E170" s="308"/>
      <c r="F170" s="303"/>
      <c r="G170" s="358"/>
      <c r="H170" s="358"/>
      <c r="I170" s="358"/>
      <c r="J170" s="358"/>
      <c r="K170" s="358"/>
      <c r="L170" s="358"/>
      <c r="M170" s="359"/>
      <c r="N170" s="261" t="str">
        <f t="shared" si="10"/>
        <v/>
      </c>
      <c r="O170" s="264" t="str">
        <f t="shared" si="11"/>
        <v/>
      </c>
      <c r="P170" s="102" t="str">
        <f t="shared" si="12"/>
        <v/>
      </c>
      <c r="Q170" s="130" t="str">
        <f>IF(A170="","",IF(ISERROR(VLOOKUP(CONCATENATE(HDV!B170,"_",HDV!C170),Sheet2!$A$28:$A$40,1,FALSE))=TRUE,"ERROR","OK"))</f>
        <v/>
      </c>
      <c r="R170" s="130" t="str">
        <f t="shared" si="13"/>
        <v/>
      </c>
      <c r="S170" s="130" t="str">
        <f t="shared" si="14"/>
        <v/>
      </c>
    </row>
    <row r="171" spans="1:19" ht="14.3">
      <c r="A171" s="304"/>
      <c r="B171" s="305"/>
      <c r="C171" s="307"/>
      <c r="D171" s="299"/>
      <c r="E171" s="308"/>
      <c r="F171" s="303"/>
      <c r="G171" s="358"/>
      <c r="H171" s="358"/>
      <c r="I171" s="358"/>
      <c r="J171" s="358"/>
      <c r="K171" s="358"/>
      <c r="L171" s="358"/>
      <c r="M171" s="359"/>
      <c r="N171" s="261" t="str">
        <f t="shared" si="10"/>
        <v/>
      </c>
      <c r="O171" s="264" t="str">
        <f t="shared" si="11"/>
        <v/>
      </c>
      <c r="P171" s="102" t="str">
        <f t="shared" si="12"/>
        <v/>
      </c>
      <c r="Q171" s="130" t="str">
        <f>IF(A171="","",IF(ISERROR(VLOOKUP(CONCATENATE(HDV!B171,"_",HDV!C171),Sheet2!$A$28:$A$40,1,FALSE))=TRUE,"ERROR","OK"))</f>
        <v/>
      </c>
      <c r="R171" s="130" t="str">
        <f t="shared" si="13"/>
        <v/>
      </c>
      <c r="S171" s="130" t="str">
        <f t="shared" si="14"/>
        <v/>
      </c>
    </row>
    <row r="172" spans="1:19" ht="14.3">
      <c r="A172" s="304"/>
      <c r="B172" s="305"/>
      <c r="C172" s="307"/>
      <c r="D172" s="299"/>
      <c r="E172" s="308"/>
      <c r="F172" s="303"/>
      <c r="G172" s="358"/>
      <c r="H172" s="358"/>
      <c r="I172" s="358"/>
      <c r="J172" s="358"/>
      <c r="K172" s="358"/>
      <c r="L172" s="358"/>
      <c r="M172" s="359"/>
      <c r="N172" s="261" t="str">
        <f t="shared" si="10"/>
        <v/>
      </c>
      <c r="O172" s="264" t="str">
        <f t="shared" si="11"/>
        <v/>
      </c>
      <c r="P172" s="102" t="str">
        <f t="shared" si="12"/>
        <v/>
      </c>
      <c r="Q172" s="130" t="str">
        <f>IF(A172="","",IF(ISERROR(VLOOKUP(CONCATENATE(HDV!B172,"_",HDV!C172),Sheet2!$A$28:$A$40,1,FALSE))=TRUE,"ERROR","OK"))</f>
        <v/>
      </c>
      <c r="R172" s="130" t="str">
        <f t="shared" si="13"/>
        <v/>
      </c>
      <c r="S172" s="130" t="str">
        <f t="shared" si="14"/>
        <v/>
      </c>
    </row>
    <row r="173" spans="1:19" ht="14.3">
      <c r="A173" s="304"/>
      <c r="B173" s="305"/>
      <c r="C173" s="307"/>
      <c r="D173" s="299"/>
      <c r="E173" s="308"/>
      <c r="F173" s="303"/>
      <c r="G173" s="358"/>
      <c r="H173" s="358"/>
      <c r="I173" s="358"/>
      <c r="J173" s="358"/>
      <c r="K173" s="358"/>
      <c r="L173" s="358"/>
      <c r="M173" s="359"/>
      <c r="N173" s="261" t="str">
        <f t="shared" si="10"/>
        <v/>
      </c>
      <c r="O173" s="264" t="str">
        <f t="shared" si="11"/>
        <v/>
      </c>
      <c r="P173" s="102" t="str">
        <f t="shared" si="12"/>
        <v/>
      </c>
      <c r="Q173" s="130" t="str">
        <f>IF(A173="","",IF(ISERROR(VLOOKUP(CONCATENATE(HDV!B173,"_",HDV!C173),Sheet2!$A$28:$A$40,1,FALSE))=TRUE,"ERROR","OK"))</f>
        <v/>
      </c>
      <c r="R173" s="130" t="str">
        <f t="shared" si="13"/>
        <v/>
      </c>
      <c r="S173" s="130" t="str">
        <f t="shared" si="14"/>
        <v/>
      </c>
    </row>
    <row r="174" spans="1:19" ht="14.3">
      <c r="A174" s="304"/>
      <c r="B174" s="305"/>
      <c r="C174" s="307"/>
      <c r="D174" s="299"/>
      <c r="E174" s="308"/>
      <c r="F174" s="303"/>
      <c r="G174" s="358"/>
      <c r="H174" s="358"/>
      <c r="I174" s="358"/>
      <c r="J174" s="358"/>
      <c r="K174" s="358"/>
      <c r="L174" s="358"/>
      <c r="M174" s="359"/>
      <c r="N174" s="261" t="str">
        <f t="shared" si="10"/>
        <v/>
      </c>
      <c r="O174" s="264" t="str">
        <f t="shared" si="11"/>
        <v/>
      </c>
      <c r="P174" s="102" t="str">
        <f t="shared" si="12"/>
        <v/>
      </c>
      <c r="Q174" s="130" t="str">
        <f>IF(A174="","",IF(ISERROR(VLOOKUP(CONCATENATE(HDV!B174,"_",HDV!C174),Sheet2!$A$28:$A$40,1,FALSE))=TRUE,"ERROR","OK"))</f>
        <v/>
      </c>
      <c r="R174" s="130" t="str">
        <f t="shared" si="13"/>
        <v/>
      </c>
      <c r="S174" s="130" t="str">
        <f t="shared" si="14"/>
        <v/>
      </c>
    </row>
    <row r="175" spans="1:19" ht="14.3">
      <c r="A175" s="304"/>
      <c r="B175" s="305"/>
      <c r="C175" s="307"/>
      <c r="D175" s="299"/>
      <c r="E175" s="308"/>
      <c r="F175" s="303"/>
      <c r="G175" s="358"/>
      <c r="H175" s="358"/>
      <c r="I175" s="358"/>
      <c r="J175" s="358"/>
      <c r="K175" s="358"/>
      <c r="L175" s="358"/>
      <c r="M175" s="359"/>
      <c r="N175" s="261" t="str">
        <f t="shared" si="10"/>
        <v/>
      </c>
      <c r="O175" s="264" t="str">
        <f t="shared" si="11"/>
        <v/>
      </c>
      <c r="P175" s="102" t="str">
        <f t="shared" si="12"/>
        <v/>
      </c>
      <c r="Q175" s="130" t="str">
        <f>IF(A175="","",IF(ISERROR(VLOOKUP(CONCATENATE(HDV!B175,"_",HDV!C175),Sheet2!$A$28:$A$40,1,FALSE))=TRUE,"ERROR","OK"))</f>
        <v/>
      </c>
      <c r="R175" s="130" t="str">
        <f t="shared" si="13"/>
        <v/>
      </c>
      <c r="S175" s="130" t="str">
        <f t="shared" si="14"/>
        <v/>
      </c>
    </row>
    <row r="176" spans="1:19" ht="14.3">
      <c r="A176" s="304"/>
      <c r="B176" s="305"/>
      <c r="C176" s="307"/>
      <c r="D176" s="299"/>
      <c r="E176" s="308"/>
      <c r="F176" s="303"/>
      <c r="G176" s="358"/>
      <c r="H176" s="358"/>
      <c r="I176" s="358"/>
      <c r="J176" s="358"/>
      <c r="K176" s="358"/>
      <c r="L176" s="358"/>
      <c r="M176" s="359"/>
      <c r="N176" s="261" t="str">
        <f t="shared" si="10"/>
        <v/>
      </c>
      <c r="O176" s="264" t="str">
        <f t="shared" si="11"/>
        <v/>
      </c>
      <c r="P176" s="102" t="str">
        <f t="shared" si="12"/>
        <v/>
      </c>
      <c r="Q176" s="130" t="str">
        <f>IF(A176="","",IF(ISERROR(VLOOKUP(CONCATENATE(HDV!B176,"_",HDV!C176),Sheet2!$A$28:$A$40,1,FALSE))=TRUE,"ERROR","OK"))</f>
        <v/>
      </c>
      <c r="R176" s="130" t="str">
        <f t="shared" si="13"/>
        <v/>
      </c>
      <c r="S176" s="130" t="str">
        <f t="shared" si="14"/>
        <v/>
      </c>
    </row>
    <row r="177" spans="1:19" ht="14.3">
      <c r="A177" s="304"/>
      <c r="B177" s="305"/>
      <c r="C177" s="307"/>
      <c r="D177" s="299"/>
      <c r="E177" s="308"/>
      <c r="F177" s="303"/>
      <c r="G177" s="358"/>
      <c r="H177" s="358"/>
      <c r="I177" s="358"/>
      <c r="J177" s="358"/>
      <c r="K177" s="358"/>
      <c r="L177" s="358"/>
      <c r="M177" s="359"/>
      <c r="N177" s="261" t="str">
        <f t="shared" si="10"/>
        <v/>
      </c>
      <c r="O177" s="264" t="str">
        <f t="shared" si="11"/>
        <v/>
      </c>
      <c r="P177" s="102" t="str">
        <f t="shared" si="12"/>
        <v/>
      </c>
      <c r="Q177" s="130" t="str">
        <f>IF(A177="","",IF(ISERROR(VLOOKUP(CONCATENATE(HDV!B177,"_",HDV!C177),Sheet2!$A$28:$A$40,1,FALSE))=TRUE,"ERROR","OK"))</f>
        <v/>
      </c>
      <c r="R177" s="130" t="str">
        <f t="shared" si="13"/>
        <v/>
      </c>
      <c r="S177" s="130" t="str">
        <f t="shared" si="14"/>
        <v/>
      </c>
    </row>
    <row r="178" spans="1:19" ht="14.3">
      <c r="A178" s="304"/>
      <c r="B178" s="305"/>
      <c r="C178" s="307"/>
      <c r="D178" s="299"/>
      <c r="E178" s="308"/>
      <c r="F178" s="303"/>
      <c r="G178" s="358"/>
      <c r="H178" s="358"/>
      <c r="I178" s="358"/>
      <c r="J178" s="358"/>
      <c r="K178" s="358"/>
      <c r="L178" s="358"/>
      <c r="M178" s="359"/>
      <c r="N178" s="261" t="str">
        <f t="shared" si="10"/>
        <v/>
      </c>
      <c r="O178" s="264" t="str">
        <f t="shared" si="11"/>
        <v/>
      </c>
      <c r="P178" s="102" t="str">
        <f t="shared" si="12"/>
        <v/>
      </c>
      <c r="Q178" s="130" t="str">
        <f>IF(A178="","",IF(ISERROR(VLOOKUP(CONCATENATE(HDV!B178,"_",HDV!C178),Sheet2!$A$28:$A$40,1,FALSE))=TRUE,"ERROR","OK"))</f>
        <v/>
      </c>
      <c r="R178" s="130" t="str">
        <f t="shared" si="13"/>
        <v/>
      </c>
      <c r="S178" s="130" t="str">
        <f t="shared" si="14"/>
        <v/>
      </c>
    </row>
    <row r="179" spans="1:19" ht="14.3">
      <c r="A179" s="304"/>
      <c r="B179" s="305"/>
      <c r="C179" s="307"/>
      <c r="D179" s="299"/>
      <c r="E179" s="308"/>
      <c r="F179" s="303"/>
      <c r="G179" s="358"/>
      <c r="H179" s="358"/>
      <c r="I179" s="358"/>
      <c r="J179" s="358"/>
      <c r="K179" s="358"/>
      <c r="L179" s="358"/>
      <c r="M179" s="359"/>
      <c r="N179" s="261" t="str">
        <f t="shared" si="10"/>
        <v/>
      </c>
      <c r="O179" s="264" t="str">
        <f t="shared" si="11"/>
        <v/>
      </c>
      <c r="P179" s="102" t="str">
        <f t="shared" si="12"/>
        <v/>
      </c>
      <c r="Q179" s="130" t="str">
        <f>IF(A179="","",IF(ISERROR(VLOOKUP(CONCATENATE(HDV!B179,"_",HDV!C179),Sheet2!$A$28:$A$40,1,FALSE))=TRUE,"ERROR","OK"))</f>
        <v/>
      </c>
      <c r="R179" s="130" t="str">
        <f t="shared" si="13"/>
        <v/>
      </c>
      <c r="S179" s="130" t="str">
        <f t="shared" si="14"/>
        <v/>
      </c>
    </row>
    <row r="180" spans="1:19" ht="14.3">
      <c r="A180" s="304"/>
      <c r="B180" s="305"/>
      <c r="C180" s="307"/>
      <c r="D180" s="299"/>
      <c r="E180" s="308"/>
      <c r="F180" s="303"/>
      <c r="G180" s="358"/>
      <c r="H180" s="358"/>
      <c r="I180" s="358"/>
      <c r="J180" s="358"/>
      <c r="K180" s="358"/>
      <c r="L180" s="358"/>
      <c r="M180" s="359"/>
      <c r="N180" s="261" t="str">
        <f t="shared" si="10"/>
        <v/>
      </c>
      <c r="O180" s="264" t="str">
        <f t="shared" si="11"/>
        <v/>
      </c>
      <c r="P180" s="102" t="str">
        <f t="shared" si="12"/>
        <v/>
      </c>
      <c r="Q180" s="130" t="str">
        <f>IF(A180="","",IF(ISERROR(VLOOKUP(CONCATENATE(HDV!B180,"_",HDV!C180),Sheet2!$A$28:$A$40,1,FALSE))=TRUE,"ERROR","OK"))</f>
        <v/>
      </c>
      <c r="R180" s="130" t="str">
        <f t="shared" si="13"/>
        <v/>
      </c>
      <c r="S180" s="130" t="str">
        <f t="shared" si="14"/>
        <v/>
      </c>
    </row>
    <row r="181" spans="1:19" ht="14.3">
      <c r="A181" s="304"/>
      <c r="B181" s="305"/>
      <c r="C181" s="307"/>
      <c r="D181" s="299"/>
      <c r="E181" s="308"/>
      <c r="F181" s="303"/>
      <c r="G181" s="358"/>
      <c r="H181" s="358"/>
      <c r="I181" s="358"/>
      <c r="J181" s="358"/>
      <c r="K181" s="358"/>
      <c r="L181" s="358"/>
      <c r="M181" s="359"/>
      <c r="N181" s="261" t="str">
        <f t="shared" si="10"/>
        <v/>
      </c>
      <c r="O181" s="264" t="str">
        <f t="shared" si="11"/>
        <v/>
      </c>
      <c r="P181" s="102" t="str">
        <f t="shared" si="12"/>
        <v/>
      </c>
      <c r="Q181" s="130" t="str">
        <f>IF(A181="","",IF(ISERROR(VLOOKUP(CONCATENATE(HDV!B181,"_",HDV!C181),Sheet2!$A$28:$A$40,1,FALSE))=TRUE,"ERROR","OK"))</f>
        <v/>
      </c>
      <c r="R181" s="130" t="str">
        <f t="shared" si="13"/>
        <v/>
      </c>
      <c r="S181" s="130" t="str">
        <f t="shared" si="14"/>
        <v/>
      </c>
    </row>
    <row r="182" spans="1:19" ht="14.3">
      <c r="A182" s="304"/>
      <c r="B182" s="305"/>
      <c r="C182" s="307"/>
      <c r="D182" s="299"/>
      <c r="E182" s="308"/>
      <c r="F182" s="303"/>
      <c r="G182" s="358"/>
      <c r="H182" s="358"/>
      <c r="I182" s="358"/>
      <c r="J182" s="358"/>
      <c r="K182" s="358"/>
      <c r="L182" s="358"/>
      <c r="M182" s="359"/>
      <c r="N182" s="261" t="str">
        <f t="shared" si="10"/>
        <v/>
      </c>
      <c r="O182" s="264" t="str">
        <f t="shared" si="11"/>
        <v/>
      </c>
      <c r="P182" s="102" t="str">
        <f t="shared" si="12"/>
        <v/>
      </c>
      <c r="Q182" s="130" t="str">
        <f>IF(A182="","",IF(ISERROR(VLOOKUP(CONCATENATE(HDV!B182,"_",HDV!C182),Sheet2!$A$28:$A$40,1,FALSE))=TRUE,"ERROR","OK"))</f>
        <v/>
      </c>
      <c r="R182" s="130" t="str">
        <f t="shared" si="13"/>
        <v/>
      </c>
      <c r="S182" s="130" t="str">
        <f t="shared" si="14"/>
        <v/>
      </c>
    </row>
    <row r="183" spans="1:19" ht="14.3">
      <c r="A183" s="304"/>
      <c r="B183" s="305"/>
      <c r="C183" s="307"/>
      <c r="D183" s="299"/>
      <c r="E183" s="308"/>
      <c r="F183" s="303"/>
      <c r="G183" s="358"/>
      <c r="H183" s="358"/>
      <c r="I183" s="358"/>
      <c r="J183" s="358"/>
      <c r="K183" s="358"/>
      <c r="L183" s="358"/>
      <c r="M183" s="359"/>
      <c r="N183" s="261" t="str">
        <f t="shared" si="10"/>
        <v/>
      </c>
      <c r="O183" s="264" t="str">
        <f t="shared" si="11"/>
        <v/>
      </c>
      <c r="P183" s="102" t="str">
        <f t="shared" si="12"/>
        <v/>
      </c>
      <c r="Q183" s="130" t="str">
        <f>IF(A183="","",IF(ISERROR(VLOOKUP(CONCATENATE(HDV!B183,"_",HDV!C183),Sheet2!$A$28:$A$40,1,FALSE))=TRUE,"ERROR","OK"))</f>
        <v/>
      </c>
      <c r="R183" s="130" t="str">
        <f t="shared" si="13"/>
        <v/>
      </c>
      <c r="S183" s="130" t="str">
        <f t="shared" si="14"/>
        <v/>
      </c>
    </row>
    <row r="184" spans="1:19" ht="14.3">
      <c r="A184" s="304"/>
      <c r="B184" s="305"/>
      <c r="C184" s="307"/>
      <c r="D184" s="299"/>
      <c r="E184" s="308"/>
      <c r="F184" s="303"/>
      <c r="G184" s="358"/>
      <c r="H184" s="358"/>
      <c r="I184" s="358"/>
      <c r="J184" s="358"/>
      <c r="K184" s="358"/>
      <c r="L184" s="358"/>
      <c r="M184" s="359"/>
      <c r="N184" s="261" t="str">
        <f t="shared" si="10"/>
        <v/>
      </c>
      <c r="O184" s="264" t="str">
        <f t="shared" si="11"/>
        <v/>
      </c>
      <c r="P184" s="102" t="str">
        <f t="shared" si="12"/>
        <v/>
      </c>
      <c r="Q184" s="130" t="str">
        <f>IF(A184="","",IF(ISERROR(VLOOKUP(CONCATENATE(HDV!B184,"_",HDV!C184),Sheet2!$A$28:$A$40,1,FALSE))=TRUE,"ERROR","OK"))</f>
        <v/>
      </c>
      <c r="R184" s="130" t="str">
        <f t="shared" si="13"/>
        <v/>
      </c>
      <c r="S184" s="130" t="str">
        <f t="shared" si="14"/>
        <v/>
      </c>
    </row>
    <row r="185" spans="1:19" ht="14.3">
      <c r="A185" s="304"/>
      <c r="B185" s="305"/>
      <c r="C185" s="307"/>
      <c r="D185" s="299"/>
      <c r="E185" s="308"/>
      <c r="F185" s="303"/>
      <c r="G185" s="358"/>
      <c r="H185" s="358"/>
      <c r="I185" s="358"/>
      <c r="J185" s="358"/>
      <c r="K185" s="358"/>
      <c r="L185" s="358"/>
      <c r="M185" s="359"/>
      <c r="N185" s="261" t="str">
        <f t="shared" si="10"/>
        <v/>
      </c>
      <c r="O185" s="264" t="str">
        <f t="shared" si="11"/>
        <v/>
      </c>
      <c r="P185" s="102" t="str">
        <f t="shared" si="12"/>
        <v/>
      </c>
      <c r="Q185" s="130" t="str">
        <f>IF(A185="","",IF(ISERROR(VLOOKUP(CONCATENATE(HDV!B185,"_",HDV!C185),Sheet2!$A$28:$A$40,1,FALSE))=TRUE,"ERROR","OK"))</f>
        <v/>
      </c>
      <c r="R185" s="130" t="str">
        <f t="shared" si="13"/>
        <v/>
      </c>
      <c r="S185" s="130" t="str">
        <f t="shared" si="14"/>
        <v/>
      </c>
    </row>
    <row r="186" spans="1:19" ht="14.3">
      <c r="A186" s="304"/>
      <c r="B186" s="305"/>
      <c r="C186" s="307"/>
      <c r="D186" s="299"/>
      <c r="E186" s="308"/>
      <c r="F186" s="303"/>
      <c r="G186" s="358"/>
      <c r="H186" s="358"/>
      <c r="I186" s="358"/>
      <c r="J186" s="358"/>
      <c r="K186" s="358"/>
      <c r="L186" s="358"/>
      <c r="M186" s="359"/>
      <c r="N186" s="261" t="str">
        <f t="shared" si="10"/>
        <v/>
      </c>
      <c r="O186" s="264" t="str">
        <f t="shared" si="11"/>
        <v/>
      </c>
      <c r="P186" s="102" t="str">
        <f t="shared" si="12"/>
        <v/>
      </c>
      <c r="Q186" s="130" t="str">
        <f>IF(A186="","",IF(ISERROR(VLOOKUP(CONCATENATE(HDV!B186,"_",HDV!C186),Sheet2!$A$28:$A$40,1,FALSE))=TRUE,"ERROR","OK"))</f>
        <v/>
      </c>
      <c r="R186" s="130" t="str">
        <f t="shared" si="13"/>
        <v/>
      </c>
      <c r="S186" s="130" t="str">
        <f t="shared" si="14"/>
        <v/>
      </c>
    </row>
    <row r="187" spans="1:19" ht="14.3">
      <c r="A187" s="304"/>
      <c r="B187" s="305"/>
      <c r="C187" s="307"/>
      <c r="D187" s="299"/>
      <c r="E187" s="308"/>
      <c r="F187" s="303"/>
      <c r="G187" s="358"/>
      <c r="H187" s="358"/>
      <c r="I187" s="358"/>
      <c r="J187" s="358"/>
      <c r="K187" s="358"/>
      <c r="L187" s="358"/>
      <c r="M187" s="359"/>
      <c r="N187" s="261" t="str">
        <f t="shared" si="10"/>
        <v/>
      </c>
      <c r="O187" s="264" t="str">
        <f t="shared" si="11"/>
        <v/>
      </c>
      <c r="P187" s="102" t="str">
        <f t="shared" si="12"/>
        <v/>
      </c>
      <c r="Q187" s="130" t="str">
        <f>IF(A187="","",IF(ISERROR(VLOOKUP(CONCATENATE(HDV!B187,"_",HDV!C187),Sheet2!$A$28:$A$40,1,FALSE))=TRUE,"ERROR","OK"))</f>
        <v/>
      </c>
      <c r="R187" s="130" t="str">
        <f t="shared" si="13"/>
        <v/>
      </c>
      <c r="S187" s="130" t="str">
        <f t="shared" si="14"/>
        <v/>
      </c>
    </row>
    <row r="188" spans="1:19" ht="14.3">
      <c r="A188" s="304"/>
      <c r="B188" s="305"/>
      <c r="C188" s="307"/>
      <c r="D188" s="299"/>
      <c r="E188" s="308"/>
      <c r="F188" s="303"/>
      <c r="G188" s="358"/>
      <c r="H188" s="358"/>
      <c r="I188" s="358"/>
      <c r="J188" s="358"/>
      <c r="K188" s="358"/>
      <c r="L188" s="358"/>
      <c r="M188" s="359"/>
      <c r="N188" s="261" t="str">
        <f t="shared" si="10"/>
        <v/>
      </c>
      <c r="O188" s="264" t="str">
        <f t="shared" si="11"/>
        <v/>
      </c>
      <c r="P188" s="102" t="str">
        <f t="shared" si="12"/>
        <v/>
      </c>
      <c r="Q188" s="130" t="str">
        <f>IF(A188="","",IF(ISERROR(VLOOKUP(CONCATENATE(HDV!B188,"_",HDV!C188),Sheet2!$A$28:$A$40,1,FALSE))=TRUE,"ERROR","OK"))</f>
        <v/>
      </c>
      <c r="R188" s="130" t="str">
        <f t="shared" si="13"/>
        <v/>
      </c>
      <c r="S188" s="130" t="str">
        <f t="shared" si="14"/>
        <v/>
      </c>
    </row>
    <row r="189" spans="1:19" ht="14.3">
      <c r="A189" s="304"/>
      <c r="B189" s="305"/>
      <c r="C189" s="307"/>
      <c r="D189" s="299"/>
      <c r="E189" s="308"/>
      <c r="F189" s="303"/>
      <c r="G189" s="358"/>
      <c r="H189" s="358"/>
      <c r="I189" s="358"/>
      <c r="J189" s="358"/>
      <c r="K189" s="358"/>
      <c r="L189" s="358"/>
      <c r="M189" s="359"/>
      <c r="N189" s="261" t="str">
        <f t="shared" si="10"/>
        <v/>
      </c>
      <c r="O189" s="264" t="str">
        <f t="shared" si="11"/>
        <v/>
      </c>
      <c r="P189" s="102" t="str">
        <f t="shared" si="12"/>
        <v/>
      </c>
      <c r="Q189" s="130" t="str">
        <f>IF(A189="","",IF(ISERROR(VLOOKUP(CONCATENATE(HDV!B189,"_",HDV!C189),Sheet2!$A$28:$A$40,1,FALSE))=TRUE,"ERROR","OK"))</f>
        <v/>
      </c>
      <c r="R189" s="130" t="str">
        <f t="shared" si="13"/>
        <v/>
      </c>
      <c r="S189" s="130" t="str">
        <f t="shared" si="14"/>
        <v/>
      </c>
    </row>
    <row r="190" spans="1:19" ht="14.3">
      <c r="A190" s="304"/>
      <c r="B190" s="305"/>
      <c r="C190" s="307"/>
      <c r="D190" s="299"/>
      <c r="E190" s="308"/>
      <c r="F190" s="303"/>
      <c r="G190" s="358"/>
      <c r="H190" s="358"/>
      <c r="I190" s="358"/>
      <c r="J190" s="358"/>
      <c r="K190" s="358"/>
      <c r="L190" s="358"/>
      <c r="M190" s="359"/>
      <c r="N190" s="261" t="str">
        <f t="shared" si="10"/>
        <v/>
      </c>
      <c r="O190" s="264" t="str">
        <f t="shared" si="11"/>
        <v/>
      </c>
      <c r="P190" s="102" t="str">
        <f t="shared" si="12"/>
        <v/>
      </c>
      <c r="Q190" s="130" t="str">
        <f>IF(A190="","",IF(ISERROR(VLOOKUP(CONCATENATE(HDV!B190,"_",HDV!C190),Sheet2!$A$28:$A$40,1,FALSE))=TRUE,"ERROR","OK"))</f>
        <v/>
      </c>
      <c r="R190" s="130" t="str">
        <f t="shared" si="13"/>
        <v/>
      </c>
      <c r="S190" s="130" t="str">
        <f t="shared" si="14"/>
        <v/>
      </c>
    </row>
    <row r="191" spans="1:19" ht="14.3">
      <c r="A191" s="304"/>
      <c r="B191" s="305"/>
      <c r="C191" s="307"/>
      <c r="D191" s="299"/>
      <c r="E191" s="308"/>
      <c r="F191" s="303"/>
      <c r="G191" s="358"/>
      <c r="H191" s="358"/>
      <c r="I191" s="358"/>
      <c r="J191" s="358"/>
      <c r="K191" s="358"/>
      <c r="L191" s="358"/>
      <c r="M191" s="359"/>
      <c r="N191" s="261" t="str">
        <f t="shared" si="10"/>
        <v/>
      </c>
      <c r="O191" s="264" t="str">
        <f t="shared" si="11"/>
        <v/>
      </c>
      <c r="P191" s="102" t="str">
        <f t="shared" si="12"/>
        <v/>
      </c>
      <c r="Q191" s="130" t="str">
        <f>IF(A191="","",IF(ISERROR(VLOOKUP(CONCATENATE(HDV!B191,"_",HDV!C191),Sheet2!$A$28:$A$40,1,FALSE))=TRUE,"ERROR","OK"))</f>
        <v/>
      </c>
      <c r="R191" s="130" t="str">
        <f t="shared" si="13"/>
        <v/>
      </c>
      <c r="S191" s="130" t="str">
        <f t="shared" si="14"/>
        <v/>
      </c>
    </row>
    <row r="192" spans="1:19" ht="14.3">
      <c r="A192" s="304"/>
      <c r="B192" s="305"/>
      <c r="C192" s="307"/>
      <c r="D192" s="299"/>
      <c r="E192" s="308"/>
      <c r="F192" s="303"/>
      <c r="G192" s="358"/>
      <c r="H192" s="358"/>
      <c r="I192" s="358"/>
      <c r="J192" s="358"/>
      <c r="K192" s="358"/>
      <c r="L192" s="358"/>
      <c r="M192" s="359"/>
      <c r="N192" s="261" t="str">
        <f t="shared" si="10"/>
        <v/>
      </c>
      <c r="O192" s="264" t="str">
        <f t="shared" si="11"/>
        <v/>
      </c>
      <c r="P192" s="102" t="str">
        <f t="shared" si="12"/>
        <v/>
      </c>
      <c r="Q192" s="130" t="str">
        <f>IF(A192="","",IF(ISERROR(VLOOKUP(CONCATENATE(HDV!B192,"_",HDV!C192),Sheet2!$A$28:$A$40,1,FALSE))=TRUE,"ERROR","OK"))</f>
        <v/>
      </c>
      <c r="R192" s="130" t="str">
        <f t="shared" si="13"/>
        <v/>
      </c>
      <c r="S192" s="130" t="str">
        <f t="shared" si="14"/>
        <v/>
      </c>
    </row>
    <row r="193" spans="1:19" ht="14.3">
      <c r="A193" s="304"/>
      <c r="B193" s="305"/>
      <c r="C193" s="307"/>
      <c r="D193" s="299"/>
      <c r="E193" s="308"/>
      <c r="F193" s="303"/>
      <c r="G193" s="358"/>
      <c r="H193" s="358"/>
      <c r="I193" s="358"/>
      <c r="J193" s="358"/>
      <c r="K193" s="358"/>
      <c r="L193" s="358"/>
      <c r="M193" s="359"/>
      <c r="N193" s="261" t="str">
        <f t="shared" si="10"/>
        <v/>
      </c>
      <c r="O193" s="264" t="str">
        <f t="shared" si="11"/>
        <v/>
      </c>
      <c r="P193" s="102" t="str">
        <f t="shared" si="12"/>
        <v/>
      </c>
      <c r="Q193" s="130" t="str">
        <f>IF(A193="","",IF(ISERROR(VLOOKUP(CONCATENATE(HDV!B193,"_",HDV!C193),Sheet2!$A$28:$A$40,1,FALSE))=TRUE,"ERROR","OK"))</f>
        <v/>
      </c>
      <c r="R193" s="130" t="str">
        <f t="shared" si="13"/>
        <v/>
      </c>
      <c r="S193" s="130" t="str">
        <f t="shared" si="14"/>
        <v/>
      </c>
    </row>
    <row r="194" spans="1:19" ht="14.3">
      <c r="A194" s="304"/>
      <c r="B194" s="305"/>
      <c r="C194" s="307"/>
      <c r="D194" s="299"/>
      <c r="E194" s="308"/>
      <c r="F194" s="303"/>
      <c r="G194" s="358"/>
      <c r="H194" s="358"/>
      <c r="I194" s="358"/>
      <c r="J194" s="358"/>
      <c r="K194" s="358"/>
      <c r="L194" s="358"/>
      <c r="M194" s="359"/>
      <c r="N194" s="261" t="str">
        <f t="shared" si="10"/>
        <v/>
      </c>
      <c r="O194" s="264" t="str">
        <f t="shared" si="11"/>
        <v/>
      </c>
      <c r="P194" s="102" t="str">
        <f t="shared" si="12"/>
        <v/>
      </c>
      <c r="Q194" s="130" t="str">
        <f>IF(A194="","",IF(ISERROR(VLOOKUP(CONCATENATE(HDV!B194,"_",HDV!C194),Sheet2!$A$28:$A$40,1,FALSE))=TRUE,"ERROR","OK"))</f>
        <v/>
      </c>
      <c r="R194" s="130" t="str">
        <f t="shared" si="13"/>
        <v/>
      </c>
      <c r="S194" s="130" t="str">
        <f t="shared" si="14"/>
        <v/>
      </c>
    </row>
    <row r="195" spans="1:19" ht="14.3">
      <c r="A195" s="304"/>
      <c r="B195" s="305"/>
      <c r="C195" s="307"/>
      <c r="D195" s="299"/>
      <c r="E195" s="308"/>
      <c r="F195" s="303"/>
      <c r="G195" s="358"/>
      <c r="H195" s="358"/>
      <c r="I195" s="358"/>
      <c r="J195" s="358"/>
      <c r="K195" s="358"/>
      <c r="L195" s="358"/>
      <c r="M195" s="359"/>
      <c r="N195" s="261" t="str">
        <f t="shared" si="10"/>
        <v/>
      </c>
      <c r="O195" s="264" t="str">
        <f t="shared" si="11"/>
        <v/>
      </c>
      <c r="P195" s="102" t="str">
        <f t="shared" si="12"/>
        <v/>
      </c>
      <c r="Q195" s="130" t="str">
        <f>IF(A195="","",IF(ISERROR(VLOOKUP(CONCATENATE(HDV!B195,"_",HDV!C195),Sheet2!$A$28:$A$40,1,FALSE))=TRUE,"ERROR","OK"))</f>
        <v/>
      </c>
      <c r="R195" s="130" t="str">
        <f t="shared" si="13"/>
        <v/>
      </c>
      <c r="S195" s="130" t="str">
        <f t="shared" si="14"/>
        <v/>
      </c>
    </row>
    <row r="196" spans="1:19" ht="14.3">
      <c r="A196" s="304"/>
      <c r="B196" s="305"/>
      <c r="C196" s="307"/>
      <c r="D196" s="299"/>
      <c r="E196" s="308"/>
      <c r="F196" s="303"/>
      <c r="G196" s="358"/>
      <c r="H196" s="358"/>
      <c r="I196" s="358"/>
      <c r="J196" s="358"/>
      <c r="K196" s="358"/>
      <c r="L196" s="358"/>
      <c r="M196" s="359"/>
      <c r="N196" s="261" t="str">
        <f t="shared" si="10"/>
        <v/>
      </c>
      <c r="O196" s="264" t="str">
        <f t="shared" si="11"/>
        <v/>
      </c>
      <c r="P196" s="102" t="str">
        <f t="shared" si="12"/>
        <v/>
      </c>
      <c r="Q196" s="130" t="str">
        <f>IF(A196="","",IF(ISERROR(VLOOKUP(CONCATENATE(HDV!B196,"_",HDV!C196),Sheet2!$A$28:$A$40,1,FALSE))=TRUE,"ERROR","OK"))</f>
        <v/>
      </c>
      <c r="R196" s="130" t="str">
        <f t="shared" si="13"/>
        <v/>
      </c>
      <c r="S196" s="130" t="str">
        <f t="shared" si="14"/>
        <v/>
      </c>
    </row>
    <row r="197" spans="1:19" ht="14.3">
      <c r="A197" s="304"/>
      <c r="B197" s="305"/>
      <c r="C197" s="307"/>
      <c r="D197" s="299"/>
      <c r="E197" s="308"/>
      <c r="F197" s="303"/>
      <c r="G197" s="358"/>
      <c r="H197" s="358"/>
      <c r="I197" s="358"/>
      <c r="J197" s="358"/>
      <c r="K197" s="358"/>
      <c r="L197" s="358"/>
      <c r="M197" s="359"/>
      <c r="N197" s="261" t="str">
        <f t="shared" si="10"/>
        <v/>
      </c>
      <c r="O197" s="264" t="str">
        <f t="shared" si="11"/>
        <v/>
      </c>
      <c r="P197" s="102" t="str">
        <f t="shared" si="12"/>
        <v/>
      </c>
      <c r="Q197" s="130" t="str">
        <f>IF(A197="","",IF(ISERROR(VLOOKUP(CONCATENATE(HDV!B197,"_",HDV!C197),Sheet2!$A$28:$A$40,1,FALSE))=TRUE,"ERROR","OK"))</f>
        <v/>
      </c>
      <c r="R197" s="130" t="str">
        <f t="shared" si="13"/>
        <v/>
      </c>
      <c r="S197" s="130" t="str">
        <f t="shared" si="14"/>
        <v/>
      </c>
    </row>
    <row r="198" spans="1:19" ht="14.3">
      <c r="A198" s="304"/>
      <c r="B198" s="305"/>
      <c r="C198" s="307"/>
      <c r="D198" s="299"/>
      <c r="E198" s="308"/>
      <c r="F198" s="303"/>
      <c r="G198" s="358"/>
      <c r="H198" s="358"/>
      <c r="I198" s="358"/>
      <c r="J198" s="358"/>
      <c r="K198" s="358"/>
      <c r="L198" s="358"/>
      <c r="M198" s="359"/>
      <c r="N198" s="261" t="str">
        <f t="shared" si="10"/>
        <v/>
      </c>
      <c r="O198" s="264" t="str">
        <f t="shared" si="11"/>
        <v/>
      </c>
      <c r="P198" s="102" t="str">
        <f t="shared" si="12"/>
        <v/>
      </c>
      <c r="Q198" s="130" t="str">
        <f>IF(A198="","",IF(ISERROR(VLOOKUP(CONCATENATE(HDV!B198,"_",HDV!C198),Sheet2!$A$28:$A$40,1,FALSE))=TRUE,"ERROR","OK"))</f>
        <v/>
      </c>
      <c r="R198" s="130" t="str">
        <f t="shared" si="13"/>
        <v/>
      </c>
      <c r="S198" s="130" t="str">
        <f t="shared" si="14"/>
        <v/>
      </c>
    </row>
    <row r="199" spans="1:19" ht="14.3">
      <c r="A199" s="304"/>
      <c r="B199" s="305"/>
      <c r="C199" s="307"/>
      <c r="D199" s="299"/>
      <c r="E199" s="308"/>
      <c r="F199" s="303"/>
      <c r="G199" s="358"/>
      <c r="H199" s="358"/>
      <c r="I199" s="358"/>
      <c r="J199" s="358"/>
      <c r="K199" s="358"/>
      <c r="L199" s="358"/>
      <c r="M199" s="359"/>
      <c r="N199" s="261" t="str">
        <f t="shared" si="10"/>
        <v/>
      </c>
      <c r="O199" s="264" t="str">
        <f t="shared" si="11"/>
        <v/>
      </c>
      <c r="P199" s="102" t="str">
        <f t="shared" si="12"/>
        <v/>
      </c>
      <c r="Q199" s="130" t="str">
        <f>IF(A199="","",IF(ISERROR(VLOOKUP(CONCATENATE(HDV!B199,"_",HDV!C199),Sheet2!$A$28:$A$40,1,FALSE))=TRUE,"ERROR","OK"))</f>
        <v/>
      </c>
      <c r="R199" s="130" t="str">
        <f t="shared" si="13"/>
        <v/>
      </c>
      <c r="S199" s="130" t="str">
        <f t="shared" si="14"/>
        <v/>
      </c>
    </row>
    <row r="200" spans="1:19" ht="14.3">
      <c r="A200" s="304"/>
      <c r="B200" s="305"/>
      <c r="C200" s="307"/>
      <c r="D200" s="299"/>
      <c r="E200" s="308"/>
      <c r="F200" s="303"/>
      <c r="G200" s="358"/>
      <c r="H200" s="358"/>
      <c r="I200" s="358"/>
      <c r="J200" s="358"/>
      <c r="K200" s="358"/>
      <c r="L200" s="358"/>
      <c r="M200" s="359"/>
      <c r="N200" s="261" t="str">
        <f t="shared" si="10"/>
        <v/>
      </c>
      <c r="O200" s="264" t="str">
        <f t="shared" si="11"/>
        <v/>
      </c>
      <c r="P200" s="102" t="str">
        <f t="shared" si="12"/>
        <v/>
      </c>
      <c r="Q200" s="130" t="str">
        <f>IF(A200="","",IF(ISERROR(VLOOKUP(CONCATENATE(HDV!B200,"_",HDV!C200),Sheet2!$A$28:$A$40,1,FALSE))=TRUE,"ERROR","OK"))</f>
        <v/>
      </c>
      <c r="R200" s="130" t="str">
        <f t="shared" si="13"/>
        <v/>
      </c>
      <c r="S200" s="130" t="str">
        <f t="shared" si="14"/>
        <v/>
      </c>
    </row>
    <row r="201" spans="1:19" ht="14.3">
      <c r="A201" s="304"/>
      <c r="B201" s="305"/>
      <c r="C201" s="307"/>
      <c r="D201" s="299"/>
      <c r="E201" s="308"/>
      <c r="F201" s="303"/>
      <c r="G201" s="358"/>
      <c r="H201" s="358"/>
      <c r="I201" s="358"/>
      <c r="J201" s="358"/>
      <c r="K201" s="358"/>
      <c r="L201" s="358"/>
      <c r="M201" s="359"/>
      <c r="N201" s="261" t="str">
        <f t="shared" si="10"/>
        <v/>
      </c>
      <c r="O201" s="264" t="str">
        <f t="shared" si="11"/>
        <v/>
      </c>
      <c r="P201" s="102" t="str">
        <f t="shared" si="12"/>
        <v/>
      </c>
      <c r="Q201" s="130" t="str">
        <f>IF(A201="","",IF(ISERROR(VLOOKUP(CONCATENATE(HDV!B201,"_",HDV!C201),Sheet2!$A$28:$A$40,1,FALSE))=TRUE,"ERROR","OK"))</f>
        <v/>
      </c>
      <c r="R201" s="130" t="str">
        <f t="shared" si="13"/>
        <v/>
      </c>
      <c r="S201" s="130" t="str">
        <f t="shared" si="14"/>
        <v/>
      </c>
    </row>
    <row r="202" spans="1:19" ht="14.3">
      <c r="A202" s="304"/>
      <c r="B202" s="305"/>
      <c r="C202" s="307"/>
      <c r="D202" s="299"/>
      <c r="E202" s="308"/>
      <c r="F202" s="303"/>
      <c r="G202" s="358"/>
      <c r="H202" s="358"/>
      <c r="I202" s="358"/>
      <c r="J202" s="358"/>
      <c r="K202" s="358"/>
      <c r="L202" s="358"/>
      <c r="M202" s="359"/>
      <c r="N202" s="261" t="str">
        <f t="shared" si="10"/>
        <v/>
      </c>
      <c r="O202" s="264" t="str">
        <f t="shared" si="11"/>
        <v/>
      </c>
      <c r="P202" s="102" t="str">
        <f t="shared" si="12"/>
        <v/>
      </c>
      <c r="Q202" s="130" t="str">
        <f>IF(A202="","",IF(ISERROR(VLOOKUP(CONCATENATE(HDV!B202,"_",HDV!C202),Sheet2!$A$28:$A$40,1,FALSE))=TRUE,"ERROR","OK"))</f>
        <v/>
      </c>
      <c r="R202" s="130" t="str">
        <f t="shared" si="13"/>
        <v/>
      </c>
      <c r="S202" s="130" t="str">
        <f t="shared" si="14"/>
        <v/>
      </c>
    </row>
    <row r="203" spans="1:19" ht="14.3">
      <c r="A203" s="304"/>
      <c r="B203" s="305"/>
      <c r="C203" s="307"/>
      <c r="D203" s="299"/>
      <c r="E203" s="308"/>
      <c r="F203" s="303"/>
      <c r="G203" s="358"/>
      <c r="H203" s="358"/>
      <c r="I203" s="358"/>
      <c r="J203" s="358"/>
      <c r="K203" s="358"/>
      <c r="L203" s="358"/>
      <c r="M203" s="359"/>
      <c r="N203" s="261" t="str">
        <f t="shared" si="10"/>
        <v/>
      </c>
      <c r="O203" s="264" t="str">
        <f t="shared" si="11"/>
        <v/>
      </c>
      <c r="P203" s="102" t="str">
        <f t="shared" si="12"/>
        <v/>
      </c>
      <c r="Q203" s="130" t="str">
        <f>IF(A203="","",IF(ISERROR(VLOOKUP(CONCATENATE(HDV!B203,"_",HDV!C203),Sheet2!$A$28:$A$40,1,FALSE))=TRUE,"ERROR","OK"))</f>
        <v/>
      </c>
      <c r="R203" s="130" t="str">
        <f t="shared" si="13"/>
        <v/>
      </c>
      <c r="S203" s="130" t="str">
        <f t="shared" si="14"/>
        <v/>
      </c>
    </row>
    <row r="204" spans="1:19" ht="14.3">
      <c r="A204" s="304"/>
      <c r="B204" s="305"/>
      <c r="C204" s="307"/>
      <c r="D204" s="299"/>
      <c r="E204" s="308"/>
      <c r="F204" s="303"/>
      <c r="G204" s="358"/>
      <c r="H204" s="358"/>
      <c r="I204" s="358"/>
      <c r="J204" s="358"/>
      <c r="K204" s="358"/>
      <c r="L204" s="358"/>
      <c r="M204" s="359"/>
      <c r="N204" s="261" t="str">
        <f t="shared" si="10"/>
        <v/>
      </c>
      <c r="O204" s="264" t="str">
        <f t="shared" si="11"/>
        <v/>
      </c>
      <c r="P204" s="102" t="str">
        <f t="shared" si="12"/>
        <v/>
      </c>
      <c r="Q204" s="130" t="str">
        <f>IF(A204="","",IF(ISERROR(VLOOKUP(CONCATENATE(HDV!B204,"_",HDV!C204),Sheet2!$A$28:$A$40,1,FALSE))=TRUE,"ERROR","OK"))</f>
        <v/>
      </c>
      <c r="R204" s="130" t="str">
        <f t="shared" si="13"/>
        <v/>
      </c>
      <c r="S204" s="130" t="str">
        <f t="shared" si="14"/>
        <v/>
      </c>
    </row>
    <row r="205" spans="1:19" ht="14.3">
      <c r="A205" s="304"/>
      <c r="B205" s="305"/>
      <c r="C205" s="307"/>
      <c r="D205" s="299"/>
      <c r="E205" s="308"/>
      <c r="F205" s="303"/>
      <c r="G205" s="358"/>
      <c r="H205" s="358"/>
      <c r="I205" s="358"/>
      <c r="J205" s="358"/>
      <c r="K205" s="358"/>
      <c r="L205" s="358"/>
      <c r="M205" s="359"/>
      <c r="N205" s="261" t="str">
        <f t="shared" si="10"/>
        <v/>
      </c>
      <c r="O205" s="264" t="str">
        <f t="shared" si="11"/>
        <v/>
      </c>
      <c r="P205" s="102" t="str">
        <f t="shared" si="12"/>
        <v/>
      </c>
      <c r="Q205" s="130" t="str">
        <f>IF(A205="","",IF(ISERROR(VLOOKUP(CONCATENATE(HDV!B205,"_",HDV!C205),Sheet2!$A$28:$A$40,1,FALSE))=TRUE,"ERROR","OK"))</f>
        <v/>
      </c>
      <c r="R205" s="130" t="str">
        <f t="shared" si="13"/>
        <v/>
      </c>
      <c r="S205" s="130" t="str">
        <f t="shared" si="14"/>
        <v/>
      </c>
    </row>
    <row r="206" spans="1:19" ht="14.3">
      <c r="A206" s="304"/>
      <c r="B206" s="305"/>
      <c r="C206" s="307"/>
      <c r="D206" s="299"/>
      <c r="E206" s="308"/>
      <c r="F206" s="303"/>
      <c r="G206" s="358"/>
      <c r="H206" s="358"/>
      <c r="I206" s="358"/>
      <c r="J206" s="358"/>
      <c r="K206" s="358"/>
      <c r="L206" s="358"/>
      <c r="M206" s="359"/>
      <c r="N206" s="261" t="str">
        <f t="shared" si="10"/>
        <v/>
      </c>
      <c r="O206" s="264" t="str">
        <f t="shared" si="11"/>
        <v/>
      </c>
      <c r="P206" s="102" t="str">
        <f t="shared" si="12"/>
        <v/>
      </c>
      <c r="Q206" s="130" t="str">
        <f>IF(A206="","",IF(ISERROR(VLOOKUP(CONCATENATE(HDV!B206,"_",HDV!C206),Sheet2!$A$28:$A$40,1,FALSE))=TRUE,"ERROR","OK"))</f>
        <v/>
      </c>
      <c r="R206" s="130" t="str">
        <f t="shared" si="13"/>
        <v/>
      </c>
      <c r="S206" s="130" t="str">
        <f t="shared" si="14"/>
        <v/>
      </c>
    </row>
    <row r="207" spans="1:19" ht="14.3">
      <c r="A207" s="304"/>
      <c r="B207" s="305"/>
      <c r="C207" s="307"/>
      <c r="D207" s="299"/>
      <c r="E207" s="308"/>
      <c r="F207" s="303"/>
      <c r="G207" s="358"/>
      <c r="H207" s="358"/>
      <c r="I207" s="358"/>
      <c r="J207" s="358"/>
      <c r="K207" s="358"/>
      <c r="L207" s="358"/>
      <c r="M207" s="359"/>
      <c r="N207" s="261" t="str">
        <f t="shared" si="10"/>
        <v/>
      </c>
      <c r="O207" s="264" t="str">
        <f t="shared" si="11"/>
        <v/>
      </c>
      <c r="P207" s="102" t="str">
        <f t="shared" si="12"/>
        <v/>
      </c>
      <c r="Q207" s="130" t="str">
        <f>IF(A207="","",IF(ISERROR(VLOOKUP(CONCATENATE(HDV!B207,"_",HDV!C207),Sheet2!$A$28:$A$40,1,FALSE))=TRUE,"ERROR","OK"))</f>
        <v/>
      </c>
      <c r="R207" s="130" t="str">
        <f t="shared" si="13"/>
        <v/>
      </c>
      <c r="S207" s="130" t="str">
        <f t="shared" si="14"/>
        <v/>
      </c>
    </row>
    <row r="208" spans="1:19" ht="14.3">
      <c r="A208" s="304"/>
      <c r="B208" s="305"/>
      <c r="C208" s="307"/>
      <c r="D208" s="299"/>
      <c r="E208" s="308"/>
      <c r="F208" s="303"/>
      <c r="G208" s="358"/>
      <c r="H208" s="358"/>
      <c r="I208" s="358"/>
      <c r="J208" s="358"/>
      <c r="K208" s="358"/>
      <c r="L208" s="358"/>
      <c r="M208" s="359"/>
      <c r="N208" s="261" t="str">
        <f t="shared" ref="N208:N271" si="15">IF(A208="","",C208/1000)</f>
        <v/>
      </c>
      <c r="O208" s="264" t="str">
        <f t="shared" ref="O208:O271" si="16" xml:space="preserve">  IF(AND(A208="",F208=""),"", IF(AND(A208="",F208&lt;&gt;""), "FIX TEST GRP", IF(B208="","FIX CLASS",IF(C208="","FIX BIN",IF(F208="","FIX PROD'N",F208*N208)))))</f>
        <v/>
      </c>
      <c r="P208" s="102" t="str">
        <f t="shared" ref="P208:P271" si="17">IF(A208="","",IF(C208="","FIX BIN", IF(D208="","FIX U/L MILES", IFERROR(O208/(IF(B208="2b",$G$10,$M$10)),""))))</f>
        <v/>
      </c>
      <c r="Q208" s="130" t="str">
        <f>IF(A208="","",IF(ISERROR(VLOOKUP(CONCATENATE(HDV!B208,"_",HDV!C208),Sheet2!$A$28:$A$40,1,FALSE))=TRUE,"ERROR","OK"))</f>
        <v/>
      </c>
      <c r="R208" s="130" t="str">
        <f t="shared" ref="R208:R271" si="18">IF(A208="","", IF(AND($C$10&gt;2021, C208=340),"ERROR",IF(AND($C$10&gt;2021, C208=395),"ERROR",IF(AND($C$10&gt;2021, C208&gt;400),"ERROR", "OK"))))</f>
        <v/>
      </c>
      <c r="S208" s="130" t="str">
        <f t="shared" ref="S208:S271" si="19">IF(B208="","", IF(AND($C$10&gt;2021, D208&lt;150),"ERROR",IF(AND(D208&lt;150, N208=395),"ERROR",IF(AND(D208&lt;150, N208=340),"ERROR",IF(AND(D208&lt;150, N208&gt;400),"ERROR", "OK")))))</f>
        <v/>
      </c>
    </row>
    <row r="209" spans="1:19" ht="14.3">
      <c r="A209" s="304"/>
      <c r="B209" s="305"/>
      <c r="C209" s="307"/>
      <c r="D209" s="299"/>
      <c r="E209" s="308"/>
      <c r="F209" s="303"/>
      <c r="G209" s="358"/>
      <c r="H209" s="358"/>
      <c r="I209" s="358"/>
      <c r="J209" s="358"/>
      <c r="K209" s="358"/>
      <c r="L209" s="358"/>
      <c r="M209" s="359"/>
      <c r="N209" s="261" t="str">
        <f t="shared" si="15"/>
        <v/>
      </c>
      <c r="O209" s="264" t="str">
        <f t="shared" si="16"/>
        <v/>
      </c>
      <c r="P209" s="102" t="str">
        <f t="shared" si="17"/>
        <v/>
      </c>
      <c r="Q209" s="130" t="str">
        <f>IF(A209="","",IF(ISERROR(VLOOKUP(CONCATENATE(HDV!B209,"_",HDV!C209),Sheet2!$A$28:$A$40,1,FALSE))=TRUE,"ERROR","OK"))</f>
        <v/>
      </c>
      <c r="R209" s="130" t="str">
        <f t="shared" si="18"/>
        <v/>
      </c>
      <c r="S209" s="130" t="str">
        <f t="shared" si="19"/>
        <v/>
      </c>
    </row>
    <row r="210" spans="1:19" ht="14.3">
      <c r="A210" s="304"/>
      <c r="B210" s="305"/>
      <c r="C210" s="307"/>
      <c r="D210" s="299"/>
      <c r="E210" s="308"/>
      <c r="F210" s="303"/>
      <c r="G210" s="358"/>
      <c r="H210" s="358"/>
      <c r="I210" s="358"/>
      <c r="J210" s="358"/>
      <c r="K210" s="358"/>
      <c r="L210" s="358"/>
      <c r="M210" s="359"/>
      <c r="N210" s="261" t="str">
        <f t="shared" si="15"/>
        <v/>
      </c>
      <c r="O210" s="264" t="str">
        <f t="shared" si="16"/>
        <v/>
      </c>
      <c r="P210" s="102" t="str">
        <f t="shared" si="17"/>
        <v/>
      </c>
      <c r="Q210" s="130" t="str">
        <f>IF(A210="","",IF(ISERROR(VLOOKUP(CONCATENATE(HDV!B210,"_",HDV!C210),Sheet2!$A$28:$A$40,1,FALSE))=TRUE,"ERROR","OK"))</f>
        <v/>
      </c>
      <c r="R210" s="130" t="str">
        <f t="shared" si="18"/>
        <v/>
      </c>
      <c r="S210" s="130" t="str">
        <f t="shared" si="19"/>
        <v/>
      </c>
    </row>
    <row r="211" spans="1:19" ht="14.3">
      <c r="A211" s="304"/>
      <c r="B211" s="305"/>
      <c r="C211" s="307"/>
      <c r="D211" s="299"/>
      <c r="E211" s="308"/>
      <c r="F211" s="303"/>
      <c r="G211" s="358"/>
      <c r="H211" s="358"/>
      <c r="I211" s="358"/>
      <c r="J211" s="358"/>
      <c r="K211" s="358"/>
      <c r="L211" s="358"/>
      <c r="M211" s="359"/>
      <c r="N211" s="261" t="str">
        <f t="shared" si="15"/>
        <v/>
      </c>
      <c r="O211" s="264" t="str">
        <f t="shared" si="16"/>
        <v/>
      </c>
      <c r="P211" s="102" t="str">
        <f t="shared" si="17"/>
        <v/>
      </c>
      <c r="Q211" s="130" t="str">
        <f>IF(A211="","",IF(ISERROR(VLOOKUP(CONCATENATE(HDV!B211,"_",HDV!C211),Sheet2!$A$28:$A$40,1,FALSE))=TRUE,"ERROR","OK"))</f>
        <v/>
      </c>
      <c r="R211" s="130" t="str">
        <f t="shared" si="18"/>
        <v/>
      </c>
      <c r="S211" s="130" t="str">
        <f t="shared" si="19"/>
        <v/>
      </c>
    </row>
    <row r="212" spans="1:19" ht="14.3">
      <c r="A212" s="304"/>
      <c r="B212" s="305"/>
      <c r="C212" s="307"/>
      <c r="D212" s="299"/>
      <c r="E212" s="308"/>
      <c r="F212" s="303"/>
      <c r="G212" s="358"/>
      <c r="H212" s="358"/>
      <c r="I212" s="358"/>
      <c r="J212" s="358"/>
      <c r="K212" s="358"/>
      <c r="L212" s="358"/>
      <c r="M212" s="359"/>
      <c r="N212" s="261" t="str">
        <f t="shared" si="15"/>
        <v/>
      </c>
      <c r="O212" s="264" t="str">
        <f t="shared" si="16"/>
        <v/>
      </c>
      <c r="P212" s="102" t="str">
        <f t="shared" si="17"/>
        <v/>
      </c>
      <c r="Q212" s="130" t="str">
        <f>IF(A212="","",IF(ISERROR(VLOOKUP(CONCATENATE(HDV!B212,"_",HDV!C212),Sheet2!$A$28:$A$40,1,FALSE))=TRUE,"ERROR","OK"))</f>
        <v/>
      </c>
      <c r="R212" s="130" t="str">
        <f t="shared" si="18"/>
        <v/>
      </c>
      <c r="S212" s="130" t="str">
        <f t="shared" si="19"/>
        <v/>
      </c>
    </row>
    <row r="213" spans="1:19" ht="14.3">
      <c r="A213" s="304"/>
      <c r="B213" s="305"/>
      <c r="C213" s="307"/>
      <c r="D213" s="299"/>
      <c r="E213" s="308"/>
      <c r="F213" s="303"/>
      <c r="G213" s="358"/>
      <c r="H213" s="358"/>
      <c r="I213" s="358"/>
      <c r="J213" s="358"/>
      <c r="K213" s="358"/>
      <c r="L213" s="358"/>
      <c r="M213" s="359"/>
      <c r="N213" s="261" t="str">
        <f t="shared" si="15"/>
        <v/>
      </c>
      <c r="O213" s="264" t="str">
        <f t="shared" si="16"/>
        <v/>
      </c>
      <c r="P213" s="102" t="str">
        <f t="shared" si="17"/>
        <v/>
      </c>
      <c r="Q213" s="130" t="str">
        <f>IF(A213="","",IF(ISERROR(VLOOKUP(CONCATENATE(HDV!B213,"_",HDV!C213),Sheet2!$A$28:$A$40,1,FALSE))=TRUE,"ERROR","OK"))</f>
        <v/>
      </c>
      <c r="R213" s="130" t="str">
        <f t="shared" si="18"/>
        <v/>
      </c>
      <c r="S213" s="130" t="str">
        <f t="shared" si="19"/>
        <v/>
      </c>
    </row>
    <row r="214" spans="1:19" ht="14.3">
      <c r="A214" s="304"/>
      <c r="B214" s="305"/>
      <c r="C214" s="307"/>
      <c r="D214" s="299"/>
      <c r="E214" s="308"/>
      <c r="F214" s="303"/>
      <c r="G214" s="358"/>
      <c r="H214" s="358"/>
      <c r="I214" s="358"/>
      <c r="J214" s="358"/>
      <c r="K214" s="358"/>
      <c r="L214" s="358"/>
      <c r="M214" s="359"/>
      <c r="N214" s="261" t="str">
        <f t="shared" si="15"/>
        <v/>
      </c>
      <c r="O214" s="264" t="str">
        <f t="shared" si="16"/>
        <v/>
      </c>
      <c r="P214" s="102" t="str">
        <f t="shared" si="17"/>
        <v/>
      </c>
      <c r="Q214" s="130" t="str">
        <f>IF(A214="","",IF(ISERROR(VLOOKUP(CONCATENATE(HDV!B214,"_",HDV!C214),Sheet2!$A$28:$A$40,1,FALSE))=TRUE,"ERROR","OK"))</f>
        <v/>
      </c>
      <c r="R214" s="130" t="str">
        <f t="shared" si="18"/>
        <v/>
      </c>
      <c r="S214" s="130" t="str">
        <f t="shared" si="19"/>
        <v/>
      </c>
    </row>
    <row r="215" spans="1:19" ht="14.3">
      <c r="A215" s="304"/>
      <c r="B215" s="305"/>
      <c r="C215" s="307"/>
      <c r="D215" s="299"/>
      <c r="E215" s="308"/>
      <c r="F215" s="303"/>
      <c r="G215" s="358"/>
      <c r="H215" s="358"/>
      <c r="I215" s="358"/>
      <c r="J215" s="358"/>
      <c r="K215" s="358"/>
      <c r="L215" s="358"/>
      <c r="M215" s="359"/>
      <c r="N215" s="261" t="str">
        <f t="shared" si="15"/>
        <v/>
      </c>
      <c r="O215" s="264" t="str">
        <f t="shared" si="16"/>
        <v/>
      </c>
      <c r="P215" s="102" t="str">
        <f t="shared" si="17"/>
        <v/>
      </c>
      <c r="Q215" s="130" t="str">
        <f>IF(A215="","",IF(ISERROR(VLOOKUP(CONCATENATE(HDV!B215,"_",HDV!C215),Sheet2!$A$28:$A$40,1,FALSE))=TRUE,"ERROR","OK"))</f>
        <v/>
      </c>
      <c r="R215" s="130" t="str">
        <f t="shared" si="18"/>
        <v/>
      </c>
      <c r="S215" s="130" t="str">
        <f t="shared" si="19"/>
        <v/>
      </c>
    </row>
    <row r="216" spans="1:19" ht="14.3">
      <c r="A216" s="304"/>
      <c r="B216" s="305"/>
      <c r="C216" s="307"/>
      <c r="D216" s="299"/>
      <c r="E216" s="308"/>
      <c r="F216" s="303"/>
      <c r="G216" s="358"/>
      <c r="H216" s="358"/>
      <c r="I216" s="358"/>
      <c r="J216" s="358"/>
      <c r="K216" s="358"/>
      <c r="L216" s="358"/>
      <c r="M216" s="359"/>
      <c r="N216" s="261" t="str">
        <f t="shared" si="15"/>
        <v/>
      </c>
      <c r="O216" s="264" t="str">
        <f t="shared" si="16"/>
        <v/>
      </c>
      <c r="P216" s="102" t="str">
        <f t="shared" si="17"/>
        <v/>
      </c>
      <c r="Q216" s="130" t="str">
        <f>IF(A216="","",IF(ISERROR(VLOOKUP(CONCATENATE(HDV!B216,"_",HDV!C216),Sheet2!$A$28:$A$40,1,FALSE))=TRUE,"ERROR","OK"))</f>
        <v/>
      </c>
      <c r="R216" s="130" t="str">
        <f t="shared" si="18"/>
        <v/>
      </c>
      <c r="S216" s="130" t="str">
        <f t="shared" si="19"/>
        <v/>
      </c>
    </row>
    <row r="217" spans="1:19" ht="14.3">
      <c r="A217" s="304"/>
      <c r="B217" s="305"/>
      <c r="C217" s="307"/>
      <c r="D217" s="299"/>
      <c r="E217" s="308"/>
      <c r="F217" s="303"/>
      <c r="G217" s="358"/>
      <c r="H217" s="358"/>
      <c r="I217" s="358"/>
      <c r="J217" s="358"/>
      <c r="K217" s="358"/>
      <c r="L217" s="358"/>
      <c r="M217" s="359"/>
      <c r="N217" s="261" t="str">
        <f t="shared" si="15"/>
        <v/>
      </c>
      <c r="O217" s="264" t="str">
        <f t="shared" si="16"/>
        <v/>
      </c>
      <c r="P217" s="102" t="str">
        <f t="shared" si="17"/>
        <v/>
      </c>
      <c r="Q217" s="130" t="str">
        <f>IF(A217="","",IF(ISERROR(VLOOKUP(CONCATENATE(HDV!B217,"_",HDV!C217),Sheet2!$A$28:$A$40,1,FALSE))=TRUE,"ERROR","OK"))</f>
        <v/>
      </c>
      <c r="R217" s="130" t="str">
        <f t="shared" si="18"/>
        <v/>
      </c>
      <c r="S217" s="130" t="str">
        <f t="shared" si="19"/>
        <v/>
      </c>
    </row>
    <row r="218" spans="1:19" ht="14.3">
      <c r="A218" s="304"/>
      <c r="B218" s="305"/>
      <c r="C218" s="307"/>
      <c r="D218" s="299"/>
      <c r="E218" s="308"/>
      <c r="F218" s="303"/>
      <c r="G218" s="358"/>
      <c r="H218" s="358"/>
      <c r="I218" s="358"/>
      <c r="J218" s="358"/>
      <c r="K218" s="358"/>
      <c r="L218" s="358"/>
      <c r="M218" s="359"/>
      <c r="N218" s="261" t="str">
        <f t="shared" si="15"/>
        <v/>
      </c>
      <c r="O218" s="264" t="str">
        <f t="shared" si="16"/>
        <v/>
      </c>
      <c r="P218" s="102" t="str">
        <f t="shared" si="17"/>
        <v/>
      </c>
      <c r="Q218" s="130" t="str">
        <f>IF(A218="","",IF(ISERROR(VLOOKUP(CONCATENATE(HDV!B218,"_",HDV!C218),Sheet2!$A$28:$A$40,1,FALSE))=TRUE,"ERROR","OK"))</f>
        <v/>
      </c>
      <c r="R218" s="130" t="str">
        <f t="shared" si="18"/>
        <v/>
      </c>
      <c r="S218" s="130" t="str">
        <f t="shared" si="19"/>
        <v/>
      </c>
    </row>
    <row r="219" spans="1:19" ht="14.3">
      <c r="A219" s="304"/>
      <c r="B219" s="305"/>
      <c r="C219" s="307"/>
      <c r="D219" s="299"/>
      <c r="E219" s="308"/>
      <c r="F219" s="303"/>
      <c r="G219" s="358"/>
      <c r="H219" s="358"/>
      <c r="I219" s="358"/>
      <c r="J219" s="358"/>
      <c r="K219" s="358"/>
      <c r="L219" s="358"/>
      <c r="M219" s="359"/>
      <c r="N219" s="261" t="str">
        <f t="shared" si="15"/>
        <v/>
      </c>
      <c r="O219" s="264" t="str">
        <f t="shared" si="16"/>
        <v/>
      </c>
      <c r="P219" s="102" t="str">
        <f t="shared" si="17"/>
        <v/>
      </c>
      <c r="Q219" s="130" t="str">
        <f>IF(A219="","",IF(ISERROR(VLOOKUP(CONCATENATE(HDV!B219,"_",HDV!C219),Sheet2!$A$28:$A$40,1,FALSE))=TRUE,"ERROR","OK"))</f>
        <v/>
      </c>
      <c r="R219" s="130" t="str">
        <f t="shared" si="18"/>
        <v/>
      </c>
      <c r="S219" s="130" t="str">
        <f t="shared" si="19"/>
        <v/>
      </c>
    </row>
    <row r="220" spans="1:19" ht="14.3">
      <c r="A220" s="304"/>
      <c r="B220" s="305"/>
      <c r="C220" s="307"/>
      <c r="D220" s="299"/>
      <c r="E220" s="308"/>
      <c r="F220" s="303"/>
      <c r="G220" s="358"/>
      <c r="H220" s="358"/>
      <c r="I220" s="358"/>
      <c r="J220" s="358"/>
      <c r="K220" s="358"/>
      <c r="L220" s="358"/>
      <c r="M220" s="359"/>
      <c r="N220" s="261" t="str">
        <f t="shared" si="15"/>
        <v/>
      </c>
      <c r="O220" s="264" t="str">
        <f t="shared" si="16"/>
        <v/>
      </c>
      <c r="P220" s="102" t="str">
        <f t="shared" si="17"/>
        <v/>
      </c>
      <c r="Q220" s="130" t="str">
        <f>IF(A220="","",IF(ISERROR(VLOOKUP(CONCATENATE(HDV!B220,"_",HDV!C220),Sheet2!$A$28:$A$40,1,FALSE))=TRUE,"ERROR","OK"))</f>
        <v/>
      </c>
      <c r="R220" s="130" t="str">
        <f t="shared" si="18"/>
        <v/>
      </c>
      <c r="S220" s="130" t="str">
        <f t="shared" si="19"/>
        <v/>
      </c>
    </row>
    <row r="221" spans="1:19" ht="14.3">
      <c r="A221" s="304"/>
      <c r="B221" s="305"/>
      <c r="C221" s="307"/>
      <c r="D221" s="299"/>
      <c r="E221" s="308"/>
      <c r="F221" s="303"/>
      <c r="G221" s="358"/>
      <c r="H221" s="358"/>
      <c r="I221" s="358"/>
      <c r="J221" s="358"/>
      <c r="K221" s="358"/>
      <c r="L221" s="358"/>
      <c r="M221" s="359"/>
      <c r="N221" s="261" t="str">
        <f t="shared" si="15"/>
        <v/>
      </c>
      <c r="O221" s="264" t="str">
        <f t="shared" si="16"/>
        <v/>
      </c>
      <c r="P221" s="102" t="str">
        <f t="shared" si="17"/>
        <v/>
      </c>
      <c r="Q221" s="130" t="str">
        <f>IF(A221="","",IF(ISERROR(VLOOKUP(CONCATENATE(HDV!B221,"_",HDV!C221),Sheet2!$A$28:$A$40,1,FALSE))=TRUE,"ERROR","OK"))</f>
        <v/>
      </c>
      <c r="R221" s="130" t="str">
        <f t="shared" si="18"/>
        <v/>
      </c>
      <c r="S221" s="130" t="str">
        <f t="shared" si="19"/>
        <v/>
      </c>
    </row>
    <row r="222" spans="1:19" ht="14.3">
      <c r="A222" s="304"/>
      <c r="B222" s="305"/>
      <c r="C222" s="307"/>
      <c r="D222" s="299"/>
      <c r="E222" s="308"/>
      <c r="F222" s="303"/>
      <c r="G222" s="358"/>
      <c r="H222" s="358"/>
      <c r="I222" s="358"/>
      <c r="J222" s="358"/>
      <c r="K222" s="358"/>
      <c r="L222" s="358"/>
      <c r="M222" s="359"/>
      <c r="N222" s="261" t="str">
        <f t="shared" si="15"/>
        <v/>
      </c>
      <c r="O222" s="264" t="str">
        <f t="shared" si="16"/>
        <v/>
      </c>
      <c r="P222" s="102" t="str">
        <f t="shared" si="17"/>
        <v/>
      </c>
      <c r="Q222" s="130" t="str">
        <f>IF(A222="","",IF(ISERROR(VLOOKUP(CONCATENATE(HDV!B222,"_",HDV!C222),Sheet2!$A$28:$A$40,1,FALSE))=TRUE,"ERROR","OK"))</f>
        <v/>
      </c>
      <c r="R222" s="130" t="str">
        <f t="shared" si="18"/>
        <v/>
      </c>
      <c r="S222" s="130" t="str">
        <f t="shared" si="19"/>
        <v/>
      </c>
    </row>
    <row r="223" spans="1:19" ht="14.3">
      <c r="A223" s="304"/>
      <c r="B223" s="305"/>
      <c r="C223" s="307"/>
      <c r="D223" s="299"/>
      <c r="E223" s="308"/>
      <c r="F223" s="303"/>
      <c r="G223" s="358"/>
      <c r="H223" s="358"/>
      <c r="I223" s="358"/>
      <c r="J223" s="358"/>
      <c r="K223" s="358"/>
      <c r="L223" s="358"/>
      <c r="M223" s="359"/>
      <c r="N223" s="261" t="str">
        <f t="shared" si="15"/>
        <v/>
      </c>
      <c r="O223" s="264" t="str">
        <f t="shared" si="16"/>
        <v/>
      </c>
      <c r="P223" s="102" t="str">
        <f t="shared" si="17"/>
        <v/>
      </c>
      <c r="Q223" s="130" t="str">
        <f>IF(A223="","",IF(ISERROR(VLOOKUP(CONCATENATE(HDV!B223,"_",HDV!C223),Sheet2!$A$28:$A$40,1,FALSE))=TRUE,"ERROR","OK"))</f>
        <v/>
      </c>
      <c r="R223" s="130" t="str">
        <f t="shared" si="18"/>
        <v/>
      </c>
      <c r="S223" s="130" t="str">
        <f t="shared" si="19"/>
        <v/>
      </c>
    </row>
    <row r="224" spans="1:19" ht="14.3">
      <c r="A224" s="304"/>
      <c r="B224" s="305"/>
      <c r="C224" s="307"/>
      <c r="D224" s="299"/>
      <c r="E224" s="308"/>
      <c r="F224" s="303"/>
      <c r="G224" s="358"/>
      <c r="H224" s="358"/>
      <c r="I224" s="358"/>
      <c r="J224" s="358"/>
      <c r="K224" s="358"/>
      <c r="L224" s="358"/>
      <c r="M224" s="359"/>
      <c r="N224" s="261" t="str">
        <f t="shared" si="15"/>
        <v/>
      </c>
      <c r="O224" s="264" t="str">
        <f t="shared" si="16"/>
        <v/>
      </c>
      <c r="P224" s="102" t="str">
        <f t="shared" si="17"/>
        <v/>
      </c>
      <c r="Q224" s="130" t="str">
        <f>IF(A224="","",IF(ISERROR(VLOOKUP(CONCATENATE(HDV!B224,"_",HDV!C224),Sheet2!$A$28:$A$40,1,FALSE))=TRUE,"ERROR","OK"))</f>
        <v/>
      </c>
      <c r="R224" s="130" t="str">
        <f t="shared" si="18"/>
        <v/>
      </c>
      <c r="S224" s="130" t="str">
        <f t="shared" si="19"/>
        <v/>
      </c>
    </row>
    <row r="225" spans="1:19" ht="14.3">
      <c r="A225" s="304"/>
      <c r="B225" s="305"/>
      <c r="C225" s="307"/>
      <c r="D225" s="299"/>
      <c r="E225" s="308"/>
      <c r="F225" s="303"/>
      <c r="G225" s="358"/>
      <c r="H225" s="358"/>
      <c r="I225" s="358"/>
      <c r="J225" s="358"/>
      <c r="K225" s="358"/>
      <c r="L225" s="358"/>
      <c r="M225" s="359"/>
      <c r="N225" s="261" t="str">
        <f t="shared" si="15"/>
        <v/>
      </c>
      <c r="O225" s="264" t="str">
        <f t="shared" si="16"/>
        <v/>
      </c>
      <c r="P225" s="102" t="str">
        <f t="shared" si="17"/>
        <v/>
      </c>
      <c r="Q225" s="130" t="str">
        <f>IF(A225="","",IF(ISERROR(VLOOKUP(CONCATENATE(HDV!B225,"_",HDV!C225),Sheet2!$A$28:$A$40,1,FALSE))=TRUE,"ERROR","OK"))</f>
        <v/>
      </c>
      <c r="R225" s="130" t="str">
        <f t="shared" si="18"/>
        <v/>
      </c>
      <c r="S225" s="130" t="str">
        <f t="shared" si="19"/>
        <v/>
      </c>
    </row>
    <row r="226" spans="1:19" ht="14.3">
      <c r="A226" s="304"/>
      <c r="B226" s="305"/>
      <c r="C226" s="307"/>
      <c r="D226" s="299"/>
      <c r="E226" s="308"/>
      <c r="F226" s="303"/>
      <c r="G226" s="358"/>
      <c r="H226" s="358"/>
      <c r="I226" s="358"/>
      <c r="J226" s="358"/>
      <c r="K226" s="358"/>
      <c r="L226" s="358"/>
      <c r="M226" s="359"/>
      <c r="N226" s="261" t="str">
        <f t="shared" si="15"/>
        <v/>
      </c>
      <c r="O226" s="264" t="str">
        <f t="shared" si="16"/>
        <v/>
      </c>
      <c r="P226" s="102" t="str">
        <f t="shared" si="17"/>
        <v/>
      </c>
      <c r="Q226" s="130" t="str">
        <f>IF(A226="","",IF(ISERROR(VLOOKUP(CONCATENATE(HDV!B226,"_",HDV!C226),Sheet2!$A$28:$A$40,1,FALSE))=TRUE,"ERROR","OK"))</f>
        <v/>
      </c>
      <c r="R226" s="130" t="str">
        <f t="shared" si="18"/>
        <v/>
      </c>
      <c r="S226" s="130" t="str">
        <f t="shared" si="19"/>
        <v/>
      </c>
    </row>
    <row r="227" spans="1:19" ht="14.3">
      <c r="A227" s="304"/>
      <c r="B227" s="305"/>
      <c r="C227" s="307"/>
      <c r="D227" s="299"/>
      <c r="E227" s="308"/>
      <c r="F227" s="303"/>
      <c r="G227" s="358"/>
      <c r="H227" s="358"/>
      <c r="I227" s="358"/>
      <c r="J227" s="358"/>
      <c r="K227" s="358"/>
      <c r="L227" s="358"/>
      <c r="M227" s="359"/>
      <c r="N227" s="261" t="str">
        <f t="shared" si="15"/>
        <v/>
      </c>
      <c r="O227" s="264" t="str">
        <f t="shared" si="16"/>
        <v/>
      </c>
      <c r="P227" s="102" t="str">
        <f t="shared" si="17"/>
        <v/>
      </c>
      <c r="Q227" s="130" t="str">
        <f>IF(A227="","",IF(ISERROR(VLOOKUP(CONCATENATE(HDV!B227,"_",HDV!C227),Sheet2!$A$28:$A$40,1,FALSE))=TRUE,"ERROR","OK"))</f>
        <v/>
      </c>
      <c r="R227" s="130" t="str">
        <f t="shared" si="18"/>
        <v/>
      </c>
      <c r="S227" s="130" t="str">
        <f t="shared" si="19"/>
        <v/>
      </c>
    </row>
    <row r="228" spans="1:19" ht="14.3">
      <c r="A228" s="304"/>
      <c r="B228" s="305"/>
      <c r="C228" s="307"/>
      <c r="D228" s="299"/>
      <c r="E228" s="308"/>
      <c r="F228" s="303"/>
      <c r="G228" s="358"/>
      <c r="H228" s="358"/>
      <c r="I228" s="358"/>
      <c r="J228" s="358"/>
      <c r="K228" s="358"/>
      <c r="L228" s="358"/>
      <c r="M228" s="359"/>
      <c r="N228" s="261" t="str">
        <f t="shared" si="15"/>
        <v/>
      </c>
      <c r="O228" s="264" t="str">
        <f t="shared" si="16"/>
        <v/>
      </c>
      <c r="P228" s="102" t="str">
        <f t="shared" si="17"/>
        <v/>
      </c>
      <c r="Q228" s="130" t="str">
        <f>IF(A228="","",IF(ISERROR(VLOOKUP(CONCATENATE(HDV!B228,"_",HDV!C228),Sheet2!$A$28:$A$40,1,FALSE))=TRUE,"ERROR","OK"))</f>
        <v/>
      </c>
      <c r="R228" s="130" t="str">
        <f t="shared" si="18"/>
        <v/>
      </c>
      <c r="S228" s="130" t="str">
        <f t="shared" si="19"/>
        <v/>
      </c>
    </row>
    <row r="229" spans="1:19" ht="14.3">
      <c r="A229" s="304"/>
      <c r="B229" s="305"/>
      <c r="C229" s="307"/>
      <c r="D229" s="299"/>
      <c r="E229" s="308"/>
      <c r="F229" s="303"/>
      <c r="G229" s="358"/>
      <c r="H229" s="358"/>
      <c r="I229" s="358"/>
      <c r="J229" s="358"/>
      <c r="K229" s="358"/>
      <c r="L229" s="358"/>
      <c r="M229" s="359"/>
      <c r="N229" s="261" t="str">
        <f t="shared" si="15"/>
        <v/>
      </c>
      <c r="O229" s="264" t="str">
        <f t="shared" si="16"/>
        <v/>
      </c>
      <c r="P229" s="102" t="str">
        <f t="shared" si="17"/>
        <v/>
      </c>
      <c r="Q229" s="130" t="str">
        <f>IF(A229="","",IF(ISERROR(VLOOKUP(CONCATENATE(HDV!B229,"_",HDV!C229),Sheet2!$A$28:$A$40,1,FALSE))=TRUE,"ERROR","OK"))</f>
        <v/>
      </c>
      <c r="R229" s="130" t="str">
        <f t="shared" si="18"/>
        <v/>
      </c>
      <c r="S229" s="130" t="str">
        <f t="shared" si="19"/>
        <v/>
      </c>
    </row>
    <row r="230" spans="1:19" ht="14.3">
      <c r="A230" s="304"/>
      <c r="B230" s="305"/>
      <c r="C230" s="307"/>
      <c r="D230" s="299"/>
      <c r="E230" s="308"/>
      <c r="F230" s="303"/>
      <c r="G230" s="358"/>
      <c r="H230" s="358"/>
      <c r="I230" s="358"/>
      <c r="J230" s="358"/>
      <c r="K230" s="358"/>
      <c r="L230" s="358"/>
      <c r="M230" s="359"/>
      <c r="N230" s="261" t="str">
        <f t="shared" si="15"/>
        <v/>
      </c>
      <c r="O230" s="264" t="str">
        <f t="shared" si="16"/>
        <v/>
      </c>
      <c r="P230" s="102" t="str">
        <f t="shared" si="17"/>
        <v/>
      </c>
      <c r="Q230" s="130" t="str">
        <f>IF(A230="","",IF(ISERROR(VLOOKUP(CONCATENATE(HDV!B230,"_",HDV!C230),Sheet2!$A$28:$A$40,1,FALSE))=TRUE,"ERROR","OK"))</f>
        <v/>
      </c>
      <c r="R230" s="130" t="str">
        <f t="shared" si="18"/>
        <v/>
      </c>
      <c r="S230" s="130" t="str">
        <f t="shared" si="19"/>
        <v/>
      </c>
    </row>
    <row r="231" spans="1:19" ht="14.3">
      <c r="A231" s="304"/>
      <c r="B231" s="305"/>
      <c r="C231" s="307"/>
      <c r="D231" s="299"/>
      <c r="E231" s="308"/>
      <c r="F231" s="303"/>
      <c r="G231" s="358"/>
      <c r="H231" s="358"/>
      <c r="I231" s="358"/>
      <c r="J231" s="358"/>
      <c r="K231" s="358"/>
      <c r="L231" s="358"/>
      <c r="M231" s="359"/>
      <c r="N231" s="261" t="str">
        <f t="shared" si="15"/>
        <v/>
      </c>
      <c r="O231" s="264" t="str">
        <f t="shared" si="16"/>
        <v/>
      </c>
      <c r="P231" s="102" t="str">
        <f t="shared" si="17"/>
        <v/>
      </c>
      <c r="Q231" s="130" t="str">
        <f>IF(A231="","",IF(ISERROR(VLOOKUP(CONCATENATE(HDV!B231,"_",HDV!C231),Sheet2!$A$28:$A$40,1,FALSE))=TRUE,"ERROR","OK"))</f>
        <v/>
      </c>
      <c r="R231" s="130" t="str">
        <f t="shared" si="18"/>
        <v/>
      </c>
      <c r="S231" s="130" t="str">
        <f t="shared" si="19"/>
        <v/>
      </c>
    </row>
    <row r="232" spans="1:19" ht="14.3">
      <c r="A232" s="304"/>
      <c r="B232" s="305"/>
      <c r="C232" s="307"/>
      <c r="D232" s="299"/>
      <c r="E232" s="308"/>
      <c r="F232" s="303"/>
      <c r="G232" s="358"/>
      <c r="H232" s="358"/>
      <c r="I232" s="358"/>
      <c r="J232" s="358"/>
      <c r="K232" s="358"/>
      <c r="L232" s="358"/>
      <c r="M232" s="359"/>
      <c r="N232" s="261" t="str">
        <f t="shared" si="15"/>
        <v/>
      </c>
      <c r="O232" s="264" t="str">
        <f t="shared" si="16"/>
        <v/>
      </c>
      <c r="P232" s="102" t="str">
        <f t="shared" si="17"/>
        <v/>
      </c>
      <c r="Q232" s="130" t="str">
        <f>IF(A232="","",IF(ISERROR(VLOOKUP(CONCATENATE(HDV!B232,"_",HDV!C232),Sheet2!$A$28:$A$40,1,FALSE))=TRUE,"ERROR","OK"))</f>
        <v/>
      </c>
      <c r="R232" s="130" t="str">
        <f t="shared" si="18"/>
        <v/>
      </c>
      <c r="S232" s="130" t="str">
        <f t="shared" si="19"/>
        <v/>
      </c>
    </row>
    <row r="233" spans="1:19" ht="14.3">
      <c r="A233" s="304"/>
      <c r="B233" s="305"/>
      <c r="C233" s="307"/>
      <c r="D233" s="299"/>
      <c r="E233" s="308"/>
      <c r="F233" s="303"/>
      <c r="G233" s="358"/>
      <c r="H233" s="358"/>
      <c r="I233" s="358"/>
      <c r="J233" s="358"/>
      <c r="K233" s="358"/>
      <c r="L233" s="358"/>
      <c r="M233" s="359"/>
      <c r="N233" s="261" t="str">
        <f t="shared" si="15"/>
        <v/>
      </c>
      <c r="O233" s="264" t="str">
        <f t="shared" si="16"/>
        <v/>
      </c>
      <c r="P233" s="102" t="str">
        <f t="shared" si="17"/>
        <v/>
      </c>
      <c r="Q233" s="130" t="str">
        <f>IF(A233="","",IF(ISERROR(VLOOKUP(CONCATENATE(HDV!B233,"_",HDV!C233),Sheet2!$A$28:$A$40,1,FALSE))=TRUE,"ERROR","OK"))</f>
        <v/>
      </c>
      <c r="R233" s="130" t="str">
        <f t="shared" si="18"/>
        <v/>
      </c>
      <c r="S233" s="130" t="str">
        <f t="shared" si="19"/>
        <v/>
      </c>
    </row>
    <row r="234" spans="1:19" ht="14.3">
      <c r="A234" s="304"/>
      <c r="B234" s="305"/>
      <c r="C234" s="307"/>
      <c r="D234" s="299"/>
      <c r="E234" s="308"/>
      <c r="F234" s="303"/>
      <c r="G234" s="358"/>
      <c r="H234" s="358"/>
      <c r="I234" s="358"/>
      <c r="J234" s="358"/>
      <c r="K234" s="358"/>
      <c r="L234" s="358"/>
      <c r="M234" s="359"/>
      <c r="N234" s="261" t="str">
        <f t="shared" si="15"/>
        <v/>
      </c>
      <c r="O234" s="264" t="str">
        <f t="shared" si="16"/>
        <v/>
      </c>
      <c r="P234" s="102" t="str">
        <f t="shared" si="17"/>
        <v/>
      </c>
      <c r="Q234" s="130" t="str">
        <f>IF(A234="","",IF(ISERROR(VLOOKUP(CONCATENATE(HDV!B234,"_",HDV!C234),Sheet2!$A$28:$A$40,1,FALSE))=TRUE,"ERROR","OK"))</f>
        <v/>
      </c>
      <c r="R234" s="130" t="str">
        <f t="shared" si="18"/>
        <v/>
      </c>
      <c r="S234" s="130" t="str">
        <f t="shared" si="19"/>
        <v/>
      </c>
    </row>
    <row r="235" spans="1:19" ht="14.3">
      <c r="A235" s="304"/>
      <c r="B235" s="305"/>
      <c r="C235" s="307"/>
      <c r="D235" s="299"/>
      <c r="E235" s="308"/>
      <c r="F235" s="303"/>
      <c r="G235" s="358"/>
      <c r="H235" s="358"/>
      <c r="I235" s="358"/>
      <c r="J235" s="358"/>
      <c r="K235" s="358"/>
      <c r="L235" s="358"/>
      <c r="M235" s="359"/>
      <c r="N235" s="261" t="str">
        <f t="shared" si="15"/>
        <v/>
      </c>
      <c r="O235" s="264" t="str">
        <f t="shared" si="16"/>
        <v/>
      </c>
      <c r="P235" s="102" t="str">
        <f t="shared" si="17"/>
        <v/>
      </c>
      <c r="Q235" s="130" t="str">
        <f>IF(A235="","",IF(ISERROR(VLOOKUP(CONCATENATE(HDV!B235,"_",HDV!C235),Sheet2!$A$28:$A$40,1,FALSE))=TRUE,"ERROR","OK"))</f>
        <v/>
      </c>
      <c r="R235" s="130" t="str">
        <f t="shared" si="18"/>
        <v/>
      </c>
      <c r="S235" s="130" t="str">
        <f t="shared" si="19"/>
        <v/>
      </c>
    </row>
    <row r="236" spans="1:19" ht="14.3">
      <c r="A236" s="304"/>
      <c r="B236" s="305"/>
      <c r="C236" s="307"/>
      <c r="D236" s="299"/>
      <c r="E236" s="308"/>
      <c r="F236" s="303"/>
      <c r="G236" s="358"/>
      <c r="H236" s="358"/>
      <c r="I236" s="358"/>
      <c r="J236" s="358"/>
      <c r="K236" s="358"/>
      <c r="L236" s="358"/>
      <c r="M236" s="359"/>
      <c r="N236" s="261" t="str">
        <f t="shared" si="15"/>
        <v/>
      </c>
      <c r="O236" s="264" t="str">
        <f t="shared" si="16"/>
        <v/>
      </c>
      <c r="P236" s="102" t="str">
        <f t="shared" si="17"/>
        <v/>
      </c>
      <c r="Q236" s="130" t="str">
        <f>IF(A236="","",IF(ISERROR(VLOOKUP(CONCATENATE(HDV!B236,"_",HDV!C236),Sheet2!$A$28:$A$40,1,FALSE))=TRUE,"ERROR","OK"))</f>
        <v/>
      </c>
      <c r="R236" s="130" t="str">
        <f t="shared" si="18"/>
        <v/>
      </c>
      <c r="S236" s="130" t="str">
        <f t="shared" si="19"/>
        <v/>
      </c>
    </row>
    <row r="237" spans="1:19" ht="14.3">
      <c r="A237" s="304"/>
      <c r="B237" s="305"/>
      <c r="C237" s="307"/>
      <c r="D237" s="299"/>
      <c r="E237" s="308"/>
      <c r="F237" s="303"/>
      <c r="G237" s="358"/>
      <c r="H237" s="358"/>
      <c r="I237" s="358"/>
      <c r="J237" s="358"/>
      <c r="K237" s="358"/>
      <c r="L237" s="358"/>
      <c r="M237" s="359"/>
      <c r="N237" s="261" t="str">
        <f t="shared" si="15"/>
        <v/>
      </c>
      <c r="O237" s="264" t="str">
        <f t="shared" si="16"/>
        <v/>
      </c>
      <c r="P237" s="102" t="str">
        <f t="shared" si="17"/>
        <v/>
      </c>
      <c r="Q237" s="130" t="str">
        <f>IF(A237="","",IF(ISERROR(VLOOKUP(CONCATENATE(HDV!B237,"_",HDV!C237),Sheet2!$A$28:$A$40,1,FALSE))=TRUE,"ERROR","OK"))</f>
        <v/>
      </c>
      <c r="R237" s="130" t="str">
        <f t="shared" si="18"/>
        <v/>
      </c>
      <c r="S237" s="130" t="str">
        <f t="shared" si="19"/>
        <v/>
      </c>
    </row>
    <row r="238" spans="1:19" ht="14.3">
      <c r="A238" s="304"/>
      <c r="B238" s="305"/>
      <c r="C238" s="307"/>
      <c r="D238" s="299"/>
      <c r="E238" s="308"/>
      <c r="F238" s="303"/>
      <c r="G238" s="358"/>
      <c r="H238" s="358"/>
      <c r="I238" s="358"/>
      <c r="J238" s="358"/>
      <c r="K238" s="358"/>
      <c r="L238" s="358"/>
      <c r="M238" s="359"/>
      <c r="N238" s="261" t="str">
        <f t="shared" si="15"/>
        <v/>
      </c>
      <c r="O238" s="264" t="str">
        <f t="shared" si="16"/>
        <v/>
      </c>
      <c r="P238" s="102" t="str">
        <f t="shared" si="17"/>
        <v/>
      </c>
      <c r="Q238" s="130" t="str">
        <f>IF(A238="","",IF(ISERROR(VLOOKUP(CONCATENATE(HDV!B238,"_",HDV!C238),Sheet2!$A$28:$A$40,1,FALSE))=TRUE,"ERROR","OK"))</f>
        <v/>
      </c>
      <c r="R238" s="130" t="str">
        <f t="shared" si="18"/>
        <v/>
      </c>
      <c r="S238" s="130" t="str">
        <f t="shared" si="19"/>
        <v/>
      </c>
    </row>
    <row r="239" spans="1:19" ht="14.3">
      <c r="A239" s="304"/>
      <c r="B239" s="305"/>
      <c r="C239" s="307"/>
      <c r="D239" s="299"/>
      <c r="E239" s="308"/>
      <c r="F239" s="303"/>
      <c r="G239" s="358"/>
      <c r="H239" s="358"/>
      <c r="I239" s="358"/>
      <c r="J239" s="358"/>
      <c r="K239" s="358"/>
      <c r="L239" s="358"/>
      <c r="M239" s="359"/>
      <c r="N239" s="261" t="str">
        <f t="shared" si="15"/>
        <v/>
      </c>
      <c r="O239" s="264" t="str">
        <f t="shared" si="16"/>
        <v/>
      </c>
      <c r="P239" s="102" t="str">
        <f t="shared" si="17"/>
        <v/>
      </c>
      <c r="Q239" s="130" t="str">
        <f>IF(A239="","",IF(ISERROR(VLOOKUP(CONCATENATE(HDV!B239,"_",HDV!C239),Sheet2!$A$28:$A$40,1,FALSE))=TRUE,"ERROR","OK"))</f>
        <v/>
      </c>
      <c r="R239" s="130" t="str">
        <f t="shared" si="18"/>
        <v/>
      </c>
      <c r="S239" s="130" t="str">
        <f t="shared" si="19"/>
        <v/>
      </c>
    </row>
    <row r="240" spans="1:19" ht="14.3">
      <c r="A240" s="304"/>
      <c r="B240" s="305"/>
      <c r="C240" s="307"/>
      <c r="D240" s="299"/>
      <c r="E240" s="308"/>
      <c r="F240" s="303"/>
      <c r="G240" s="358"/>
      <c r="H240" s="358"/>
      <c r="I240" s="358"/>
      <c r="J240" s="358"/>
      <c r="K240" s="358"/>
      <c r="L240" s="358"/>
      <c r="M240" s="359"/>
      <c r="N240" s="261" t="str">
        <f t="shared" si="15"/>
        <v/>
      </c>
      <c r="O240" s="264" t="str">
        <f t="shared" si="16"/>
        <v/>
      </c>
      <c r="P240" s="102" t="str">
        <f t="shared" si="17"/>
        <v/>
      </c>
      <c r="Q240" s="130" t="str">
        <f>IF(A240="","",IF(ISERROR(VLOOKUP(CONCATENATE(HDV!B240,"_",HDV!C240),Sheet2!$A$28:$A$40,1,FALSE))=TRUE,"ERROR","OK"))</f>
        <v/>
      </c>
      <c r="R240" s="130" t="str">
        <f t="shared" si="18"/>
        <v/>
      </c>
      <c r="S240" s="130" t="str">
        <f t="shared" si="19"/>
        <v/>
      </c>
    </row>
    <row r="241" spans="1:19" ht="14.3">
      <c r="A241" s="304"/>
      <c r="B241" s="305"/>
      <c r="C241" s="307"/>
      <c r="D241" s="299"/>
      <c r="E241" s="308"/>
      <c r="F241" s="303"/>
      <c r="G241" s="358"/>
      <c r="H241" s="358"/>
      <c r="I241" s="358"/>
      <c r="J241" s="358"/>
      <c r="K241" s="358"/>
      <c r="L241" s="358"/>
      <c r="M241" s="359"/>
      <c r="N241" s="261" t="str">
        <f t="shared" si="15"/>
        <v/>
      </c>
      <c r="O241" s="264" t="str">
        <f t="shared" si="16"/>
        <v/>
      </c>
      <c r="P241" s="102" t="str">
        <f t="shared" si="17"/>
        <v/>
      </c>
      <c r="Q241" s="130" t="str">
        <f>IF(A241="","",IF(ISERROR(VLOOKUP(CONCATENATE(HDV!B241,"_",HDV!C241),Sheet2!$A$28:$A$40,1,FALSE))=TRUE,"ERROR","OK"))</f>
        <v/>
      </c>
      <c r="R241" s="130" t="str">
        <f t="shared" si="18"/>
        <v/>
      </c>
      <c r="S241" s="130" t="str">
        <f t="shared" si="19"/>
        <v/>
      </c>
    </row>
    <row r="242" spans="1:19" ht="14.3">
      <c r="A242" s="304"/>
      <c r="B242" s="305"/>
      <c r="C242" s="307"/>
      <c r="D242" s="299"/>
      <c r="E242" s="308"/>
      <c r="F242" s="303"/>
      <c r="G242" s="358"/>
      <c r="H242" s="358"/>
      <c r="I242" s="358"/>
      <c r="J242" s="358"/>
      <c r="K242" s="358"/>
      <c r="L242" s="358"/>
      <c r="M242" s="359"/>
      <c r="N242" s="261" t="str">
        <f t="shared" si="15"/>
        <v/>
      </c>
      <c r="O242" s="264" t="str">
        <f t="shared" si="16"/>
        <v/>
      </c>
      <c r="P242" s="102" t="str">
        <f t="shared" si="17"/>
        <v/>
      </c>
      <c r="Q242" s="130" t="str">
        <f>IF(A242="","",IF(ISERROR(VLOOKUP(CONCATENATE(HDV!B242,"_",HDV!C242),Sheet2!$A$28:$A$40,1,FALSE))=TRUE,"ERROR","OK"))</f>
        <v/>
      </c>
      <c r="R242" s="130" t="str">
        <f t="shared" si="18"/>
        <v/>
      </c>
      <c r="S242" s="130" t="str">
        <f t="shared" si="19"/>
        <v/>
      </c>
    </row>
    <row r="243" spans="1:19" ht="14.3">
      <c r="A243" s="304"/>
      <c r="B243" s="305"/>
      <c r="C243" s="307"/>
      <c r="D243" s="299"/>
      <c r="E243" s="308"/>
      <c r="F243" s="303"/>
      <c r="G243" s="358"/>
      <c r="H243" s="358"/>
      <c r="I243" s="358"/>
      <c r="J243" s="358"/>
      <c r="K243" s="358"/>
      <c r="L243" s="358"/>
      <c r="M243" s="359"/>
      <c r="N243" s="261" t="str">
        <f t="shared" si="15"/>
        <v/>
      </c>
      <c r="O243" s="264" t="str">
        <f t="shared" si="16"/>
        <v/>
      </c>
      <c r="P243" s="102" t="str">
        <f t="shared" si="17"/>
        <v/>
      </c>
      <c r="Q243" s="130" t="str">
        <f>IF(A243="","",IF(ISERROR(VLOOKUP(CONCATENATE(HDV!B243,"_",HDV!C243),Sheet2!$A$28:$A$40,1,FALSE))=TRUE,"ERROR","OK"))</f>
        <v/>
      </c>
      <c r="R243" s="130" t="str">
        <f t="shared" si="18"/>
        <v/>
      </c>
      <c r="S243" s="130" t="str">
        <f t="shared" si="19"/>
        <v/>
      </c>
    </row>
    <row r="244" spans="1:19" ht="14.3">
      <c r="A244" s="304"/>
      <c r="B244" s="305"/>
      <c r="C244" s="307"/>
      <c r="D244" s="299"/>
      <c r="E244" s="308"/>
      <c r="F244" s="303"/>
      <c r="G244" s="358"/>
      <c r="H244" s="358"/>
      <c r="I244" s="358"/>
      <c r="J244" s="358"/>
      <c r="K244" s="358"/>
      <c r="L244" s="358"/>
      <c r="M244" s="359"/>
      <c r="N244" s="261" t="str">
        <f t="shared" si="15"/>
        <v/>
      </c>
      <c r="O244" s="264" t="str">
        <f t="shared" si="16"/>
        <v/>
      </c>
      <c r="P244" s="102" t="str">
        <f t="shared" si="17"/>
        <v/>
      </c>
      <c r="Q244" s="130" t="str">
        <f>IF(A244="","",IF(ISERROR(VLOOKUP(CONCATENATE(HDV!B244,"_",HDV!C244),Sheet2!$A$28:$A$40,1,FALSE))=TRUE,"ERROR","OK"))</f>
        <v/>
      </c>
      <c r="R244" s="130" t="str">
        <f t="shared" si="18"/>
        <v/>
      </c>
      <c r="S244" s="130" t="str">
        <f t="shared" si="19"/>
        <v/>
      </c>
    </row>
    <row r="245" spans="1:19" ht="14.3">
      <c r="A245" s="304"/>
      <c r="B245" s="305"/>
      <c r="C245" s="307"/>
      <c r="D245" s="299"/>
      <c r="E245" s="308"/>
      <c r="F245" s="303"/>
      <c r="G245" s="358"/>
      <c r="H245" s="358"/>
      <c r="I245" s="358"/>
      <c r="J245" s="358"/>
      <c r="K245" s="358"/>
      <c r="L245" s="358"/>
      <c r="M245" s="359"/>
      <c r="N245" s="261" t="str">
        <f t="shared" si="15"/>
        <v/>
      </c>
      <c r="O245" s="264" t="str">
        <f t="shared" si="16"/>
        <v/>
      </c>
      <c r="P245" s="102" t="str">
        <f t="shared" si="17"/>
        <v/>
      </c>
      <c r="Q245" s="130" t="str">
        <f>IF(A245="","",IF(ISERROR(VLOOKUP(CONCATENATE(HDV!B245,"_",HDV!C245),Sheet2!$A$28:$A$40,1,FALSE))=TRUE,"ERROR","OK"))</f>
        <v/>
      </c>
      <c r="R245" s="130" t="str">
        <f t="shared" si="18"/>
        <v/>
      </c>
      <c r="S245" s="130" t="str">
        <f t="shared" si="19"/>
        <v/>
      </c>
    </row>
    <row r="246" spans="1:19" ht="14.3">
      <c r="A246" s="304"/>
      <c r="B246" s="305"/>
      <c r="C246" s="307"/>
      <c r="D246" s="299"/>
      <c r="E246" s="308"/>
      <c r="F246" s="303"/>
      <c r="G246" s="358"/>
      <c r="H246" s="358"/>
      <c r="I246" s="358"/>
      <c r="J246" s="358"/>
      <c r="K246" s="358"/>
      <c r="L246" s="358"/>
      <c r="M246" s="359"/>
      <c r="N246" s="261" t="str">
        <f t="shared" si="15"/>
        <v/>
      </c>
      <c r="O246" s="264" t="str">
        <f t="shared" si="16"/>
        <v/>
      </c>
      <c r="P246" s="102" t="str">
        <f t="shared" si="17"/>
        <v/>
      </c>
      <c r="Q246" s="130" t="str">
        <f>IF(A246="","",IF(ISERROR(VLOOKUP(CONCATENATE(HDV!B246,"_",HDV!C246),Sheet2!$A$28:$A$40,1,FALSE))=TRUE,"ERROR","OK"))</f>
        <v/>
      </c>
      <c r="R246" s="130" t="str">
        <f t="shared" si="18"/>
        <v/>
      </c>
      <c r="S246" s="130" t="str">
        <f t="shared" si="19"/>
        <v/>
      </c>
    </row>
    <row r="247" spans="1:19" ht="14.3">
      <c r="A247" s="304"/>
      <c r="B247" s="305"/>
      <c r="C247" s="307"/>
      <c r="D247" s="299"/>
      <c r="E247" s="308"/>
      <c r="F247" s="303"/>
      <c r="G247" s="358"/>
      <c r="H247" s="358"/>
      <c r="I247" s="358"/>
      <c r="J247" s="358"/>
      <c r="K247" s="358"/>
      <c r="L247" s="358"/>
      <c r="M247" s="359"/>
      <c r="N247" s="261" t="str">
        <f t="shared" si="15"/>
        <v/>
      </c>
      <c r="O247" s="264" t="str">
        <f t="shared" si="16"/>
        <v/>
      </c>
      <c r="P247" s="102" t="str">
        <f t="shared" si="17"/>
        <v/>
      </c>
      <c r="Q247" s="130" t="str">
        <f>IF(A247="","",IF(ISERROR(VLOOKUP(CONCATENATE(HDV!B247,"_",HDV!C247),Sheet2!$A$28:$A$40,1,FALSE))=TRUE,"ERROR","OK"))</f>
        <v/>
      </c>
      <c r="R247" s="130" t="str">
        <f t="shared" si="18"/>
        <v/>
      </c>
      <c r="S247" s="130" t="str">
        <f t="shared" si="19"/>
        <v/>
      </c>
    </row>
    <row r="248" spans="1:19" ht="14.3">
      <c r="A248" s="304"/>
      <c r="B248" s="305"/>
      <c r="C248" s="307"/>
      <c r="D248" s="299"/>
      <c r="E248" s="308"/>
      <c r="F248" s="303"/>
      <c r="G248" s="358"/>
      <c r="H248" s="358"/>
      <c r="I248" s="358"/>
      <c r="J248" s="358"/>
      <c r="K248" s="358"/>
      <c r="L248" s="358"/>
      <c r="M248" s="359"/>
      <c r="N248" s="261" t="str">
        <f t="shared" si="15"/>
        <v/>
      </c>
      <c r="O248" s="264" t="str">
        <f t="shared" si="16"/>
        <v/>
      </c>
      <c r="P248" s="102" t="str">
        <f t="shared" si="17"/>
        <v/>
      </c>
      <c r="Q248" s="130" t="str">
        <f>IF(A248="","",IF(ISERROR(VLOOKUP(CONCATENATE(HDV!B248,"_",HDV!C248),Sheet2!$A$28:$A$40,1,FALSE))=TRUE,"ERROR","OK"))</f>
        <v/>
      </c>
      <c r="R248" s="130" t="str">
        <f t="shared" si="18"/>
        <v/>
      </c>
      <c r="S248" s="130" t="str">
        <f t="shared" si="19"/>
        <v/>
      </c>
    </row>
    <row r="249" spans="1:19" ht="14.3">
      <c r="A249" s="304"/>
      <c r="B249" s="305"/>
      <c r="C249" s="307"/>
      <c r="D249" s="299"/>
      <c r="E249" s="308"/>
      <c r="F249" s="303"/>
      <c r="G249" s="358"/>
      <c r="H249" s="358"/>
      <c r="I249" s="358"/>
      <c r="J249" s="358"/>
      <c r="K249" s="358"/>
      <c r="L249" s="358"/>
      <c r="M249" s="359"/>
      <c r="N249" s="261" t="str">
        <f t="shared" si="15"/>
        <v/>
      </c>
      <c r="O249" s="264" t="str">
        <f t="shared" si="16"/>
        <v/>
      </c>
      <c r="P249" s="102" t="str">
        <f t="shared" si="17"/>
        <v/>
      </c>
      <c r="Q249" s="130" t="str">
        <f>IF(A249="","",IF(ISERROR(VLOOKUP(CONCATENATE(HDV!B249,"_",HDV!C249),Sheet2!$A$28:$A$40,1,FALSE))=TRUE,"ERROR","OK"))</f>
        <v/>
      </c>
      <c r="R249" s="130" t="str">
        <f t="shared" si="18"/>
        <v/>
      </c>
      <c r="S249" s="130" t="str">
        <f t="shared" si="19"/>
        <v/>
      </c>
    </row>
    <row r="250" spans="1:19" ht="14.3">
      <c r="A250" s="304"/>
      <c r="B250" s="305"/>
      <c r="C250" s="307"/>
      <c r="D250" s="299"/>
      <c r="E250" s="308"/>
      <c r="F250" s="303"/>
      <c r="G250" s="358"/>
      <c r="H250" s="358"/>
      <c r="I250" s="358"/>
      <c r="J250" s="358"/>
      <c r="K250" s="358"/>
      <c r="L250" s="358"/>
      <c r="M250" s="359"/>
      <c r="N250" s="261" t="str">
        <f t="shared" si="15"/>
        <v/>
      </c>
      <c r="O250" s="264" t="str">
        <f t="shared" si="16"/>
        <v/>
      </c>
      <c r="P250" s="102" t="str">
        <f t="shared" si="17"/>
        <v/>
      </c>
      <c r="Q250" s="130" t="str">
        <f>IF(A250="","",IF(ISERROR(VLOOKUP(CONCATENATE(HDV!B250,"_",HDV!C250),Sheet2!$A$28:$A$40,1,FALSE))=TRUE,"ERROR","OK"))</f>
        <v/>
      </c>
      <c r="R250" s="130" t="str">
        <f t="shared" si="18"/>
        <v/>
      </c>
      <c r="S250" s="130" t="str">
        <f t="shared" si="19"/>
        <v/>
      </c>
    </row>
    <row r="251" spans="1:19" ht="14.3">
      <c r="A251" s="304"/>
      <c r="B251" s="305"/>
      <c r="C251" s="307"/>
      <c r="D251" s="299"/>
      <c r="E251" s="308"/>
      <c r="F251" s="303"/>
      <c r="G251" s="358"/>
      <c r="H251" s="358"/>
      <c r="I251" s="358"/>
      <c r="J251" s="358"/>
      <c r="K251" s="358"/>
      <c r="L251" s="358"/>
      <c r="M251" s="359"/>
      <c r="N251" s="261" t="str">
        <f t="shared" si="15"/>
        <v/>
      </c>
      <c r="O251" s="264" t="str">
        <f t="shared" si="16"/>
        <v/>
      </c>
      <c r="P251" s="102" t="str">
        <f t="shared" si="17"/>
        <v/>
      </c>
      <c r="Q251" s="130" t="str">
        <f>IF(A251="","",IF(ISERROR(VLOOKUP(CONCATENATE(HDV!B251,"_",HDV!C251),Sheet2!$A$28:$A$40,1,FALSE))=TRUE,"ERROR","OK"))</f>
        <v/>
      </c>
      <c r="R251" s="130" t="str">
        <f t="shared" si="18"/>
        <v/>
      </c>
      <c r="S251" s="130" t="str">
        <f t="shared" si="19"/>
        <v/>
      </c>
    </row>
    <row r="252" spans="1:19" ht="14.3">
      <c r="A252" s="304"/>
      <c r="B252" s="305"/>
      <c r="C252" s="307"/>
      <c r="D252" s="299"/>
      <c r="E252" s="308"/>
      <c r="F252" s="303"/>
      <c r="G252" s="358"/>
      <c r="H252" s="358"/>
      <c r="I252" s="358"/>
      <c r="J252" s="358"/>
      <c r="K252" s="358"/>
      <c r="L252" s="358"/>
      <c r="M252" s="359"/>
      <c r="N252" s="261" t="str">
        <f t="shared" si="15"/>
        <v/>
      </c>
      <c r="O252" s="264" t="str">
        <f t="shared" si="16"/>
        <v/>
      </c>
      <c r="P252" s="102" t="str">
        <f t="shared" si="17"/>
        <v/>
      </c>
      <c r="Q252" s="130" t="str">
        <f>IF(A252="","",IF(ISERROR(VLOOKUP(CONCATENATE(HDV!B252,"_",HDV!C252),Sheet2!$A$28:$A$40,1,FALSE))=TRUE,"ERROR","OK"))</f>
        <v/>
      </c>
      <c r="R252" s="130" t="str">
        <f t="shared" si="18"/>
        <v/>
      </c>
      <c r="S252" s="130" t="str">
        <f t="shared" si="19"/>
        <v/>
      </c>
    </row>
    <row r="253" spans="1:19" ht="14.3">
      <c r="A253" s="304"/>
      <c r="B253" s="305"/>
      <c r="C253" s="307"/>
      <c r="D253" s="299"/>
      <c r="E253" s="308"/>
      <c r="F253" s="303"/>
      <c r="G253" s="358"/>
      <c r="H253" s="358"/>
      <c r="I253" s="358"/>
      <c r="J253" s="358"/>
      <c r="K253" s="358"/>
      <c r="L253" s="358"/>
      <c r="M253" s="359"/>
      <c r="N253" s="261" t="str">
        <f t="shared" si="15"/>
        <v/>
      </c>
      <c r="O253" s="264" t="str">
        <f t="shared" si="16"/>
        <v/>
      </c>
      <c r="P253" s="102" t="str">
        <f t="shared" si="17"/>
        <v/>
      </c>
      <c r="Q253" s="130" t="str">
        <f>IF(A253="","",IF(ISERROR(VLOOKUP(CONCATENATE(HDV!B253,"_",HDV!C253),Sheet2!$A$28:$A$40,1,FALSE))=TRUE,"ERROR","OK"))</f>
        <v/>
      </c>
      <c r="R253" s="130" t="str">
        <f t="shared" si="18"/>
        <v/>
      </c>
      <c r="S253" s="130" t="str">
        <f t="shared" si="19"/>
        <v/>
      </c>
    </row>
    <row r="254" spans="1:19" ht="14.3">
      <c r="A254" s="304"/>
      <c r="B254" s="305"/>
      <c r="C254" s="307"/>
      <c r="D254" s="299"/>
      <c r="E254" s="308"/>
      <c r="F254" s="303"/>
      <c r="G254" s="358"/>
      <c r="H254" s="358"/>
      <c r="I254" s="358"/>
      <c r="J254" s="358"/>
      <c r="K254" s="358"/>
      <c r="L254" s="358"/>
      <c r="M254" s="359"/>
      <c r="N254" s="261" t="str">
        <f t="shared" si="15"/>
        <v/>
      </c>
      <c r="O254" s="264" t="str">
        <f t="shared" si="16"/>
        <v/>
      </c>
      <c r="P254" s="102" t="str">
        <f t="shared" si="17"/>
        <v/>
      </c>
      <c r="Q254" s="130" t="str">
        <f>IF(A254="","",IF(ISERROR(VLOOKUP(CONCATENATE(HDV!B254,"_",HDV!C254),Sheet2!$A$28:$A$40,1,FALSE))=TRUE,"ERROR","OK"))</f>
        <v/>
      </c>
      <c r="R254" s="130" t="str">
        <f t="shared" si="18"/>
        <v/>
      </c>
      <c r="S254" s="130" t="str">
        <f t="shared" si="19"/>
        <v/>
      </c>
    </row>
    <row r="255" spans="1:19" ht="14.3">
      <c r="A255" s="304"/>
      <c r="B255" s="305"/>
      <c r="C255" s="307"/>
      <c r="D255" s="299"/>
      <c r="E255" s="308"/>
      <c r="F255" s="303"/>
      <c r="G255" s="358"/>
      <c r="H255" s="358"/>
      <c r="I255" s="358"/>
      <c r="J255" s="358"/>
      <c r="K255" s="358"/>
      <c r="L255" s="358"/>
      <c r="M255" s="359"/>
      <c r="N255" s="261" t="str">
        <f t="shared" si="15"/>
        <v/>
      </c>
      <c r="O255" s="264" t="str">
        <f t="shared" si="16"/>
        <v/>
      </c>
      <c r="P255" s="102" t="str">
        <f t="shared" si="17"/>
        <v/>
      </c>
      <c r="Q255" s="130" t="str">
        <f>IF(A255="","",IF(ISERROR(VLOOKUP(CONCATENATE(HDV!B255,"_",HDV!C255),Sheet2!$A$28:$A$40,1,FALSE))=TRUE,"ERROR","OK"))</f>
        <v/>
      </c>
      <c r="R255" s="130" t="str">
        <f t="shared" si="18"/>
        <v/>
      </c>
      <c r="S255" s="130" t="str">
        <f t="shared" si="19"/>
        <v/>
      </c>
    </row>
    <row r="256" spans="1:19" ht="14.3">
      <c r="A256" s="304"/>
      <c r="B256" s="305"/>
      <c r="C256" s="307"/>
      <c r="D256" s="299"/>
      <c r="E256" s="308"/>
      <c r="F256" s="303"/>
      <c r="G256" s="358"/>
      <c r="H256" s="358"/>
      <c r="I256" s="358"/>
      <c r="J256" s="358"/>
      <c r="K256" s="358"/>
      <c r="L256" s="358"/>
      <c r="M256" s="359"/>
      <c r="N256" s="261" t="str">
        <f t="shared" si="15"/>
        <v/>
      </c>
      <c r="O256" s="264" t="str">
        <f t="shared" si="16"/>
        <v/>
      </c>
      <c r="P256" s="102" t="str">
        <f t="shared" si="17"/>
        <v/>
      </c>
      <c r="Q256" s="130" t="str">
        <f>IF(A256="","",IF(ISERROR(VLOOKUP(CONCATENATE(HDV!B256,"_",HDV!C256),Sheet2!$A$28:$A$40,1,FALSE))=TRUE,"ERROR","OK"))</f>
        <v/>
      </c>
      <c r="R256" s="130" t="str">
        <f t="shared" si="18"/>
        <v/>
      </c>
      <c r="S256" s="130" t="str">
        <f t="shared" si="19"/>
        <v/>
      </c>
    </row>
    <row r="257" spans="1:19" ht="14.3">
      <c r="A257" s="304"/>
      <c r="B257" s="305"/>
      <c r="C257" s="307"/>
      <c r="D257" s="299"/>
      <c r="E257" s="308"/>
      <c r="F257" s="303"/>
      <c r="G257" s="358"/>
      <c r="H257" s="358"/>
      <c r="I257" s="358"/>
      <c r="J257" s="358"/>
      <c r="K257" s="358"/>
      <c r="L257" s="358"/>
      <c r="M257" s="359"/>
      <c r="N257" s="261" t="str">
        <f t="shared" si="15"/>
        <v/>
      </c>
      <c r="O257" s="264" t="str">
        <f t="shared" si="16"/>
        <v/>
      </c>
      <c r="P257" s="102" t="str">
        <f t="shared" si="17"/>
        <v/>
      </c>
      <c r="Q257" s="130" t="str">
        <f>IF(A257="","",IF(ISERROR(VLOOKUP(CONCATENATE(HDV!B257,"_",HDV!C257),Sheet2!$A$28:$A$40,1,FALSE))=TRUE,"ERROR","OK"))</f>
        <v/>
      </c>
      <c r="R257" s="130" t="str">
        <f t="shared" si="18"/>
        <v/>
      </c>
      <c r="S257" s="130" t="str">
        <f t="shared" si="19"/>
        <v/>
      </c>
    </row>
    <row r="258" spans="1:19" ht="14.3">
      <c r="A258" s="304"/>
      <c r="B258" s="305"/>
      <c r="C258" s="307"/>
      <c r="D258" s="299"/>
      <c r="E258" s="308"/>
      <c r="F258" s="303"/>
      <c r="G258" s="358"/>
      <c r="H258" s="358"/>
      <c r="I258" s="358"/>
      <c r="J258" s="358"/>
      <c r="K258" s="358"/>
      <c r="L258" s="358"/>
      <c r="M258" s="359"/>
      <c r="N258" s="261" t="str">
        <f t="shared" si="15"/>
        <v/>
      </c>
      <c r="O258" s="264" t="str">
        <f t="shared" si="16"/>
        <v/>
      </c>
      <c r="P258" s="102" t="str">
        <f t="shared" si="17"/>
        <v/>
      </c>
      <c r="Q258" s="130" t="str">
        <f>IF(A258="","",IF(ISERROR(VLOOKUP(CONCATENATE(HDV!B258,"_",HDV!C258),Sheet2!$A$28:$A$40,1,FALSE))=TRUE,"ERROR","OK"))</f>
        <v/>
      </c>
      <c r="R258" s="130" t="str">
        <f t="shared" si="18"/>
        <v/>
      </c>
      <c r="S258" s="130" t="str">
        <f t="shared" si="19"/>
        <v/>
      </c>
    </row>
    <row r="259" spans="1:19" ht="14.3">
      <c r="A259" s="304"/>
      <c r="B259" s="305"/>
      <c r="C259" s="307"/>
      <c r="D259" s="299"/>
      <c r="E259" s="308"/>
      <c r="F259" s="303"/>
      <c r="G259" s="358"/>
      <c r="H259" s="358"/>
      <c r="I259" s="358"/>
      <c r="J259" s="358"/>
      <c r="K259" s="358"/>
      <c r="L259" s="358"/>
      <c r="M259" s="359"/>
      <c r="N259" s="261" t="str">
        <f t="shared" si="15"/>
        <v/>
      </c>
      <c r="O259" s="264" t="str">
        <f t="shared" si="16"/>
        <v/>
      </c>
      <c r="P259" s="102" t="str">
        <f t="shared" si="17"/>
        <v/>
      </c>
      <c r="Q259" s="130" t="str">
        <f>IF(A259="","",IF(ISERROR(VLOOKUP(CONCATENATE(HDV!B259,"_",HDV!C259),Sheet2!$A$28:$A$40,1,FALSE))=TRUE,"ERROR","OK"))</f>
        <v/>
      </c>
      <c r="R259" s="130" t="str">
        <f t="shared" si="18"/>
        <v/>
      </c>
      <c r="S259" s="130" t="str">
        <f t="shared" si="19"/>
        <v/>
      </c>
    </row>
    <row r="260" spans="1:19" ht="14.3">
      <c r="A260" s="304"/>
      <c r="B260" s="305"/>
      <c r="C260" s="307"/>
      <c r="D260" s="299"/>
      <c r="E260" s="308"/>
      <c r="F260" s="303"/>
      <c r="G260" s="358"/>
      <c r="H260" s="358"/>
      <c r="I260" s="358"/>
      <c r="J260" s="358"/>
      <c r="K260" s="358"/>
      <c r="L260" s="358"/>
      <c r="M260" s="359"/>
      <c r="N260" s="261" t="str">
        <f t="shared" si="15"/>
        <v/>
      </c>
      <c r="O260" s="264" t="str">
        <f t="shared" si="16"/>
        <v/>
      </c>
      <c r="P260" s="102" t="str">
        <f t="shared" si="17"/>
        <v/>
      </c>
      <c r="Q260" s="130" t="str">
        <f>IF(A260="","",IF(ISERROR(VLOOKUP(CONCATENATE(HDV!B260,"_",HDV!C260),Sheet2!$A$28:$A$40,1,FALSE))=TRUE,"ERROR","OK"))</f>
        <v/>
      </c>
      <c r="R260" s="130" t="str">
        <f t="shared" si="18"/>
        <v/>
      </c>
      <c r="S260" s="130" t="str">
        <f t="shared" si="19"/>
        <v/>
      </c>
    </row>
    <row r="261" spans="1:19" ht="14.3">
      <c r="A261" s="304"/>
      <c r="B261" s="305"/>
      <c r="C261" s="307"/>
      <c r="D261" s="299"/>
      <c r="E261" s="308"/>
      <c r="F261" s="303"/>
      <c r="G261" s="358"/>
      <c r="H261" s="358"/>
      <c r="I261" s="358"/>
      <c r="J261" s="358"/>
      <c r="K261" s="358"/>
      <c r="L261" s="358"/>
      <c r="M261" s="359"/>
      <c r="N261" s="261" t="str">
        <f t="shared" si="15"/>
        <v/>
      </c>
      <c r="O261" s="264" t="str">
        <f t="shared" si="16"/>
        <v/>
      </c>
      <c r="P261" s="102" t="str">
        <f t="shared" si="17"/>
        <v/>
      </c>
      <c r="Q261" s="130" t="str">
        <f>IF(A261="","",IF(ISERROR(VLOOKUP(CONCATENATE(HDV!B261,"_",HDV!C261),Sheet2!$A$28:$A$40,1,FALSE))=TRUE,"ERROR","OK"))</f>
        <v/>
      </c>
      <c r="R261" s="130" t="str">
        <f t="shared" si="18"/>
        <v/>
      </c>
      <c r="S261" s="130" t="str">
        <f t="shared" si="19"/>
        <v/>
      </c>
    </row>
    <row r="262" spans="1:19" ht="14.3">
      <c r="A262" s="304"/>
      <c r="B262" s="305"/>
      <c r="C262" s="307"/>
      <c r="D262" s="299"/>
      <c r="E262" s="308"/>
      <c r="F262" s="303"/>
      <c r="G262" s="358"/>
      <c r="H262" s="358"/>
      <c r="I262" s="358"/>
      <c r="J262" s="358"/>
      <c r="K262" s="358"/>
      <c r="L262" s="358"/>
      <c r="M262" s="359"/>
      <c r="N262" s="261" t="str">
        <f t="shared" si="15"/>
        <v/>
      </c>
      <c r="O262" s="264" t="str">
        <f t="shared" si="16"/>
        <v/>
      </c>
      <c r="P262" s="102" t="str">
        <f t="shared" si="17"/>
        <v/>
      </c>
      <c r="Q262" s="130" t="str">
        <f>IF(A262="","",IF(ISERROR(VLOOKUP(CONCATENATE(HDV!B262,"_",HDV!C262),Sheet2!$A$28:$A$40,1,FALSE))=TRUE,"ERROR","OK"))</f>
        <v/>
      </c>
      <c r="R262" s="130" t="str">
        <f t="shared" si="18"/>
        <v/>
      </c>
      <c r="S262" s="130" t="str">
        <f t="shared" si="19"/>
        <v/>
      </c>
    </row>
    <row r="263" spans="1:19" ht="14.3">
      <c r="A263" s="304"/>
      <c r="B263" s="305"/>
      <c r="C263" s="307"/>
      <c r="D263" s="299"/>
      <c r="E263" s="308"/>
      <c r="F263" s="303"/>
      <c r="G263" s="358"/>
      <c r="H263" s="358"/>
      <c r="I263" s="358"/>
      <c r="J263" s="358"/>
      <c r="K263" s="358"/>
      <c r="L263" s="358"/>
      <c r="M263" s="359"/>
      <c r="N263" s="261" t="str">
        <f t="shared" si="15"/>
        <v/>
      </c>
      <c r="O263" s="264" t="str">
        <f t="shared" si="16"/>
        <v/>
      </c>
      <c r="P263" s="102" t="str">
        <f t="shared" si="17"/>
        <v/>
      </c>
      <c r="Q263" s="130" t="str">
        <f>IF(A263="","",IF(ISERROR(VLOOKUP(CONCATENATE(HDV!B263,"_",HDV!C263),Sheet2!$A$28:$A$40,1,FALSE))=TRUE,"ERROR","OK"))</f>
        <v/>
      </c>
      <c r="R263" s="130" t="str">
        <f t="shared" si="18"/>
        <v/>
      </c>
      <c r="S263" s="130" t="str">
        <f t="shared" si="19"/>
        <v/>
      </c>
    </row>
    <row r="264" spans="1:19" ht="14.3">
      <c r="A264" s="304"/>
      <c r="B264" s="305"/>
      <c r="C264" s="307"/>
      <c r="D264" s="299"/>
      <c r="E264" s="308"/>
      <c r="F264" s="303"/>
      <c r="G264" s="358"/>
      <c r="H264" s="358"/>
      <c r="I264" s="358"/>
      <c r="J264" s="358"/>
      <c r="K264" s="358"/>
      <c r="L264" s="358"/>
      <c r="M264" s="359"/>
      <c r="N264" s="261" t="str">
        <f t="shared" si="15"/>
        <v/>
      </c>
      <c r="O264" s="264" t="str">
        <f t="shared" si="16"/>
        <v/>
      </c>
      <c r="P264" s="102" t="str">
        <f t="shared" si="17"/>
        <v/>
      </c>
      <c r="Q264" s="130" t="str">
        <f>IF(A264="","",IF(ISERROR(VLOOKUP(CONCATENATE(HDV!B264,"_",HDV!C264),Sheet2!$A$28:$A$40,1,FALSE))=TRUE,"ERROR","OK"))</f>
        <v/>
      </c>
      <c r="R264" s="130" t="str">
        <f t="shared" si="18"/>
        <v/>
      </c>
      <c r="S264" s="130" t="str">
        <f t="shared" si="19"/>
        <v/>
      </c>
    </row>
    <row r="265" spans="1:19" ht="14.3">
      <c r="A265" s="304"/>
      <c r="B265" s="305"/>
      <c r="C265" s="307"/>
      <c r="D265" s="299"/>
      <c r="E265" s="308"/>
      <c r="F265" s="303"/>
      <c r="G265" s="358"/>
      <c r="H265" s="358"/>
      <c r="I265" s="358"/>
      <c r="J265" s="358"/>
      <c r="K265" s="358"/>
      <c r="L265" s="358"/>
      <c r="M265" s="359"/>
      <c r="N265" s="261" t="str">
        <f t="shared" si="15"/>
        <v/>
      </c>
      <c r="O265" s="264" t="str">
        <f t="shared" si="16"/>
        <v/>
      </c>
      <c r="P265" s="102" t="str">
        <f t="shared" si="17"/>
        <v/>
      </c>
      <c r="Q265" s="130" t="str">
        <f>IF(A265="","",IF(ISERROR(VLOOKUP(CONCATENATE(HDV!B265,"_",HDV!C265),Sheet2!$A$28:$A$40,1,FALSE))=TRUE,"ERROR","OK"))</f>
        <v/>
      </c>
      <c r="R265" s="130" t="str">
        <f t="shared" si="18"/>
        <v/>
      </c>
      <c r="S265" s="130" t="str">
        <f t="shared" si="19"/>
        <v/>
      </c>
    </row>
    <row r="266" spans="1:19" ht="14.3">
      <c r="A266" s="304"/>
      <c r="B266" s="305"/>
      <c r="C266" s="307"/>
      <c r="D266" s="299"/>
      <c r="E266" s="308"/>
      <c r="F266" s="303"/>
      <c r="G266" s="358"/>
      <c r="H266" s="358"/>
      <c r="I266" s="358"/>
      <c r="J266" s="358"/>
      <c r="K266" s="358"/>
      <c r="L266" s="358"/>
      <c r="M266" s="359"/>
      <c r="N266" s="261" t="str">
        <f t="shared" si="15"/>
        <v/>
      </c>
      <c r="O266" s="264" t="str">
        <f t="shared" si="16"/>
        <v/>
      </c>
      <c r="P266" s="102" t="str">
        <f t="shared" si="17"/>
        <v/>
      </c>
      <c r="Q266" s="130" t="str">
        <f>IF(A266="","",IF(ISERROR(VLOOKUP(CONCATENATE(HDV!B266,"_",HDV!C266),Sheet2!$A$28:$A$40,1,FALSE))=TRUE,"ERROR","OK"))</f>
        <v/>
      </c>
      <c r="R266" s="130" t="str">
        <f t="shared" si="18"/>
        <v/>
      </c>
      <c r="S266" s="130" t="str">
        <f t="shared" si="19"/>
        <v/>
      </c>
    </row>
    <row r="267" spans="1:19" ht="14.3">
      <c r="A267" s="304"/>
      <c r="B267" s="305"/>
      <c r="C267" s="307"/>
      <c r="D267" s="299"/>
      <c r="E267" s="308"/>
      <c r="F267" s="303"/>
      <c r="G267" s="358"/>
      <c r="H267" s="358"/>
      <c r="I267" s="358"/>
      <c r="J267" s="358"/>
      <c r="K267" s="358"/>
      <c r="L267" s="358"/>
      <c r="M267" s="359"/>
      <c r="N267" s="261" t="str">
        <f t="shared" si="15"/>
        <v/>
      </c>
      <c r="O267" s="264" t="str">
        <f t="shared" si="16"/>
        <v/>
      </c>
      <c r="P267" s="102" t="str">
        <f t="shared" si="17"/>
        <v/>
      </c>
      <c r="Q267" s="130" t="str">
        <f>IF(A267="","",IF(ISERROR(VLOOKUP(CONCATENATE(HDV!B267,"_",HDV!C267),Sheet2!$A$28:$A$40,1,FALSE))=TRUE,"ERROR","OK"))</f>
        <v/>
      </c>
      <c r="R267" s="130" t="str">
        <f t="shared" si="18"/>
        <v/>
      </c>
      <c r="S267" s="130" t="str">
        <f t="shared" si="19"/>
        <v/>
      </c>
    </row>
    <row r="268" spans="1:19" ht="14.3">
      <c r="A268" s="304"/>
      <c r="B268" s="305"/>
      <c r="C268" s="307"/>
      <c r="D268" s="299"/>
      <c r="E268" s="308"/>
      <c r="F268" s="303"/>
      <c r="G268" s="358"/>
      <c r="H268" s="358"/>
      <c r="I268" s="358"/>
      <c r="J268" s="358"/>
      <c r="K268" s="358"/>
      <c r="L268" s="358"/>
      <c r="M268" s="359"/>
      <c r="N268" s="261" t="str">
        <f t="shared" si="15"/>
        <v/>
      </c>
      <c r="O268" s="264" t="str">
        <f t="shared" si="16"/>
        <v/>
      </c>
      <c r="P268" s="102" t="str">
        <f t="shared" si="17"/>
        <v/>
      </c>
      <c r="Q268" s="130" t="str">
        <f>IF(A268="","",IF(ISERROR(VLOOKUP(CONCATENATE(HDV!B268,"_",HDV!C268),Sheet2!$A$28:$A$40,1,FALSE))=TRUE,"ERROR","OK"))</f>
        <v/>
      </c>
      <c r="R268" s="130" t="str">
        <f t="shared" si="18"/>
        <v/>
      </c>
      <c r="S268" s="130" t="str">
        <f t="shared" si="19"/>
        <v/>
      </c>
    </row>
    <row r="269" spans="1:19" ht="14.3">
      <c r="A269" s="304"/>
      <c r="B269" s="305"/>
      <c r="C269" s="307"/>
      <c r="D269" s="299"/>
      <c r="E269" s="308"/>
      <c r="F269" s="303"/>
      <c r="G269" s="358"/>
      <c r="H269" s="358"/>
      <c r="I269" s="358"/>
      <c r="J269" s="358"/>
      <c r="K269" s="358"/>
      <c r="L269" s="358"/>
      <c r="M269" s="359"/>
      <c r="N269" s="261" t="str">
        <f t="shared" si="15"/>
        <v/>
      </c>
      <c r="O269" s="264" t="str">
        <f t="shared" si="16"/>
        <v/>
      </c>
      <c r="P269" s="102" t="str">
        <f t="shared" si="17"/>
        <v/>
      </c>
      <c r="Q269" s="130" t="str">
        <f>IF(A269="","",IF(ISERROR(VLOOKUP(CONCATENATE(HDV!B269,"_",HDV!C269),Sheet2!$A$28:$A$40,1,FALSE))=TRUE,"ERROR","OK"))</f>
        <v/>
      </c>
      <c r="R269" s="130" t="str">
        <f t="shared" si="18"/>
        <v/>
      </c>
      <c r="S269" s="130" t="str">
        <f t="shared" si="19"/>
        <v/>
      </c>
    </row>
    <row r="270" spans="1:19" ht="14.3">
      <c r="A270" s="304"/>
      <c r="B270" s="305"/>
      <c r="C270" s="307"/>
      <c r="D270" s="299"/>
      <c r="E270" s="308"/>
      <c r="F270" s="303"/>
      <c r="G270" s="358"/>
      <c r="H270" s="358"/>
      <c r="I270" s="358"/>
      <c r="J270" s="358"/>
      <c r="K270" s="358"/>
      <c r="L270" s="358"/>
      <c r="M270" s="359"/>
      <c r="N270" s="261" t="str">
        <f t="shared" si="15"/>
        <v/>
      </c>
      <c r="O270" s="264" t="str">
        <f t="shared" si="16"/>
        <v/>
      </c>
      <c r="P270" s="102" t="str">
        <f t="shared" si="17"/>
        <v/>
      </c>
      <c r="Q270" s="130" t="str">
        <f>IF(A270="","",IF(ISERROR(VLOOKUP(CONCATENATE(HDV!B270,"_",HDV!C270),Sheet2!$A$28:$A$40,1,FALSE))=TRUE,"ERROR","OK"))</f>
        <v/>
      </c>
      <c r="R270" s="130" t="str">
        <f t="shared" si="18"/>
        <v/>
      </c>
      <c r="S270" s="130" t="str">
        <f t="shared" si="19"/>
        <v/>
      </c>
    </row>
    <row r="271" spans="1:19" ht="14.3">
      <c r="A271" s="304"/>
      <c r="B271" s="305"/>
      <c r="C271" s="307"/>
      <c r="D271" s="299"/>
      <c r="E271" s="308"/>
      <c r="F271" s="303"/>
      <c r="G271" s="358"/>
      <c r="H271" s="358"/>
      <c r="I271" s="358"/>
      <c r="J271" s="358"/>
      <c r="K271" s="358"/>
      <c r="L271" s="358"/>
      <c r="M271" s="359"/>
      <c r="N271" s="261" t="str">
        <f t="shared" si="15"/>
        <v/>
      </c>
      <c r="O271" s="264" t="str">
        <f t="shared" si="16"/>
        <v/>
      </c>
      <c r="P271" s="102" t="str">
        <f t="shared" si="17"/>
        <v/>
      </c>
      <c r="Q271" s="130" t="str">
        <f>IF(A271="","",IF(ISERROR(VLOOKUP(CONCATENATE(HDV!B271,"_",HDV!C271),Sheet2!$A$28:$A$40,1,FALSE))=TRUE,"ERROR","OK"))</f>
        <v/>
      </c>
      <c r="R271" s="130" t="str">
        <f t="shared" si="18"/>
        <v/>
      </c>
      <c r="S271" s="130" t="str">
        <f t="shared" si="19"/>
        <v/>
      </c>
    </row>
    <row r="272" spans="1:19" ht="14.3">
      <c r="A272" s="304"/>
      <c r="B272" s="305"/>
      <c r="C272" s="307"/>
      <c r="D272" s="299"/>
      <c r="E272" s="308"/>
      <c r="F272" s="303"/>
      <c r="G272" s="358"/>
      <c r="H272" s="358"/>
      <c r="I272" s="358"/>
      <c r="J272" s="358"/>
      <c r="K272" s="358"/>
      <c r="L272" s="358"/>
      <c r="M272" s="359"/>
      <c r="N272" s="261" t="str">
        <f t="shared" ref="N272:N335" si="20">IF(A272="","",C272/1000)</f>
        <v/>
      </c>
      <c r="O272" s="264" t="str">
        <f t="shared" ref="O272:O335" si="21" xml:space="preserve">  IF(AND(A272="",F272=""),"", IF(AND(A272="",F272&lt;&gt;""), "FIX TEST GRP", IF(B272="","FIX CLASS",IF(C272="","FIX BIN",IF(F272="","FIX PROD'N",F272*N272)))))</f>
        <v/>
      </c>
      <c r="P272" s="102" t="str">
        <f t="shared" ref="P272:P335" si="22">IF(A272="","",IF(C272="","FIX BIN", IF(D272="","FIX U/L MILES", IFERROR(O272/(IF(B272="2b",$G$10,$M$10)),""))))</f>
        <v/>
      </c>
      <c r="Q272" s="130" t="str">
        <f>IF(A272="","",IF(ISERROR(VLOOKUP(CONCATENATE(HDV!B272,"_",HDV!C272),Sheet2!$A$28:$A$40,1,FALSE))=TRUE,"ERROR","OK"))</f>
        <v/>
      </c>
      <c r="R272" s="130" t="str">
        <f t="shared" ref="R272:R335" si="23">IF(A272="","", IF(AND($C$10&gt;2021, C272=340),"ERROR",IF(AND($C$10&gt;2021, C272=395),"ERROR",IF(AND($C$10&gt;2021, C272&gt;400),"ERROR", "OK"))))</f>
        <v/>
      </c>
      <c r="S272" s="130" t="str">
        <f t="shared" ref="S272:S335" si="24">IF(B272="","", IF(AND($C$10&gt;2021, D272&lt;150),"ERROR",IF(AND(D272&lt;150, N272=395),"ERROR",IF(AND(D272&lt;150, N272=340),"ERROR",IF(AND(D272&lt;150, N272&gt;400),"ERROR", "OK")))))</f>
        <v/>
      </c>
    </row>
    <row r="273" spans="1:19" ht="14.3">
      <c r="A273" s="304"/>
      <c r="B273" s="305"/>
      <c r="C273" s="307"/>
      <c r="D273" s="299"/>
      <c r="E273" s="308"/>
      <c r="F273" s="303"/>
      <c r="G273" s="358"/>
      <c r="H273" s="358"/>
      <c r="I273" s="358"/>
      <c r="J273" s="358"/>
      <c r="K273" s="358"/>
      <c r="L273" s="358"/>
      <c r="M273" s="359"/>
      <c r="N273" s="261" t="str">
        <f t="shared" si="20"/>
        <v/>
      </c>
      <c r="O273" s="264" t="str">
        <f t="shared" si="21"/>
        <v/>
      </c>
      <c r="P273" s="102" t="str">
        <f t="shared" si="22"/>
        <v/>
      </c>
      <c r="Q273" s="130" t="str">
        <f>IF(A273="","",IF(ISERROR(VLOOKUP(CONCATENATE(HDV!B273,"_",HDV!C273),Sheet2!$A$28:$A$40,1,FALSE))=TRUE,"ERROR","OK"))</f>
        <v/>
      </c>
      <c r="R273" s="130" t="str">
        <f t="shared" si="23"/>
        <v/>
      </c>
      <c r="S273" s="130" t="str">
        <f t="shared" si="24"/>
        <v/>
      </c>
    </row>
    <row r="274" spans="1:19" ht="14.3">
      <c r="A274" s="304"/>
      <c r="B274" s="305"/>
      <c r="C274" s="307"/>
      <c r="D274" s="299"/>
      <c r="E274" s="308"/>
      <c r="F274" s="303"/>
      <c r="G274" s="358"/>
      <c r="H274" s="358"/>
      <c r="I274" s="358"/>
      <c r="J274" s="358"/>
      <c r="K274" s="358"/>
      <c r="L274" s="358"/>
      <c r="M274" s="359"/>
      <c r="N274" s="261" t="str">
        <f t="shared" si="20"/>
        <v/>
      </c>
      <c r="O274" s="264" t="str">
        <f t="shared" si="21"/>
        <v/>
      </c>
      <c r="P274" s="102" t="str">
        <f t="shared" si="22"/>
        <v/>
      </c>
      <c r="Q274" s="130" t="str">
        <f>IF(A274="","",IF(ISERROR(VLOOKUP(CONCATENATE(HDV!B274,"_",HDV!C274),Sheet2!$A$28:$A$40,1,FALSE))=TRUE,"ERROR","OK"))</f>
        <v/>
      </c>
      <c r="R274" s="130" t="str">
        <f t="shared" si="23"/>
        <v/>
      </c>
      <c r="S274" s="130" t="str">
        <f t="shared" si="24"/>
        <v/>
      </c>
    </row>
    <row r="275" spans="1:19" ht="14.3">
      <c r="A275" s="304"/>
      <c r="B275" s="305"/>
      <c r="C275" s="307"/>
      <c r="D275" s="299"/>
      <c r="E275" s="308"/>
      <c r="F275" s="303"/>
      <c r="G275" s="358"/>
      <c r="H275" s="358"/>
      <c r="I275" s="358"/>
      <c r="J275" s="358"/>
      <c r="K275" s="358"/>
      <c r="L275" s="358"/>
      <c r="M275" s="359"/>
      <c r="N275" s="261" t="str">
        <f t="shared" si="20"/>
        <v/>
      </c>
      <c r="O275" s="264" t="str">
        <f t="shared" si="21"/>
        <v/>
      </c>
      <c r="P275" s="102" t="str">
        <f t="shared" si="22"/>
        <v/>
      </c>
      <c r="Q275" s="130" t="str">
        <f>IF(A275="","",IF(ISERROR(VLOOKUP(CONCATENATE(HDV!B275,"_",HDV!C275),Sheet2!$A$28:$A$40,1,FALSE))=TRUE,"ERROR","OK"))</f>
        <v/>
      </c>
      <c r="R275" s="130" t="str">
        <f t="shared" si="23"/>
        <v/>
      </c>
      <c r="S275" s="130" t="str">
        <f t="shared" si="24"/>
        <v/>
      </c>
    </row>
    <row r="276" spans="1:19" ht="14.3">
      <c r="A276" s="304"/>
      <c r="B276" s="305"/>
      <c r="C276" s="307"/>
      <c r="D276" s="299"/>
      <c r="E276" s="308"/>
      <c r="F276" s="303"/>
      <c r="G276" s="358"/>
      <c r="H276" s="358"/>
      <c r="I276" s="358"/>
      <c r="J276" s="358"/>
      <c r="K276" s="358"/>
      <c r="L276" s="358"/>
      <c r="M276" s="359"/>
      <c r="N276" s="261" t="str">
        <f t="shared" si="20"/>
        <v/>
      </c>
      <c r="O276" s="264" t="str">
        <f t="shared" si="21"/>
        <v/>
      </c>
      <c r="P276" s="102" t="str">
        <f t="shared" si="22"/>
        <v/>
      </c>
      <c r="Q276" s="130" t="str">
        <f>IF(A276="","",IF(ISERROR(VLOOKUP(CONCATENATE(HDV!B276,"_",HDV!C276),Sheet2!$A$28:$A$40,1,FALSE))=TRUE,"ERROR","OK"))</f>
        <v/>
      </c>
      <c r="R276" s="130" t="str">
        <f t="shared" si="23"/>
        <v/>
      </c>
      <c r="S276" s="130" t="str">
        <f t="shared" si="24"/>
        <v/>
      </c>
    </row>
    <row r="277" spans="1:19" ht="14.3">
      <c r="A277" s="304"/>
      <c r="B277" s="305"/>
      <c r="C277" s="307"/>
      <c r="D277" s="299"/>
      <c r="E277" s="308"/>
      <c r="F277" s="303"/>
      <c r="G277" s="358"/>
      <c r="H277" s="358"/>
      <c r="I277" s="358"/>
      <c r="J277" s="358"/>
      <c r="K277" s="358"/>
      <c r="L277" s="358"/>
      <c r="M277" s="359"/>
      <c r="N277" s="261" t="str">
        <f t="shared" si="20"/>
        <v/>
      </c>
      <c r="O277" s="264" t="str">
        <f t="shared" si="21"/>
        <v/>
      </c>
      <c r="P277" s="102" t="str">
        <f t="shared" si="22"/>
        <v/>
      </c>
      <c r="Q277" s="130" t="str">
        <f>IF(A277="","",IF(ISERROR(VLOOKUP(CONCATENATE(HDV!B277,"_",HDV!C277),Sheet2!$A$28:$A$40,1,FALSE))=TRUE,"ERROR","OK"))</f>
        <v/>
      </c>
      <c r="R277" s="130" t="str">
        <f t="shared" si="23"/>
        <v/>
      </c>
      <c r="S277" s="130" t="str">
        <f t="shared" si="24"/>
        <v/>
      </c>
    </row>
    <row r="278" spans="1:19" ht="14.3">
      <c r="A278" s="304"/>
      <c r="B278" s="305"/>
      <c r="C278" s="307"/>
      <c r="D278" s="299"/>
      <c r="E278" s="308"/>
      <c r="F278" s="303"/>
      <c r="G278" s="358"/>
      <c r="H278" s="358"/>
      <c r="I278" s="358"/>
      <c r="J278" s="358"/>
      <c r="K278" s="358"/>
      <c r="L278" s="358"/>
      <c r="M278" s="359"/>
      <c r="N278" s="261" t="str">
        <f t="shared" si="20"/>
        <v/>
      </c>
      <c r="O278" s="264" t="str">
        <f t="shared" si="21"/>
        <v/>
      </c>
      <c r="P278" s="102" t="str">
        <f t="shared" si="22"/>
        <v/>
      </c>
      <c r="Q278" s="130" t="str">
        <f>IF(A278="","",IF(ISERROR(VLOOKUP(CONCATENATE(HDV!B278,"_",HDV!C278),Sheet2!$A$28:$A$40,1,FALSE))=TRUE,"ERROR","OK"))</f>
        <v/>
      </c>
      <c r="R278" s="130" t="str">
        <f t="shared" si="23"/>
        <v/>
      </c>
      <c r="S278" s="130" t="str">
        <f t="shared" si="24"/>
        <v/>
      </c>
    </row>
    <row r="279" spans="1:19" ht="14.3">
      <c r="A279" s="304"/>
      <c r="B279" s="305"/>
      <c r="C279" s="307"/>
      <c r="D279" s="299"/>
      <c r="E279" s="308"/>
      <c r="F279" s="303"/>
      <c r="G279" s="358"/>
      <c r="H279" s="358"/>
      <c r="I279" s="358"/>
      <c r="J279" s="358"/>
      <c r="K279" s="358"/>
      <c r="L279" s="358"/>
      <c r="M279" s="359"/>
      <c r="N279" s="261" t="str">
        <f t="shared" si="20"/>
        <v/>
      </c>
      <c r="O279" s="264" t="str">
        <f t="shared" si="21"/>
        <v/>
      </c>
      <c r="P279" s="102" t="str">
        <f t="shared" si="22"/>
        <v/>
      </c>
      <c r="Q279" s="130" t="str">
        <f>IF(A279="","",IF(ISERROR(VLOOKUP(CONCATENATE(HDV!B279,"_",HDV!C279),Sheet2!$A$28:$A$40,1,FALSE))=TRUE,"ERROR","OK"))</f>
        <v/>
      </c>
      <c r="R279" s="130" t="str">
        <f t="shared" si="23"/>
        <v/>
      </c>
      <c r="S279" s="130" t="str">
        <f t="shared" si="24"/>
        <v/>
      </c>
    </row>
    <row r="280" spans="1:19" ht="14.3">
      <c r="A280" s="304"/>
      <c r="B280" s="305"/>
      <c r="C280" s="307"/>
      <c r="D280" s="299"/>
      <c r="E280" s="308"/>
      <c r="F280" s="303"/>
      <c r="G280" s="358"/>
      <c r="H280" s="358"/>
      <c r="I280" s="358"/>
      <c r="J280" s="358"/>
      <c r="K280" s="358"/>
      <c r="L280" s="358"/>
      <c r="M280" s="359"/>
      <c r="N280" s="261" t="str">
        <f t="shared" si="20"/>
        <v/>
      </c>
      <c r="O280" s="264" t="str">
        <f t="shared" si="21"/>
        <v/>
      </c>
      <c r="P280" s="102" t="str">
        <f t="shared" si="22"/>
        <v/>
      </c>
      <c r="Q280" s="130" t="str">
        <f>IF(A280="","",IF(ISERROR(VLOOKUP(CONCATENATE(HDV!B280,"_",HDV!C280),Sheet2!$A$28:$A$40,1,FALSE))=TRUE,"ERROR","OK"))</f>
        <v/>
      </c>
      <c r="R280" s="130" t="str">
        <f t="shared" si="23"/>
        <v/>
      </c>
      <c r="S280" s="130" t="str">
        <f t="shared" si="24"/>
        <v/>
      </c>
    </row>
    <row r="281" spans="1:19" ht="14.3">
      <c r="A281" s="304"/>
      <c r="B281" s="305"/>
      <c r="C281" s="307"/>
      <c r="D281" s="299"/>
      <c r="E281" s="308"/>
      <c r="F281" s="303"/>
      <c r="G281" s="358"/>
      <c r="H281" s="358"/>
      <c r="I281" s="358"/>
      <c r="J281" s="358"/>
      <c r="K281" s="358"/>
      <c r="L281" s="358"/>
      <c r="M281" s="359"/>
      <c r="N281" s="261" t="str">
        <f t="shared" si="20"/>
        <v/>
      </c>
      <c r="O281" s="264" t="str">
        <f t="shared" si="21"/>
        <v/>
      </c>
      <c r="P281" s="102" t="str">
        <f t="shared" si="22"/>
        <v/>
      </c>
      <c r="Q281" s="130" t="str">
        <f>IF(A281="","",IF(ISERROR(VLOOKUP(CONCATENATE(HDV!B281,"_",HDV!C281),Sheet2!$A$28:$A$40,1,FALSE))=TRUE,"ERROR","OK"))</f>
        <v/>
      </c>
      <c r="R281" s="130" t="str">
        <f t="shared" si="23"/>
        <v/>
      </c>
      <c r="S281" s="130" t="str">
        <f t="shared" si="24"/>
        <v/>
      </c>
    </row>
    <row r="282" spans="1:19" ht="14.3">
      <c r="A282" s="304"/>
      <c r="B282" s="305"/>
      <c r="C282" s="307"/>
      <c r="D282" s="299"/>
      <c r="E282" s="308"/>
      <c r="F282" s="303"/>
      <c r="G282" s="358"/>
      <c r="H282" s="358"/>
      <c r="I282" s="358"/>
      <c r="J282" s="358"/>
      <c r="K282" s="358"/>
      <c r="L282" s="358"/>
      <c r="M282" s="359"/>
      <c r="N282" s="261" t="str">
        <f t="shared" si="20"/>
        <v/>
      </c>
      <c r="O282" s="264" t="str">
        <f t="shared" si="21"/>
        <v/>
      </c>
      <c r="P282" s="102" t="str">
        <f t="shared" si="22"/>
        <v/>
      </c>
      <c r="Q282" s="130" t="str">
        <f>IF(A282="","",IF(ISERROR(VLOOKUP(CONCATENATE(HDV!B282,"_",HDV!C282),Sheet2!$A$28:$A$40,1,FALSE))=TRUE,"ERROR","OK"))</f>
        <v/>
      </c>
      <c r="R282" s="130" t="str">
        <f t="shared" si="23"/>
        <v/>
      </c>
      <c r="S282" s="130" t="str">
        <f t="shared" si="24"/>
        <v/>
      </c>
    </row>
    <row r="283" spans="1:19" ht="14.3">
      <c r="A283" s="304"/>
      <c r="B283" s="305"/>
      <c r="C283" s="307"/>
      <c r="D283" s="299"/>
      <c r="E283" s="308"/>
      <c r="F283" s="303"/>
      <c r="G283" s="358"/>
      <c r="H283" s="358"/>
      <c r="I283" s="358"/>
      <c r="J283" s="358"/>
      <c r="K283" s="358"/>
      <c r="L283" s="358"/>
      <c r="M283" s="359"/>
      <c r="N283" s="261" t="str">
        <f t="shared" si="20"/>
        <v/>
      </c>
      <c r="O283" s="264" t="str">
        <f t="shared" si="21"/>
        <v/>
      </c>
      <c r="P283" s="102" t="str">
        <f t="shared" si="22"/>
        <v/>
      </c>
      <c r="Q283" s="130" t="str">
        <f>IF(A283="","",IF(ISERROR(VLOOKUP(CONCATENATE(HDV!B283,"_",HDV!C283),Sheet2!$A$28:$A$40,1,FALSE))=TRUE,"ERROR","OK"))</f>
        <v/>
      </c>
      <c r="R283" s="130" t="str">
        <f t="shared" si="23"/>
        <v/>
      </c>
      <c r="S283" s="130" t="str">
        <f t="shared" si="24"/>
        <v/>
      </c>
    </row>
    <row r="284" spans="1:19" ht="14.3">
      <c r="A284" s="304"/>
      <c r="B284" s="305"/>
      <c r="C284" s="307"/>
      <c r="D284" s="299"/>
      <c r="E284" s="308"/>
      <c r="F284" s="303"/>
      <c r="G284" s="358"/>
      <c r="H284" s="358"/>
      <c r="I284" s="358"/>
      <c r="J284" s="358"/>
      <c r="K284" s="358"/>
      <c r="L284" s="358"/>
      <c r="M284" s="359"/>
      <c r="N284" s="261" t="str">
        <f t="shared" si="20"/>
        <v/>
      </c>
      <c r="O284" s="264" t="str">
        <f t="shared" si="21"/>
        <v/>
      </c>
      <c r="P284" s="102" t="str">
        <f t="shared" si="22"/>
        <v/>
      </c>
      <c r="Q284" s="130" t="str">
        <f>IF(A284="","",IF(ISERROR(VLOOKUP(CONCATENATE(HDV!B284,"_",HDV!C284),Sheet2!$A$28:$A$40,1,FALSE))=TRUE,"ERROR","OK"))</f>
        <v/>
      </c>
      <c r="R284" s="130" t="str">
        <f t="shared" si="23"/>
        <v/>
      </c>
      <c r="S284" s="130" t="str">
        <f t="shared" si="24"/>
        <v/>
      </c>
    </row>
    <row r="285" spans="1:19" ht="14.3">
      <c r="A285" s="304"/>
      <c r="B285" s="305"/>
      <c r="C285" s="307"/>
      <c r="D285" s="299"/>
      <c r="E285" s="308"/>
      <c r="F285" s="303"/>
      <c r="G285" s="358"/>
      <c r="H285" s="358"/>
      <c r="I285" s="358"/>
      <c r="J285" s="358"/>
      <c r="K285" s="358"/>
      <c r="L285" s="358"/>
      <c r="M285" s="359"/>
      <c r="N285" s="261" t="str">
        <f t="shared" si="20"/>
        <v/>
      </c>
      <c r="O285" s="264" t="str">
        <f t="shared" si="21"/>
        <v/>
      </c>
      <c r="P285" s="102" t="str">
        <f t="shared" si="22"/>
        <v/>
      </c>
      <c r="Q285" s="130" t="str">
        <f>IF(A285="","",IF(ISERROR(VLOOKUP(CONCATENATE(HDV!B285,"_",HDV!C285),Sheet2!$A$28:$A$40,1,FALSE))=TRUE,"ERROR","OK"))</f>
        <v/>
      </c>
      <c r="R285" s="130" t="str">
        <f t="shared" si="23"/>
        <v/>
      </c>
      <c r="S285" s="130" t="str">
        <f t="shared" si="24"/>
        <v/>
      </c>
    </row>
    <row r="286" spans="1:19" ht="14.3">
      <c r="A286" s="304"/>
      <c r="B286" s="305"/>
      <c r="C286" s="307"/>
      <c r="D286" s="299"/>
      <c r="E286" s="308"/>
      <c r="F286" s="303"/>
      <c r="G286" s="358"/>
      <c r="H286" s="358"/>
      <c r="I286" s="358"/>
      <c r="J286" s="358"/>
      <c r="K286" s="358"/>
      <c r="L286" s="358"/>
      <c r="M286" s="359"/>
      <c r="N286" s="261" t="str">
        <f t="shared" si="20"/>
        <v/>
      </c>
      <c r="O286" s="264" t="str">
        <f t="shared" si="21"/>
        <v/>
      </c>
      <c r="P286" s="102" t="str">
        <f t="shared" si="22"/>
        <v/>
      </c>
      <c r="Q286" s="130" t="str">
        <f>IF(A286="","",IF(ISERROR(VLOOKUP(CONCATENATE(HDV!B286,"_",HDV!C286),Sheet2!$A$28:$A$40,1,FALSE))=TRUE,"ERROR","OK"))</f>
        <v/>
      </c>
      <c r="R286" s="130" t="str">
        <f t="shared" si="23"/>
        <v/>
      </c>
      <c r="S286" s="130" t="str">
        <f t="shared" si="24"/>
        <v/>
      </c>
    </row>
    <row r="287" spans="1:19" ht="14.3">
      <c r="A287" s="304"/>
      <c r="B287" s="305"/>
      <c r="C287" s="307"/>
      <c r="D287" s="299"/>
      <c r="E287" s="308"/>
      <c r="F287" s="303"/>
      <c r="G287" s="358"/>
      <c r="H287" s="358"/>
      <c r="I287" s="358"/>
      <c r="J287" s="358"/>
      <c r="K287" s="358"/>
      <c r="L287" s="358"/>
      <c r="M287" s="359"/>
      <c r="N287" s="261" t="str">
        <f t="shared" si="20"/>
        <v/>
      </c>
      <c r="O287" s="264" t="str">
        <f t="shared" si="21"/>
        <v/>
      </c>
      <c r="P287" s="102" t="str">
        <f t="shared" si="22"/>
        <v/>
      </c>
      <c r="Q287" s="130" t="str">
        <f>IF(A287="","",IF(ISERROR(VLOOKUP(CONCATENATE(HDV!B287,"_",HDV!C287),Sheet2!$A$28:$A$40,1,FALSE))=TRUE,"ERROR","OK"))</f>
        <v/>
      </c>
      <c r="R287" s="130" t="str">
        <f t="shared" si="23"/>
        <v/>
      </c>
      <c r="S287" s="130" t="str">
        <f t="shared" si="24"/>
        <v/>
      </c>
    </row>
    <row r="288" spans="1:19" ht="14.3">
      <c r="A288" s="304"/>
      <c r="B288" s="305"/>
      <c r="C288" s="307"/>
      <c r="D288" s="299"/>
      <c r="E288" s="308"/>
      <c r="F288" s="303"/>
      <c r="G288" s="358"/>
      <c r="H288" s="358"/>
      <c r="I288" s="358"/>
      <c r="J288" s="358"/>
      <c r="K288" s="358"/>
      <c r="L288" s="358"/>
      <c r="M288" s="359"/>
      <c r="N288" s="261" t="str">
        <f t="shared" si="20"/>
        <v/>
      </c>
      <c r="O288" s="264" t="str">
        <f t="shared" si="21"/>
        <v/>
      </c>
      <c r="P288" s="102" t="str">
        <f t="shared" si="22"/>
        <v/>
      </c>
      <c r="Q288" s="130" t="str">
        <f>IF(A288="","",IF(ISERROR(VLOOKUP(CONCATENATE(HDV!B288,"_",HDV!C288),Sheet2!$A$28:$A$40,1,FALSE))=TRUE,"ERROR","OK"))</f>
        <v/>
      </c>
      <c r="R288" s="130" t="str">
        <f t="shared" si="23"/>
        <v/>
      </c>
      <c r="S288" s="130" t="str">
        <f t="shared" si="24"/>
        <v/>
      </c>
    </row>
    <row r="289" spans="1:19" ht="14.3">
      <c r="A289" s="304"/>
      <c r="B289" s="305"/>
      <c r="C289" s="307"/>
      <c r="D289" s="299"/>
      <c r="E289" s="308"/>
      <c r="F289" s="303"/>
      <c r="G289" s="358"/>
      <c r="H289" s="358"/>
      <c r="I289" s="358"/>
      <c r="J289" s="358"/>
      <c r="K289" s="358"/>
      <c r="L289" s="358"/>
      <c r="M289" s="359"/>
      <c r="N289" s="261" t="str">
        <f t="shared" si="20"/>
        <v/>
      </c>
      <c r="O289" s="264" t="str">
        <f t="shared" si="21"/>
        <v/>
      </c>
      <c r="P289" s="102" t="str">
        <f t="shared" si="22"/>
        <v/>
      </c>
      <c r="Q289" s="130" t="str">
        <f>IF(A289="","",IF(ISERROR(VLOOKUP(CONCATENATE(HDV!B289,"_",HDV!C289),Sheet2!$A$28:$A$40,1,FALSE))=TRUE,"ERROR","OK"))</f>
        <v/>
      </c>
      <c r="R289" s="130" t="str">
        <f t="shared" si="23"/>
        <v/>
      </c>
      <c r="S289" s="130" t="str">
        <f t="shared" si="24"/>
        <v/>
      </c>
    </row>
    <row r="290" spans="1:19" ht="14.3">
      <c r="A290" s="304"/>
      <c r="B290" s="305"/>
      <c r="C290" s="307"/>
      <c r="D290" s="299"/>
      <c r="E290" s="308"/>
      <c r="F290" s="303"/>
      <c r="G290" s="358"/>
      <c r="H290" s="358"/>
      <c r="I290" s="358"/>
      <c r="J290" s="358"/>
      <c r="K290" s="358"/>
      <c r="L290" s="358"/>
      <c r="M290" s="359"/>
      <c r="N290" s="261" t="str">
        <f t="shared" si="20"/>
        <v/>
      </c>
      <c r="O290" s="264" t="str">
        <f t="shared" si="21"/>
        <v/>
      </c>
      <c r="P290" s="102" t="str">
        <f t="shared" si="22"/>
        <v/>
      </c>
      <c r="Q290" s="130" t="str">
        <f>IF(A290="","",IF(ISERROR(VLOOKUP(CONCATENATE(HDV!B290,"_",HDV!C290),Sheet2!$A$28:$A$40,1,FALSE))=TRUE,"ERROR","OK"))</f>
        <v/>
      </c>
      <c r="R290" s="130" t="str">
        <f t="shared" si="23"/>
        <v/>
      </c>
      <c r="S290" s="130" t="str">
        <f t="shared" si="24"/>
        <v/>
      </c>
    </row>
    <row r="291" spans="1:19" ht="14.3">
      <c r="A291" s="304"/>
      <c r="B291" s="305"/>
      <c r="C291" s="307"/>
      <c r="D291" s="299"/>
      <c r="E291" s="308"/>
      <c r="F291" s="303"/>
      <c r="G291" s="358"/>
      <c r="H291" s="358"/>
      <c r="I291" s="358"/>
      <c r="J291" s="358"/>
      <c r="K291" s="358"/>
      <c r="L291" s="358"/>
      <c r="M291" s="359"/>
      <c r="N291" s="261" t="str">
        <f t="shared" si="20"/>
        <v/>
      </c>
      <c r="O291" s="264" t="str">
        <f t="shared" si="21"/>
        <v/>
      </c>
      <c r="P291" s="102" t="str">
        <f t="shared" si="22"/>
        <v/>
      </c>
      <c r="Q291" s="130" t="str">
        <f>IF(A291="","",IF(ISERROR(VLOOKUP(CONCATENATE(HDV!B291,"_",HDV!C291),Sheet2!$A$28:$A$40,1,FALSE))=TRUE,"ERROR","OK"))</f>
        <v/>
      </c>
      <c r="R291" s="130" t="str">
        <f t="shared" si="23"/>
        <v/>
      </c>
      <c r="S291" s="130" t="str">
        <f t="shared" si="24"/>
        <v/>
      </c>
    </row>
    <row r="292" spans="1:19" ht="14.3">
      <c r="A292" s="304"/>
      <c r="B292" s="305"/>
      <c r="C292" s="307"/>
      <c r="D292" s="299"/>
      <c r="E292" s="308"/>
      <c r="F292" s="303"/>
      <c r="G292" s="358"/>
      <c r="H292" s="358"/>
      <c r="I292" s="358"/>
      <c r="J292" s="358"/>
      <c r="K292" s="358"/>
      <c r="L292" s="358"/>
      <c r="M292" s="359"/>
      <c r="N292" s="261" t="str">
        <f t="shared" si="20"/>
        <v/>
      </c>
      <c r="O292" s="264" t="str">
        <f t="shared" si="21"/>
        <v/>
      </c>
      <c r="P292" s="102" t="str">
        <f t="shared" si="22"/>
        <v/>
      </c>
      <c r="Q292" s="130" t="str">
        <f>IF(A292="","",IF(ISERROR(VLOOKUP(CONCATENATE(HDV!B292,"_",HDV!C292),Sheet2!$A$28:$A$40,1,FALSE))=TRUE,"ERROR","OK"))</f>
        <v/>
      </c>
      <c r="R292" s="130" t="str">
        <f t="shared" si="23"/>
        <v/>
      </c>
      <c r="S292" s="130" t="str">
        <f t="shared" si="24"/>
        <v/>
      </c>
    </row>
    <row r="293" spans="1:19" ht="14.3">
      <c r="A293" s="304"/>
      <c r="B293" s="305"/>
      <c r="C293" s="307"/>
      <c r="D293" s="299"/>
      <c r="E293" s="308"/>
      <c r="F293" s="303"/>
      <c r="G293" s="358"/>
      <c r="H293" s="358"/>
      <c r="I293" s="358"/>
      <c r="J293" s="358"/>
      <c r="K293" s="358"/>
      <c r="L293" s="358"/>
      <c r="M293" s="359"/>
      <c r="N293" s="261" t="str">
        <f t="shared" si="20"/>
        <v/>
      </c>
      <c r="O293" s="264" t="str">
        <f t="shared" si="21"/>
        <v/>
      </c>
      <c r="P293" s="102" t="str">
        <f t="shared" si="22"/>
        <v/>
      </c>
      <c r="Q293" s="130" t="str">
        <f>IF(A293="","",IF(ISERROR(VLOOKUP(CONCATENATE(HDV!B293,"_",HDV!C293),Sheet2!$A$28:$A$40,1,FALSE))=TRUE,"ERROR","OK"))</f>
        <v/>
      </c>
      <c r="R293" s="130" t="str">
        <f t="shared" si="23"/>
        <v/>
      </c>
      <c r="S293" s="130" t="str">
        <f t="shared" si="24"/>
        <v/>
      </c>
    </row>
    <row r="294" spans="1:19" ht="14.3">
      <c r="A294" s="304"/>
      <c r="B294" s="305"/>
      <c r="C294" s="307"/>
      <c r="D294" s="299"/>
      <c r="E294" s="308"/>
      <c r="F294" s="303"/>
      <c r="G294" s="358"/>
      <c r="H294" s="358"/>
      <c r="I294" s="358"/>
      <c r="J294" s="358"/>
      <c r="K294" s="358"/>
      <c r="L294" s="358"/>
      <c r="M294" s="359"/>
      <c r="N294" s="261" t="str">
        <f t="shared" si="20"/>
        <v/>
      </c>
      <c r="O294" s="264" t="str">
        <f t="shared" si="21"/>
        <v/>
      </c>
      <c r="P294" s="102" t="str">
        <f t="shared" si="22"/>
        <v/>
      </c>
      <c r="Q294" s="130" t="str">
        <f>IF(A294="","",IF(ISERROR(VLOOKUP(CONCATENATE(HDV!B294,"_",HDV!C294),Sheet2!$A$28:$A$40,1,FALSE))=TRUE,"ERROR","OK"))</f>
        <v/>
      </c>
      <c r="R294" s="130" t="str">
        <f t="shared" si="23"/>
        <v/>
      </c>
      <c r="S294" s="130" t="str">
        <f t="shared" si="24"/>
        <v/>
      </c>
    </row>
    <row r="295" spans="1:19" ht="14.3">
      <c r="A295" s="304"/>
      <c r="B295" s="305"/>
      <c r="C295" s="307"/>
      <c r="D295" s="299"/>
      <c r="E295" s="308"/>
      <c r="F295" s="303"/>
      <c r="G295" s="358"/>
      <c r="H295" s="358"/>
      <c r="I295" s="358"/>
      <c r="J295" s="358"/>
      <c r="K295" s="358"/>
      <c r="L295" s="358"/>
      <c r="M295" s="359"/>
      <c r="N295" s="261" t="str">
        <f t="shared" si="20"/>
        <v/>
      </c>
      <c r="O295" s="264" t="str">
        <f t="shared" si="21"/>
        <v/>
      </c>
      <c r="P295" s="102" t="str">
        <f t="shared" si="22"/>
        <v/>
      </c>
      <c r="Q295" s="130" t="str">
        <f>IF(A295="","",IF(ISERROR(VLOOKUP(CONCATENATE(HDV!B295,"_",HDV!C295),Sheet2!$A$28:$A$40,1,FALSE))=TRUE,"ERROR","OK"))</f>
        <v/>
      </c>
      <c r="R295" s="130" t="str">
        <f t="shared" si="23"/>
        <v/>
      </c>
      <c r="S295" s="130" t="str">
        <f t="shared" si="24"/>
        <v/>
      </c>
    </row>
    <row r="296" spans="1:19" ht="14.3">
      <c r="A296" s="304"/>
      <c r="B296" s="305"/>
      <c r="C296" s="307"/>
      <c r="D296" s="299"/>
      <c r="E296" s="308"/>
      <c r="F296" s="303"/>
      <c r="G296" s="358"/>
      <c r="H296" s="358"/>
      <c r="I296" s="358"/>
      <c r="J296" s="358"/>
      <c r="K296" s="358"/>
      <c r="L296" s="358"/>
      <c r="M296" s="359"/>
      <c r="N296" s="261" t="str">
        <f t="shared" si="20"/>
        <v/>
      </c>
      <c r="O296" s="264" t="str">
        <f t="shared" si="21"/>
        <v/>
      </c>
      <c r="P296" s="102" t="str">
        <f t="shared" si="22"/>
        <v/>
      </c>
      <c r="Q296" s="130" t="str">
        <f>IF(A296="","",IF(ISERROR(VLOOKUP(CONCATENATE(HDV!B296,"_",HDV!C296),Sheet2!$A$28:$A$40,1,FALSE))=TRUE,"ERROR","OK"))</f>
        <v/>
      </c>
      <c r="R296" s="130" t="str">
        <f t="shared" si="23"/>
        <v/>
      </c>
      <c r="S296" s="130" t="str">
        <f t="shared" si="24"/>
        <v/>
      </c>
    </row>
    <row r="297" spans="1:19" ht="14.3">
      <c r="A297" s="304"/>
      <c r="B297" s="305"/>
      <c r="C297" s="307"/>
      <c r="D297" s="299"/>
      <c r="E297" s="308"/>
      <c r="F297" s="303"/>
      <c r="G297" s="358"/>
      <c r="H297" s="358"/>
      <c r="I297" s="358"/>
      <c r="J297" s="358"/>
      <c r="K297" s="358"/>
      <c r="L297" s="358"/>
      <c r="M297" s="359"/>
      <c r="N297" s="261" t="str">
        <f t="shared" si="20"/>
        <v/>
      </c>
      <c r="O297" s="264" t="str">
        <f t="shared" si="21"/>
        <v/>
      </c>
      <c r="P297" s="102" t="str">
        <f t="shared" si="22"/>
        <v/>
      </c>
      <c r="Q297" s="130" t="str">
        <f>IF(A297="","",IF(ISERROR(VLOOKUP(CONCATENATE(HDV!B297,"_",HDV!C297),Sheet2!$A$28:$A$40,1,FALSE))=TRUE,"ERROR","OK"))</f>
        <v/>
      </c>
      <c r="R297" s="130" t="str">
        <f t="shared" si="23"/>
        <v/>
      </c>
      <c r="S297" s="130" t="str">
        <f t="shared" si="24"/>
        <v/>
      </c>
    </row>
    <row r="298" spans="1:19" ht="14.3">
      <c r="A298" s="304"/>
      <c r="B298" s="305"/>
      <c r="C298" s="307"/>
      <c r="D298" s="299"/>
      <c r="E298" s="308"/>
      <c r="F298" s="303"/>
      <c r="G298" s="358"/>
      <c r="H298" s="358"/>
      <c r="I298" s="358"/>
      <c r="J298" s="358"/>
      <c r="K298" s="358"/>
      <c r="L298" s="358"/>
      <c r="M298" s="359"/>
      <c r="N298" s="261" t="str">
        <f t="shared" si="20"/>
        <v/>
      </c>
      <c r="O298" s="264" t="str">
        <f t="shared" si="21"/>
        <v/>
      </c>
      <c r="P298" s="102" t="str">
        <f t="shared" si="22"/>
        <v/>
      </c>
      <c r="Q298" s="130" t="str">
        <f>IF(A298="","",IF(ISERROR(VLOOKUP(CONCATENATE(HDV!B298,"_",HDV!C298),Sheet2!$A$28:$A$40,1,FALSE))=TRUE,"ERROR","OK"))</f>
        <v/>
      </c>
      <c r="R298" s="130" t="str">
        <f t="shared" si="23"/>
        <v/>
      </c>
      <c r="S298" s="130" t="str">
        <f t="shared" si="24"/>
        <v/>
      </c>
    </row>
    <row r="299" spans="1:19" ht="14.3">
      <c r="A299" s="304"/>
      <c r="B299" s="305"/>
      <c r="C299" s="307"/>
      <c r="D299" s="299"/>
      <c r="E299" s="308"/>
      <c r="F299" s="303"/>
      <c r="G299" s="358"/>
      <c r="H299" s="358"/>
      <c r="I299" s="358"/>
      <c r="J299" s="358"/>
      <c r="K299" s="358"/>
      <c r="L299" s="358"/>
      <c r="M299" s="359"/>
      <c r="N299" s="261" t="str">
        <f t="shared" si="20"/>
        <v/>
      </c>
      <c r="O299" s="264" t="str">
        <f t="shared" si="21"/>
        <v/>
      </c>
      <c r="P299" s="102" t="str">
        <f t="shared" si="22"/>
        <v/>
      </c>
      <c r="Q299" s="130" t="str">
        <f>IF(A299="","",IF(ISERROR(VLOOKUP(CONCATENATE(HDV!B299,"_",HDV!C299),Sheet2!$A$28:$A$40,1,FALSE))=TRUE,"ERROR","OK"))</f>
        <v/>
      </c>
      <c r="R299" s="130" t="str">
        <f t="shared" si="23"/>
        <v/>
      </c>
      <c r="S299" s="130" t="str">
        <f t="shared" si="24"/>
        <v/>
      </c>
    </row>
    <row r="300" spans="1:19" ht="14.3">
      <c r="A300" s="304"/>
      <c r="B300" s="305"/>
      <c r="C300" s="307"/>
      <c r="D300" s="299"/>
      <c r="E300" s="308"/>
      <c r="F300" s="303"/>
      <c r="G300" s="358"/>
      <c r="H300" s="358"/>
      <c r="I300" s="358"/>
      <c r="J300" s="358"/>
      <c r="K300" s="358"/>
      <c r="L300" s="358"/>
      <c r="M300" s="359"/>
      <c r="N300" s="261" t="str">
        <f t="shared" si="20"/>
        <v/>
      </c>
      <c r="O300" s="264" t="str">
        <f t="shared" si="21"/>
        <v/>
      </c>
      <c r="P300" s="102" t="str">
        <f t="shared" si="22"/>
        <v/>
      </c>
      <c r="Q300" s="130" t="str">
        <f>IF(A300="","",IF(ISERROR(VLOOKUP(CONCATENATE(HDV!B300,"_",HDV!C300),Sheet2!$A$28:$A$40,1,FALSE))=TRUE,"ERROR","OK"))</f>
        <v/>
      </c>
      <c r="R300" s="130" t="str">
        <f t="shared" si="23"/>
        <v/>
      </c>
      <c r="S300" s="130" t="str">
        <f t="shared" si="24"/>
        <v/>
      </c>
    </row>
    <row r="301" spans="1:19" ht="14.3">
      <c r="A301" s="304"/>
      <c r="B301" s="305"/>
      <c r="C301" s="307"/>
      <c r="D301" s="299"/>
      <c r="E301" s="308"/>
      <c r="F301" s="303"/>
      <c r="G301" s="358"/>
      <c r="H301" s="358"/>
      <c r="I301" s="358"/>
      <c r="J301" s="358"/>
      <c r="K301" s="358"/>
      <c r="L301" s="358"/>
      <c r="M301" s="359"/>
      <c r="N301" s="261" t="str">
        <f t="shared" si="20"/>
        <v/>
      </c>
      <c r="O301" s="264" t="str">
        <f t="shared" si="21"/>
        <v/>
      </c>
      <c r="P301" s="102" t="str">
        <f t="shared" si="22"/>
        <v/>
      </c>
      <c r="Q301" s="130" t="str">
        <f>IF(A301="","",IF(ISERROR(VLOOKUP(CONCATENATE(HDV!B301,"_",HDV!C301),Sheet2!$A$28:$A$40,1,FALSE))=TRUE,"ERROR","OK"))</f>
        <v/>
      </c>
      <c r="R301" s="130" t="str">
        <f t="shared" si="23"/>
        <v/>
      </c>
      <c r="S301" s="130" t="str">
        <f t="shared" si="24"/>
        <v/>
      </c>
    </row>
    <row r="302" spans="1:19" ht="14.3">
      <c r="A302" s="304"/>
      <c r="B302" s="305"/>
      <c r="C302" s="307"/>
      <c r="D302" s="299"/>
      <c r="E302" s="308"/>
      <c r="F302" s="303"/>
      <c r="G302" s="358"/>
      <c r="H302" s="358"/>
      <c r="I302" s="358"/>
      <c r="J302" s="358"/>
      <c r="K302" s="358"/>
      <c r="L302" s="358"/>
      <c r="M302" s="359"/>
      <c r="N302" s="261" t="str">
        <f t="shared" si="20"/>
        <v/>
      </c>
      <c r="O302" s="264" t="str">
        <f t="shared" si="21"/>
        <v/>
      </c>
      <c r="P302" s="102" t="str">
        <f t="shared" si="22"/>
        <v/>
      </c>
      <c r="Q302" s="130" t="str">
        <f>IF(A302="","",IF(ISERROR(VLOOKUP(CONCATENATE(HDV!B302,"_",HDV!C302),Sheet2!$A$28:$A$40,1,FALSE))=TRUE,"ERROR","OK"))</f>
        <v/>
      </c>
      <c r="R302" s="130" t="str">
        <f t="shared" si="23"/>
        <v/>
      </c>
      <c r="S302" s="130" t="str">
        <f t="shared" si="24"/>
        <v/>
      </c>
    </row>
    <row r="303" spans="1:19" ht="14.3">
      <c r="A303" s="304"/>
      <c r="B303" s="305"/>
      <c r="C303" s="307"/>
      <c r="D303" s="299"/>
      <c r="E303" s="308"/>
      <c r="F303" s="303"/>
      <c r="G303" s="358"/>
      <c r="H303" s="358"/>
      <c r="I303" s="358"/>
      <c r="J303" s="358"/>
      <c r="K303" s="358"/>
      <c r="L303" s="358"/>
      <c r="M303" s="359"/>
      <c r="N303" s="261" t="str">
        <f t="shared" si="20"/>
        <v/>
      </c>
      <c r="O303" s="264" t="str">
        <f t="shared" si="21"/>
        <v/>
      </c>
      <c r="P303" s="102" t="str">
        <f t="shared" si="22"/>
        <v/>
      </c>
      <c r="Q303" s="130" t="str">
        <f>IF(A303="","",IF(ISERROR(VLOOKUP(CONCATENATE(HDV!B303,"_",HDV!C303),Sheet2!$A$28:$A$40,1,FALSE))=TRUE,"ERROR","OK"))</f>
        <v/>
      </c>
      <c r="R303" s="130" t="str">
        <f t="shared" si="23"/>
        <v/>
      </c>
      <c r="S303" s="130" t="str">
        <f t="shared" si="24"/>
        <v/>
      </c>
    </row>
    <row r="304" spans="1:19" ht="14.3">
      <c r="A304" s="304"/>
      <c r="B304" s="305"/>
      <c r="C304" s="307"/>
      <c r="D304" s="299"/>
      <c r="E304" s="308"/>
      <c r="F304" s="303"/>
      <c r="G304" s="358"/>
      <c r="H304" s="358"/>
      <c r="I304" s="358"/>
      <c r="J304" s="358"/>
      <c r="K304" s="358"/>
      <c r="L304" s="358"/>
      <c r="M304" s="359"/>
      <c r="N304" s="261" t="str">
        <f t="shared" si="20"/>
        <v/>
      </c>
      <c r="O304" s="264" t="str">
        <f t="shared" si="21"/>
        <v/>
      </c>
      <c r="P304" s="102" t="str">
        <f t="shared" si="22"/>
        <v/>
      </c>
      <c r="Q304" s="130" t="str">
        <f>IF(A304="","",IF(ISERROR(VLOOKUP(CONCATENATE(HDV!B304,"_",HDV!C304),Sheet2!$A$28:$A$40,1,FALSE))=TRUE,"ERROR","OK"))</f>
        <v/>
      </c>
      <c r="R304" s="130" t="str">
        <f t="shared" si="23"/>
        <v/>
      </c>
      <c r="S304" s="130" t="str">
        <f t="shared" si="24"/>
        <v/>
      </c>
    </row>
    <row r="305" spans="1:19" ht="14.3">
      <c r="A305" s="304"/>
      <c r="B305" s="305"/>
      <c r="C305" s="307"/>
      <c r="D305" s="299"/>
      <c r="E305" s="308"/>
      <c r="F305" s="303"/>
      <c r="G305" s="358"/>
      <c r="H305" s="358"/>
      <c r="I305" s="358"/>
      <c r="J305" s="358"/>
      <c r="K305" s="358"/>
      <c r="L305" s="358"/>
      <c r="M305" s="359"/>
      <c r="N305" s="261" t="str">
        <f t="shared" si="20"/>
        <v/>
      </c>
      <c r="O305" s="264" t="str">
        <f t="shared" si="21"/>
        <v/>
      </c>
      <c r="P305" s="102" t="str">
        <f t="shared" si="22"/>
        <v/>
      </c>
      <c r="Q305" s="130" t="str">
        <f>IF(A305="","",IF(ISERROR(VLOOKUP(CONCATENATE(HDV!B305,"_",HDV!C305),Sheet2!$A$28:$A$40,1,FALSE))=TRUE,"ERROR","OK"))</f>
        <v/>
      </c>
      <c r="R305" s="130" t="str">
        <f t="shared" si="23"/>
        <v/>
      </c>
      <c r="S305" s="130" t="str">
        <f t="shared" si="24"/>
        <v/>
      </c>
    </row>
    <row r="306" spans="1:19" ht="14.3">
      <c r="A306" s="304"/>
      <c r="B306" s="305"/>
      <c r="C306" s="307"/>
      <c r="D306" s="299"/>
      <c r="E306" s="308"/>
      <c r="F306" s="303"/>
      <c r="G306" s="358"/>
      <c r="H306" s="358"/>
      <c r="I306" s="358"/>
      <c r="J306" s="358"/>
      <c r="K306" s="358"/>
      <c r="L306" s="358"/>
      <c r="M306" s="359"/>
      <c r="N306" s="261" t="str">
        <f t="shared" si="20"/>
        <v/>
      </c>
      <c r="O306" s="264" t="str">
        <f t="shared" si="21"/>
        <v/>
      </c>
      <c r="P306" s="102" t="str">
        <f t="shared" si="22"/>
        <v/>
      </c>
      <c r="Q306" s="130" t="str">
        <f>IF(A306="","",IF(ISERROR(VLOOKUP(CONCATENATE(HDV!B306,"_",HDV!C306),Sheet2!$A$28:$A$40,1,FALSE))=TRUE,"ERROR","OK"))</f>
        <v/>
      </c>
      <c r="R306" s="130" t="str">
        <f t="shared" si="23"/>
        <v/>
      </c>
      <c r="S306" s="130" t="str">
        <f t="shared" si="24"/>
        <v/>
      </c>
    </row>
    <row r="307" spans="1:19" ht="14.3">
      <c r="A307" s="304"/>
      <c r="B307" s="305"/>
      <c r="C307" s="307"/>
      <c r="D307" s="299"/>
      <c r="E307" s="308"/>
      <c r="F307" s="303"/>
      <c r="G307" s="358"/>
      <c r="H307" s="358"/>
      <c r="I307" s="358"/>
      <c r="J307" s="358"/>
      <c r="K307" s="358"/>
      <c r="L307" s="358"/>
      <c r="M307" s="359"/>
      <c r="N307" s="261" t="str">
        <f t="shared" si="20"/>
        <v/>
      </c>
      <c r="O307" s="264" t="str">
        <f t="shared" si="21"/>
        <v/>
      </c>
      <c r="P307" s="102" t="str">
        <f t="shared" si="22"/>
        <v/>
      </c>
      <c r="Q307" s="130" t="str">
        <f>IF(A307="","",IF(ISERROR(VLOOKUP(CONCATENATE(HDV!B307,"_",HDV!C307),Sheet2!$A$28:$A$40,1,FALSE))=TRUE,"ERROR","OK"))</f>
        <v/>
      </c>
      <c r="R307" s="130" t="str">
        <f t="shared" si="23"/>
        <v/>
      </c>
      <c r="S307" s="130" t="str">
        <f t="shared" si="24"/>
        <v/>
      </c>
    </row>
    <row r="308" spans="1:19" ht="14.3">
      <c r="A308" s="304"/>
      <c r="B308" s="305"/>
      <c r="C308" s="307"/>
      <c r="D308" s="299"/>
      <c r="E308" s="308"/>
      <c r="F308" s="303"/>
      <c r="G308" s="358"/>
      <c r="H308" s="358"/>
      <c r="I308" s="358"/>
      <c r="J308" s="358"/>
      <c r="K308" s="358"/>
      <c r="L308" s="358"/>
      <c r="M308" s="359"/>
      <c r="N308" s="261" t="str">
        <f t="shared" si="20"/>
        <v/>
      </c>
      <c r="O308" s="264" t="str">
        <f t="shared" si="21"/>
        <v/>
      </c>
      <c r="P308" s="102" t="str">
        <f t="shared" si="22"/>
        <v/>
      </c>
      <c r="Q308" s="130" t="str">
        <f>IF(A308="","",IF(ISERROR(VLOOKUP(CONCATENATE(HDV!B308,"_",HDV!C308),Sheet2!$A$28:$A$40,1,FALSE))=TRUE,"ERROR","OK"))</f>
        <v/>
      </c>
      <c r="R308" s="130" t="str">
        <f t="shared" si="23"/>
        <v/>
      </c>
      <c r="S308" s="130" t="str">
        <f t="shared" si="24"/>
        <v/>
      </c>
    </row>
    <row r="309" spans="1:19" ht="14.3">
      <c r="A309" s="304"/>
      <c r="B309" s="305"/>
      <c r="C309" s="307"/>
      <c r="D309" s="299"/>
      <c r="E309" s="308"/>
      <c r="F309" s="303"/>
      <c r="G309" s="358"/>
      <c r="H309" s="358"/>
      <c r="I309" s="358"/>
      <c r="J309" s="358"/>
      <c r="K309" s="358"/>
      <c r="L309" s="358"/>
      <c r="M309" s="359"/>
      <c r="N309" s="261" t="str">
        <f t="shared" si="20"/>
        <v/>
      </c>
      <c r="O309" s="264" t="str">
        <f t="shared" si="21"/>
        <v/>
      </c>
      <c r="P309" s="102" t="str">
        <f t="shared" si="22"/>
        <v/>
      </c>
      <c r="Q309" s="130" t="str">
        <f>IF(A309="","",IF(ISERROR(VLOOKUP(CONCATENATE(HDV!B309,"_",HDV!C309),Sheet2!$A$28:$A$40,1,FALSE))=TRUE,"ERROR","OK"))</f>
        <v/>
      </c>
      <c r="R309" s="130" t="str">
        <f t="shared" si="23"/>
        <v/>
      </c>
      <c r="S309" s="130" t="str">
        <f t="shared" si="24"/>
        <v/>
      </c>
    </row>
    <row r="310" spans="1:19" ht="14.3">
      <c r="A310" s="304"/>
      <c r="B310" s="305"/>
      <c r="C310" s="307"/>
      <c r="D310" s="299"/>
      <c r="E310" s="308"/>
      <c r="F310" s="303"/>
      <c r="G310" s="358"/>
      <c r="H310" s="358"/>
      <c r="I310" s="358"/>
      <c r="J310" s="358"/>
      <c r="K310" s="358"/>
      <c r="L310" s="358"/>
      <c r="M310" s="359"/>
      <c r="N310" s="261" t="str">
        <f t="shared" si="20"/>
        <v/>
      </c>
      <c r="O310" s="264" t="str">
        <f t="shared" si="21"/>
        <v/>
      </c>
      <c r="P310" s="102" t="str">
        <f t="shared" si="22"/>
        <v/>
      </c>
      <c r="Q310" s="130" t="str">
        <f>IF(A310="","",IF(ISERROR(VLOOKUP(CONCATENATE(HDV!B310,"_",HDV!C310),Sheet2!$A$28:$A$40,1,FALSE))=TRUE,"ERROR","OK"))</f>
        <v/>
      </c>
      <c r="R310" s="130" t="str">
        <f t="shared" si="23"/>
        <v/>
      </c>
      <c r="S310" s="130" t="str">
        <f t="shared" si="24"/>
        <v/>
      </c>
    </row>
    <row r="311" spans="1:19" ht="14.3">
      <c r="A311" s="304"/>
      <c r="B311" s="305"/>
      <c r="C311" s="307"/>
      <c r="D311" s="299"/>
      <c r="E311" s="308"/>
      <c r="F311" s="303"/>
      <c r="G311" s="358"/>
      <c r="H311" s="358"/>
      <c r="I311" s="358"/>
      <c r="J311" s="358"/>
      <c r="K311" s="358"/>
      <c r="L311" s="358"/>
      <c r="M311" s="359"/>
      <c r="N311" s="261" t="str">
        <f t="shared" si="20"/>
        <v/>
      </c>
      <c r="O311" s="264" t="str">
        <f t="shared" si="21"/>
        <v/>
      </c>
      <c r="P311" s="102" t="str">
        <f t="shared" si="22"/>
        <v/>
      </c>
      <c r="Q311" s="130" t="str">
        <f>IF(A311="","",IF(ISERROR(VLOOKUP(CONCATENATE(HDV!B311,"_",HDV!C311),Sheet2!$A$28:$A$40,1,FALSE))=TRUE,"ERROR","OK"))</f>
        <v/>
      </c>
      <c r="R311" s="130" t="str">
        <f t="shared" si="23"/>
        <v/>
      </c>
      <c r="S311" s="130" t="str">
        <f t="shared" si="24"/>
        <v/>
      </c>
    </row>
    <row r="312" spans="1:19" ht="14.3">
      <c r="A312" s="304"/>
      <c r="B312" s="305"/>
      <c r="C312" s="307"/>
      <c r="D312" s="299"/>
      <c r="E312" s="308"/>
      <c r="F312" s="303"/>
      <c r="G312" s="358"/>
      <c r="H312" s="358"/>
      <c r="I312" s="358"/>
      <c r="J312" s="358"/>
      <c r="K312" s="358"/>
      <c r="L312" s="358"/>
      <c r="M312" s="359"/>
      <c r="N312" s="261" t="str">
        <f t="shared" si="20"/>
        <v/>
      </c>
      <c r="O312" s="264" t="str">
        <f t="shared" si="21"/>
        <v/>
      </c>
      <c r="P312" s="102" t="str">
        <f t="shared" si="22"/>
        <v/>
      </c>
      <c r="Q312" s="130" t="str">
        <f>IF(A312="","",IF(ISERROR(VLOOKUP(CONCATENATE(HDV!B312,"_",HDV!C312),Sheet2!$A$28:$A$40,1,FALSE))=TRUE,"ERROR","OK"))</f>
        <v/>
      </c>
      <c r="R312" s="130" t="str">
        <f t="shared" si="23"/>
        <v/>
      </c>
      <c r="S312" s="130" t="str">
        <f t="shared" si="24"/>
        <v/>
      </c>
    </row>
    <row r="313" spans="1:19" ht="14.3">
      <c r="A313" s="304"/>
      <c r="B313" s="305"/>
      <c r="C313" s="307"/>
      <c r="D313" s="299"/>
      <c r="E313" s="308"/>
      <c r="F313" s="303"/>
      <c r="G313" s="358"/>
      <c r="H313" s="358"/>
      <c r="I313" s="358"/>
      <c r="J313" s="358"/>
      <c r="K313" s="358"/>
      <c r="L313" s="358"/>
      <c r="M313" s="359"/>
      <c r="N313" s="261" t="str">
        <f t="shared" si="20"/>
        <v/>
      </c>
      <c r="O313" s="264" t="str">
        <f t="shared" si="21"/>
        <v/>
      </c>
      <c r="P313" s="102" t="str">
        <f t="shared" si="22"/>
        <v/>
      </c>
      <c r="Q313" s="130" t="str">
        <f>IF(A313="","",IF(ISERROR(VLOOKUP(CONCATENATE(HDV!B313,"_",HDV!C313),Sheet2!$A$28:$A$40,1,FALSE))=TRUE,"ERROR","OK"))</f>
        <v/>
      </c>
      <c r="R313" s="130" t="str">
        <f t="shared" si="23"/>
        <v/>
      </c>
      <c r="S313" s="130" t="str">
        <f t="shared" si="24"/>
        <v/>
      </c>
    </row>
    <row r="314" spans="1:19" ht="14.3">
      <c r="A314" s="304"/>
      <c r="B314" s="305"/>
      <c r="C314" s="307"/>
      <c r="D314" s="299"/>
      <c r="E314" s="308"/>
      <c r="F314" s="303"/>
      <c r="G314" s="358"/>
      <c r="H314" s="358"/>
      <c r="I314" s="358"/>
      <c r="J314" s="358"/>
      <c r="K314" s="358"/>
      <c r="L314" s="358"/>
      <c r="M314" s="359"/>
      <c r="N314" s="261" t="str">
        <f t="shared" si="20"/>
        <v/>
      </c>
      <c r="O314" s="264" t="str">
        <f t="shared" si="21"/>
        <v/>
      </c>
      <c r="P314" s="102" t="str">
        <f t="shared" si="22"/>
        <v/>
      </c>
      <c r="Q314" s="130" t="str">
        <f>IF(A314="","",IF(ISERROR(VLOOKUP(CONCATENATE(HDV!B314,"_",HDV!C314),Sheet2!$A$28:$A$40,1,FALSE))=TRUE,"ERROR","OK"))</f>
        <v/>
      </c>
      <c r="R314" s="130" t="str">
        <f t="shared" si="23"/>
        <v/>
      </c>
      <c r="S314" s="130" t="str">
        <f t="shared" si="24"/>
        <v/>
      </c>
    </row>
    <row r="315" spans="1:19" ht="14.3">
      <c r="A315" s="304"/>
      <c r="B315" s="305"/>
      <c r="C315" s="307"/>
      <c r="D315" s="299"/>
      <c r="E315" s="308"/>
      <c r="F315" s="303"/>
      <c r="G315" s="358"/>
      <c r="H315" s="358"/>
      <c r="I315" s="358"/>
      <c r="J315" s="358"/>
      <c r="K315" s="358"/>
      <c r="L315" s="358"/>
      <c r="M315" s="359"/>
      <c r="N315" s="261" t="str">
        <f t="shared" si="20"/>
        <v/>
      </c>
      <c r="O315" s="264" t="str">
        <f t="shared" si="21"/>
        <v/>
      </c>
      <c r="P315" s="102" t="str">
        <f t="shared" si="22"/>
        <v/>
      </c>
      <c r="Q315" s="130" t="str">
        <f>IF(A315="","",IF(ISERROR(VLOOKUP(CONCATENATE(HDV!B315,"_",HDV!C315),Sheet2!$A$28:$A$40,1,FALSE))=TRUE,"ERROR","OK"))</f>
        <v/>
      </c>
      <c r="R315" s="130" t="str">
        <f t="shared" si="23"/>
        <v/>
      </c>
      <c r="S315" s="130" t="str">
        <f t="shared" si="24"/>
        <v/>
      </c>
    </row>
    <row r="316" spans="1:19" ht="14.3">
      <c r="A316" s="304"/>
      <c r="B316" s="305"/>
      <c r="C316" s="307"/>
      <c r="D316" s="299"/>
      <c r="E316" s="308"/>
      <c r="F316" s="303"/>
      <c r="G316" s="358"/>
      <c r="H316" s="358"/>
      <c r="I316" s="358"/>
      <c r="J316" s="358"/>
      <c r="K316" s="358"/>
      <c r="L316" s="358"/>
      <c r="M316" s="359"/>
      <c r="N316" s="261" t="str">
        <f t="shared" si="20"/>
        <v/>
      </c>
      <c r="O316" s="264" t="str">
        <f t="shared" si="21"/>
        <v/>
      </c>
      <c r="P316" s="102" t="str">
        <f t="shared" si="22"/>
        <v/>
      </c>
      <c r="Q316" s="130" t="str">
        <f>IF(A316="","",IF(ISERROR(VLOOKUP(CONCATENATE(HDV!B316,"_",HDV!C316),Sheet2!$A$28:$A$40,1,FALSE))=TRUE,"ERROR","OK"))</f>
        <v/>
      </c>
      <c r="R316" s="130" t="str">
        <f t="shared" si="23"/>
        <v/>
      </c>
      <c r="S316" s="130" t="str">
        <f t="shared" si="24"/>
        <v/>
      </c>
    </row>
    <row r="317" spans="1:19" ht="14.3">
      <c r="A317" s="304"/>
      <c r="B317" s="305"/>
      <c r="C317" s="307"/>
      <c r="D317" s="299"/>
      <c r="E317" s="308"/>
      <c r="F317" s="303"/>
      <c r="G317" s="358"/>
      <c r="H317" s="358"/>
      <c r="I317" s="358"/>
      <c r="J317" s="358"/>
      <c r="K317" s="358"/>
      <c r="L317" s="358"/>
      <c r="M317" s="359"/>
      <c r="N317" s="261" t="str">
        <f t="shared" si="20"/>
        <v/>
      </c>
      <c r="O317" s="264" t="str">
        <f t="shared" si="21"/>
        <v/>
      </c>
      <c r="P317" s="102" t="str">
        <f t="shared" si="22"/>
        <v/>
      </c>
      <c r="Q317" s="130" t="str">
        <f>IF(A317="","",IF(ISERROR(VLOOKUP(CONCATENATE(HDV!B317,"_",HDV!C317),Sheet2!$A$28:$A$40,1,FALSE))=TRUE,"ERROR","OK"))</f>
        <v/>
      </c>
      <c r="R317" s="130" t="str">
        <f t="shared" si="23"/>
        <v/>
      </c>
      <c r="S317" s="130" t="str">
        <f t="shared" si="24"/>
        <v/>
      </c>
    </row>
    <row r="318" spans="1:19" ht="14.3">
      <c r="A318" s="304"/>
      <c r="B318" s="305"/>
      <c r="C318" s="307"/>
      <c r="D318" s="299"/>
      <c r="E318" s="308"/>
      <c r="F318" s="303"/>
      <c r="G318" s="358"/>
      <c r="H318" s="358"/>
      <c r="I318" s="358"/>
      <c r="J318" s="358"/>
      <c r="K318" s="358"/>
      <c r="L318" s="358"/>
      <c r="M318" s="359"/>
      <c r="N318" s="261" t="str">
        <f t="shared" si="20"/>
        <v/>
      </c>
      <c r="O318" s="264" t="str">
        <f t="shared" si="21"/>
        <v/>
      </c>
      <c r="P318" s="102" t="str">
        <f t="shared" si="22"/>
        <v/>
      </c>
      <c r="Q318" s="130" t="str">
        <f>IF(A318="","",IF(ISERROR(VLOOKUP(CONCATENATE(HDV!B318,"_",HDV!C318),Sheet2!$A$28:$A$40,1,FALSE))=TRUE,"ERROR","OK"))</f>
        <v/>
      </c>
      <c r="R318" s="130" t="str">
        <f t="shared" si="23"/>
        <v/>
      </c>
      <c r="S318" s="130" t="str">
        <f t="shared" si="24"/>
        <v/>
      </c>
    </row>
    <row r="319" spans="1:19" ht="14.3">
      <c r="A319" s="304"/>
      <c r="B319" s="305"/>
      <c r="C319" s="307"/>
      <c r="D319" s="299"/>
      <c r="E319" s="308"/>
      <c r="F319" s="303"/>
      <c r="G319" s="358"/>
      <c r="H319" s="358"/>
      <c r="I319" s="358"/>
      <c r="J319" s="358"/>
      <c r="K319" s="358"/>
      <c r="L319" s="358"/>
      <c r="M319" s="359"/>
      <c r="N319" s="261" t="str">
        <f t="shared" si="20"/>
        <v/>
      </c>
      <c r="O319" s="264" t="str">
        <f t="shared" si="21"/>
        <v/>
      </c>
      <c r="P319" s="102" t="str">
        <f t="shared" si="22"/>
        <v/>
      </c>
      <c r="Q319" s="130" t="str">
        <f>IF(A319="","",IF(ISERROR(VLOOKUP(CONCATENATE(HDV!B319,"_",HDV!C319),Sheet2!$A$28:$A$40,1,FALSE))=TRUE,"ERROR","OK"))</f>
        <v/>
      </c>
      <c r="R319" s="130" t="str">
        <f t="shared" si="23"/>
        <v/>
      </c>
      <c r="S319" s="130" t="str">
        <f t="shared" si="24"/>
        <v/>
      </c>
    </row>
    <row r="320" spans="1:19" ht="14.3">
      <c r="A320" s="304"/>
      <c r="B320" s="305"/>
      <c r="C320" s="307"/>
      <c r="D320" s="299"/>
      <c r="E320" s="308"/>
      <c r="F320" s="303"/>
      <c r="G320" s="358"/>
      <c r="H320" s="358"/>
      <c r="I320" s="358"/>
      <c r="J320" s="358"/>
      <c r="K320" s="358"/>
      <c r="L320" s="358"/>
      <c r="M320" s="359"/>
      <c r="N320" s="261" t="str">
        <f t="shared" si="20"/>
        <v/>
      </c>
      <c r="O320" s="264" t="str">
        <f t="shared" si="21"/>
        <v/>
      </c>
      <c r="P320" s="102" t="str">
        <f t="shared" si="22"/>
        <v/>
      </c>
      <c r="Q320" s="130" t="str">
        <f>IF(A320="","",IF(ISERROR(VLOOKUP(CONCATENATE(HDV!B320,"_",HDV!C320),Sheet2!$A$28:$A$40,1,FALSE))=TRUE,"ERROR","OK"))</f>
        <v/>
      </c>
      <c r="R320" s="130" t="str">
        <f t="shared" si="23"/>
        <v/>
      </c>
      <c r="S320" s="130" t="str">
        <f t="shared" si="24"/>
        <v/>
      </c>
    </row>
    <row r="321" spans="1:19" ht="14.3">
      <c r="A321" s="304"/>
      <c r="B321" s="305"/>
      <c r="C321" s="307"/>
      <c r="D321" s="299"/>
      <c r="E321" s="308"/>
      <c r="F321" s="303"/>
      <c r="G321" s="358"/>
      <c r="H321" s="358"/>
      <c r="I321" s="358"/>
      <c r="J321" s="358"/>
      <c r="K321" s="358"/>
      <c r="L321" s="358"/>
      <c r="M321" s="359"/>
      <c r="N321" s="261" t="str">
        <f t="shared" si="20"/>
        <v/>
      </c>
      <c r="O321" s="264" t="str">
        <f t="shared" si="21"/>
        <v/>
      </c>
      <c r="P321" s="102" t="str">
        <f t="shared" si="22"/>
        <v/>
      </c>
      <c r="Q321" s="130" t="str">
        <f>IF(A321="","",IF(ISERROR(VLOOKUP(CONCATENATE(HDV!B321,"_",HDV!C321),Sheet2!$A$28:$A$40,1,FALSE))=TRUE,"ERROR","OK"))</f>
        <v/>
      </c>
      <c r="R321" s="130" t="str">
        <f t="shared" si="23"/>
        <v/>
      </c>
      <c r="S321" s="130" t="str">
        <f t="shared" si="24"/>
        <v/>
      </c>
    </row>
    <row r="322" spans="1:19" ht="14.3">
      <c r="A322" s="304"/>
      <c r="B322" s="305"/>
      <c r="C322" s="307"/>
      <c r="D322" s="299"/>
      <c r="E322" s="308"/>
      <c r="F322" s="303"/>
      <c r="G322" s="358"/>
      <c r="H322" s="358"/>
      <c r="I322" s="358"/>
      <c r="J322" s="358"/>
      <c r="K322" s="358"/>
      <c r="L322" s="358"/>
      <c r="M322" s="359"/>
      <c r="N322" s="261" t="str">
        <f t="shared" si="20"/>
        <v/>
      </c>
      <c r="O322" s="264" t="str">
        <f t="shared" si="21"/>
        <v/>
      </c>
      <c r="P322" s="102" t="str">
        <f t="shared" si="22"/>
        <v/>
      </c>
      <c r="Q322" s="130" t="str">
        <f>IF(A322="","",IF(ISERROR(VLOOKUP(CONCATENATE(HDV!B322,"_",HDV!C322),Sheet2!$A$28:$A$40,1,FALSE))=TRUE,"ERROR","OK"))</f>
        <v/>
      </c>
      <c r="R322" s="130" t="str">
        <f t="shared" si="23"/>
        <v/>
      </c>
      <c r="S322" s="130" t="str">
        <f t="shared" si="24"/>
        <v/>
      </c>
    </row>
    <row r="323" spans="1:19" ht="14.3">
      <c r="A323" s="304"/>
      <c r="B323" s="305"/>
      <c r="C323" s="307"/>
      <c r="D323" s="299"/>
      <c r="E323" s="308"/>
      <c r="F323" s="303"/>
      <c r="G323" s="358"/>
      <c r="H323" s="358"/>
      <c r="I323" s="358"/>
      <c r="J323" s="358"/>
      <c r="K323" s="358"/>
      <c r="L323" s="358"/>
      <c r="M323" s="359"/>
      <c r="N323" s="261" t="str">
        <f t="shared" si="20"/>
        <v/>
      </c>
      <c r="O323" s="264" t="str">
        <f t="shared" si="21"/>
        <v/>
      </c>
      <c r="P323" s="102" t="str">
        <f t="shared" si="22"/>
        <v/>
      </c>
      <c r="Q323" s="130" t="str">
        <f>IF(A323="","",IF(ISERROR(VLOOKUP(CONCATENATE(HDV!B323,"_",HDV!C323),Sheet2!$A$28:$A$40,1,FALSE))=TRUE,"ERROR","OK"))</f>
        <v/>
      </c>
      <c r="R323" s="130" t="str">
        <f t="shared" si="23"/>
        <v/>
      </c>
      <c r="S323" s="130" t="str">
        <f t="shared" si="24"/>
        <v/>
      </c>
    </row>
    <row r="324" spans="1:19" ht="14.3">
      <c r="A324" s="304"/>
      <c r="B324" s="305"/>
      <c r="C324" s="307"/>
      <c r="D324" s="299"/>
      <c r="E324" s="308"/>
      <c r="F324" s="303"/>
      <c r="G324" s="358"/>
      <c r="H324" s="358"/>
      <c r="I324" s="358"/>
      <c r="J324" s="358"/>
      <c r="K324" s="358"/>
      <c r="L324" s="358"/>
      <c r="M324" s="359"/>
      <c r="N324" s="261" t="str">
        <f t="shared" si="20"/>
        <v/>
      </c>
      <c r="O324" s="264" t="str">
        <f t="shared" si="21"/>
        <v/>
      </c>
      <c r="P324" s="102" t="str">
        <f t="shared" si="22"/>
        <v/>
      </c>
      <c r="Q324" s="130" t="str">
        <f>IF(A324="","",IF(ISERROR(VLOOKUP(CONCATENATE(HDV!B324,"_",HDV!C324),Sheet2!$A$28:$A$40,1,FALSE))=TRUE,"ERROR","OK"))</f>
        <v/>
      </c>
      <c r="R324" s="130" t="str">
        <f t="shared" si="23"/>
        <v/>
      </c>
      <c r="S324" s="130" t="str">
        <f t="shared" si="24"/>
        <v/>
      </c>
    </row>
    <row r="325" spans="1:19" ht="14.3">
      <c r="A325" s="304"/>
      <c r="B325" s="305"/>
      <c r="C325" s="307"/>
      <c r="D325" s="299"/>
      <c r="E325" s="308"/>
      <c r="F325" s="303"/>
      <c r="G325" s="358"/>
      <c r="H325" s="358"/>
      <c r="I325" s="358"/>
      <c r="J325" s="358"/>
      <c r="K325" s="358"/>
      <c r="L325" s="358"/>
      <c r="M325" s="359"/>
      <c r="N325" s="261" t="str">
        <f t="shared" si="20"/>
        <v/>
      </c>
      <c r="O325" s="264" t="str">
        <f t="shared" si="21"/>
        <v/>
      </c>
      <c r="P325" s="102" t="str">
        <f t="shared" si="22"/>
        <v/>
      </c>
      <c r="Q325" s="130" t="str">
        <f>IF(A325="","",IF(ISERROR(VLOOKUP(CONCATENATE(HDV!B325,"_",HDV!C325),Sheet2!$A$28:$A$40,1,FALSE))=TRUE,"ERROR","OK"))</f>
        <v/>
      </c>
      <c r="R325" s="130" t="str">
        <f t="shared" si="23"/>
        <v/>
      </c>
      <c r="S325" s="130" t="str">
        <f t="shared" si="24"/>
        <v/>
      </c>
    </row>
    <row r="326" spans="1:19" ht="14.3">
      <c r="A326" s="304"/>
      <c r="B326" s="305"/>
      <c r="C326" s="307"/>
      <c r="D326" s="299"/>
      <c r="E326" s="308"/>
      <c r="F326" s="303"/>
      <c r="G326" s="358"/>
      <c r="H326" s="358"/>
      <c r="I326" s="358"/>
      <c r="J326" s="358"/>
      <c r="K326" s="358"/>
      <c r="L326" s="358"/>
      <c r="M326" s="359"/>
      <c r="N326" s="261" t="str">
        <f t="shared" si="20"/>
        <v/>
      </c>
      <c r="O326" s="264" t="str">
        <f t="shared" si="21"/>
        <v/>
      </c>
      <c r="P326" s="102" t="str">
        <f t="shared" si="22"/>
        <v/>
      </c>
      <c r="Q326" s="130" t="str">
        <f>IF(A326="","",IF(ISERROR(VLOOKUP(CONCATENATE(HDV!B326,"_",HDV!C326),Sheet2!$A$28:$A$40,1,FALSE))=TRUE,"ERROR","OK"))</f>
        <v/>
      </c>
      <c r="R326" s="130" t="str">
        <f t="shared" si="23"/>
        <v/>
      </c>
      <c r="S326" s="130" t="str">
        <f t="shared" si="24"/>
        <v/>
      </c>
    </row>
    <row r="327" spans="1:19" ht="14.3">
      <c r="A327" s="304"/>
      <c r="B327" s="305"/>
      <c r="C327" s="307"/>
      <c r="D327" s="299"/>
      <c r="E327" s="308"/>
      <c r="F327" s="303"/>
      <c r="G327" s="358"/>
      <c r="H327" s="358"/>
      <c r="I327" s="358"/>
      <c r="J327" s="358"/>
      <c r="K327" s="358"/>
      <c r="L327" s="358"/>
      <c r="M327" s="359"/>
      <c r="N327" s="261" t="str">
        <f t="shared" si="20"/>
        <v/>
      </c>
      <c r="O327" s="264" t="str">
        <f t="shared" si="21"/>
        <v/>
      </c>
      <c r="P327" s="102" t="str">
        <f t="shared" si="22"/>
        <v/>
      </c>
      <c r="Q327" s="130" t="str">
        <f>IF(A327="","",IF(ISERROR(VLOOKUP(CONCATENATE(HDV!B327,"_",HDV!C327),Sheet2!$A$28:$A$40,1,FALSE))=TRUE,"ERROR","OK"))</f>
        <v/>
      </c>
      <c r="R327" s="130" t="str">
        <f t="shared" si="23"/>
        <v/>
      </c>
      <c r="S327" s="130" t="str">
        <f t="shared" si="24"/>
        <v/>
      </c>
    </row>
    <row r="328" spans="1:19" ht="14.3">
      <c r="A328" s="304"/>
      <c r="B328" s="305"/>
      <c r="C328" s="307"/>
      <c r="D328" s="299"/>
      <c r="E328" s="308"/>
      <c r="F328" s="303"/>
      <c r="G328" s="358"/>
      <c r="H328" s="358"/>
      <c r="I328" s="358"/>
      <c r="J328" s="358"/>
      <c r="K328" s="358"/>
      <c r="L328" s="358"/>
      <c r="M328" s="359"/>
      <c r="N328" s="261" t="str">
        <f t="shared" si="20"/>
        <v/>
      </c>
      <c r="O328" s="264" t="str">
        <f t="shared" si="21"/>
        <v/>
      </c>
      <c r="P328" s="102" t="str">
        <f t="shared" si="22"/>
        <v/>
      </c>
      <c r="Q328" s="130" t="str">
        <f>IF(A328="","",IF(ISERROR(VLOOKUP(CONCATENATE(HDV!B328,"_",HDV!C328),Sheet2!$A$28:$A$40,1,FALSE))=TRUE,"ERROR","OK"))</f>
        <v/>
      </c>
      <c r="R328" s="130" t="str">
        <f t="shared" si="23"/>
        <v/>
      </c>
      <c r="S328" s="130" t="str">
        <f t="shared" si="24"/>
        <v/>
      </c>
    </row>
    <row r="329" spans="1:19" ht="14.3">
      <c r="A329" s="304"/>
      <c r="B329" s="305"/>
      <c r="C329" s="307"/>
      <c r="D329" s="299"/>
      <c r="E329" s="308"/>
      <c r="F329" s="303"/>
      <c r="G329" s="358"/>
      <c r="H329" s="358"/>
      <c r="I329" s="358"/>
      <c r="J329" s="358"/>
      <c r="K329" s="358"/>
      <c r="L329" s="358"/>
      <c r="M329" s="359"/>
      <c r="N329" s="261" t="str">
        <f t="shared" si="20"/>
        <v/>
      </c>
      <c r="O329" s="264" t="str">
        <f t="shared" si="21"/>
        <v/>
      </c>
      <c r="P329" s="102" t="str">
        <f t="shared" si="22"/>
        <v/>
      </c>
      <c r="Q329" s="130" t="str">
        <f>IF(A329="","",IF(ISERROR(VLOOKUP(CONCATENATE(HDV!B329,"_",HDV!C329),Sheet2!$A$28:$A$40,1,FALSE))=TRUE,"ERROR","OK"))</f>
        <v/>
      </c>
      <c r="R329" s="130" t="str">
        <f t="shared" si="23"/>
        <v/>
      </c>
      <c r="S329" s="130" t="str">
        <f t="shared" si="24"/>
        <v/>
      </c>
    </row>
    <row r="330" spans="1:19" ht="14.3">
      <c r="A330" s="304"/>
      <c r="B330" s="305"/>
      <c r="C330" s="307"/>
      <c r="D330" s="299"/>
      <c r="E330" s="308"/>
      <c r="F330" s="303"/>
      <c r="G330" s="358"/>
      <c r="H330" s="358"/>
      <c r="I330" s="358"/>
      <c r="J330" s="358"/>
      <c r="K330" s="358"/>
      <c r="L330" s="358"/>
      <c r="M330" s="359"/>
      <c r="N330" s="261" t="str">
        <f t="shared" si="20"/>
        <v/>
      </c>
      <c r="O330" s="264" t="str">
        <f t="shared" si="21"/>
        <v/>
      </c>
      <c r="P330" s="102" t="str">
        <f t="shared" si="22"/>
        <v/>
      </c>
      <c r="Q330" s="130" t="str">
        <f>IF(A330="","",IF(ISERROR(VLOOKUP(CONCATENATE(HDV!B330,"_",HDV!C330),Sheet2!$A$28:$A$40,1,FALSE))=TRUE,"ERROR","OK"))</f>
        <v/>
      </c>
      <c r="R330" s="130" t="str">
        <f t="shared" si="23"/>
        <v/>
      </c>
      <c r="S330" s="130" t="str">
        <f t="shared" si="24"/>
        <v/>
      </c>
    </row>
    <row r="331" spans="1:19" ht="14.3">
      <c r="A331" s="304"/>
      <c r="B331" s="305"/>
      <c r="C331" s="307"/>
      <c r="D331" s="299"/>
      <c r="E331" s="308"/>
      <c r="F331" s="303"/>
      <c r="G331" s="358"/>
      <c r="H331" s="358"/>
      <c r="I331" s="358"/>
      <c r="J331" s="358"/>
      <c r="K331" s="358"/>
      <c r="L331" s="358"/>
      <c r="M331" s="359"/>
      <c r="N331" s="261" t="str">
        <f t="shared" si="20"/>
        <v/>
      </c>
      <c r="O331" s="264" t="str">
        <f t="shared" si="21"/>
        <v/>
      </c>
      <c r="P331" s="102" t="str">
        <f t="shared" si="22"/>
        <v/>
      </c>
      <c r="Q331" s="130" t="str">
        <f>IF(A331="","",IF(ISERROR(VLOOKUP(CONCATENATE(HDV!B331,"_",HDV!C331),Sheet2!$A$28:$A$40,1,FALSE))=TRUE,"ERROR","OK"))</f>
        <v/>
      </c>
      <c r="R331" s="130" t="str">
        <f t="shared" si="23"/>
        <v/>
      </c>
      <c r="S331" s="130" t="str">
        <f t="shared" si="24"/>
        <v/>
      </c>
    </row>
    <row r="332" spans="1:19" ht="14.3">
      <c r="A332" s="304"/>
      <c r="B332" s="305"/>
      <c r="C332" s="307"/>
      <c r="D332" s="299"/>
      <c r="E332" s="308"/>
      <c r="F332" s="303"/>
      <c r="G332" s="358"/>
      <c r="H332" s="358"/>
      <c r="I332" s="358"/>
      <c r="J332" s="358"/>
      <c r="K332" s="358"/>
      <c r="L332" s="358"/>
      <c r="M332" s="359"/>
      <c r="N332" s="261" t="str">
        <f t="shared" si="20"/>
        <v/>
      </c>
      <c r="O332" s="264" t="str">
        <f t="shared" si="21"/>
        <v/>
      </c>
      <c r="P332" s="102" t="str">
        <f t="shared" si="22"/>
        <v/>
      </c>
      <c r="Q332" s="130" t="str">
        <f>IF(A332="","",IF(ISERROR(VLOOKUP(CONCATENATE(HDV!B332,"_",HDV!C332),Sheet2!$A$28:$A$40,1,FALSE))=TRUE,"ERROR","OK"))</f>
        <v/>
      </c>
      <c r="R332" s="130" t="str">
        <f t="shared" si="23"/>
        <v/>
      </c>
      <c r="S332" s="130" t="str">
        <f t="shared" si="24"/>
        <v/>
      </c>
    </row>
    <row r="333" spans="1:19" ht="14.3">
      <c r="A333" s="304"/>
      <c r="B333" s="305"/>
      <c r="C333" s="307"/>
      <c r="D333" s="299"/>
      <c r="E333" s="308"/>
      <c r="F333" s="303"/>
      <c r="G333" s="358"/>
      <c r="H333" s="358"/>
      <c r="I333" s="358"/>
      <c r="J333" s="358"/>
      <c r="K333" s="358"/>
      <c r="L333" s="358"/>
      <c r="M333" s="359"/>
      <c r="N333" s="261" t="str">
        <f t="shared" si="20"/>
        <v/>
      </c>
      <c r="O333" s="264" t="str">
        <f t="shared" si="21"/>
        <v/>
      </c>
      <c r="P333" s="102" t="str">
        <f t="shared" si="22"/>
        <v/>
      </c>
      <c r="Q333" s="130" t="str">
        <f>IF(A333="","",IF(ISERROR(VLOOKUP(CONCATENATE(HDV!B333,"_",HDV!C333),Sheet2!$A$28:$A$40,1,FALSE))=TRUE,"ERROR","OK"))</f>
        <v/>
      </c>
      <c r="R333" s="130" t="str">
        <f t="shared" si="23"/>
        <v/>
      </c>
      <c r="S333" s="130" t="str">
        <f t="shared" si="24"/>
        <v/>
      </c>
    </row>
    <row r="334" spans="1:19" ht="14.3">
      <c r="A334" s="304"/>
      <c r="B334" s="305"/>
      <c r="C334" s="307"/>
      <c r="D334" s="299"/>
      <c r="E334" s="308"/>
      <c r="F334" s="303"/>
      <c r="G334" s="358"/>
      <c r="H334" s="358"/>
      <c r="I334" s="358"/>
      <c r="J334" s="358"/>
      <c r="K334" s="358"/>
      <c r="L334" s="358"/>
      <c r="M334" s="359"/>
      <c r="N334" s="261" t="str">
        <f t="shared" si="20"/>
        <v/>
      </c>
      <c r="O334" s="264" t="str">
        <f t="shared" si="21"/>
        <v/>
      </c>
      <c r="P334" s="102" t="str">
        <f t="shared" si="22"/>
        <v/>
      </c>
      <c r="Q334" s="130" t="str">
        <f>IF(A334="","",IF(ISERROR(VLOOKUP(CONCATENATE(HDV!B334,"_",HDV!C334),Sheet2!$A$28:$A$40,1,FALSE))=TRUE,"ERROR","OK"))</f>
        <v/>
      </c>
      <c r="R334" s="130" t="str">
        <f t="shared" si="23"/>
        <v/>
      </c>
      <c r="S334" s="130" t="str">
        <f t="shared" si="24"/>
        <v/>
      </c>
    </row>
    <row r="335" spans="1:19" ht="14.3">
      <c r="A335" s="304"/>
      <c r="B335" s="305"/>
      <c r="C335" s="307"/>
      <c r="D335" s="299"/>
      <c r="E335" s="308"/>
      <c r="F335" s="303"/>
      <c r="G335" s="358"/>
      <c r="H335" s="358"/>
      <c r="I335" s="358"/>
      <c r="J335" s="358"/>
      <c r="K335" s="358"/>
      <c r="L335" s="358"/>
      <c r="M335" s="359"/>
      <c r="N335" s="261" t="str">
        <f t="shared" si="20"/>
        <v/>
      </c>
      <c r="O335" s="264" t="str">
        <f t="shared" si="21"/>
        <v/>
      </c>
      <c r="P335" s="102" t="str">
        <f t="shared" si="22"/>
        <v/>
      </c>
      <c r="Q335" s="130" t="str">
        <f>IF(A335="","",IF(ISERROR(VLOOKUP(CONCATENATE(HDV!B335,"_",HDV!C335),Sheet2!$A$28:$A$40,1,FALSE))=TRUE,"ERROR","OK"))</f>
        <v/>
      </c>
      <c r="R335" s="130" t="str">
        <f t="shared" si="23"/>
        <v/>
      </c>
      <c r="S335" s="130" t="str">
        <f t="shared" si="24"/>
        <v/>
      </c>
    </row>
    <row r="336" spans="1:19" ht="14.3">
      <c r="A336" s="304"/>
      <c r="B336" s="305"/>
      <c r="C336" s="307"/>
      <c r="D336" s="299"/>
      <c r="E336" s="308"/>
      <c r="F336" s="303"/>
      <c r="G336" s="358"/>
      <c r="H336" s="358"/>
      <c r="I336" s="358"/>
      <c r="J336" s="358"/>
      <c r="K336" s="358"/>
      <c r="L336" s="358"/>
      <c r="M336" s="359"/>
      <c r="N336" s="261" t="str">
        <f t="shared" ref="N336:N399" si="25">IF(A336="","",C336/1000)</f>
        <v/>
      </c>
      <c r="O336" s="264" t="str">
        <f t="shared" ref="O336:O399" si="26" xml:space="preserve">  IF(AND(A336="",F336=""),"", IF(AND(A336="",F336&lt;&gt;""), "FIX TEST GRP", IF(B336="","FIX CLASS",IF(C336="","FIX BIN",IF(F336="","FIX PROD'N",F336*N336)))))</f>
        <v/>
      </c>
      <c r="P336" s="102" t="str">
        <f t="shared" ref="P336:P399" si="27">IF(A336="","",IF(C336="","FIX BIN", IF(D336="","FIX U/L MILES", IFERROR(O336/(IF(B336="2b",$G$10,$M$10)),""))))</f>
        <v/>
      </c>
      <c r="Q336" s="130" t="str">
        <f>IF(A336="","",IF(ISERROR(VLOOKUP(CONCATENATE(HDV!B336,"_",HDV!C336),Sheet2!$A$28:$A$40,1,FALSE))=TRUE,"ERROR","OK"))</f>
        <v/>
      </c>
      <c r="R336" s="130" t="str">
        <f t="shared" ref="R336:R399" si="28">IF(A336="","", IF(AND($C$10&gt;2021, C336=340),"ERROR",IF(AND($C$10&gt;2021, C336=395),"ERROR",IF(AND($C$10&gt;2021, C336&gt;400),"ERROR", "OK"))))</f>
        <v/>
      </c>
      <c r="S336" s="130" t="str">
        <f t="shared" ref="S336:S399" si="29">IF(B336="","", IF(AND($C$10&gt;2021, D336&lt;150),"ERROR",IF(AND(D336&lt;150, N336=395),"ERROR",IF(AND(D336&lt;150, N336=340),"ERROR",IF(AND(D336&lt;150, N336&gt;400),"ERROR", "OK")))))</f>
        <v/>
      </c>
    </row>
    <row r="337" spans="1:19" ht="14.3">
      <c r="A337" s="304"/>
      <c r="B337" s="305"/>
      <c r="C337" s="307"/>
      <c r="D337" s="299"/>
      <c r="E337" s="308"/>
      <c r="F337" s="303"/>
      <c r="G337" s="358"/>
      <c r="H337" s="358"/>
      <c r="I337" s="358"/>
      <c r="J337" s="358"/>
      <c r="K337" s="358"/>
      <c r="L337" s="358"/>
      <c r="M337" s="359"/>
      <c r="N337" s="261" t="str">
        <f t="shared" si="25"/>
        <v/>
      </c>
      <c r="O337" s="264" t="str">
        <f t="shared" si="26"/>
        <v/>
      </c>
      <c r="P337" s="102" t="str">
        <f t="shared" si="27"/>
        <v/>
      </c>
      <c r="Q337" s="130" t="str">
        <f>IF(A337="","",IF(ISERROR(VLOOKUP(CONCATENATE(HDV!B337,"_",HDV!C337),Sheet2!$A$28:$A$40,1,FALSE))=TRUE,"ERROR","OK"))</f>
        <v/>
      </c>
      <c r="R337" s="130" t="str">
        <f t="shared" si="28"/>
        <v/>
      </c>
      <c r="S337" s="130" t="str">
        <f t="shared" si="29"/>
        <v/>
      </c>
    </row>
    <row r="338" spans="1:19" ht="14.3">
      <c r="A338" s="304"/>
      <c r="B338" s="305"/>
      <c r="C338" s="307"/>
      <c r="D338" s="299"/>
      <c r="E338" s="308"/>
      <c r="F338" s="303"/>
      <c r="G338" s="358"/>
      <c r="H338" s="358"/>
      <c r="I338" s="358"/>
      <c r="J338" s="358"/>
      <c r="K338" s="358"/>
      <c r="L338" s="358"/>
      <c r="M338" s="359"/>
      <c r="N338" s="261" t="str">
        <f t="shared" si="25"/>
        <v/>
      </c>
      <c r="O338" s="264" t="str">
        <f t="shared" si="26"/>
        <v/>
      </c>
      <c r="P338" s="102" t="str">
        <f t="shared" si="27"/>
        <v/>
      </c>
      <c r="Q338" s="130" t="str">
        <f>IF(A338="","",IF(ISERROR(VLOOKUP(CONCATENATE(HDV!B338,"_",HDV!C338),Sheet2!$A$28:$A$40,1,FALSE))=TRUE,"ERROR","OK"))</f>
        <v/>
      </c>
      <c r="R338" s="130" t="str">
        <f t="shared" si="28"/>
        <v/>
      </c>
      <c r="S338" s="130" t="str">
        <f t="shared" si="29"/>
        <v/>
      </c>
    </row>
    <row r="339" spans="1:19" ht="14.3">
      <c r="A339" s="304"/>
      <c r="B339" s="305"/>
      <c r="C339" s="307"/>
      <c r="D339" s="299"/>
      <c r="E339" s="308"/>
      <c r="F339" s="303"/>
      <c r="G339" s="358"/>
      <c r="H339" s="358"/>
      <c r="I339" s="358"/>
      <c r="J339" s="358"/>
      <c r="K339" s="358"/>
      <c r="L339" s="358"/>
      <c r="M339" s="359"/>
      <c r="N339" s="261" t="str">
        <f t="shared" si="25"/>
        <v/>
      </c>
      <c r="O339" s="264" t="str">
        <f t="shared" si="26"/>
        <v/>
      </c>
      <c r="P339" s="102" t="str">
        <f t="shared" si="27"/>
        <v/>
      </c>
      <c r="Q339" s="130" t="str">
        <f>IF(A339="","",IF(ISERROR(VLOOKUP(CONCATENATE(HDV!B339,"_",HDV!C339),Sheet2!$A$28:$A$40,1,FALSE))=TRUE,"ERROR","OK"))</f>
        <v/>
      </c>
      <c r="R339" s="130" t="str">
        <f t="shared" si="28"/>
        <v/>
      </c>
      <c r="S339" s="130" t="str">
        <f t="shared" si="29"/>
        <v/>
      </c>
    </row>
    <row r="340" spans="1:19" ht="14.3">
      <c r="A340" s="304"/>
      <c r="B340" s="305"/>
      <c r="C340" s="307"/>
      <c r="D340" s="299"/>
      <c r="E340" s="308"/>
      <c r="F340" s="303"/>
      <c r="G340" s="358"/>
      <c r="H340" s="358"/>
      <c r="I340" s="358"/>
      <c r="J340" s="358"/>
      <c r="K340" s="358"/>
      <c r="L340" s="358"/>
      <c r="M340" s="359"/>
      <c r="N340" s="261" t="str">
        <f t="shared" si="25"/>
        <v/>
      </c>
      <c r="O340" s="264" t="str">
        <f t="shared" si="26"/>
        <v/>
      </c>
      <c r="P340" s="102" t="str">
        <f t="shared" si="27"/>
        <v/>
      </c>
      <c r="Q340" s="130" t="str">
        <f>IF(A340="","",IF(ISERROR(VLOOKUP(CONCATENATE(HDV!B340,"_",HDV!C340),Sheet2!$A$28:$A$40,1,FALSE))=TRUE,"ERROR","OK"))</f>
        <v/>
      </c>
      <c r="R340" s="130" t="str">
        <f t="shared" si="28"/>
        <v/>
      </c>
      <c r="S340" s="130" t="str">
        <f t="shared" si="29"/>
        <v/>
      </c>
    </row>
    <row r="341" spans="1:19" ht="14.3">
      <c r="A341" s="304"/>
      <c r="B341" s="305"/>
      <c r="C341" s="307"/>
      <c r="D341" s="299"/>
      <c r="E341" s="308"/>
      <c r="F341" s="303"/>
      <c r="G341" s="358"/>
      <c r="H341" s="358"/>
      <c r="I341" s="358"/>
      <c r="J341" s="358"/>
      <c r="K341" s="358"/>
      <c r="L341" s="358"/>
      <c r="M341" s="359"/>
      <c r="N341" s="261" t="str">
        <f t="shared" si="25"/>
        <v/>
      </c>
      <c r="O341" s="264" t="str">
        <f t="shared" si="26"/>
        <v/>
      </c>
      <c r="P341" s="102" t="str">
        <f t="shared" si="27"/>
        <v/>
      </c>
      <c r="Q341" s="130" t="str">
        <f>IF(A341="","",IF(ISERROR(VLOOKUP(CONCATENATE(HDV!B341,"_",HDV!C341),Sheet2!$A$28:$A$40,1,FALSE))=TRUE,"ERROR","OK"))</f>
        <v/>
      </c>
      <c r="R341" s="130" t="str">
        <f t="shared" si="28"/>
        <v/>
      </c>
      <c r="S341" s="130" t="str">
        <f t="shared" si="29"/>
        <v/>
      </c>
    </row>
    <row r="342" spans="1:19" ht="14.3">
      <c r="A342" s="304"/>
      <c r="B342" s="305"/>
      <c r="C342" s="307"/>
      <c r="D342" s="299"/>
      <c r="E342" s="308"/>
      <c r="F342" s="303"/>
      <c r="G342" s="358"/>
      <c r="H342" s="358"/>
      <c r="I342" s="358"/>
      <c r="J342" s="358"/>
      <c r="K342" s="358"/>
      <c r="L342" s="358"/>
      <c r="M342" s="359"/>
      <c r="N342" s="261" t="str">
        <f t="shared" si="25"/>
        <v/>
      </c>
      <c r="O342" s="264" t="str">
        <f t="shared" si="26"/>
        <v/>
      </c>
      <c r="P342" s="102" t="str">
        <f t="shared" si="27"/>
        <v/>
      </c>
      <c r="Q342" s="130" t="str">
        <f>IF(A342="","",IF(ISERROR(VLOOKUP(CONCATENATE(HDV!B342,"_",HDV!C342),Sheet2!$A$28:$A$40,1,FALSE))=TRUE,"ERROR","OK"))</f>
        <v/>
      </c>
      <c r="R342" s="130" t="str">
        <f t="shared" si="28"/>
        <v/>
      </c>
      <c r="S342" s="130" t="str">
        <f t="shared" si="29"/>
        <v/>
      </c>
    </row>
    <row r="343" spans="1:19" ht="14.3">
      <c r="A343" s="304"/>
      <c r="B343" s="305"/>
      <c r="C343" s="307"/>
      <c r="D343" s="299"/>
      <c r="E343" s="308"/>
      <c r="F343" s="303"/>
      <c r="G343" s="358"/>
      <c r="H343" s="358"/>
      <c r="I343" s="358"/>
      <c r="J343" s="358"/>
      <c r="K343" s="358"/>
      <c r="L343" s="358"/>
      <c r="M343" s="359"/>
      <c r="N343" s="261" t="str">
        <f t="shared" si="25"/>
        <v/>
      </c>
      <c r="O343" s="264" t="str">
        <f t="shared" si="26"/>
        <v/>
      </c>
      <c r="P343" s="102" t="str">
        <f t="shared" si="27"/>
        <v/>
      </c>
      <c r="Q343" s="130" t="str">
        <f>IF(A343="","",IF(ISERROR(VLOOKUP(CONCATENATE(HDV!B343,"_",HDV!C343),Sheet2!$A$28:$A$40,1,FALSE))=TRUE,"ERROR","OK"))</f>
        <v/>
      </c>
      <c r="R343" s="130" t="str">
        <f t="shared" si="28"/>
        <v/>
      </c>
      <c r="S343" s="130" t="str">
        <f t="shared" si="29"/>
        <v/>
      </c>
    </row>
    <row r="344" spans="1:19" ht="14.3">
      <c r="A344" s="304"/>
      <c r="B344" s="305"/>
      <c r="C344" s="307"/>
      <c r="D344" s="299"/>
      <c r="E344" s="308"/>
      <c r="F344" s="303"/>
      <c r="G344" s="358"/>
      <c r="H344" s="358"/>
      <c r="I344" s="358"/>
      <c r="J344" s="358"/>
      <c r="K344" s="358"/>
      <c r="L344" s="358"/>
      <c r="M344" s="359"/>
      <c r="N344" s="261" t="str">
        <f t="shared" si="25"/>
        <v/>
      </c>
      <c r="O344" s="264" t="str">
        <f t="shared" si="26"/>
        <v/>
      </c>
      <c r="P344" s="102" t="str">
        <f t="shared" si="27"/>
        <v/>
      </c>
      <c r="Q344" s="130" t="str">
        <f>IF(A344="","",IF(ISERROR(VLOOKUP(CONCATENATE(HDV!B344,"_",HDV!C344),Sheet2!$A$28:$A$40,1,FALSE))=TRUE,"ERROR","OK"))</f>
        <v/>
      </c>
      <c r="R344" s="130" t="str">
        <f t="shared" si="28"/>
        <v/>
      </c>
      <c r="S344" s="130" t="str">
        <f t="shared" si="29"/>
        <v/>
      </c>
    </row>
    <row r="345" spans="1:19" ht="14.3">
      <c r="A345" s="304"/>
      <c r="B345" s="305"/>
      <c r="C345" s="307"/>
      <c r="D345" s="299"/>
      <c r="E345" s="308"/>
      <c r="F345" s="303"/>
      <c r="G345" s="358"/>
      <c r="H345" s="358"/>
      <c r="I345" s="358"/>
      <c r="J345" s="358"/>
      <c r="K345" s="358"/>
      <c r="L345" s="358"/>
      <c r="M345" s="359"/>
      <c r="N345" s="261" t="str">
        <f t="shared" si="25"/>
        <v/>
      </c>
      <c r="O345" s="264" t="str">
        <f t="shared" si="26"/>
        <v/>
      </c>
      <c r="P345" s="102" t="str">
        <f t="shared" si="27"/>
        <v/>
      </c>
      <c r="Q345" s="130" t="str">
        <f>IF(A345="","",IF(ISERROR(VLOOKUP(CONCATENATE(HDV!B345,"_",HDV!C345),Sheet2!$A$28:$A$40,1,FALSE))=TRUE,"ERROR","OK"))</f>
        <v/>
      </c>
      <c r="R345" s="130" t="str">
        <f t="shared" si="28"/>
        <v/>
      </c>
      <c r="S345" s="130" t="str">
        <f t="shared" si="29"/>
        <v/>
      </c>
    </row>
    <row r="346" spans="1:19" ht="14.3">
      <c r="A346" s="304"/>
      <c r="B346" s="305"/>
      <c r="C346" s="307"/>
      <c r="D346" s="299"/>
      <c r="E346" s="308"/>
      <c r="F346" s="303"/>
      <c r="G346" s="358"/>
      <c r="H346" s="358"/>
      <c r="I346" s="358"/>
      <c r="J346" s="358"/>
      <c r="K346" s="358"/>
      <c r="L346" s="358"/>
      <c r="M346" s="359"/>
      <c r="N346" s="261" t="str">
        <f t="shared" si="25"/>
        <v/>
      </c>
      <c r="O346" s="264" t="str">
        <f t="shared" si="26"/>
        <v/>
      </c>
      <c r="P346" s="102" t="str">
        <f t="shared" si="27"/>
        <v/>
      </c>
      <c r="Q346" s="130" t="str">
        <f>IF(A346="","",IF(ISERROR(VLOOKUP(CONCATENATE(HDV!B346,"_",HDV!C346),Sheet2!$A$28:$A$40,1,FALSE))=TRUE,"ERROR","OK"))</f>
        <v/>
      </c>
      <c r="R346" s="130" t="str">
        <f t="shared" si="28"/>
        <v/>
      </c>
      <c r="S346" s="130" t="str">
        <f t="shared" si="29"/>
        <v/>
      </c>
    </row>
    <row r="347" spans="1:19" ht="14.3">
      <c r="A347" s="304"/>
      <c r="B347" s="305"/>
      <c r="C347" s="307"/>
      <c r="D347" s="299"/>
      <c r="E347" s="308"/>
      <c r="F347" s="303"/>
      <c r="G347" s="358"/>
      <c r="H347" s="358"/>
      <c r="I347" s="358"/>
      <c r="J347" s="358"/>
      <c r="K347" s="358"/>
      <c r="L347" s="358"/>
      <c r="M347" s="359"/>
      <c r="N347" s="261" t="str">
        <f t="shared" si="25"/>
        <v/>
      </c>
      <c r="O347" s="264" t="str">
        <f t="shared" si="26"/>
        <v/>
      </c>
      <c r="P347" s="102" t="str">
        <f t="shared" si="27"/>
        <v/>
      </c>
      <c r="Q347" s="130" t="str">
        <f>IF(A347="","",IF(ISERROR(VLOOKUP(CONCATENATE(HDV!B347,"_",HDV!C347),Sheet2!$A$28:$A$40,1,FALSE))=TRUE,"ERROR","OK"))</f>
        <v/>
      </c>
      <c r="R347" s="130" t="str">
        <f t="shared" si="28"/>
        <v/>
      </c>
      <c r="S347" s="130" t="str">
        <f t="shared" si="29"/>
        <v/>
      </c>
    </row>
    <row r="348" spans="1:19" ht="14.3">
      <c r="A348" s="304"/>
      <c r="B348" s="305"/>
      <c r="C348" s="307"/>
      <c r="D348" s="299"/>
      <c r="E348" s="308"/>
      <c r="F348" s="303"/>
      <c r="G348" s="358"/>
      <c r="H348" s="358"/>
      <c r="I348" s="358"/>
      <c r="J348" s="358"/>
      <c r="K348" s="358"/>
      <c r="L348" s="358"/>
      <c r="M348" s="359"/>
      <c r="N348" s="261" t="str">
        <f t="shared" si="25"/>
        <v/>
      </c>
      <c r="O348" s="264" t="str">
        <f t="shared" si="26"/>
        <v/>
      </c>
      <c r="P348" s="102" t="str">
        <f t="shared" si="27"/>
        <v/>
      </c>
      <c r="Q348" s="130" t="str">
        <f>IF(A348="","",IF(ISERROR(VLOOKUP(CONCATENATE(HDV!B348,"_",HDV!C348),Sheet2!$A$28:$A$40,1,FALSE))=TRUE,"ERROR","OK"))</f>
        <v/>
      </c>
      <c r="R348" s="130" t="str">
        <f t="shared" si="28"/>
        <v/>
      </c>
      <c r="S348" s="130" t="str">
        <f t="shared" si="29"/>
        <v/>
      </c>
    </row>
    <row r="349" spans="1:19" ht="14.3">
      <c r="A349" s="304"/>
      <c r="B349" s="305"/>
      <c r="C349" s="307"/>
      <c r="D349" s="299"/>
      <c r="E349" s="308"/>
      <c r="F349" s="303"/>
      <c r="G349" s="358"/>
      <c r="H349" s="358"/>
      <c r="I349" s="358"/>
      <c r="J349" s="358"/>
      <c r="K349" s="358"/>
      <c r="L349" s="358"/>
      <c r="M349" s="359"/>
      <c r="N349" s="261" t="str">
        <f t="shared" si="25"/>
        <v/>
      </c>
      <c r="O349" s="264" t="str">
        <f t="shared" si="26"/>
        <v/>
      </c>
      <c r="P349" s="102" t="str">
        <f t="shared" si="27"/>
        <v/>
      </c>
      <c r="Q349" s="130" t="str">
        <f>IF(A349="","",IF(ISERROR(VLOOKUP(CONCATENATE(HDV!B349,"_",HDV!C349),Sheet2!$A$28:$A$40,1,FALSE))=TRUE,"ERROR","OK"))</f>
        <v/>
      </c>
      <c r="R349" s="130" t="str">
        <f t="shared" si="28"/>
        <v/>
      </c>
      <c r="S349" s="130" t="str">
        <f t="shared" si="29"/>
        <v/>
      </c>
    </row>
    <row r="350" spans="1:19" ht="14.3">
      <c r="A350" s="304"/>
      <c r="B350" s="305"/>
      <c r="C350" s="307"/>
      <c r="D350" s="299"/>
      <c r="E350" s="308"/>
      <c r="F350" s="303"/>
      <c r="G350" s="358"/>
      <c r="H350" s="358"/>
      <c r="I350" s="358"/>
      <c r="J350" s="358"/>
      <c r="K350" s="358"/>
      <c r="L350" s="358"/>
      <c r="M350" s="359"/>
      <c r="N350" s="261" t="str">
        <f t="shared" si="25"/>
        <v/>
      </c>
      <c r="O350" s="264" t="str">
        <f t="shared" si="26"/>
        <v/>
      </c>
      <c r="P350" s="102" t="str">
        <f t="shared" si="27"/>
        <v/>
      </c>
      <c r="Q350" s="130" t="str">
        <f>IF(A350="","",IF(ISERROR(VLOOKUP(CONCATENATE(HDV!B350,"_",HDV!C350),Sheet2!$A$28:$A$40,1,FALSE))=TRUE,"ERROR","OK"))</f>
        <v/>
      </c>
      <c r="R350" s="130" t="str">
        <f t="shared" si="28"/>
        <v/>
      </c>
      <c r="S350" s="130" t="str">
        <f t="shared" si="29"/>
        <v/>
      </c>
    </row>
    <row r="351" spans="1:19" ht="14.3">
      <c r="A351" s="304"/>
      <c r="B351" s="305"/>
      <c r="C351" s="307"/>
      <c r="D351" s="299"/>
      <c r="E351" s="308"/>
      <c r="F351" s="303"/>
      <c r="G351" s="358"/>
      <c r="H351" s="358"/>
      <c r="I351" s="358"/>
      <c r="J351" s="358"/>
      <c r="K351" s="358"/>
      <c r="L351" s="358"/>
      <c r="M351" s="359"/>
      <c r="N351" s="261" t="str">
        <f t="shared" si="25"/>
        <v/>
      </c>
      <c r="O351" s="264" t="str">
        <f t="shared" si="26"/>
        <v/>
      </c>
      <c r="P351" s="102" t="str">
        <f t="shared" si="27"/>
        <v/>
      </c>
      <c r="Q351" s="130" t="str">
        <f>IF(A351="","",IF(ISERROR(VLOOKUP(CONCATENATE(HDV!B351,"_",HDV!C351),Sheet2!$A$28:$A$40,1,FALSE))=TRUE,"ERROR","OK"))</f>
        <v/>
      </c>
      <c r="R351" s="130" t="str">
        <f t="shared" si="28"/>
        <v/>
      </c>
      <c r="S351" s="130" t="str">
        <f t="shared" si="29"/>
        <v/>
      </c>
    </row>
    <row r="352" spans="1:19" ht="14.3">
      <c r="A352" s="304"/>
      <c r="B352" s="305"/>
      <c r="C352" s="307"/>
      <c r="D352" s="299"/>
      <c r="E352" s="308"/>
      <c r="F352" s="303"/>
      <c r="G352" s="358"/>
      <c r="H352" s="358"/>
      <c r="I352" s="358"/>
      <c r="J352" s="358"/>
      <c r="K352" s="358"/>
      <c r="L352" s="358"/>
      <c r="M352" s="359"/>
      <c r="N352" s="261" t="str">
        <f t="shared" si="25"/>
        <v/>
      </c>
      <c r="O352" s="264" t="str">
        <f t="shared" si="26"/>
        <v/>
      </c>
      <c r="P352" s="102" t="str">
        <f t="shared" si="27"/>
        <v/>
      </c>
      <c r="Q352" s="130" t="str">
        <f>IF(A352="","",IF(ISERROR(VLOOKUP(CONCATENATE(HDV!B352,"_",HDV!C352),Sheet2!$A$28:$A$40,1,FALSE))=TRUE,"ERROR","OK"))</f>
        <v/>
      </c>
      <c r="R352" s="130" t="str">
        <f t="shared" si="28"/>
        <v/>
      </c>
      <c r="S352" s="130" t="str">
        <f t="shared" si="29"/>
        <v/>
      </c>
    </row>
    <row r="353" spans="1:19" ht="14.3">
      <c r="A353" s="304"/>
      <c r="B353" s="305"/>
      <c r="C353" s="307"/>
      <c r="D353" s="299"/>
      <c r="E353" s="308"/>
      <c r="F353" s="303"/>
      <c r="G353" s="358"/>
      <c r="H353" s="358"/>
      <c r="I353" s="358"/>
      <c r="J353" s="358"/>
      <c r="K353" s="358"/>
      <c r="L353" s="358"/>
      <c r="M353" s="359"/>
      <c r="N353" s="261" t="str">
        <f t="shared" si="25"/>
        <v/>
      </c>
      <c r="O353" s="264" t="str">
        <f t="shared" si="26"/>
        <v/>
      </c>
      <c r="P353" s="102" t="str">
        <f t="shared" si="27"/>
        <v/>
      </c>
      <c r="Q353" s="130" t="str">
        <f>IF(A353="","",IF(ISERROR(VLOOKUP(CONCATENATE(HDV!B353,"_",HDV!C353),Sheet2!$A$28:$A$40,1,FALSE))=TRUE,"ERROR","OK"))</f>
        <v/>
      </c>
      <c r="R353" s="130" t="str">
        <f t="shared" si="28"/>
        <v/>
      </c>
      <c r="S353" s="130" t="str">
        <f t="shared" si="29"/>
        <v/>
      </c>
    </row>
    <row r="354" spans="1:19" ht="14.3">
      <c r="A354" s="304"/>
      <c r="B354" s="305"/>
      <c r="C354" s="307"/>
      <c r="D354" s="299"/>
      <c r="E354" s="308"/>
      <c r="F354" s="303"/>
      <c r="G354" s="358"/>
      <c r="H354" s="358"/>
      <c r="I354" s="358"/>
      <c r="J354" s="358"/>
      <c r="K354" s="358"/>
      <c r="L354" s="358"/>
      <c r="M354" s="359"/>
      <c r="N354" s="261" t="str">
        <f t="shared" si="25"/>
        <v/>
      </c>
      <c r="O354" s="264" t="str">
        <f t="shared" si="26"/>
        <v/>
      </c>
      <c r="P354" s="102" t="str">
        <f t="shared" si="27"/>
        <v/>
      </c>
      <c r="Q354" s="130" t="str">
        <f>IF(A354="","",IF(ISERROR(VLOOKUP(CONCATENATE(HDV!B354,"_",HDV!C354),Sheet2!$A$28:$A$40,1,FALSE))=TRUE,"ERROR","OK"))</f>
        <v/>
      </c>
      <c r="R354" s="130" t="str">
        <f t="shared" si="28"/>
        <v/>
      </c>
      <c r="S354" s="130" t="str">
        <f t="shared" si="29"/>
        <v/>
      </c>
    </row>
    <row r="355" spans="1:19" ht="14.3">
      <c r="A355" s="304"/>
      <c r="B355" s="305"/>
      <c r="C355" s="307"/>
      <c r="D355" s="299"/>
      <c r="E355" s="308"/>
      <c r="F355" s="303"/>
      <c r="G355" s="358"/>
      <c r="H355" s="358"/>
      <c r="I355" s="358"/>
      <c r="J355" s="358"/>
      <c r="K355" s="358"/>
      <c r="L355" s="358"/>
      <c r="M355" s="359"/>
      <c r="N355" s="261" t="str">
        <f t="shared" si="25"/>
        <v/>
      </c>
      <c r="O355" s="264" t="str">
        <f t="shared" si="26"/>
        <v/>
      </c>
      <c r="P355" s="102" t="str">
        <f t="shared" si="27"/>
        <v/>
      </c>
      <c r="Q355" s="130" t="str">
        <f>IF(A355="","",IF(ISERROR(VLOOKUP(CONCATENATE(HDV!B355,"_",HDV!C355),Sheet2!$A$28:$A$40,1,FALSE))=TRUE,"ERROR","OK"))</f>
        <v/>
      </c>
      <c r="R355" s="130" t="str">
        <f t="shared" si="28"/>
        <v/>
      </c>
      <c r="S355" s="130" t="str">
        <f t="shared" si="29"/>
        <v/>
      </c>
    </row>
    <row r="356" spans="1:19" ht="14.3">
      <c r="A356" s="304"/>
      <c r="B356" s="305"/>
      <c r="C356" s="307"/>
      <c r="D356" s="299"/>
      <c r="E356" s="308"/>
      <c r="F356" s="303"/>
      <c r="G356" s="358"/>
      <c r="H356" s="358"/>
      <c r="I356" s="358"/>
      <c r="J356" s="358"/>
      <c r="K356" s="358"/>
      <c r="L356" s="358"/>
      <c r="M356" s="359"/>
      <c r="N356" s="261" t="str">
        <f t="shared" si="25"/>
        <v/>
      </c>
      <c r="O356" s="264" t="str">
        <f t="shared" si="26"/>
        <v/>
      </c>
      <c r="P356" s="102" t="str">
        <f t="shared" si="27"/>
        <v/>
      </c>
      <c r="Q356" s="130" t="str">
        <f>IF(A356="","",IF(ISERROR(VLOOKUP(CONCATENATE(HDV!B356,"_",HDV!C356),Sheet2!$A$28:$A$40,1,FALSE))=TRUE,"ERROR","OK"))</f>
        <v/>
      </c>
      <c r="R356" s="130" t="str">
        <f t="shared" si="28"/>
        <v/>
      </c>
      <c r="S356" s="130" t="str">
        <f t="shared" si="29"/>
        <v/>
      </c>
    </row>
    <row r="357" spans="1:19" ht="14.3">
      <c r="A357" s="304"/>
      <c r="B357" s="305"/>
      <c r="C357" s="307"/>
      <c r="D357" s="299"/>
      <c r="E357" s="308"/>
      <c r="F357" s="303"/>
      <c r="G357" s="358"/>
      <c r="H357" s="358"/>
      <c r="I357" s="358"/>
      <c r="J357" s="358"/>
      <c r="K357" s="358"/>
      <c r="L357" s="358"/>
      <c r="M357" s="359"/>
      <c r="N357" s="261" t="str">
        <f t="shared" si="25"/>
        <v/>
      </c>
      <c r="O357" s="264" t="str">
        <f t="shared" si="26"/>
        <v/>
      </c>
      <c r="P357" s="102" t="str">
        <f t="shared" si="27"/>
        <v/>
      </c>
      <c r="Q357" s="130" t="str">
        <f>IF(A357="","",IF(ISERROR(VLOOKUP(CONCATENATE(HDV!B357,"_",HDV!C357),Sheet2!$A$28:$A$40,1,FALSE))=TRUE,"ERROR","OK"))</f>
        <v/>
      </c>
      <c r="R357" s="130" t="str">
        <f t="shared" si="28"/>
        <v/>
      </c>
      <c r="S357" s="130" t="str">
        <f t="shared" si="29"/>
        <v/>
      </c>
    </row>
    <row r="358" spans="1:19" ht="14.3">
      <c r="A358" s="304"/>
      <c r="B358" s="305"/>
      <c r="C358" s="307"/>
      <c r="D358" s="299"/>
      <c r="E358" s="308"/>
      <c r="F358" s="303"/>
      <c r="G358" s="358"/>
      <c r="H358" s="358"/>
      <c r="I358" s="358"/>
      <c r="J358" s="358"/>
      <c r="K358" s="358"/>
      <c r="L358" s="358"/>
      <c r="M358" s="359"/>
      <c r="N358" s="261" t="str">
        <f t="shared" si="25"/>
        <v/>
      </c>
      <c r="O358" s="264" t="str">
        <f t="shared" si="26"/>
        <v/>
      </c>
      <c r="P358" s="102" t="str">
        <f t="shared" si="27"/>
        <v/>
      </c>
      <c r="Q358" s="130" t="str">
        <f>IF(A358="","",IF(ISERROR(VLOOKUP(CONCATENATE(HDV!B358,"_",HDV!C358),Sheet2!$A$28:$A$40,1,FALSE))=TRUE,"ERROR","OK"))</f>
        <v/>
      </c>
      <c r="R358" s="130" t="str">
        <f t="shared" si="28"/>
        <v/>
      </c>
      <c r="S358" s="130" t="str">
        <f t="shared" si="29"/>
        <v/>
      </c>
    </row>
    <row r="359" spans="1:19" ht="14.3">
      <c r="A359" s="304"/>
      <c r="B359" s="305"/>
      <c r="C359" s="307"/>
      <c r="D359" s="299"/>
      <c r="E359" s="308"/>
      <c r="F359" s="303"/>
      <c r="G359" s="358"/>
      <c r="H359" s="358"/>
      <c r="I359" s="358"/>
      <c r="J359" s="358"/>
      <c r="K359" s="358"/>
      <c r="L359" s="358"/>
      <c r="M359" s="359"/>
      <c r="N359" s="261" t="str">
        <f t="shared" si="25"/>
        <v/>
      </c>
      <c r="O359" s="264" t="str">
        <f t="shared" si="26"/>
        <v/>
      </c>
      <c r="P359" s="102" t="str">
        <f t="shared" si="27"/>
        <v/>
      </c>
      <c r="Q359" s="130" t="str">
        <f>IF(A359="","",IF(ISERROR(VLOOKUP(CONCATENATE(HDV!B359,"_",HDV!C359),Sheet2!$A$28:$A$40,1,FALSE))=TRUE,"ERROR","OK"))</f>
        <v/>
      </c>
      <c r="R359" s="130" t="str">
        <f t="shared" si="28"/>
        <v/>
      </c>
      <c r="S359" s="130" t="str">
        <f t="shared" si="29"/>
        <v/>
      </c>
    </row>
    <row r="360" spans="1:19" ht="14.3">
      <c r="A360" s="304"/>
      <c r="B360" s="305"/>
      <c r="C360" s="307"/>
      <c r="D360" s="299"/>
      <c r="E360" s="308"/>
      <c r="F360" s="303"/>
      <c r="G360" s="358"/>
      <c r="H360" s="358"/>
      <c r="I360" s="358"/>
      <c r="J360" s="358"/>
      <c r="K360" s="358"/>
      <c r="L360" s="358"/>
      <c r="M360" s="359"/>
      <c r="N360" s="261" t="str">
        <f t="shared" si="25"/>
        <v/>
      </c>
      <c r="O360" s="264" t="str">
        <f t="shared" si="26"/>
        <v/>
      </c>
      <c r="P360" s="102" t="str">
        <f t="shared" si="27"/>
        <v/>
      </c>
      <c r="Q360" s="130" t="str">
        <f>IF(A360="","",IF(ISERROR(VLOOKUP(CONCATENATE(HDV!B360,"_",HDV!C360),Sheet2!$A$28:$A$40,1,FALSE))=TRUE,"ERROR","OK"))</f>
        <v/>
      </c>
      <c r="R360" s="130" t="str">
        <f t="shared" si="28"/>
        <v/>
      </c>
      <c r="S360" s="130" t="str">
        <f t="shared" si="29"/>
        <v/>
      </c>
    </row>
    <row r="361" spans="1:19" ht="14.3">
      <c r="A361" s="304"/>
      <c r="B361" s="305"/>
      <c r="C361" s="307"/>
      <c r="D361" s="299"/>
      <c r="E361" s="308"/>
      <c r="F361" s="303"/>
      <c r="G361" s="358"/>
      <c r="H361" s="358"/>
      <c r="I361" s="358"/>
      <c r="J361" s="358"/>
      <c r="K361" s="358"/>
      <c r="L361" s="358"/>
      <c r="M361" s="359"/>
      <c r="N361" s="261" t="str">
        <f t="shared" si="25"/>
        <v/>
      </c>
      <c r="O361" s="264" t="str">
        <f t="shared" si="26"/>
        <v/>
      </c>
      <c r="P361" s="102" t="str">
        <f t="shared" si="27"/>
        <v/>
      </c>
      <c r="Q361" s="130" t="str">
        <f>IF(A361="","",IF(ISERROR(VLOOKUP(CONCATENATE(HDV!B361,"_",HDV!C361),Sheet2!$A$28:$A$40,1,FALSE))=TRUE,"ERROR","OK"))</f>
        <v/>
      </c>
      <c r="R361" s="130" t="str">
        <f t="shared" si="28"/>
        <v/>
      </c>
      <c r="S361" s="130" t="str">
        <f t="shared" si="29"/>
        <v/>
      </c>
    </row>
    <row r="362" spans="1:19" ht="14.3">
      <c r="A362" s="304"/>
      <c r="B362" s="305"/>
      <c r="C362" s="307"/>
      <c r="D362" s="299"/>
      <c r="E362" s="308"/>
      <c r="F362" s="303"/>
      <c r="G362" s="358"/>
      <c r="H362" s="358"/>
      <c r="I362" s="358"/>
      <c r="J362" s="358"/>
      <c r="K362" s="358"/>
      <c r="L362" s="358"/>
      <c r="M362" s="359"/>
      <c r="N362" s="261" t="str">
        <f t="shared" si="25"/>
        <v/>
      </c>
      <c r="O362" s="264" t="str">
        <f t="shared" si="26"/>
        <v/>
      </c>
      <c r="P362" s="102" t="str">
        <f t="shared" si="27"/>
        <v/>
      </c>
      <c r="Q362" s="130" t="str">
        <f>IF(A362="","",IF(ISERROR(VLOOKUP(CONCATENATE(HDV!B362,"_",HDV!C362),Sheet2!$A$28:$A$40,1,FALSE))=TRUE,"ERROR","OK"))</f>
        <v/>
      </c>
      <c r="R362" s="130" t="str">
        <f t="shared" si="28"/>
        <v/>
      </c>
      <c r="S362" s="130" t="str">
        <f t="shared" si="29"/>
        <v/>
      </c>
    </row>
    <row r="363" spans="1:19" ht="14.3">
      <c r="A363" s="304"/>
      <c r="B363" s="305"/>
      <c r="C363" s="307"/>
      <c r="D363" s="299"/>
      <c r="E363" s="308"/>
      <c r="F363" s="303"/>
      <c r="G363" s="358"/>
      <c r="H363" s="358"/>
      <c r="I363" s="358"/>
      <c r="J363" s="358"/>
      <c r="K363" s="358"/>
      <c r="L363" s="358"/>
      <c r="M363" s="359"/>
      <c r="N363" s="261" t="str">
        <f t="shared" si="25"/>
        <v/>
      </c>
      <c r="O363" s="264" t="str">
        <f t="shared" si="26"/>
        <v/>
      </c>
      <c r="P363" s="102" t="str">
        <f t="shared" si="27"/>
        <v/>
      </c>
      <c r="Q363" s="130" t="str">
        <f>IF(A363="","",IF(ISERROR(VLOOKUP(CONCATENATE(HDV!B363,"_",HDV!C363),Sheet2!$A$28:$A$40,1,FALSE))=TRUE,"ERROR","OK"))</f>
        <v/>
      </c>
      <c r="R363" s="130" t="str">
        <f t="shared" si="28"/>
        <v/>
      </c>
      <c r="S363" s="130" t="str">
        <f t="shared" si="29"/>
        <v/>
      </c>
    </row>
    <row r="364" spans="1:19" ht="14.3">
      <c r="A364" s="304"/>
      <c r="B364" s="305"/>
      <c r="C364" s="307"/>
      <c r="D364" s="299"/>
      <c r="E364" s="308"/>
      <c r="F364" s="303"/>
      <c r="G364" s="358"/>
      <c r="H364" s="358"/>
      <c r="I364" s="358"/>
      <c r="J364" s="358"/>
      <c r="K364" s="358"/>
      <c r="L364" s="358"/>
      <c r="M364" s="359"/>
      <c r="N364" s="261" t="str">
        <f t="shared" si="25"/>
        <v/>
      </c>
      <c r="O364" s="264" t="str">
        <f t="shared" si="26"/>
        <v/>
      </c>
      <c r="P364" s="102" t="str">
        <f t="shared" si="27"/>
        <v/>
      </c>
      <c r="Q364" s="130" t="str">
        <f>IF(A364="","",IF(ISERROR(VLOOKUP(CONCATENATE(HDV!B364,"_",HDV!C364),Sheet2!$A$28:$A$40,1,FALSE))=TRUE,"ERROR","OK"))</f>
        <v/>
      </c>
      <c r="R364" s="130" t="str">
        <f t="shared" si="28"/>
        <v/>
      </c>
      <c r="S364" s="130" t="str">
        <f t="shared" si="29"/>
        <v/>
      </c>
    </row>
    <row r="365" spans="1:19" ht="14.3">
      <c r="A365" s="304"/>
      <c r="B365" s="305"/>
      <c r="C365" s="307"/>
      <c r="D365" s="299"/>
      <c r="E365" s="308"/>
      <c r="F365" s="303"/>
      <c r="G365" s="358"/>
      <c r="H365" s="358"/>
      <c r="I365" s="358"/>
      <c r="J365" s="358"/>
      <c r="K365" s="358"/>
      <c r="L365" s="358"/>
      <c r="M365" s="359"/>
      <c r="N365" s="261" t="str">
        <f t="shared" si="25"/>
        <v/>
      </c>
      <c r="O365" s="264" t="str">
        <f t="shared" si="26"/>
        <v/>
      </c>
      <c r="P365" s="102" t="str">
        <f t="shared" si="27"/>
        <v/>
      </c>
      <c r="Q365" s="130" t="str">
        <f>IF(A365="","",IF(ISERROR(VLOOKUP(CONCATENATE(HDV!B365,"_",HDV!C365),Sheet2!$A$28:$A$40,1,FALSE))=TRUE,"ERROR","OK"))</f>
        <v/>
      </c>
      <c r="R365" s="130" t="str">
        <f t="shared" si="28"/>
        <v/>
      </c>
      <c r="S365" s="130" t="str">
        <f t="shared" si="29"/>
        <v/>
      </c>
    </row>
    <row r="366" spans="1:19" ht="14.3">
      <c r="A366" s="304"/>
      <c r="B366" s="305"/>
      <c r="C366" s="307"/>
      <c r="D366" s="299"/>
      <c r="E366" s="308"/>
      <c r="F366" s="303"/>
      <c r="G366" s="358"/>
      <c r="H366" s="358"/>
      <c r="I366" s="358"/>
      <c r="J366" s="358"/>
      <c r="K366" s="358"/>
      <c r="L366" s="358"/>
      <c r="M366" s="359"/>
      <c r="N366" s="261" t="str">
        <f t="shared" si="25"/>
        <v/>
      </c>
      <c r="O366" s="264" t="str">
        <f t="shared" si="26"/>
        <v/>
      </c>
      <c r="P366" s="102" t="str">
        <f t="shared" si="27"/>
        <v/>
      </c>
      <c r="Q366" s="130" t="str">
        <f>IF(A366="","",IF(ISERROR(VLOOKUP(CONCATENATE(HDV!B366,"_",HDV!C366),Sheet2!$A$28:$A$40,1,FALSE))=TRUE,"ERROR","OK"))</f>
        <v/>
      </c>
      <c r="R366" s="130" t="str">
        <f t="shared" si="28"/>
        <v/>
      </c>
      <c r="S366" s="130" t="str">
        <f t="shared" si="29"/>
        <v/>
      </c>
    </row>
    <row r="367" spans="1:19" ht="14.3">
      <c r="A367" s="304"/>
      <c r="B367" s="305"/>
      <c r="C367" s="307"/>
      <c r="D367" s="299"/>
      <c r="E367" s="308"/>
      <c r="F367" s="303"/>
      <c r="G367" s="358"/>
      <c r="H367" s="358"/>
      <c r="I367" s="358"/>
      <c r="J367" s="358"/>
      <c r="K367" s="358"/>
      <c r="L367" s="358"/>
      <c r="M367" s="359"/>
      <c r="N367" s="261" t="str">
        <f t="shared" si="25"/>
        <v/>
      </c>
      <c r="O367" s="264" t="str">
        <f t="shared" si="26"/>
        <v/>
      </c>
      <c r="P367" s="102" t="str">
        <f t="shared" si="27"/>
        <v/>
      </c>
      <c r="Q367" s="130" t="str">
        <f>IF(A367="","",IF(ISERROR(VLOOKUP(CONCATENATE(HDV!B367,"_",HDV!C367),Sheet2!$A$28:$A$40,1,FALSE))=TRUE,"ERROR","OK"))</f>
        <v/>
      </c>
      <c r="R367" s="130" t="str">
        <f t="shared" si="28"/>
        <v/>
      </c>
      <c r="S367" s="130" t="str">
        <f t="shared" si="29"/>
        <v/>
      </c>
    </row>
    <row r="368" spans="1:19" ht="14.3">
      <c r="A368" s="304"/>
      <c r="B368" s="305"/>
      <c r="C368" s="307"/>
      <c r="D368" s="299"/>
      <c r="E368" s="308"/>
      <c r="F368" s="303"/>
      <c r="G368" s="358"/>
      <c r="H368" s="358"/>
      <c r="I368" s="358"/>
      <c r="J368" s="358"/>
      <c r="K368" s="358"/>
      <c r="L368" s="358"/>
      <c r="M368" s="359"/>
      <c r="N368" s="261" t="str">
        <f t="shared" si="25"/>
        <v/>
      </c>
      <c r="O368" s="264" t="str">
        <f t="shared" si="26"/>
        <v/>
      </c>
      <c r="P368" s="102" t="str">
        <f t="shared" si="27"/>
        <v/>
      </c>
      <c r="Q368" s="130" t="str">
        <f>IF(A368="","",IF(ISERROR(VLOOKUP(CONCATENATE(HDV!B368,"_",HDV!C368),Sheet2!$A$28:$A$40,1,FALSE))=TRUE,"ERROR","OK"))</f>
        <v/>
      </c>
      <c r="R368" s="130" t="str">
        <f t="shared" si="28"/>
        <v/>
      </c>
      <c r="S368" s="130" t="str">
        <f t="shared" si="29"/>
        <v/>
      </c>
    </row>
    <row r="369" spans="1:19" ht="14.3">
      <c r="A369" s="304"/>
      <c r="B369" s="305"/>
      <c r="C369" s="307"/>
      <c r="D369" s="299"/>
      <c r="E369" s="308"/>
      <c r="F369" s="303"/>
      <c r="G369" s="358"/>
      <c r="H369" s="358"/>
      <c r="I369" s="358"/>
      <c r="J369" s="358"/>
      <c r="K369" s="358"/>
      <c r="L369" s="358"/>
      <c r="M369" s="359"/>
      <c r="N369" s="261" t="str">
        <f t="shared" si="25"/>
        <v/>
      </c>
      <c r="O369" s="264" t="str">
        <f t="shared" si="26"/>
        <v/>
      </c>
      <c r="P369" s="102" t="str">
        <f t="shared" si="27"/>
        <v/>
      </c>
      <c r="Q369" s="130" t="str">
        <f>IF(A369="","",IF(ISERROR(VLOOKUP(CONCATENATE(HDV!B369,"_",HDV!C369),Sheet2!$A$28:$A$40,1,FALSE))=TRUE,"ERROR","OK"))</f>
        <v/>
      </c>
      <c r="R369" s="130" t="str">
        <f t="shared" si="28"/>
        <v/>
      </c>
      <c r="S369" s="130" t="str">
        <f t="shared" si="29"/>
        <v/>
      </c>
    </row>
    <row r="370" spans="1:19" ht="14.3">
      <c r="A370" s="304"/>
      <c r="B370" s="305"/>
      <c r="C370" s="307"/>
      <c r="D370" s="299"/>
      <c r="E370" s="308"/>
      <c r="F370" s="303"/>
      <c r="G370" s="358"/>
      <c r="H370" s="358"/>
      <c r="I370" s="358"/>
      <c r="J370" s="358"/>
      <c r="K370" s="358"/>
      <c r="L370" s="358"/>
      <c r="M370" s="359"/>
      <c r="N370" s="261" t="str">
        <f t="shared" si="25"/>
        <v/>
      </c>
      <c r="O370" s="264" t="str">
        <f t="shared" si="26"/>
        <v/>
      </c>
      <c r="P370" s="102" t="str">
        <f t="shared" si="27"/>
        <v/>
      </c>
      <c r="Q370" s="130" t="str">
        <f>IF(A370="","",IF(ISERROR(VLOOKUP(CONCATENATE(HDV!B370,"_",HDV!C370),Sheet2!$A$28:$A$40,1,FALSE))=TRUE,"ERROR","OK"))</f>
        <v/>
      </c>
      <c r="R370" s="130" t="str">
        <f t="shared" si="28"/>
        <v/>
      </c>
      <c r="S370" s="130" t="str">
        <f t="shared" si="29"/>
        <v/>
      </c>
    </row>
    <row r="371" spans="1:19" ht="14.3">
      <c r="A371" s="304"/>
      <c r="B371" s="305"/>
      <c r="C371" s="307"/>
      <c r="D371" s="299"/>
      <c r="E371" s="308"/>
      <c r="F371" s="303"/>
      <c r="G371" s="358"/>
      <c r="H371" s="358"/>
      <c r="I371" s="358"/>
      <c r="J371" s="358"/>
      <c r="K371" s="358"/>
      <c r="L371" s="358"/>
      <c r="M371" s="359"/>
      <c r="N371" s="261" t="str">
        <f t="shared" si="25"/>
        <v/>
      </c>
      <c r="O371" s="264" t="str">
        <f t="shared" si="26"/>
        <v/>
      </c>
      <c r="P371" s="102" t="str">
        <f t="shared" si="27"/>
        <v/>
      </c>
      <c r="Q371" s="130" t="str">
        <f>IF(A371="","",IF(ISERROR(VLOOKUP(CONCATENATE(HDV!B371,"_",HDV!C371),Sheet2!$A$28:$A$40,1,FALSE))=TRUE,"ERROR","OK"))</f>
        <v/>
      </c>
      <c r="R371" s="130" t="str">
        <f t="shared" si="28"/>
        <v/>
      </c>
      <c r="S371" s="130" t="str">
        <f t="shared" si="29"/>
        <v/>
      </c>
    </row>
    <row r="372" spans="1:19" ht="14.3">
      <c r="A372" s="304"/>
      <c r="B372" s="305"/>
      <c r="C372" s="307"/>
      <c r="D372" s="299"/>
      <c r="E372" s="308"/>
      <c r="F372" s="303"/>
      <c r="G372" s="358"/>
      <c r="H372" s="358"/>
      <c r="I372" s="358"/>
      <c r="J372" s="358"/>
      <c r="K372" s="358"/>
      <c r="L372" s="358"/>
      <c r="M372" s="359"/>
      <c r="N372" s="261" t="str">
        <f t="shared" si="25"/>
        <v/>
      </c>
      <c r="O372" s="264" t="str">
        <f t="shared" si="26"/>
        <v/>
      </c>
      <c r="P372" s="102" t="str">
        <f t="shared" si="27"/>
        <v/>
      </c>
      <c r="Q372" s="130" t="str">
        <f>IF(A372="","",IF(ISERROR(VLOOKUP(CONCATENATE(HDV!B372,"_",HDV!C372),Sheet2!$A$28:$A$40,1,FALSE))=TRUE,"ERROR","OK"))</f>
        <v/>
      </c>
      <c r="R372" s="130" t="str">
        <f t="shared" si="28"/>
        <v/>
      </c>
      <c r="S372" s="130" t="str">
        <f t="shared" si="29"/>
        <v/>
      </c>
    </row>
    <row r="373" spans="1:19" ht="14.3">
      <c r="A373" s="304"/>
      <c r="B373" s="305"/>
      <c r="C373" s="307"/>
      <c r="D373" s="299"/>
      <c r="E373" s="308"/>
      <c r="F373" s="303"/>
      <c r="G373" s="358"/>
      <c r="H373" s="358"/>
      <c r="I373" s="358"/>
      <c r="J373" s="358"/>
      <c r="K373" s="358"/>
      <c r="L373" s="358"/>
      <c r="M373" s="359"/>
      <c r="N373" s="261" t="str">
        <f t="shared" si="25"/>
        <v/>
      </c>
      <c r="O373" s="264" t="str">
        <f t="shared" si="26"/>
        <v/>
      </c>
      <c r="P373" s="102" t="str">
        <f t="shared" si="27"/>
        <v/>
      </c>
      <c r="Q373" s="130" t="str">
        <f>IF(A373="","",IF(ISERROR(VLOOKUP(CONCATENATE(HDV!B373,"_",HDV!C373),Sheet2!$A$28:$A$40,1,FALSE))=TRUE,"ERROR","OK"))</f>
        <v/>
      </c>
      <c r="R373" s="130" t="str">
        <f t="shared" si="28"/>
        <v/>
      </c>
      <c r="S373" s="130" t="str">
        <f t="shared" si="29"/>
        <v/>
      </c>
    </row>
    <row r="374" spans="1:19" ht="14.3">
      <c r="A374" s="304"/>
      <c r="B374" s="305"/>
      <c r="C374" s="307"/>
      <c r="D374" s="299"/>
      <c r="E374" s="308"/>
      <c r="F374" s="303"/>
      <c r="G374" s="358"/>
      <c r="H374" s="358"/>
      <c r="I374" s="358"/>
      <c r="J374" s="358"/>
      <c r="K374" s="358"/>
      <c r="L374" s="358"/>
      <c r="M374" s="359"/>
      <c r="N374" s="261" t="str">
        <f t="shared" si="25"/>
        <v/>
      </c>
      <c r="O374" s="264" t="str">
        <f t="shared" si="26"/>
        <v/>
      </c>
      <c r="P374" s="102" t="str">
        <f t="shared" si="27"/>
        <v/>
      </c>
      <c r="Q374" s="130" t="str">
        <f>IF(A374="","",IF(ISERROR(VLOOKUP(CONCATENATE(HDV!B374,"_",HDV!C374),Sheet2!$A$28:$A$40,1,FALSE))=TRUE,"ERROR","OK"))</f>
        <v/>
      </c>
      <c r="R374" s="130" t="str">
        <f t="shared" si="28"/>
        <v/>
      </c>
      <c r="S374" s="130" t="str">
        <f t="shared" si="29"/>
        <v/>
      </c>
    </row>
    <row r="375" spans="1:19" ht="14.3">
      <c r="A375" s="304"/>
      <c r="B375" s="305"/>
      <c r="C375" s="307"/>
      <c r="D375" s="299"/>
      <c r="E375" s="308"/>
      <c r="F375" s="303"/>
      <c r="G375" s="358"/>
      <c r="H375" s="358"/>
      <c r="I375" s="358"/>
      <c r="J375" s="358"/>
      <c r="K375" s="358"/>
      <c r="L375" s="358"/>
      <c r="M375" s="359"/>
      <c r="N375" s="261" t="str">
        <f t="shared" si="25"/>
        <v/>
      </c>
      <c r="O375" s="264" t="str">
        <f t="shared" si="26"/>
        <v/>
      </c>
      <c r="P375" s="102" t="str">
        <f t="shared" si="27"/>
        <v/>
      </c>
      <c r="Q375" s="130" t="str">
        <f>IF(A375="","",IF(ISERROR(VLOOKUP(CONCATENATE(HDV!B375,"_",HDV!C375),Sheet2!$A$28:$A$40,1,FALSE))=TRUE,"ERROR","OK"))</f>
        <v/>
      </c>
      <c r="R375" s="130" t="str">
        <f t="shared" si="28"/>
        <v/>
      </c>
      <c r="S375" s="130" t="str">
        <f t="shared" si="29"/>
        <v/>
      </c>
    </row>
    <row r="376" spans="1:19" ht="14.3">
      <c r="A376" s="304"/>
      <c r="B376" s="305"/>
      <c r="C376" s="307"/>
      <c r="D376" s="299"/>
      <c r="E376" s="308"/>
      <c r="F376" s="303"/>
      <c r="G376" s="358"/>
      <c r="H376" s="358"/>
      <c r="I376" s="358"/>
      <c r="J376" s="358"/>
      <c r="K376" s="358"/>
      <c r="L376" s="358"/>
      <c r="M376" s="359"/>
      <c r="N376" s="261" t="str">
        <f t="shared" si="25"/>
        <v/>
      </c>
      <c r="O376" s="264" t="str">
        <f t="shared" si="26"/>
        <v/>
      </c>
      <c r="P376" s="102" t="str">
        <f t="shared" si="27"/>
        <v/>
      </c>
      <c r="Q376" s="130" t="str">
        <f>IF(A376="","",IF(ISERROR(VLOOKUP(CONCATENATE(HDV!B376,"_",HDV!C376),Sheet2!$A$28:$A$40,1,FALSE))=TRUE,"ERROR","OK"))</f>
        <v/>
      </c>
      <c r="R376" s="130" t="str">
        <f t="shared" si="28"/>
        <v/>
      </c>
      <c r="S376" s="130" t="str">
        <f t="shared" si="29"/>
        <v/>
      </c>
    </row>
    <row r="377" spans="1:19" ht="14.3">
      <c r="A377" s="304"/>
      <c r="B377" s="305"/>
      <c r="C377" s="307"/>
      <c r="D377" s="299"/>
      <c r="E377" s="308"/>
      <c r="F377" s="303"/>
      <c r="G377" s="358"/>
      <c r="H377" s="358"/>
      <c r="I377" s="358"/>
      <c r="J377" s="358"/>
      <c r="K377" s="358"/>
      <c r="L377" s="358"/>
      <c r="M377" s="359"/>
      <c r="N377" s="261" t="str">
        <f t="shared" si="25"/>
        <v/>
      </c>
      <c r="O377" s="264" t="str">
        <f t="shared" si="26"/>
        <v/>
      </c>
      <c r="P377" s="102" t="str">
        <f t="shared" si="27"/>
        <v/>
      </c>
      <c r="Q377" s="130" t="str">
        <f>IF(A377="","",IF(ISERROR(VLOOKUP(CONCATENATE(HDV!B377,"_",HDV!C377),Sheet2!$A$28:$A$40,1,FALSE))=TRUE,"ERROR","OK"))</f>
        <v/>
      </c>
      <c r="R377" s="130" t="str">
        <f t="shared" si="28"/>
        <v/>
      </c>
      <c r="S377" s="130" t="str">
        <f t="shared" si="29"/>
        <v/>
      </c>
    </row>
    <row r="378" spans="1:19" ht="14.3">
      <c r="A378" s="304"/>
      <c r="B378" s="305"/>
      <c r="C378" s="307"/>
      <c r="D378" s="299"/>
      <c r="E378" s="308"/>
      <c r="F378" s="303"/>
      <c r="G378" s="358"/>
      <c r="H378" s="358"/>
      <c r="I378" s="358"/>
      <c r="J378" s="358"/>
      <c r="K378" s="358"/>
      <c r="L378" s="358"/>
      <c r="M378" s="359"/>
      <c r="N378" s="261" t="str">
        <f t="shared" si="25"/>
        <v/>
      </c>
      <c r="O378" s="264" t="str">
        <f t="shared" si="26"/>
        <v/>
      </c>
      <c r="P378" s="102" t="str">
        <f t="shared" si="27"/>
        <v/>
      </c>
      <c r="Q378" s="130" t="str">
        <f>IF(A378="","",IF(ISERROR(VLOOKUP(CONCATENATE(HDV!B378,"_",HDV!C378),Sheet2!$A$28:$A$40,1,FALSE))=TRUE,"ERROR","OK"))</f>
        <v/>
      </c>
      <c r="R378" s="130" t="str">
        <f t="shared" si="28"/>
        <v/>
      </c>
      <c r="S378" s="130" t="str">
        <f t="shared" si="29"/>
        <v/>
      </c>
    </row>
    <row r="379" spans="1:19" ht="14.3">
      <c r="A379" s="304"/>
      <c r="B379" s="305"/>
      <c r="C379" s="307"/>
      <c r="D379" s="299"/>
      <c r="E379" s="308"/>
      <c r="F379" s="303"/>
      <c r="G379" s="358"/>
      <c r="H379" s="358"/>
      <c r="I379" s="358"/>
      <c r="J379" s="358"/>
      <c r="K379" s="358"/>
      <c r="L379" s="358"/>
      <c r="M379" s="359"/>
      <c r="N379" s="261" t="str">
        <f t="shared" si="25"/>
        <v/>
      </c>
      <c r="O379" s="264" t="str">
        <f t="shared" si="26"/>
        <v/>
      </c>
      <c r="P379" s="102" t="str">
        <f t="shared" si="27"/>
        <v/>
      </c>
      <c r="Q379" s="130" t="str">
        <f>IF(A379="","",IF(ISERROR(VLOOKUP(CONCATENATE(HDV!B379,"_",HDV!C379),Sheet2!$A$28:$A$40,1,FALSE))=TRUE,"ERROR","OK"))</f>
        <v/>
      </c>
      <c r="R379" s="130" t="str">
        <f t="shared" si="28"/>
        <v/>
      </c>
      <c r="S379" s="130" t="str">
        <f t="shared" si="29"/>
        <v/>
      </c>
    </row>
    <row r="380" spans="1:19" ht="14.3">
      <c r="A380" s="304"/>
      <c r="B380" s="305"/>
      <c r="C380" s="307"/>
      <c r="D380" s="299"/>
      <c r="E380" s="308"/>
      <c r="F380" s="303"/>
      <c r="G380" s="358"/>
      <c r="H380" s="358"/>
      <c r="I380" s="358"/>
      <c r="J380" s="358"/>
      <c r="K380" s="358"/>
      <c r="L380" s="358"/>
      <c r="M380" s="359"/>
      <c r="N380" s="261" t="str">
        <f t="shared" si="25"/>
        <v/>
      </c>
      <c r="O380" s="264" t="str">
        <f t="shared" si="26"/>
        <v/>
      </c>
      <c r="P380" s="102" t="str">
        <f t="shared" si="27"/>
        <v/>
      </c>
      <c r="Q380" s="130" t="str">
        <f>IF(A380="","",IF(ISERROR(VLOOKUP(CONCATENATE(HDV!B380,"_",HDV!C380),Sheet2!$A$28:$A$40,1,FALSE))=TRUE,"ERROR","OK"))</f>
        <v/>
      </c>
      <c r="R380" s="130" t="str">
        <f t="shared" si="28"/>
        <v/>
      </c>
      <c r="S380" s="130" t="str">
        <f t="shared" si="29"/>
        <v/>
      </c>
    </row>
    <row r="381" spans="1:19" ht="14.3">
      <c r="A381" s="304"/>
      <c r="B381" s="305"/>
      <c r="C381" s="307"/>
      <c r="D381" s="299"/>
      <c r="E381" s="308"/>
      <c r="F381" s="303"/>
      <c r="G381" s="358"/>
      <c r="H381" s="358"/>
      <c r="I381" s="358"/>
      <c r="J381" s="358"/>
      <c r="K381" s="358"/>
      <c r="L381" s="358"/>
      <c r="M381" s="359"/>
      <c r="N381" s="261" t="str">
        <f t="shared" si="25"/>
        <v/>
      </c>
      <c r="O381" s="264" t="str">
        <f t="shared" si="26"/>
        <v/>
      </c>
      <c r="P381" s="102" t="str">
        <f t="shared" si="27"/>
        <v/>
      </c>
      <c r="Q381" s="130" t="str">
        <f>IF(A381="","",IF(ISERROR(VLOOKUP(CONCATENATE(HDV!B381,"_",HDV!C381),Sheet2!$A$28:$A$40,1,FALSE))=TRUE,"ERROR","OK"))</f>
        <v/>
      </c>
      <c r="R381" s="130" t="str">
        <f t="shared" si="28"/>
        <v/>
      </c>
      <c r="S381" s="130" t="str">
        <f t="shared" si="29"/>
        <v/>
      </c>
    </row>
    <row r="382" spans="1:19" ht="14.3">
      <c r="A382" s="304"/>
      <c r="B382" s="305"/>
      <c r="C382" s="307"/>
      <c r="D382" s="299"/>
      <c r="E382" s="308"/>
      <c r="F382" s="303"/>
      <c r="G382" s="358"/>
      <c r="H382" s="358"/>
      <c r="I382" s="358"/>
      <c r="J382" s="358"/>
      <c r="K382" s="358"/>
      <c r="L382" s="358"/>
      <c r="M382" s="359"/>
      <c r="N382" s="261" t="str">
        <f t="shared" si="25"/>
        <v/>
      </c>
      <c r="O382" s="264" t="str">
        <f t="shared" si="26"/>
        <v/>
      </c>
      <c r="P382" s="102" t="str">
        <f t="shared" si="27"/>
        <v/>
      </c>
      <c r="Q382" s="130" t="str">
        <f>IF(A382="","",IF(ISERROR(VLOOKUP(CONCATENATE(HDV!B382,"_",HDV!C382),Sheet2!$A$28:$A$40,1,FALSE))=TRUE,"ERROR","OK"))</f>
        <v/>
      </c>
      <c r="R382" s="130" t="str">
        <f t="shared" si="28"/>
        <v/>
      </c>
      <c r="S382" s="130" t="str">
        <f t="shared" si="29"/>
        <v/>
      </c>
    </row>
    <row r="383" spans="1:19" ht="14.3">
      <c r="A383" s="304"/>
      <c r="B383" s="305"/>
      <c r="C383" s="307"/>
      <c r="D383" s="299"/>
      <c r="E383" s="308"/>
      <c r="F383" s="303"/>
      <c r="G383" s="358"/>
      <c r="H383" s="358"/>
      <c r="I383" s="358"/>
      <c r="J383" s="358"/>
      <c r="K383" s="358"/>
      <c r="L383" s="358"/>
      <c r="M383" s="359"/>
      <c r="N383" s="261" t="str">
        <f t="shared" si="25"/>
        <v/>
      </c>
      <c r="O383" s="264" t="str">
        <f t="shared" si="26"/>
        <v/>
      </c>
      <c r="P383" s="102" t="str">
        <f t="shared" si="27"/>
        <v/>
      </c>
      <c r="Q383" s="130" t="str">
        <f>IF(A383="","",IF(ISERROR(VLOOKUP(CONCATENATE(HDV!B383,"_",HDV!C383),Sheet2!$A$28:$A$40,1,FALSE))=TRUE,"ERROR","OK"))</f>
        <v/>
      </c>
      <c r="R383" s="130" t="str">
        <f t="shared" si="28"/>
        <v/>
      </c>
      <c r="S383" s="130" t="str">
        <f t="shared" si="29"/>
        <v/>
      </c>
    </row>
    <row r="384" spans="1:19" ht="14.3">
      <c r="A384" s="304"/>
      <c r="B384" s="305"/>
      <c r="C384" s="307"/>
      <c r="D384" s="299"/>
      <c r="E384" s="308"/>
      <c r="F384" s="303"/>
      <c r="G384" s="358"/>
      <c r="H384" s="358"/>
      <c r="I384" s="358"/>
      <c r="J384" s="358"/>
      <c r="K384" s="358"/>
      <c r="L384" s="358"/>
      <c r="M384" s="359"/>
      <c r="N384" s="261" t="str">
        <f t="shared" si="25"/>
        <v/>
      </c>
      <c r="O384" s="264" t="str">
        <f t="shared" si="26"/>
        <v/>
      </c>
      <c r="P384" s="102" t="str">
        <f t="shared" si="27"/>
        <v/>
      </c>
      <c r="Q384" s="130" t="str">
        <f>IF(A384="","",IF(ISERROR(VLOOKUP(CONCATENATE(HDV!B384,"_",HDV!C384),Sheet2!$A$28:$A$40,1,FALSE))=TRUE,"ERROR","OK"))</f>
        <v/>
      </c>
      <c r="R384" s="130" t="str">
        <f t="shared" si="28"/>
        <v/>
      </c>
      <c r="S384" s="130" t="str">
        <f t="shared" si="29"/>
        <v/>
      </c>
    </row>
    <row r="385" spans="1:19" ht="14.3">
      <c r="A385" s="304"/>
      <c r="B385" s="305"/>
      <c r="C385" s="307"/>
      <c r="D385" s="299"/>
      <c r="E385" s="308"/>
      <c r="F385" s="303"/>
      <c r="G385" s="358"/>
      <c r="H385" s="358"/>
      <c r="I385" s="358"/>
      <c r="J385" s="358"/>
      <c r="K385" s="358"/>
      <c r="L385" s="358"/>
      <c r="M385" s="359"/>
      <c r="N385" s="261" t="str">
        <f t="shared" si="25"/>
        <v/>
      </c>
      <c r="O385" s="264" t="str">
        <f t="shared" si="26"/>
        <v/>
      </c>
      <c r="P385" s="102" t="str">
        <f t="shared" si="27"/>
        <v/>
      </c>
      <c r="Q385" s="130" t="str">
        <f>IF(A385="","",IF(ISERROR(VLOOKUP(CONCATENATE(HDV!B385,"_",HDV!C385),Sheet2!$A$28:$A$40,1,FALSE))=TRUE,"ERROR","OK"))</f>
        <v/>
      </c>
      <c r="R385" s="130" t="str">
        <f t="shared" si="28"/>
        <v/>
      </c>
      <c r="S385" s="130" t="str">
        <f t="shared" si="29"/>
        <v/>
      </c>
    </row>
    <row r="386" spans="1:19" ht="14.3">
      <c r="A386" s="304"/>
      <c r="B386" s="305"/>
      <c r="C386" s="307"/>
      <c r="D386" s="299"/>
      <c r="E386" s="308"/>
      <c r="F386" s="303"/>
      <c r="G386" s="358"/>
      <c r="H386" s="358"/>
      <c r="I386" s="358"/>
      <c r="J386" s="358"/>
      <c r="K386" s="358"/>
      <c r="L386" s="358"/>
      <c r="M386" s="359"/>
      <c r="N386" s="261" t="str">
        <f t="shared" si="25"/>
        <v/>
      </c>
      <c r="O386" s="264" t="str">
        <f t="shared" si="26"/>
        <v/>
      </c>
      <c r="P386" s="102" t="str">
        <f t="shared" si="27"/>
        <v/>
      </c>
      <c r="Q386" s="130" t="str">
        <f>IF(A386="","",IF(ISERROR(VLOOKUP(CONCATENATE(HDV!B386,"_",HDV!C386),Sheet2!$A$28:$A$40,1,FALSE))=TRUE,"ERROR","OK"))</f>
        <v/>
      </c>
      <c r="R386" s="130" t="str">
        <f t="shared" si="28"/>
        <v/>
      </c>
      <c r="S386" s="130" t="str">
        <f t="shared" si="29"/>
        <v/>
      </c>
    </row>
    <row r="387" spans="1:19" ht="14.3">
      <c r="A387" s="304"/>
      <c r="B387" s="305"/>
      <c r="C387" s="307"/>
      <c r="D387" s="299"/>
      <c r="E387" s="308"/>
      <c r="F387" s="303"/>
      <c r="G387" s="358"/>
      <c r="H387" s="358"/>
      <c r="I387" s="358"/>
      <c r="J387" s="358"/>
      <c r="K387" s="358"/>
      <c r="L387" s="358"/>
      <c r="M387" s="359"/>
      <c r="N387" s="261" t="str">
        <f t="shared" si="25"/>
        <v/>
      </c>
      <c r="O387" s="264" t="str">
        <f t="shared" si="26"/>
        <v/>
      </c>
      <c r="P387" s="102" t="str">
        <f t="shared" si="27"/>
        <v/>
      </c>
      <c r="Q387" s="130" t="str">
        <f>IF(A387="","",IF(ISERROR(VLOOKUP(CONCATENATE(HDV!B387,"_",HDV!C387),Sheet2!$A$28:$A$40,1,FALSE))=TRUE,"ERROR","OK"))</f>
        <v/>
      </c>
      <c r="R387" s="130" t="str">
        <f t="shared" si="28"/>
        <v/>
      </c>
      <c r="S387" s="130" t="str">
        <f t="shared" si="29"/>
        <v/>
      </c>
    </row>
    <row r="388" spans="1:19" ht="14.3">
      <c r="A388" s="304"/>
      <c r="B388" s="305"/>
      <c r="C388" s="307"/>
      <c r="D388" s="299"/>
      <c r="E388" s="308"/>
      <c r="F388" s="303"/>
      <c r="G388" s="358"/>
      <c r="H388" s="358"/>
      <c r="I388" s="358"/>
      <c r="J388" s="358"/>
      <c r="K388" s="358"/>
      <c r="L388" s="358"/>
      <c r="M388" s="359"/>
      <c r="N388" s="261" t="str">
        <f t="shared" si="25"/>
        <v/>
      </c>
      <c r="O388" s="264" t="str">
        <f t="shared" si="26"/>
        <v/>
      </c>
      <c r="P388" s="102" t="str">
        <f t="shared" si="27"/>
        <v/>
      </c>
      <c r="Q388" s="130" t="str">
        <f>IF(A388="","",IF(ISERROR(VLOOKUP(CONCATENATE(HDV!B388,"_",HDV!C388),Sheet2!$A$28:$A$40,1,FALSE))=TRUE,"ERROR","OK"))</f>
        <v/>
      </c>
      <c r="R388" s="130" t="str">
        <f t="shared" si="28"/>
        <v/>
      </c>
      <c r="S388" s="130" t="str">
        <f t="shared" si="29"/>
        <v/>
      </c>
    </row>
    <row r="389" spans="1:19" ht="14.3">
      <c r="A389" s="304"/>
      <c r="B389" s="305"/>
      <c r="C389" s="307"/>
      <c r="D389" s="299"/>
      <c r="E389" s="308"/>
      <c r="F389" s="303"/>
      <c r="G389" s="358"/>
      <c r="H389" s="358"/>
      <c r="I389" s="358"/>
      <c r="J389" s="358"/>
      <c r="K389" s="358"/>
      <c r="L389" s="358"/>
      <c r="M389" s="359"/>
      <c r="N389" s="261" t="str">
        <f t="shared" si="25"/>
        <v/>
      </c>
      <c r="O389" s="264" t="str">
        <f t="shared" si="26"/>
        <v/>
      </c>
      <c r="P389" s="102" t="str">
        <f t="shared" si="27"/>
        <v/>
      </c>
      <c r="Q389" s="130" t="str">
        <f>IF(A389="","",IF(ISERROR(VLOOKUP(CONCATENATE(HDV!B389,"_",HDV!C389),Sheet2!$A$28:$A$40,1,FALSE))=TRUE,"ERROR","OK"))</f>
        <v/>
      </c>
      <c r="R389" s="130" t="str">
        <f t="shared" si="28"/>
        <v/>
      </c>
      <c r="S389" s="130" t="str">
        <f t="shared" si="29"/>
        <v/>
      </c>
    </row>
    <row r="390" spans="1:19" ht="14.3">
      <c r="A390" s="304"/>
      <c r="B390" s="305"/>
      <c r="C390" s="307"/>
      <c r="D390" s="299"/>
      <c r="E390" s="308"/>
      <c r="F390" s="303"/>
      <c r="G390" s="358"/>
      <c r="H390" s="358"/>
      <c r="I390" s="358"/>
      <c r="J390" s="358"/>
      <c r="K390" s="358"/>
      <c r="L390" s="358"/>
      <c r="M390" s="359"/>
      <c r="N390" s="261" t="str">
        <f t="shared" si="25"/>
        <v/>
      </c>
      <c r="O390" s="264" t="str">
        <f t="shared" si="26"/>
        <v/>
      </c>
      <c r="P390" s="102" t="str">
        <f t="shared" si="27"/>
        <v/>
      </c>
      <c r="Q390" s="130" t="str">
        <f>IF(A390="","",IF(ISERROR(VLOOKUP(CONCATENATE(HDV!B390,"_",HDV!C390),Sheet2!$A$28:$A$40,1,FALSE))=TRUE,"ERROR","OK"))</f>
        <v/>
      </c>
      <c r="R390" s="130" t="str">
        <f t="shared" si="28"/>
        <v/>
      </c>
      <c r="S390" s="130" t="str">
        <f t="shared" si="29"/>
        <v/>
      </c>
    </row>
    <row r="391" spans="1:19" ht="14.3">
      <c r="A391" s="304"/>
      <c r="B391" s="305"/>
      <c r="C391" s="307"/>
      <c r="D391" s="299"/>
      <c r="E391" s="308"/>
      <c r="F391" s="303"/>
      <c r="G391" s="358"/>
      <c r="H391" s="358"/>
      <c r="I391" s="358"/>
      <c r="J391" s="358"/>
      <c r="K391" s="358"/>
      <c r="L391" s="358"/>
      <c r="M391" s="359"/>
      <c r="N391" s="261" t="str">
        <f t="shared" si="25"/>
        <v/>
      </c>
      <c r="O391" s="264" t="str">
        <f t="shared" si="26"/>
        <v/>
      </c>
      <c r="P391" s="102" t="str">
        <f t="shared" si="27"/>
        <v/>
      </c>
      <c r="Q391" s="130" t="str">
        <f>IF(A391="","",IF(ISERROR(VLOOKUP(CONCATENATE(HDV!B391,"_",HDV!C391),Sheet2!$A$28:$A$40,1,FALSE))=TRUE,"ERROR","OK"))</f>
        <v/>
      </c>
      <c r="R391" s="130" t="str">
        <f t="shared" si="28"/>
        <v/>
      </c>
      <c r="S391" s="130" t="str">
        <f t="shared" si="29"/>
        <v/>
      </c>
    </row>
    <row r="392" spans="1:19" ht="14.3">
      <c r="A392" s="304"/>
      <c r="B392" s="305"/>
      <c r="C392" s="307"/>
      <c r="D392" s="299"/>
      <c r="E392" s="308"/>
      <c r="F392" s="303"/>
      <c r="G392" s="358"/>
      <c r="H392" s="358"/>
      <c r="I392" s="358"/>
      <c r="J392" s="358"/>
      <c r="K392" s="358"/>
      <c r="L392" s="358"/>
      <c r="M392" s="359"/>
      <c r="N392" s="261" t="str">
        <f t="shared" si="25"/>
        <v/>
      </c>
      <c r="O392" s="264" t="str">
        <f t="shared" si="26"/>
        <v/>
      </c>
      <c r="P392" s="102" t="str">
        <f t="shared" si="27"/>
        <v/>
      </c>
      <c r="Q392" s="130" t="str">
        <f>IF(A392="","",IF(ISERROR(VLOOKUP(CONCATENATE(HDV!B392,"_",HDV!C392),Sheet2!$A$28:$A$40,1,FALSE))=TRUE,"ERROR","OK"))</f>
        <v/>
      </c>
      <c r="R392" s="130" t="str">
        <f t="shared" si="28"/>
        <v/>
      </c>
      <c r="S392" s="130" t="str">
        <f t="shared" si="29"/>
        <v/>
      </c>
    </row>
    <row r="393" spans="1:19" ht="14.3">
      <c r="A393" s="304"/>
      <c r="B393" s="305"/>
      <c r="C393" s="307"/>
      <c r="D393" s="299"/>
      <c r="E393" s="308"/>
      <c r="F393" s="303"/>
      <c r="G393" s="358"/>
      <c r="H393" s="358"/>
      <c r="I393" s="358"/>
      <c r="J393" s="358"/>
      <c r="K393" s="358"/>
      <c r="L393" s="358"/>
      <c r="M393" s="359"/>
      <c r="N393" s="261" t="str">
        <f t="shared" si="25"/>
        <v/>
      </c>
      <c r="O393" s="264" t="str">
        <f t="shared" si="26"/>
        <v/>
      </c>
      <c r="P393" s="102" t="str">
        <f t="shared" si="27"/>
        <v/>
      </c>
      <c r="Q393" s="130" t="str">
        <f>IF(A393="","",IF(ISERROR(VLOOKUP(CONCATENATE(HDV!B393,"_",HDV!C393),Sheet2!$A$28:$A$40,1,FALSE))=TRUE,"ERROR","OK"))</f>
        <v/>
      </c>
      <c r="R393" s="130" t="str">
        <f t="shared" si="28"/>
        <v/>
      </c>
      <c r="S393" s="130" t="str">
        <f t="shared" si="29"/>
        <v/>
      </c>
    </row>
    <row r="394" spans="1:19" ht="14.3">
      <c r="A394" s="304"/>
      <c r="B394" s="305"/>
      <c r="C394" s="307"/>
      <c r="D394" s="299"/>
      <c r="E394" s="308"/>
      <c r="F394" s="303"/>
      <c r="G394" s="358"/>
      <c r="H394" s="358"/>
      <c r="I394" s="358"/>
      <c r="J394" s="358"/>
      <c r="K394" s="358"/>
      <c r="L394" s="358"/>
      <c r="M394" s="359"/>
      <c r="N394" s="261" t="str">
        <f t="shared" si="25"/>
        <v/>
      </c>
      <c r="O394" s="264" t="str">
        <f t="shared" si="26"/>
        <v/>
      </c>
      <c r="P394" s="102" t="str">
        <f t="shared" si="27"/>
        <v/>
      </c>
      <c r="Q394" s="130" t="str">
        <f>IF(A394="","",IF(ISERROR(VLOOKUP(CONCATENATE(HDV!B394,"_",HDV!C394),Sheet2!$A$28:$A$40,1,FALSE))=TRUE,"ERROR","OK"))</f>
        <v/>
      </c>
      <c r="R394" s="130" t="str">
        <f t="shared" si="28"/>
        <v/>
      </c>
      <c r="S394" s="130" t="str">
        <f t="shared" si="29"/>
        <v/>
      </c>
    </row>
    <row r="395" spans="1:19" ht="14.3">
      <c r="A395" s="304"/>
      <c r="B395" s="305"/>
      <c r="C395" s="307"/>
      <c r="D395" s="299"/>
      <c r="E395" s="308"/>
      <c r="F395" s="303"/>
      <c r="G395" s="358"/>
      <c r="H395" s="358"/>
      <c r="I395" s="358"/>
      <c r="J395" s="358"/>
      <c r="K395" s="358"/>
      <c r="L395" s="358"/>
      <c r="M395" s="359"/>
      <c r="N395" s="261" t="str">
        <f t="shared" si="25"/>
        <v/>
      </c>
      <c r="O395" s="264" t="str">
        <f t="shared" si="26"/>
        <v/>
      </c>
      <c r="P395" s="102" t="str">
        <f t="shared" si="27"/>
        <v/>
      </c>
      <c r="Q395" s="130" t="str">
        <f>IF(A395="","",IF(ISERROR(VLOOKUP(CONCATENATE(HDV!B395,"_",HDV!C395),Sheet2!$A$28:$A$40,1,FALSE))=TRUE,"ERROR","OK"))</f>
        <v/>
      </c>
      <c r="R395" s="130" t="str">
        <f t="shared" si="28"/>
        <v/>
      </c>
      <c r="S395" s="130" t="str">
        <f t="shared" si="29"/>
        <v/>
      </c>
    </row>
    <row r="396" spans="1:19" ht="14.3">
      <c r="A396" s="304"/>
      <c r="B396" s="305"/>
      <c r="C396" s="307"/>
      <c r="D396" s="299"/>
      <c r="E396" s="308"/>
      <c r="F396" s="303"/>
      <c r="G396" s="358"/>
      <c r="H396" s="358"/>
      <c r="I396" s="358"/>
      <c r="J396" s="358"/>
      <c r="K396" s="358"/>
      <c r="L396" s="358"/>
      <c r="M396" s="359"/>
      <c r="N396" s="261" t="str">
        <f t="shared" si="25"/>
        <v/>
      </c>
      <c r="O396" s="264" t="str">
        <f t="shared" si="26"/>
        <v/>
      </c>
      <c r="P396" s="102" t="str">
        <f t="shared" si="27"/>
        <v/>
      </c>
      <c r="Q396" s="130" t="str">
        <f>IF(A396="","",IF(ISERROR(VLOOKUP(CONCATENATE(HDV!B396,"_",HDV!C396),Sheet2!$A$28:$A$40,1,FALSE))=TRUE,"ERROR","OK"))</f>
        <v/>
      </c>
      <c r="R396" s="130" t="str">
        <f t="shared" si="28"/>
        <v/>
      </c>
      <c r="S396" s="130" t="str">
        <f t="shared" si="29"/>
        <v/>
      </c>
    </row>
    <row r="397" spans="1:19" ht="14.3">
      <c r="A397" s="304"/>
      <c r="B397" s="305"/>
      <c r="C397" s="307"/>
      <c r="D397" s="299"/>
      <c r="E397" s="308"/>
      <c r="F397" s="303"/>
      <c r="G397" s="358"/>
      <c r="H397" s="358"/>
      <c r="I397" s="358"/>
      <c r="J397" s="358"/>
      <c r="K397" s="358"/>
      <c r="L397" s="358"/>
      <c r="M397" s="359"/>
      <c r="N397" s="261" t="str">
        <f t="shared" si="25"/>
        <v/>
      </c>
      <c r="O397" s="264" t="str">
        <f t="shared" si="26"/>
        <v/>
      </c>
      <c r="P397" s="102" t="str">
        <f t="shared" si="27"/>
        <v/>
      </c>
      <c r="Q397" s="130" t="str">
        <f>IF(A397="","",IF(ISERROR(VLOOKUP(CONCATENATE(HDV!B397,"_",HDV!C397),Sheet2!$A$28:$A$40,1,FALSE))=TRUE,"ERROR","OK"))</f>
        <v/>
      </c>
      <c r="R397" s="130" t="str">
        <f t="shared" si="28"/>
        <v/>
      </c>
      <c r="S397" s="130" t="str">
        <f t="shared" si="29"/>
        <v/>
      </c>
    </row>
    <row r="398" spans="1:19" ht="14.3">
      <c r="A398" s="304"/>
      <c r="B398" s="305"/>
      <c r="C398" s="307"/>
      <c r="D398" s="299"/>
      <c r="E398" s="308"/>
      <c r="F398" s="303"/>
      <c r="G398" s="358"/>
      <c r="H398" s="358"/>
      <c r="I398" s="358"/>
      <c r="J398" s="358"/>
      <c r="K398" s="358"/>
      <c r="L398" s="358"/>
      <c r="M398" s="359"/>
      <c r="N398" s="261" t="str">
        <f t="shared" si="25"/>
        <v/>
      </c>
      <c r="O398" s="264" t="str">
        <f t="shared" si="26"/>
        <v/>
      </c>
      <c r="P398" s="102" t="str">
        <f t="shared" si="27"/>
        <v/>
      </c>
      <c r="Q398" s="130" t="str">
        <f>IF(A398="","",IF(ISERROR(VLOOKUP(CONCATENATE(HDV!B398,"_",HDV!C398),Sheet2!$A$28:$A$40,1,FALSE))=TRUE,"ERROR","OK"))</f>
        <v/>
      </c>
      <c r="R398" s="130" t="str">
        <f t="shared" si="28"/>
        <v/>
      </c>
      <c r="S398" s="130" t="str">
        <f t="shared" si="29"/>
        <v/>
      </c>
    </row>
    <row r="399" spans="1:19" ht="14.3">
      <c r="A399" s="304"/>
      <c r="B399" s="305"/>
      <c r="C399" s="307"/>
      <c r="D399" s="299"/>
      <c r="E399" s="308"/>
      <c r="F399" s="303"/>
      <c r="G399" s="358"/>
      <c r="H399" s="358"/>
      <c r="I399" s="358"/>
      <c r="J399" s="358"/>
      <c r="K399" s="358"/>
      <c r="L399" s="358"/>
      <c r="M399" s="359"/>
      <c r="N399" s="261" t="str">
        <f t="shared" si="25"/>
        <v/>
      </c>
      <c r="O399" s="264" t="str">
        <f t="shared" si="26"/>
        <v/>
      </c>
      <c r="P399" s="102" t="str">
        <f t="shared" si="27"/>
        <v/>
      </c>
      <c r="Q399" s="130" t="str">
        <f>IF(A399="","",IF(ISERROR(VLOOKUP(CONCATENATE(HDV!B399,"_",HDV!C399),Sheet2!$A$28:$A$40,1,FALSE))=TRUE,"ERROR","OK"))</f>
        <v/>
      </c>
      <c r="R399" s="130" t="str">
        <f t="shared" si="28"/>
        <v/>
      </c>
      <c r="S399" s="130" t="str">
        <f t="shared" si="29"/>
        <v/>
      </c>
    </row>
    <row r="400" spans="1:19" ht="14.3">
      <c r="A400" s="304"/>
      <c r="B400" s="305"/>
      <c r="C400" s="307"/>
      <c r="D400" s="299"/>
      <c r="E400" s="308"/>
      <c r="F400" s="303"/>
      <c r="G400" s="358"/>
      <c r="H400" s="358"/>
      <c r="I400" s="358"/>
      <c r="J400" s="358"/>
      <c r="K400" s="358"/>
      <c r="L400" s="358"/>
      <c r="M400" s="359"/>
      <c r="N400" s="261" t="str">
        <f t="shared" ref="N400:N463" si="30">IF(A400="","",C400/1000)</f>
        <v/>
      </c>
      <c r="O400" s="264" t="str">
        <f t="shared" ref="O400:O463" si="31" xml:space="preserve">  IF(AND(A400="",F400=""),"", IF(AND(A400="",F400&lt;&gt;""), "FIX TEST GRP", IF(B400="","FIX CLASS",IF(C400="","FIX BIN",IF(F400="","FIX PROD'N",F400*N400)))))</f>
        <v/>
      </c>
      <c r="P400" s="102" t="str">
        <f t="shared" ref="P400:P463" si="32">IF(A400="","",IF(C400="","FIX BIN", IF(D400="","FIX U/L MILES", IFERROR(O400/(IF(B400="2b",$G$10,$M$10)),""))))</f>
        <v/>
      </c>
      <c r="Q400" s="130" t="str">
        <f>IF(A400="","",IF(ISERROR(VLOOKUP(CONCATENATE(HDV!B400,"_",HDV!C400),Sheet2!$A$28:$A$40,1,FALSE))=TRUE,"ERROR","OK"))</f>
        <v/>
      </c>
      <c r="R400" s="130" t="str">
        <f t="shared" ref="R400:R463" si="33">IF(A400="","", IF(AND($C$10&gt;2021, C400=340),"ERROR",IF(AND($C$10&gt;2021, C400=395),"ERROR",IF(AND($C$10&gt;2021, C400&gt;400),"ERROR", "OK"))))</f>
        <v/>
      </c>
      <c r="S400" s="130" t="str">
        <f t="shared" ref="S400:S463" si="34">IF(B400="","", IF(AND($C$10&gt;2021, D400&lt;150),"ERROR",IF(AND(D400&lt;150, N400=395),"ERROR",IF(AND(D400&lt;150, N400=340),"ERROR",IF(AND(D400&lt;150, N400&gt;400),"ERROR", "OK")))))</f>
        <v/>
      </c>
    </row>
    <row r="401" spans="1:19" ht="14.3">
      <c r="A401" s="304"/>
      <c r="B401" s="305"/>
      <c r="C401" s="307"/>
      <c r="D401" s="299"/>
      <c r="E401" s="308"/>
      <c r="F401" s="303"/>
      <c r="G401" s="358"/>
      <c r="H401" s="358"/>
      <c r="I401" s="358"/>
      <c r="J401" s="358"/>
      <c r="K401" s="358"/>
      <c r="L401" s="358"/>
      <c r="M401" s="359"/>
      <c r="N401" s="261" t="str">
        <f t="shared" si="30"/>
        <v/>
      </c>
      <c r="O401" s="264" t="str">
        <f t="shared" si="31"/>
        <v/>
      </c>
      <c r="P401" s="102" t="str">
        <f t="shared" si="32"/>
        <v/>
      </c>
      <c r="Q401" s="130" t="str">
        <f>IF(A401="","",IF(ISERROR(VLOOKUP(CONCATENATE(HDV!B401,"_",HDV!C401),Sheet2!$A$28:$A$40,1,FALSE))=TRUE,"ERROR","OK"))</f>
        <v/>
      </c>
      <c r="R401" s="130" t="str">
        <f t="shared" si="33"/>
        <v/>
      </c>
      <c r="S401" s="130" t="str">
        <f t="shared" si="34"/>
        <v/>
      </c>
    </row>
    <row r="402" spans="1:19" ht="14.3">
      <c r="A402" s="304"/>
      <c r="B402" s="305"/>
      <c r="C402" s="307"/>
      <c r="D402" s="299"/>
      <c r="E402" s="308"/>
      <c r="F402" s="303"/>
      <c r="G402" s="358"/>
      <c r="H402" s="358"/>
      <c r="I402" s="358"/>
      <c r="J402" s="358"/>
      <c r="K402" s="358"/>
      <c r="L402" s="358"/>
      <c r="M402" s="359"/>
      <c r="N402" s="261" t="str">
        <f t="shared" si="30"/>
        <v/>
      </c>
      <c r="O402" s="264" t="str">
        <f t="shared" si="31"/>
        <v/>
      </c>
      <c r="P402" s="102" t="str">
        <f t="shared" si="32"/>
        <v/>
      </c>
      <c r="Q402" s="130" t="str">
        <f>IF(A402="","",IF(ISERROR(VLOOKUP(CONCATENATE(HDV!B402,"_",HDV!C402),Sheet2!$A$28:$A$40,1,FALSE))=TRUE,"ERROR","OK"))</f>
        <v/>
      </c>
      <c r="R402" s="130" t="str">
        <f t="shared" si="33"/>
        <v/>
      </c>
      <c r="S402" s="130" t="str">
        <f t="shared" si="34"/>
        <v/>
      </c>
    </row>
    <row r="403" spans="1:19" ht="14.3">
      <c r="A403" s="304"/>
      <c r="B403" s="305"/>
      <c r="C403" s="307"/>
      <c r="D403" s="299"/>
      <c r="E403" s="308"/>
      <c r="F403" s="303"/>
      <c r="G403" s="358"/>
      <c r="H403" s="358"/>
      <c r="I403" s="358"/>
      <c r="J403" s="358"/>
      <c r="K403" s="358"/>
      <c r="L403" s="358"/>
      <c r="M403" s="359"/>
      <c r="N403" s="261" t="str">
        <f t="shared" si="30"/>
        <v/>
      </c>
      <c r="O403" s="264" t="str">
        <f t="shared" si="31"/>
        <v/>
      </c>
      <c r="P403" s="102" t="str">
        <f t="shared" si="32"/>
        <v/>
      </c>
      <c r="Q403" s="130" t="str">
        <f>IF(A403="","",IF(ISERROR(VLOOKUP(CONCATENATE(HDV!B403,"_",HDV!C403),Sheet2!$A$28:$A$40,1,FALSE))=TRUE,"ERROR","OK"))</f>
        <v/>
      </c>
      <c r="R403" s="130" t="str">
        <f t="shared" si="33"/>
        <v/>
      </c>
      <c r="S403" s="130" t="str">
        <f t="shared" si="34"/>
        <v/>
      </c>
    </row>
    <row r="404" spans="1:19" ht="14.3">
      <c r="A404" s="304"/>
      <c r="B404" s="305"/>
      <c r="C404" s="307"/>
      <c r="D404" s="299"/>
      <c r="E404" s="308"/>
      <c r="F404" s="303"/>
      <c r="G404" s="358"/>
      <c r="H404" s="358"/>
      <c r="I404" s="358"/>
      <c r="J404" s="358"/>
      <c r="K404" s="358"/>
      <c r="L404" s="358"/>
      <c r="M404" s="359"/>
      <c r="N404" s="261" t="str">
        <f t="shared" si="30"/>
        <v/>
      </c>
      <c r="O404" s="264" t="str">
        <f t="shared" si="31"/>
        <v/>
      </c>
      <c r="P404" s="102" t="str">
        <f t="shared" si="32"/>
        <v/>
      </c>
      <c r="Q404" s="130" t="str">
        <f>IF(A404="","",IF(ISERROR(VLOOKUP(CONCATENATE(HDV!B404,"_",HDV!C404),Sheet2!$A$28:$A$40,1,FALSE))=TRUE,"ERROR","OK"))</f>
        <v/>
      </c>
      <c r="R404" s="130" t="str">
        <f t="shared" si="33"/>
        <v/>
      </c>
      <c r="S404" s="130" t="str">
        <f t="shared" si="34"/>
        <v/>
      </c>
    </row>
    <row r="405" spans="1:19" ht="14.3">
      <c r="A405" s="304"/>
      <c r="B405" s="305"/>
      <c r="C405" s="307"/>
      <c r="D405" s="299"/>
      <c r="E405" s="308"/>
      <c r="F405" s="303"/>
      <c r="G405" s="358"/>
      <c r="H405" s="358"/>
      <c r="I405" s="358"/>
      <c r="J405" s="358"/>
      <c r="K405" s="358"/>
      <c r="L405" s="358"/>
      <c r="M405" s="359"/>
      <c r="N405" s="261" t="str">
        <f t="shared" si="30"/>
        <v/>
      </c>
      <c r="O405" s="264" t="str">
        <f t="shared" si="31"/>
        <v/>
      </c>
      <c r="P405" s="102" t="str">
        <f t="shared" si="32"/>
        <v/>
      </c>
      <c r="Q405" s="130" t="str">
        <f>IF(A405="","",IF(ISERROR(VLOOKUP(CONCATENATE(HDV!B405,"_",HDV!C405),Sheet2!$A$28:$A$40,1,FALSE))=TRUE,"ERROR","OK"))</f>
        <v/>
      </c>
      <c r="R405" s="130" t="str">
        <f t="shared" si="33"/>
        <v/>
      </c>
      <c r="S405" s="130" t="str">
        <f t="shared" si="34"/>
        <v/>
      </c>
    </row>
    <row r="406" spans="1:19" ht="14.3">
      <c r="A406" s="304"/>
      <c r="B406" s="305"/>
      <c r="C406" s="307"/>
      <c r="D406" s="299"/>
      <c r="E406" s="308"/>
      <c r="F406" s="303"/>
      <c r="G406" s="358"/>
      <c r="H406" s="358"/>
      <c r="I406" s="358"/>
      <c r="J406" s="358"/>
      <c r="K406" s="358"/>
      <c r="L406" s="358"/>
      <c r="M406" s="359"/>
      <c r="N406" s="261" t="str">
        <f t="shared" si="30"/>
        <v/>
      </c>
      <c r="O406" s="264" t="str">
        <f t="shared" si="31"/>
        <v/>
      </c>
      <c r="P406" s="102" t="str">
        <f t="shared" si="32"/>
        <v/>
      </c>
      <c r="Q406" s="130" t="str">
        <f>IF(A406="","",IF(ISERROR(VLOOKUP(CONCATENATE(HDV!B406,"_",HDV!C406),Sheet2!$A$28:$A$40,1,FALSE))=TRUE,"ERROR","OK"))</f>
        <v/>
      </c>
      <c r="R406" s="130" t="str">
        <f t="shared" si="33"/>
        <v/>
      </c>
      <c r="S406" s="130" t="str">
        <f t="shared" si="34"/>
        <v/>
      </c>
    </row>
    <row r="407" spans="1:19" ht="14.3">
      <c r="A407" s="304"/>
      <c r="B407" s="305"/>
      <c r="C407" s="307"/>
      <c r="D407" s="299"/>
      <c r="E407" s="308"/>
      <c r="F407" s="303"/>
      <c r="G407" s="358"/>
      <c r="H407" s="358"/>
      <c r="I407" s="358"/>
      <c r="J407" s="358"/>
      <c r="K407" s="358"/>
      <c r="L407" s="358"/>
      <c r="M407" s="359"/>
      <c r="N407" s="261" t="str">
        <f t="shared" si="30"/>
        <v/>
      </c>
      <c r="O407" s="264" t="str">
        <f t="shared" si="31"/>
        <v/>
      </c>
      <c r="P407" s="102" t="str">
        <f t="shared" si="32"/>
        <v/>
      </c>
      <c r="Q407" s="130" t="str">
        <f>IF(A407="","",IF(ISERROR(VLOOKUP(CONCATENATE(HDV!B407,"_",HDV!C407),Sheet2!$A$28:$A$40,1,FALSE))=TRUE,"ERROR","OK"))</f>
        <v/>
      </c>
      <c r="R407" s="130" t="str">
        <f t="shared" si="33"/>
        <v/>
      </c>
      <c r="S407" s="130" t="str">
        <f t="shared" si="34"/>
        <v/>
      </c>
    </row>
    <row r="408" spans="1:19" ht="14.3">
      <c r="A408" s="304"/>
      <c r="B408" s="305"/>
      <c r="C408" s="307"/>
      <c r="D408" s="299"/>
      <c r="E408" s="308"/>
      <c r="F408" s="303"/>
      <c r="G408" s="358"/>
      <c r="H408" s="358"/>
      <c r="I408" s="358"/>
      <c r="J408" s="358"/>
      <c r="K408" s="358"/>
      <c r="L408" s="358"/>
      <c r="M408" s="359"/>
      <c r="N408" s="261" t="str">
        <f t="shared" si="30"/>
        <v/>
      </c>
      <c r="O408" s="264" t="str">
        <f t="shared" si="31"/>
        <v/>
      </c>
      <c r="P408" s="102" t="str">
        <f t="shared" si="32"/>
        <v/>
      </c>
      <c r="Q408" s="130" t="str">
        <f>IF(A408="","",IF(ISERROR(VLOOKUP(CONCATENATE(HDV!B408,"_",HDV!C408),Sheet2!$A$28:$A$40,1,FALSE))=TRUE,"ERROR","OK"))</f>
        <v/>
      </c>
      <c r="R408" s="130" t="str">
        <f t="shared" si="33"/>
        <v/>
      </c>
      <c r="S408" s="130" t="str">
        <f t="shared" si="34"/>
        <v/>
      </c>
    </row>
    <row r="409" spans="1:19" ht="14.3">
      <c r="A409" s="304"/>
      <c r="B409" s="305"/>
      <c r="C409" s="307"/>
      <c r="D409" s="299"/>
      <c r="E409" s="308"/>
      <c r="F409" s="303"/>
      <c r="G409" s="358"/>
      <c r="H409" s="358"/>
      <c r="I409" s="358"/>
      <c r="J409" s="358"/>
      <c r="K409" s="358"/>
      <c r="L409" s="358"/>
      <c r="M409" s="359"/>
      <c r="N409" s="261" t="str">
        <f t="shared" si="30"/>
        <v/>
      </c>
      <c r="O409" s="264" t="str">
        <f t="shared" si="31"/>
        <v/>
      </c>
      <c r="P409" s="102" t="str">
        <f t="shared" si="32"/>
        <v/>
      </c>
      <c r="Q409" s="130" t="str">
        <f>IF(A409="","",IF(ISERROR(VLOOKUP(CONCATENATE(HDV!B409,"_",HDV!C409),Sheet2!$A$28:$A$40,1,FALSE))=TRUE,"ERROR","OK"))</f>
        <v/>
      </c>
      <c r="R409" s="130" t="str">
        <f t="shared" si="33"/>
        <v/>
      </c>
      <c r="S409" s="130" t="str">
        <f t="shared" si="34"/>
        <v/>
      </c>
    </row>
    <row r="410" spans="1:19" ht="14.3">
      <c r="A410" s="304"/>
      <c r="B410" s="305"/>
      <c r="C410" s="307"/>
      <c r="D410" s="299"/>
      <c r="E410" s="308"/>
      <c r="F410" s="303"/>
      <c r="G410" s="358"/>
      <c r="H410" s="358"/>
      <c r="I410" s="358"/>
      <c r="J410" s="358"/>
      <c r="K410" s="358"/>
      <c r="L410" s="358"/>
      <c r="M410" s="359"/>
      <c r="N410" s="261" t="str">
        <f t="shared" si="30"/>
        <v/>
      </c>
      <c r="O410" s="264" t="str">
        <f t="shared" si="31"/>
        <v/>
      </c>
      <c r="P410" s="102" t="str">
        <f t="shared" si="32"/>
        <v/>
      </c>
      <c r="Q410" s="130" t="str">
        <f>IF(A410="","",IF(ISERROR(VLOOKUP(CONCATENATE(HDV!B410,"_",HDV!C410),Sheet2!$A$28:$A$40,1,FALSE))=TRUE,"ERROR","OK"))</f>
        <v/>
      </c>
      <c r="R410" s="130" t="str">
        <f t="shared" si="33"/>
        <v/>
      </c>
      <c r="S410" s="130" t="str">
        <f t="shared" si="34"/>
        <v/>
      </c>
    </row>
    <row r="411" spans="1:19" ht="14.3">
      <c r="A411" s="304"/>
      <c r="B411" s="305"/>
      <c r="C411" s="307"/>
      <c r="D411" s="299"/>
      <c r="E411" s="308"/>
      <c r="F411" s="303"/>
      <c r="G411" s="358"/>
      <c r="H411" s="358"/>
      <c r="I411" s="358"/>
      <c r="J411" s="358"/>
      <c r="K411" s="358"/>
      <c r="L411" s="358"/>
      <c r="M411" s="359"/>
      <c r="N411" s="261" t="str">
        <f t="shared" si="30"/>
        <v/>
      </c>
      <c r="O411" s="264" t="str">
        <f t="shared" si="31"/>
        <v/>
      </c>
      <c r="P411" s="102" t="str">
        <f t="shared" si="32"/>
        <v/>
      </c>
      <c r="Q411" s="130" t="str">
        <f>IF(A411="","",IF(ISERROR(VLOOKUP(CONCATENATE(HDV!B411,"_",HDV!C411),Sheet2!$A$28:$A$40,1,FALSE))=TRUE,"ERROR","OK"))</f>
        <v/>
      </c>
      <c r="R411" s="130" t="str">
        <f t="shared" si="33"/>
        <v/>
      </c>
      <c r="S411" s="130" t="str">
        <f t="shared" si="34"/>
        <v/>
      </c>
    </row>
    <row r="412" spans="1:19" ht="14.3">
      <c r="A412" s="304"/>
      <c r="B412" s="305"/>
      <c r="C412" s="307"/>
      <c r="D412" s="299"/>
      <c r="E412" s="308"/>
      <c r="F412" s="303"/>
      <c r="G412" s="358"/>
      <c r="H412" s="358"/>
      <c r="I412" s="358"/>
      <c r="J412" s="358"/>
      <c r="K412" s="358"/>
      <c r="L412" s="358"/>
      <c r="M412" s="359"/>
      <c r="N412" s="261" t="str">
        <f t="shared" si="30"/>
        <v/>
      </c>
      <c r="O412" s="264" t="str">
        <f t="shared" si="31"/>
        <v/>
      </c>
      <c r="P412" s="102" t="str">
        <f t="shared" si="32"/>
        <v/>
      </c>
      <c r="Q412" s="130" t="str">
        <f>IF(A412="","",IF(ISERROR(VLOOKUP(CONCATENATE(HDV!B412,"_",HDV!C412),Sheet2!$A$28:$A$40,1,FALSE))=TRUE,"ERROR","OK"))</f>
        <v/>
      </c>
      <c r="R412" s="130" t="str">
        <f t="shared" si="33"/>
        <v/>
      </c>
      <c r="S412" s="130" t="str">
        <f t="shared" si="34"/>
        <v/>
      </c>
    </row>
    <row r="413" spans="1:19" ht="14.3">
      <c r="A413" s="304"/>
      <c r="B413" s="305"/>
      <c r="C413" s="307"/>
      <c r="D413" s="299"/>
      <c r="E413" s="308"/>
      <c r="F413" s="303"/>
      <c r="G413" s="358"/>
      <c r="H413" s="358"/>
      <c r="I413" s="358"/>
      <c r="J413" s="358"/>
      <c r="K413" s="358"/>
      <c r="L413" s="358"/>
      <c r="M413" s="359"/>
      <c r="N413" s="261" t="str">
        <f t="shared" si="30"/>
        <v/>
      </c>
      <c r="O413" s="264" t="str">
        <f t="shared" si="31"/>
        <v/>
      </c>
      <c r="P413" s="102" t="str">
        <f t="shared" si="32"/>
        <v/>
      </c>
      <c r="Q413" s="130" t="str">
        <f>IF(A413="","",IF(ISERROR(VLOOKUP(CONCATENATE(HDV!B413,"_",HDV!C413),Sheet2!$A$28:$A$40,1,FALSE))=TRUE,"ERROR","OK"))</f>
        <v/>
      </c>
      <c r="R413" s="130" t="str">
        <f t="shared" si="33"/>
        <v/>
      </c>
      <c r="S413" s="130" t="str">
        <f t="shared" si="34"/>
        <v/>
      </c>
    </row>
    <row r="414" spans="1:19" ht="14.3">
      <c r="A414" s="304"/>
      <c r="B414" s="305"/>
      <c r="C414" s="307"/>
      <c r="D414" s="299"/>
      <c r="E414" s="308"/>
      <c r="F414" s="303"/>
      <c r="G414" s="358"/>
      <c r="H414" s="358"/>
      <c r="I414" s="358"/>
      <c r="J414" s="358"/>
      <c r="K414" s="358"/>
      <c r="L414" s="358"/>
      <c r="M414" s="359"/>
      <c r="N414" s="261" t="str">
        <f t="shared" si="30"/>
        <v/>
      </c>
      <c r="O414" s="264" t="str">
        <f t="shared" si="31"/>
        <v/>
      </c>
      <c r="P414" s="102" t="str">
        <f t="shared" si="32"/>
        <v/>
      </c>
      <c r="Q414" s="130" t="str">
        <f>IF(A414="","",IF(ISERROR(VLOOKUP(CONCATENATE(HDV!B414,"_",HDV!C414),Sheet2!$A$28:$A$40,1,FALSE))=TRUE,"ERROR","OK"))</f>
        <v/>
      </c>
      <c r="R414" s="130" t="str">
        <f t="shared" si="33"/>
        <v/>
      </c>
      <c r="S414" s="130" t="str">
        <f t="shared" si="34"/>
        <v/>
      </c>
    </row>
    <row r="415" spans="1:19" ht="14.3">
      <c r="A415" s="304"/>
      <c r="B415" s="305"/>
      <c r="C415" s="307"/>
      <c r="D415" s="299"/>
      <c r="E415" s="308"/>
      <c r="F415" s="303"/>
      <c r="G415" s="358"/>
      <c r="H415" s="358"/>
      <c r="I415" s="358"/>
      <c r="J415" s="358"/>
      <c r="K415" s="358"/>
      <c r="L415" s="358"/>
      <c r="M415" s="359"/>
      <c r="N415" s="261" t="str">
        <f t="shared" si="30"/>
        <v/>
      </c>
      <c r="O415" s="264" t="str">
        <f t="shared" si="31"/>
        <v/>
      </c>
      <c r="P415" s="102" t="str">
        <f t="shared" si="32"/>
        <v/>
      </c>
      <c r="Q415" s="130" t="str">
        <f>IF(A415="","",IF(ISERROR(VLOOKUP(CONCATENATE(HDV!B415,"_",HDV!C415),Sheet2!$A$28:$A$40,1,FALSE))=TRUE,"ERROR","OK"))</f>
        <v/>
      </c>
      <c r="R415" s="130" t="str">
        <f t="shared" si="33"/>
        <v/>
      </c>
      <c r="S415" s="130" t="str">
        <f t="shared" si="34"/>
        <v/>
      </c>
    </row>
    <row r="416" spans="1:19" ht="14.3">
      <c r="A416" s="304"/>
      <c r="B416" s="305"/>
      <c r="C416" s="307"/>
      <c r="D416" s="299"/>
      <c r="E416" s="308"/>
      <c r="F416" s="303"/>
      <c r="G416" s="358"/>
      <c r="H416" s="358"/>
      <c r="I416" s="358"/>
      <c r="J416" s="358"/>
      <c r="K416" s="358"/>
      <c r="L416" s="358"/>
      <c r="M416" s="359"/>
      <c r="N416" s="261" t="str">
        <f t="shared" si="30"/>
        <v/>
      </c>
      <c r="O416" s="264" t="str">
        <f t="shared" si="31"/>
        <v/>
      </c>
      <c r="P416" s="102" t="str">
        <f t="shared" si="32"/>
        <v/>
      </c>
      <c r="Q416" s="130" t="str">
        <f>IF(A416="","",IF(ISERROR(VLOOKUP(CONCATENATE(HDV!B416,"_",HDV!C416),Sheet2!$A$28:$A$40,1,FALSE))=TRUE,"ERROR","OK"))</f>
        <v/>
      </c>
      <c r="R416" s="130" t="str">
        <f t="shared" si="33"/>
        <v/>
      </c>
      <c r="S416" s="130" t="str">
        <f t="shared" si="34"/>
        <v/>
      </c>
    </row>
    <row r="417" spans="1:19" ht="14.3">
      <c r="A417" s="304"/>
      <c r="B417" s="305"/>
      <c r="C417" s="307"/>
      <c r="D417" s="299"/>
      <c r="E417" s="308"/>
      <c r="F417" s="303"/>
      <c r="G417" s="358"/>
      <c r="H417" s="358"/>
      <c r="I417" s="358"/>
      <c r="J417" s="358"/>
      <c r="K417" s="358"/>
      <c r="L417" s="358"/>
      <c r="M417" s="359"/>
      <c r="N417" s="261" t="str">
        <f t="shared" si="30"/>
        <v/>
      </c>
      <c r="O417" s="264" t="str">
        <f t="shared" si="31"/>
        <v/>
      </c>
      <c r="P417" s="102" t="str">
        <f t="shared" si="32"/>
        <v/>
      </c>
      <c r="Q417" s="130" t="str">
        <f>IF(A417="","",IF(ISERROR(VLOOKUP(CONCATENATE(HDV!B417,"_",HDV!C417),Sheet2!$A$28:$A$40,1,FALSE))=TRUE,"ERROR","OK"))</f>
        <v/>
      </c>
      <c r="R417" s="130" t="str">
        <f t="shared" si="33"/>
        <v/>
      </c>
      <c r="S417" s="130" t="str">
        <f t="shared" si="34"/>
        <v/>
      </c>
    </row>
    <row r="418" spans="1:19" ht="14.3">
      <c r="A418" s="304"/>
      <c r="B418" s="305"/>
      <c r="C418" s="307"/>
      <c r="D418" s="299"/>
      <c r="E418" s="308"/>
      <c r="F418" s="303"/>
      <c r="G418" s="358"/>
      <c r="H418" s="358"/>
      <c r="I418" s="358"/>
      <c r="J418" s="358"/>
      <c r="K418" s="358"/>
      <c r="L418" s="358"/>
      <c r="M418" s="359"/>
      <c r="N418" s="261" t="str">
        <f t="shared" si="30"/>
        <v/>
      </c>
      <c r="O418" s="264" t="str">
        <f t="shared" si="31"/>
        <v/>
      </c>
      <c r="P418" s="102" t="str">
        <f t="shared" si="32"/>
        <v/>
      </c>
      <c r="Q418" s="130" t="str">
        <f>IF(A418="","",IF(ISERROR(VLOOKUP(CONCATENATE(HDV!B418,"_",HDV!C418),Sheet2!$A$28:$A$40,1,FALSE))=TRUE,"ERROR","OK"))</f>
        <v/>
      </c>
      <c r="R418" s="130" t="str">
        <f t="shared" si="33"/>
        <v/>
      </c>
      <c r="S418" s="130" t="str">
        <f t="shared" si="34"/>
        <v/>
      </c>
    </row>
    <row r="419" spans="1:19" ht="14.3">
      <c r="A419" s="304"/>
      <c r="B419" s="305"/>
      <c r="C419" s="307"/>
      <c r="D419" s="299"/>
      <c r="E419" s="308"/>
      <c r="F419" s="303"/>
      <c r="G419" s="358"/>
      <c r="H419" s="358"/>
      <c r="I419" s="358"/>
      <c r="J419" s="358"/>
      <c r="K419" s="358"/>
      <c r="L419" s="358"/>
      <c r="M419" s="359"/>
      <c r="N419" s="261" t="str">
        <f t="shared" si="30"/>
        <v/>
      </c>
      <c r="O419" s="264" t="str">
        <f t="shared" si="31"/>
        <v/>
      </c>
      <c r="P419" s="102" t="str">
        <f t="shared" si="32"/>
        <v/>
      </c>
      <c r="Q419" s="130" t="str">
        <f>IF(A419="","",IF(ISERROR(VLOOKUP(CONCATENATE(HDV!B419,"_",HDV!C419),Sheet2!$A$28:$A$40,1,FALSE))=TRUE,"ERROR","OK"))</f>
        <v/>
      </c>
      <c r="R419" s="130" t="str">
        <f t="shared" si="33"/>
        <v/>
      </c>
      <c r="S419" s="130" t="str">
        <f t="shared" si="34"/>
        <v/>
      </c>
    </row>
    <row r="420" spans="1:19" ht="14.3">
      <c r="A420" s="304"/>
      <c r="B420" s="305"/>
      <c r="C420" s="307"/>
      <c r="D420" s="299"/>
      <c r="E420" s="308"/>
      <c r="F420" s="303"/>
      <c r="G420" s="358"/>
      <c r="H420" s="358"/>
      <c r="I420" s="358"/>
      <c r="J420" s="358"/>
      <c r="K420" s="358"/>
      <c r="L420" s="358"/>
      <c r="M420" s="359"/>
      <c r="N420" s="261" t="str">
        <f t="shared" si="30"/>
        <v/>
      </c>
      <c r="O420" s="264" t="str">
        <f t="shared" si="31"/>
        <v/>
      </c>
      <c r="P420" s="102" t="str">
        <f t="shared" si="32"/>
        <v/>
      </c>
      <c r="Q420" s="130" t="str">
        <f>IF(A420="","",IF(ISERROR(VLOOKUP(CONCATENATE(HDV!B420,"_",HDV!C420),Sheet2!$A$28:$A$40,1,FALSE))=TRUE,"ERROR","OK"))</f>
        <v/>
      </c>
      <c r="R420" s="130" t="str">
        <f t="shared" si="33"/>
        <v/>
      </c>
      <c r="S420" s="130" t="str">
        <f t="shared" si="34"/>
        <v/>
      </c>
    </row>
    <row r="421" spans="1:19" ht="14.3">
      <c r="A421" s="304"/>
      <c r="B421" s="305"/>
      <c r="C421" s="307"/>
      <c r="D421" s="299"/>
      <c r="E421" s="308"/>
      <c r="F421" s="303"/>
      <c r="G421" s="358"/>
      <c r="H421" s="358"/>
      <c r="I421" s="358"/>
      <c r="J421" s="358"/>
      <c r="K421" s="358"/>
      <c r="L421" s="358"/>
      <c r="M421" s="359"/>
      <c r="N421" s="261" t="str">
        <f t="shared" si="30"/>
        <v/>
      </c>
      <c r="O421" s="264" t="str">
        <f t="shared" si="31"/>
        <v/>
      </c>
      <c r="P421" s="102" t="str">
        <f t="shared" si="32"/>
        <v/>
      </c>
      <c r="Q421" s="130" t="str">
        <f>IF(A421="","",IF(ISERROR(VLOOKUP(CONCATENATE(HDV!B421,"_",HDV!C421),Sheet2!$A$28:$A$40,1,FALSE))=TRUE,"ERROR","OK"))</f>
        <v/>
      </c>
      <c r="R421" s="130" t="str">
        <f t="shared" si="33"/>
        <v/>
      </c>
      <c r="S421" s="130" t="str">
        <f t="shared" si="34"/>
        <v/>
      </c>
    </row>
    <row r="422" spans="1:19" ht="14.3">
      <c r="A422" s="304"/>
      <c r="B422" s="305"/>
      <c r="C422" s="307"/>
      <c r="D422" s="299"/>
      <c r="E422" s="308"/>
      <c r="F422" s="303"/>
      <c r="G422" s="358"/>
      <c r="H422" s="358"/>
      <c r="I422" s="358"/>
      <c r="J422" s="358"/>
      <c r="K422" s="358"/>
      <c r="L422" s="358"/>
      <c r="M422" s="359"/>
      <c r="N422" s="261" t="str">
        <f t="shared" si="30"/>
        <v/>
      </c>
      <c r="O422" s="264" t="str">
        <f t="shared" si="31"/>
        <v/>
      </c>
      <c r="P422" s="102" t="str">
        <f t="shared" si="32"/>
        <v/>
      </c>
      <c r="Q422" s="130" t="str">
        <f>IF(A422="","",IF(ISERROR(VLOOKUP(CONCATENATE(HDV!B422,"_",HDV!C422),Sheet2!$A$28:$A$40,1,FALSE))=TRUE,"ERROR","OK"))</f>
        <v/>
      </c>
      <c r="R422" s="130" t="str">
        <f t="shared" si="33"/>
        <v/>
      </c>
      <c r="S422" s="130" t="str">
        <f t="shared" si="34"/>
        <v/>
      </c>
    </row>
    <row r="423" spans="1:19" ht="14.3">
      <c r="A423" s="304"/>
      <c r="B423" s="305"/>
      <c r="C423" s="307"/>
      <c r="D423" s="299"/>
      <c r="E423" s="308"/>
      <c r="F423" s="303"/>
      <c r="G423" s="358"/>
      <c r="H423" s="358"/>
      <c r="I423" s="358"/>
      <c r="J423" s="358"/>
      <c r="K423" s="358"/>
      <c r="L423" s="358"/>
      <c r="M423" s="359"/>
      <c r="N423" s="261" t="str">
        <f t="shared" si="30"/>
        <v/>
      </c>
      <c r="O423" s="264" t="str">
        <f t="shared" si="31"/>
        <v/>
      </c>
      <c r="P423" s="102" t="str">
        <f t="shared" si="32"/>
        <v/>
      </c>
      <c r="Q423" s="130" t="str">
        <f>IF(A423="","",IF(ISERROR(VLOOKUP(CONCATENATE(HDV!B423,"_",HDV!C423),Sheet2!$A$28:$A$40,1,FALSE))=TRUE,"ERROR","OK"))</f>
        <v/>
      </c>
      <c r="R423" s="130" t="str">
        <f t="shared" si="33"/>
        <v/>
      </c>
      <c r="S423" s="130" t="str">
        <f t="shared" si="34"/>
        <v/>
      </c>
    </row>
    <row r="424" spans="1:19" ht="14.3">
      <c r="A424" s="304"/>
      <c r="B424" s="305"/>
      <c r="C424" s="307"/>
      <c r="D424" s="299"/>
      <c r="E424" s="308"/>
      <c r="F424" s="303"/>
      <c r="G424" s="358"/>
      <c r="H424" s="358"/>
      <c r="I424" s="358"/>
      <c r="J424" s="358"/>
      <c r="K424" s="358"/>
      <c r="L424" s="358"/>
      <c r="M424" s="359"/>
      <c r="N424" s="261" t="str">
        <f t="shared" si="30"/>
        <v/>
      </c>
      <c r="O424" s="264" t="str">
        <f t="shared" si="31"/>
        <v/>
      </c>
      <c r="P424" s="102" t="str">
        <f t="shared" si="32"/>
        <v/>
      </c>
      <c r="Q424" s="130" t="str">
        <f>IF(A424="","",IF(ISERROR(VLOOKUP(CONCATENATE(HDV!B424,"_",HDV!C424),Sheet2!$A$28:$A$40,1,FALSE))=TRUE,"ERROR","OK"))</f>
        <v/>
      </c>
      <c r="R424" s="130" t="str">
        <f t="shared" si="33"/>
        <v/>
      </c>
      <c r="S424" s="130" t="str">
        <f t="shared" si="34"/>
        <v/>
      </c>
    </row>
    <row r="425" spans="1:19" ht="14.3">
      <c r="A425" s="304"/>
      <c r="B425" s="305"/>
      <c r="C425" s="307"/>
      <c r="D425" s="299"/>
      <c r="E425" s="308"/>
      <c r="F425" s="303"/>
      <c r="G425" s="358"/>
      <c r="H425" s="358"/>
      <c r="I425" s="358"/>
      <c r="J425" s="358"/>
      <c r="K425" s="358"/>
      <c r="L425" s="358"/>
      <c r="M425" s="359"/>
      <c r="N425" s="261" t="str">
        <f t="shared" si="30"/>
        <v/>
      </c>
      <c r="O425" s="264" t="str">
        <f t="shared" si="31"/>
        <v/>
      </c>
      <c r="P425" s="102" t="str">
        <f t="shared" si="32"/>
        <v/>
      </c>
      <c r="Q425" s="130" t="str">
        <f>IF(A425="","",IF(ISERROR(VLOOKUP(CONCATENATE(HDV!B425,"_",HDV!C425),Sheet2!$A$28:$A$40,1,FALSE))=TRUE,"ERROR","OK"))</f>
        <v/>
      </c>
      <c r="R425" s="130" t="str">
        <f t="shared" si="33"/>
        <v/>
      </c>
      <c r="S425" s="130" t="str">
        <f t="shared" si="34"/>
        <v/>
      </c>
    </row>
    <row r="426" spans="1:19" ht="14.3">
      <c r="A426" s="304"/>
      <c r="B426" s="305"/>
      <c r="C426" s="307"/>
      <c r="D426" s="299"/>
      <c r="E426" s="308"/>
      <c r="F426" s="303"/>
      <c r="G426" s="358"/>
      <c r="H426" s="358"/>
      <c r="I426" s="358"/>
      <c r="J426" s="358"/>
      <c r="K426" s="358"/>
      <c r="L426" s="358"/>
      <c r="M426" s="359"/>
      <c r="N426" s="261" t="str">
        <f t="shared" si="30"/>
        <v/>
      </c>
      <c r="O426" s="264" t="str">
        <f t="shared" si="31"/>
        <v/>
      </c>
      <c r="P426" s="102" t="str">
        <f t="shared" si="32"/>
        <v/>
      </c>
      <c r="Q426" s="130" t="str">
        <f>IF(A426="","",IF(ISERROR(VLOOKUP(CONCATENATE(HDV!B426,"_",HDV!C426),Sheet2!$A$28:$A$40,1,FALSE))=TRUE,"ERROR","OK"))</f>
        <v/>
      </c>
      <c r="R426" s="130" t="str">
        <f t="shared" si="33"/>
        <v/>
      </c>
      <c r="S426" s="130" t="str">
        <f t="shared" si="34"/>
        <v/>
      </c>
    </row>
    <row r="427" spans="1:19" ht="14.3">
      <c r="A427" s="304"/>
      <c r="B427" s="305"/>
      <c r="C427" s="307"/>
      <c r="D427" s="299"/>
      <c r="E427" s="308"/>
      <c r="F427" s="303"/>
      <c r="G427" s="358"/>
      <c r="H427" s="358"/>
      <c r="I427" s="358"/>
      <c r="J427" s="358"/>
      <c r="K427" s="358"/>
      <c r="L427" s="358"/>
      <c r="M427" s="359"/>
      <c r="N427" s="261" t="str">
        <f t="shared" si="30"/>
        <v/>
      </c>
      <c r="O427" s="264" t="str">
        <f t="shared" si="31"/>
        <v/>
      </c>
      <c r="P427" s="102" t="str">
        <f t="shared" si="32"/>
        <v/>
      </c>
      <c r="Q427" s="130" t="str">
        <f>IF(A427="","",IF(ISERROR(VLOOKUP(CONCATENATE(HDV!B427,"_",HDV!C427),Sheet2!$A$28:$A$40,1,FALSE))=TRUE,"ERROR","OK"))</f>
        <v/>
      </c>
      <c r="R427" s="130" t="str">
        <f t="shared" si="33"/>
        <v/>
      </c>
      <c r="S427" s="130" t="str">
        <f t="shared" si="34"/>
        <v/>
      </c>
    </row>
    <row r="428" spans="1:19" ht="14.3">
      <c r="A428" s="304"/>
      <c r="B428" s="305"/>
      <c r="C428" s="307"/>
      <c r="D428" s="299"/>
      <c r="E428" s="308"/>
      <c r="F428" s="303"/>
      <c r="G428" s="358"/>
      <c r="H428" s="358"/>
      <c r="I428" s="358"/>
      <c r="J428" s="358"/>
      <c r="K428" s="358"/>
      <c r="L428" s="358"/>
      <c r="M428" s="359"/>
      <c r="N428" s="261" t="str">
        <f t="shared" si="30"/>
        <v/>
      </c>
      <c r="O428" s="264" t="str">
        <f t="shared" si="31"/>
        <v/>
      </c>
      <c r="P428" s="102" t="str">
        <f t="shared" si="32"/>
        <v/>
      </c>
      <c r="Q428" s="130" t="str">
        <f>IF(A428="","",IF(ISERROR(VLOOKUP(CONCATENATE(HDV!B428,"_",HDV!C428),Sheet2!$A$28:$A$40,1,FALSE))=TRUE,"ERROR","OK"))</f>
        <v/>
      </c>
      <c r="R428" s="130" t="str">
        <f t="shared" si="33"/>
        <v/>
      </c>
      <c r="S428" s="130" t="str">
        <f t="shared" si="34"/>
        <v/>
      </c>
    </row>
    <row r="429" spans="1:19" ht="14.3">
      <c r="A429" s="304"/>
      <c r="B429" s="305"/>
      <c r="C429" s="307"/>
      <c r="D429" s="299"/>
      <c r="E429" s="308"/>
      <c r="F429" s="303"/>
      <c r="G429" s="358"/>
      <c r="H429" s="358"/>
      <c r="I429" s="358"/>
      <c r="J429" s="358"/>
      <c r="K429" s="358"/>
      <c r="L429" s="358"/>
      <c r="M429" s="359"/>
      <c r="N429" s="261" t="str">
        <f t="shared" si="30"/>
        <v/>
      </c>
      <c r="O429" s="264" t="str">
        <f t="shared" si="31"/>
        <v/>
      </c>
      <c r="P429" s="102" t="str">
        <f t="shared" si="32"/>
        <v/>
      </c>
      <c r="Q429" s="130" t="str">
        <f>IF(A429="","",IF(ISERROR(VLOOKUP(CONCATENATE(HDV!B429,"_",HDV!C429),Sheet2!$A$28:$A$40,1,FALSE))=TRUE,"ERROR","OK"))</f>
        <v/>
      </c>
      <c r="R429" s="130" t="str">
        <f t="shared" si="33"/>
        <v/>
      </c>
      <c r="S429" s="130" t="str">
        <f t="shared" si="34"/>
        <v/>
      </c>
    </row>
    <row r="430" spans="1:19" ht="14.3">
      <c r="A430" s="304"/>
      <c r="B430" s="305"/>
      <c r="C430" s="307"/>
      <c r="D430" s="299"/>
      <c r="E430" s="308"/>
      <c r="F430" s="303"/>
      <c r="G430" s="358"/>
      <c r="H430" s="358"/>
      <c r="I430" s="358"/>
      <c r="J430" s="358"/>
      <c r="K430" s="358"/>
      <c r="L430" s="358"/>
      <c r="M430" s="359"/>
      <c r="N430" s="261" t="str">
        <f t="shared" si="30"/>
        <v/>
      </c>
      <c r="O430" s="264" t="str">
        <f t="shared" si="31"/>
        <v/>
      </c>
      <c r="P430" s="102" t="str">
        <f t="shared" si="32"/>
        <v/>
      </c>
      <c r="Q430" s="130" t="str">
        <f>IF(A430="","",IF(ISERROR(VLOOKUP(CONCATENATE(HDV!B430,"_",HDV!C430),Sheet2!$A$28:$A$40,1,FALSE))=TRUE,"ERROR","OK"))</f>
        <v/>
      </c>
      <c r="R430" s="130" t="str">
        <f t="shared" si="33"/>
        <v/>
      </c>
      <c r="S430" s="130" t="str">
        <f t="shared" si="34"/>
        <v/>
      </c>
    </row>
    <row r="431" spans="1:19" ht="14.3">
      <c r="A431" s="304"/>
      <c r="B431" s="305"/>
      <c r="C431" s="307"/>
      <c r="D431" s="299"/>
      <c r="E431" s="308"/>
      <c r="F431" s="303"/>
      <c r="G431" s="358"/>
      <c r="H431" s="358"/>
      <c r="I431" s="358"/>
      <c r="J431" s="358"/>
      <c r="K431" s="358"/>
      <c r="L431" s="358"/>
      <c r="M431" s="359"/>
      <c r="N431" s="261" t="str">
        <f t="shared" si="30"/>
        <v/>
      </c>
      <c r="O431" s="264" t="str">
        <f t="shared" si="31"/>
        <v/>
      </c>
      <c r="P431" s="102" t="str">
        <f t="shared" si="32"/>
        <v/>
      </c>
      <c r="Q431" s="130" t="str">
        <f>IF(A431="","",IF(ISERROR(VLOOKUP(CONCATENATE(HDV!B431,"_",HDV!C431),Sheet2!$A$28:$A$40,1,FALSE))=TRUE,"ERROR","OK"))</f>
        <v/>
      </c>
      <c r="R431" s="130" t="str">
        <f t="shared" si="33"/>
        <v/>
      </c>
      <c r="S431" s="130" t="str">
        <f t="shared" si="34"/>
        <v/>
      </c>
    </row>
    <row r="432" spans="1:19" ht="14.3">
      <c r="A432" s="304"/>
      <c r="B432" s="305"/>
      <c r="C432" s="307"/>
      <c r="D432" s="299"/>
      <c r="E432" s="308"/>
      <c r="F432" s="303"/>
      <c r="G432" s="358"/>
      <c r="H432" s="358"/>
      <c r="I432" s="358"/>
      <c r="J432" s="358"/>
      <c r="K432" s="358"/>
      <c r="L432" s="358"/>
      <c r="M432" s="359"/>
      <c r="N432" s="261" t="str">
        <f t="shared" si="30"/>
        <v/>
      </c>
      <c r="O432" s="264" t="str">
        <f t="shared" si="31"/>
        <v/>
      </c>
      <c r="P432" s="102" t="str">
        <f t="shared" si="32"/>
        <v/>
      </c>
      <c r="Q432" s="130" t="str">
        <f>IF(A432="","",IF(ISERROR(VLOOKUP(CONCATENATE(HDV!B432,"_",HDV!C432),Sheet2!$A$28:$A$40,1,FALSE))=TRUE,"ERROR","OK"))</f>
        <v/>
      </c>
      <c r="R432" s="130" t="str">
        <f t="shared" si="33"/>
        <v/>
      </c>
      <c r="S432" s="130" t="str">
        <f t="shared" si="34"/>
        <v/>
      </c>
    </row>
    <row r="433" spans="1:19" ht="14.3">
      <c r="A433" s="304"/>
      <c r="B433" s="305"/>
      <c r="C433" s="307"/>
      <c r="D433" s="299"/>
      <c r="E433" s="308"/>
      <c r="F433" s="303"/>
      <c r="G433" s="358"/>
      <c r="H433" s="358"/>
      <c r="I433" s="358"/>
      <c r="J433" s="358"/>
      <c r="K433" s="358"/>
      <c r="L433" s="358"/>
      <c r="M433" s="359"/>
      <c r="N433" s="261" t="str">
        <f t="shared" si="30"/>
        <v/>
      </c>
      <c r="O433" s="264" t="str">
        <f t="shared" si="31"/>
        <v/>
      </c>
      <c r="P433" s="102" t="str">
        <f t="shared" si="32"/>
        <v/>
      </c>
      <c r="Q433" s="130" t="str">
        <f>IF(A433="","",IF(ISERROR(VLOOKUP(CONCATENATE(HDV!B433,"_",HDV!C433),Sheet2!$A$28:$A$40,1,FALSE))=TRUE,"ERROR","OK"))</f>
        <v/>
      </c>
      <c r="R433" s="130" t="str">
        <f t="shared" si="33"/>
        <v/>
      </c>
      <c r="S433" s="130" t="str">
        <f t="shared" si="34"/>
        <v/>
      </c>
    </row>
    <row r="434" spans="1:19" ht="14.3">
      <c r="A434" s="304"/>
      <c r="B434" s="305"/>
      <c r="C434" s="307"/>
      <c r="D434" s="299"/>
      <c r="E434" s="308"/>
      <c r="F434" s="303"/>
      <c r="G434" s="358"/>
      <c r="H434" s="358"/>
      <c r="I434" s="358"/>
      <c r="J434" s="358"/>
      <c r="K434" s="358"/>
      <c r="L434" s="358"/>
      <c r="M434" s="359"/>
      <c r="N434" s="261" t="str">
        <f t="shared" si="30"/>
        <v/>
      </c>
      <c r="O434" s="264" t="str">
        <f t="shared" si="31"/>
        <v/>
      </c>
      <c r="P434" s="102" t="str">
        <f t="shared" si="32"/>
        <v/>
      </c>
      <c r="Q434" s="130" t="str">
        <f>IF(A434="","",IF(ISERROR(VLOOKUP(CONCATENATE(HDV!B434,"_",HDV!C434),Sheet2!$A$28:$A$40,1,FALSE))=TRUE,"ERROR","OK"))</f>
        <v/>
      </c>
      <c r="R434" s="130" t="str">
        <f t="shared" si="33"/>
        <v/>
      </c>
      <c r="S434" s="130" t="str">
        <f t="shared" si="34"/>
        <v/>
      </c>
    </row>
    <row r="435" spans="1:19" ht="14.3">
      <c r="A435" s="304"/>
      <c r="B435" s="305"/>
      <c r="C435" s="307"/>
      <c r="D435" s="299"/>
      <c r="E435" s="308"/>
      <c r="F435" s="303"/>
      <c r="G435" s="358"/>
      <c r="H435" s="358"/>
      <c r="I435" s="358"/>
      <c r="J435" s="358"/>
      <c r="K435" s="358"/>
      <c r="L435" s="358"/>
      <c r="M435" s="359"/>
      <c r="N435" s="261" t="str">
        <f t="shared" si="30"/>
        <v/>
      </c>
      <c r="O435" s="264" t="str">
        <f t="shared" si="31"/>
        <v/>
      </c>
      <c r="P435" s="102" t="str">
        <f t="shared" si="32"/>
        <v/>
      </c>
      <c r="Q435" s="130" t="str">
        <f>IF(A435="","",IF(ISERROR(VLOOKUP(CONCATENATE(HDV!B435,"_",HDV!C435),Sheet2!$A$28:$A$40,1,FALSE))=TRUE,"ERROR","OK"))</f>
        <v/>
      </c>
      <c r="R435" s="130" t="str">
        <f t="shared" si="33"/>
        <v/>
      </c>
      <c r="S435" s="130" t="str">
        <f t="shared" si="34"/>
        <v/>
      </c>
    </row>
    <row r="436" spans="1:19" ht="14.3">
      <c r="A436" s="304"/>
      <c r="B436" s="305"/>
      <c r="C436" s="307"/>
      <c r="D436" s="299"/>
      <c r="E436" s="308"/>
      <c r="F436" s="303"/>
      <c r="G436" s="358"/>
      <c r="H436" s="358"/>
      <c r="I436" s="358"/>
      <c r="J436" s="358"/>
      <c r="K436" s="358"/>
      <c r="L436" s="358"/>
      <c r="M436" s="359"/>
      <c r="N436" s="261" t="str">
        <f t="shared" si="30"/>
        <v/>
      </c>
      <c r="O436" s="264" t="str">
        <f t="shared" si="31"/>
        <v/>
      </c>
      <c r="P436" s="102" t="str">
        <f t="shared" si="32"/>
        <v/>
      </c>
      <c r="Q436" s="130" t="str">
        <f>IF(A436="","",IF(ISERROR(VLOOKUP(CONCATENATE(HDV!B436,"_",HDV!C436),Sheet2!$A$28:$A$40,1,FALSE))=TRUE,"ERROR","OK"))</f>
        <v/>
      </c>
      <c r="R436" s="130" t="str">
        <f t="shared" si="33"/>
        <v/>
      </c>
      <c r="S436" s="130" t="str">
        <f t="shared" si="34"/>
        <v/>
      </c>
    </row>
    <row r="437" spans="1:19" ht="14.3">
      <c r="A437" s="304"/>
      <c r="B437" s="305"/>
      <c r="C437" s="307"/>
      <c r="D437" s="299"/>
      <c r="E437" s="308"/>
      <c r="F437" s="303"/>
      <c r="G437" s="358"/>
      <c r="H437" s="358"/>
      <c r="I437" s="358"/>
      <c r="J437" s="358"/>
      <c r="K437" s="358"/>
      <c r="L437" s="358"/>
      <c r="M437" s="359"/>
      <c r="N437" s="261" t="str">
        <f t="shared" si="30"/>
        <v/>
      </c>
      <c r="O437" s="264" t="str">
        <f t="shared" si="31"/>
        <v/>
      </c>
      <c r="P437" s="102" t="str">
        <f t="shared" si="32"/>
        <v/>
      </c>
      <c r="Q437" s="130" t="str">
        <f>IF(A437="","",IF(ISERROR(VLOOKUP(CONCATENATE(HDV!B437,"_",HDV!C437),Sheet2!$A$28:$A$40,1,FALSE))=TRUE,"ERROR","OK"))</f>
        <v/>
      </c>
      <c r="R437" s="130" t="str">
        <f t="shared" si="33"/>
        <v/>
      </c>
      <c r="S437" s="130" t="str">
        <f t="shared" si="34"/>
        <v/>
      </c>
    </row>
    <row r="438" spans="1:19" ht="14.3">
      <c r="A438" s="304"/>
      <c r="B438" s="305"/>
      <c r="C438" s="307"/>
      <c r="D438" s="299"/>
      <c r="E438" s="308"/>
      <c r="F438" s="303"/>
      <c r="G438" s="358"/>
      <c r="H438" s="358"/>
      <c r="I438" s="358"/>
      <c r="J438" s="358"/>
      <c r="K438" s="358"/>
      <c r="L438" s="358"/>
      <c r="M438" s="359"/>
      <c r="N438" s="261" t="str">
        <f t="shared" si="30"/>
        <v/>
      </c>
      <c r="O438" s="264" t="str">
        <f t="shared" si="31"/>
        <v/>
      </c>
      <c r="P438" s="102" t="str">
        <f t="shared" si="32"/>
        <v/>
      </c>
      <c r="Q438" s="130" t="str">
        <f>IF(A438="","",IF(ISERROR(VLOOKUP(CONCATENATE(HDV!B438,"_",HDV!C438),Sheet2!$A$28:$A$40,1,FALSE))=TRUE,"ERROR","OK"))</f>
        <v/>
      </c>
      <c r="R438" s="130" t="str">
        <f t="shared" si="33"/>
        <v/>
      </c>
      <c r="S438" s="130" t="str">
        <f t="shared" si="34"/>
        <v/>
      </c>
    </row>
    <row r="439" spans="1:19" ht="14.3">
      <c r="A439" s="304"/>
      <c r="B439" s="305"/>
      <c r="C439" s="307"/>
      <c r="D439" s="299"/>
      <c r="E439" s="308"/>
      <c r="F439" s="303"/>
      <c r="G439" s="358"/>
      <c r="H439" s="358"/>
      <c r="I439" s="358"/>
      <c r="J439" s="358"/>
      <c r="K439" s="358"/>
      <c r="L439" s="358"/>
      <c r="M439" s="359"/>
      <c r="N439" s="261" t="str">
        <f t="shared" si="30"/>
        <v/>
      </c>
      <c r="O439" s="264" t="str">
        <f t="shared" si="31"/>
        <v/>
      </c>
      <c r="P439" s="102" t="str">
        <f t="shared" si="32"/>
        <v/>
      </c>
      <c r="Q439" s="130" t="str">
        <f>IF(A439="","",IF(ISERROR(VLOOKUP(CONCATENATE(HDV!B439,"_",HDV!C439),Sheet2!$A$28:$A$40,1,FALSE))=TRUE,"ERROR","OK"))</f>
        <v/>
      </c>
      <c r="R439" s="130" t="str">
        <f t="shared" si="33"/>
        <v/>
      </c>
      <c r="S439" s="130" t="str">
        <f t="shared" si="34"/>
        <v/>
      </c>
    </row>
    <row r="440" spans="1:19" ht="14.3">
      <c r="A440" s="304"/>
      <c r="B440" s="305"/>
      <c r="C440" s="307"/>
      <c r="D440" s="299"/>
      <c r="E440" s="308"/>
      <c r="F440" s="303"/>
      <c r="G440" s="358"/>
      <c r="H440" s="358"/>
      <c r="I440" s="358"/>
      <c r="J440" s="358"/>
      <c r="K440" s="358"/>
      <c r="L440" s="358"/>
      <c r="M440" s="359"/>
      <c r="N440" s="261" t="str">
        <f t="shared" si="30"/>
        <v/>
      </c>
      <c r="O440" s="264" t="str">
        <f t="shared" si="31"/>
        <v/>
      </c>
      <c r="P440" s="102" t="str">
        <f t="shared" si="32"/>
        <v/>
      </c>
      <c r="Q440" s="130" t="str">
        <f>IF(A440="","",IF(ISERROR(VLOOKUP(CONCATENATE(HDV!B440,"_",HDV!C440),Sheet2!$A$28:$A$40,1,FALSE))=TRUE,"ERROR","OK"))</f>
        <v/>
      </c>
      <c r="R440" s="130" t="str">
        <f t="shared" si="33"/>
        <v/>
      </c>
      <c r="S440" s="130" t="str">
        <f t="shared" si="34"/>
        <v/>
      </c>
    </row>
    <row r="441" spans="1:19" ht="14.3">
      <c r="A441" s="304"/>
      <c r="B441" s="305"/>
      <c r="C441" s="307"/>
      <c r="D441" s="299"/>
      <c r="E441" s="308"/>
      <c r="F441" s="303"/>
      <c r="G441" s="358"/>
      <c r="H441" s="358"/>
      <c r="I441" s="358"/>
      <c r="J441" s="358"/>
      <c r="K441" s="358"/>
      <c r="L441" s="358"/>
      <c r="M441" s="359"/>
      <c r="N441" s="261" t="str">
        <f t="shared" si="30"/>
        <v/>
      </c>
      <c r="O441" s="264" t="str">
        <f t="shared" si="31"/>
        <v/>
      </c>
      <c r="P441" s="102" t="str">
        <f t="shared" si="32"/>
        <v/>
      </c>
      <c r="Q441" s="130" t="str">
        <f>IF(A441="","",IF(ISERROR(VLOOKUP(CONCATENATE(HDV!B441,"_",HDV!C441),Sheet2!$A$28:$A$40,1,FALSE))=TRUE,"ERROR","OK"))</f>
        <v/>
      </c>
      <c r="R441" s="130" t="str">
        <f t="shared" si="33"/>
        <v/>
      </c>
      <c r="S441" s="130" t="str">
        <f t="shared" si="34"/>
        <v/>
      </c>
    </row>
    <row r="442" spans="1:19" ht="14.3">
      <c r="A442" s="304"/>
      <c r="B442" s="305"/>
      <c r="C442" s="307"/>
      <c r="D442" s="299"/>
      <c r="E442" s="308"/>
      <c r="F442" s="303"/>
      <c r="G442" s="358"/>
      <c r="H442" s="358"/>
      <c r="I442" s="358"/>
      <c r="J442" s="358"/>
      <c r="K442" s="358"/>
      <c r="L442" s="358"/>
      <c r="M442" s="359"/>
      <c r="N442" s="261" t="str">
        <f t="shared" si="30"/>
        <v/>
      </c>
      <c r="O442" s="264" t="str">
        <f t="shared" si="31"/>
        <v/>
      </c>
      <c r="P442" s="102" t="str">
        <f t="shared" si="32"/>
        <v/>
      </c>
      <c r="Q442" s="130" t="str">
        <f>IF(A442="","",IF(ISERROR(VLOOKUP(CONCATENATE(HDV!B442,"_",HDV!C442),Sheet2!$A$28:$A$40,1,FALSE))=TRUE,"ERROR","OK"))</f>
        <v/>
      </c>
      <c r="R442" s="130" t="str">
        <f t="shared" si="33"/>
        <v/>
      </c>
      <c r="S442" s="130" t="str">
        <f t="shared" si="34"/>
        <v/>
      </c>
    </row>
    <row r="443" spans="1:19" ht="14.3">
      <c r="A443" s="304"/>
      <c r="B443" s="305"/>
      <c r="C443" s="307"/>
      <c r="D443" s="299"/>
      <c r="E443" s="308"/>
      <c r="F443" s="303"/>
      <c r="G443" s="358"/>
      <c r="H443" s="358"/>
      <c r="I443" s="358"/>
      <c r="J443" s="358"/>
      <c r="K443" s="358"/>
      <c r="L443" s="358"/>
      <c r="M443" s="359"/>
      <c r="N443" s="261" t="str">
        <f t="shared" si="30"/>
        <v/>
      </c>
      <c r="O443" s="264" t="str">
        <f t="shared" si="31"/>
        <v/>
      </c>
      <c r="P443" s="102" t="str">
        <f t="shared" si="32"/>
        <v/>
      </c>
      <c r="Q443" s="130" t="str">
        <f>IF(A443="","",IF(ISERROR(VLOOKUP(CONCATENATE(HDV!B443,"_",HDV!C443),Sheet2!$A$28:$A$40,1,FALSE))=TRUE,"ERROR","OK"))</f>
        <v/>
      </c>
      <c r="R443" s="130" t="str">
        <f t="shared" si="33"/>
        <v/>
      </c>
      <c r="S443" s="130" t="str">
        <f t="shared" si="34"/>
        <v/>
      </c>
    </row>
    <row r="444" spans="1:19" ht="14.3">
      <c r="A444" s="304"/>
      <c r="B444" s="305"/>
      <c r="C444" s="307"/>
      <c r="D444" s="299"/>
      <c r="E444" s="308"/>
      <c r="F444" s="303"/>
      <c r="G444" s="358"/>
      <c r="H444" s="358"/>
      <c r="I444" s="358"/>
      <c r="J444" s="358"/>
      <c r="K444" s="358"/>
      <c r="L444" s="358"/>
      <c r="M444" s="359"/>
      <c r="N444" s="261" t="str">
        <f t="shared" si="30"/>
        <v/>
      </c>
      <c r="O444" s="264" t="str">
        <f t="shared" si="31"/>
        <v/>
      </c>
      <c r="P444" s="102" t="str">
        <f t="shared" si="32"/>
        <v/>
      </c>
      <c r="Q444" s="130" t="str">
        <f>IF(A444="","",IF(ISERROR(VLOOKUP(CONCATENATE(HDV!B444,"_",HDV!C444),Sheet2!$A$28:$A$40,1,FALSE))=TRUE,"ERROR","OK"))</f>
        <v/>
      </c>
      <c r="R444" s="130" t="str">
        <f t="shared" si="33"/>
        <v/>
      </c>
      <c r="S444" s="130" t="str">
        <f t="shared" si="34"/>
        <v/>
      </c>
    </row>
    <row r="445" spans="1:19" ht="14.3">
      <c r="A445" s="304"/>
      <c r="B445" s="305"/>
      <c r="C445" s="307"/>
      <c r="D445" s="299"/>
      <c r="E445" s="308"/>
      <c r="F445" s="303"/>
      <c r="G445" s="358"/>
      <c r="H445" s="358"/>
      <c r="I445" s="358"/>
      <c r="J445" s="358"/>
      <c r="K445" s="358"/>
      <c r="L445" s="358"/>
      <c r="M445" s="359"/>
      <c r="N445" s="261" t="str">
        <f t="shared" si="30"/>
        <v/>
      </c>
      <c r="O445" s="264" t="str">
        <f t="shared" si="31"/>
        <v/>
      </c>
      <c r="P445" s="102" t="str">
        <f t="shared" si="32"/>
        <v/>
      </c>
      <c r="Q445" s="130" t="str">
        <f>IF(A445="","",IF(ISERROR(VLOOKUP(CONCATENATE(HDV!B445,"_",HDV!C445),Sheet2!$A$28:$A$40,1,FALSE))=TRUE,"ERROR","OK"))</f>
        <v/>
      </c>
      <c r="R445" s="130" t="str">
        <f t="shared" si="33"/>
        <v/>
      </c>
      <c r="S445" s="130" t="str">
        <f t="shared" si="34"/>
        <v/>
      </c>
    </row>
    <row r="446" spans="1:19" ht="14.3">
      <c r="A446" s="304"/>
      <c r="B446" s="305"/>
      <c r="C446" s="307"/>
      <c r="D446" s="299"/>
      <c r="E446" s="308"/>
      <c r="F446" s="303"/>
      <c r="G446" s="358"/>
      <c r="H446" s="358"/>
      <c r="I446" s="358"/>
      <c r="J446" s="358"/>
      <c r="K446" s="358"/>
      <c r="L446" s="358"/>
      <c r="M446" s="359"/>
      <c r="N446" s="261" t="str">
        <f t="shared" si="30"/>
        <v/>
      </c>
      <c r="O446" s="264" t="str">
        <f t="shared" si="31"/>
        <v/>
      </c>
      <c r="P446" s="102" t="str">
        <f t="shared" si="32"/>
        <v/>
      </c>
      <c r="Q446" s="130" t="str">
        <f>IF(A446="","",IF(ISERROR(VLOOKUP(CONCATENATE(HDV!B446,"_",HDV!C446),Sheet2!$A$28:$A$40,1,FALSE))=TRUE,"ERROR","OK"))</f>
        <v/>
      </c>
      <c r="R446" s="130" t="str">
        <f t="shared" si="33"/>
        <v/>
      </c>
      <c r="S446" s="130" t="str">
        <f t="shared" si="34"/>
        <v/>
      </c>
    </row>
    <row r="447" spans="1:19" ht="14.3">
      <c r="A447" s="304"/>
      <c r="B447" s="305"/>
      <c r="C447" s="307"/>
      <c r="D447" s="299"/>
      <c r="E447" s="308"/>
      <c r="F447" s="303"/>
      <c r="G447" s="358"/>
      <c r="H447" s="358"/>
      <c r="I447" s="358"/>
      <c r="J447" s="358"/>
      <c r="K447" s="358"/>
      <c r="L447" s="358"/>
      <c r="M447" s="359"/>
      <c r="N447" s="261" t="str">
        <f t="shared" si="30"/>
        <v/>
      </c>
      <c r="O447" s="264" t="str">
        <f t="shared" si="31"/>
        <v/>
      </c>
      <c r="P447" s="102" t="str">
        <f t="shared" si="32"/>
        <v/>
      </c>
      <c r="Q447" s="130" t="str">
        <f>IF(A447="","",IF(ISERROR(VLOOKUP(CONCATENATE(HDV!B447,"_",HDV!C447),Sheet2!$A$28:$A$40,1,FALSE))=TRUE,"ERROR","OK"))</f>
        <v/>
      </c>
      <c r="R447" s="130" t="str">
        <f t="shared" si="33"/>
        <v/>
      </c>
      <c r="S447" s="130" t="str">
        <f t="shared" si="34"/>
        <v/>
      </c>
    </row>
    <row r="448" spans="1:19" ht="14.3">
      <c r="A448" s="304"/>
      <c r="B448" s="305"/>
      <c r="C448" s="307"/>
      <c r="D448" s="299"/>
      <c r="E448" s="308"/>
      <c r="F448" s="303"/>
      <c r="G448" s="358"/>
      <c r="H448" s="358"/>
      <c r="I448" s="358"/>
      <c r="J448" s="358"/>
      <c r="K448" s="358"/>
      <c r="L448" s="358"/>
      <c r="M448" s="359"/>
      <c r="N448" s="261" t="str">
        <f t="shared" si="30"/>
        <v/>
      </c>
      <c r="O448" s="264" t="str">
        <f t="shared" si="31"/>
        <v/>
      </c>
      <c r="P448" s="102" t="str">
        <f t="shared" si="32"/>
        <v/>
      </c>
      <c r="Q448" s="130" t="str">
        <f>IF(A448="","",IF(ISERROR(VLOOKUP(CONCATENATE(HDV!B448,"_",HDV!C448),Sheet2!$A$28:$A$40,1,FALSE))=TRUE,"ERROR","OK"))</f>
        <v/>
      </c>
      <c r="R448" s="130" t="str">
        <f t="shared" si="33"/>
        <v/>
      </c>
      <c r="S448" s="130" t="str">
        <f t="shared" si="34"/>
        <v/>
      </c>
    </row>
    <row r="449" spans="1:19" ht="14.3">
      <c r="A449" s="304"/>
      <c r="B449" s="305"/>
      <c r="C449" s="307"/>
      <c r="D449" s="299"/>
      <c r="E449" s="308"/>
      <c r="F449" s="303"/>
      <c r="G449" s="358"/>
      <c r="H449" s="358"/>
      <c r="I449" s="358"/>
      <c r="J449" s="358"/>
      <c r="K449" s="358"/>
      <c r="L449" s="358"/>
      <c r="M449" s="359"/>
      <c r="N449" s="261" t="str">
        <f t="shared" si="30"/>
        <v/>
      </c>
      <c r="O449" s="264" t="str">
        <f t="shared" si="31"/>
        <v/>
      </c>
      <c r="P449" s="102" t="str">
        <f t="shared" si="32"/>
        <v/>
      </c>
      <c r="Q449" s="130" t="str">
        <f>IF(A449="","",IF(ISERROR(VLOOKUP(CONCATENATE(HDV!B449,"_",HDV!C449),Sheet2!$A$28:$A$40,1,FALSE))=TRUE,"ERROR","OK"))</f>
        <v/>
      </c>
      <c r="R449" s="130" t="str">
        <f t="shared" si="33"/>
        <v/>
      </c>
      <c r="S449" s="130" t="str">
        <f t="shared" si="34"/>
        <v/>
      </c>
    </row>
    <row r="450" spans="1:19" ht="14.3">
      <c r="A450" s="304"/>
      <c r="B450" s="305"/>
      <c r="C450" s="307"/>
      <c r="D450" s="299"/>
      <c r="E450" s="308"/>
      <c r="F450" s="303"/>
      <c r="G450" s="358"/>
      <c r="H450" s="358"/>
      <c r="I450" s="358"/>
      <c r="J450" s="358"/>
      <c r="K450" s="358"/>
      <c r="L450" s="358"/>
      <c r="M450" s="359"/>
      <c r="N450" s="261" t="str">
        <f t="shared" si="30"/>
        <v/>
      </c>
      <c r="O450" s="264" t="str">
        <f t="shared" si="31"/>
        <v/>
      </c>
      <c r="P450" s="102" t="str">
        <f t="shared" si="32"/>
        <v/>
      </c>
      <c r="Q450" s="130" t="str">
        <f>IF(A450="","",IF(ISERROR(VLOOKUP(CONCATENATE(HDV!B450,"_",HDV!C450),Sheet2!$A$28:$A$40,1,FALSE))=TRUE,"ERROR","OK"))</f>
        <v/>
      </c>
      <c r="R450" s="130" t="str">
        <f t="shared" si="33"/>
        <v/>
      </c>
      <c r="S450" s="130" t="str">
        <f t="shared" si="34"/>
        <v/>
      </c>
    </row>
    <row r="451" spans="1:19" ht="14.3">
      <c r="A451" s="304"/>
      <c r="B451" s="305"/>
      <c r="C451" s="307"/>
      <c r="D451" s="299"/>
      <c r="E451" s="308"/>
      <c r="F451" s="303"/>
      <c r="G451" s="358"/>
      <c r="H451" s="358"/>
      <c r="I451" s="358"/>
      <c r="J451" s="358"/>
      <c r="K451" s="358"/>
      <c r="L451" s="358"/>
      <c r="M451" s="359"/>
      <c r="N451" s="261" t="str">
        <f t="shared" si="30"/>
        <v/>
      </c>
      <c r="O451" s="264" t="str">
        <f t="shared" si="31"/>
        <v/>
      </c>
      <c r="P451" s="102" t="str">
        <f t="shared" si="32"/>
        <v/>
      </c>
      <c r="Q451" s="130" t="str">
        <f>IF(A451="","",IF(ISERROR(VLOOKUP(CONCATENATE(HDV!B451,"_",HDV!C451),Sheet2!$A$28:$A$40,1,FALSE))=TRUE,"ERROR","OK"))</f>
        <v/>
      </c>
      <c r="R451" s="130" t="str">
        <f t="shared" si="33"/>
        <v/>
      </c>
      <c r="S451" s="130" t="str">
        <f t="shared" si="34"/>
        <v/>
      </c>
    </row>
    <row r="452" spans="1:19" ht="14.3">
      <c r="A452" s="304"/>
      <c r="B452" s="305"/>
      <c r="C452" s="307"/>
      <c r="D452" s="299"/>
      <c r="E452" s="308"/>
      <c r="F452" s="303"/>
      <c r="G452" s="358"/>
      <c r="H452" s="358"/>
      <c r="I452" s="358"/>
      <c r="J452" s="358"/>
      <c r="K452" s="358"/>
      <c r="L452" s="358"/>
      <c r="M452" s="359"/>
      <c r="N452" s="261" t="str">
        <f t="shared" si="30"/>
        <v/>
      </c>
      <c r="O452" s="264" t="str">
        <f t="shared" si="31"/>
        <v/>
      </c>
      <c r="P452" s="102" t="str">
        <f t="shared" si="32"/>
        <v/>
      </c>
      <c r="Q452" s="130" t="str">
        <f>IF(A452="","",IF(ISERROR(VLOOKUP(CONCATENATE(HDV!B452,"_",HDV!C452),Sheet2!$A$28:$A$40,1,FALSE))=TRUE,"ERROR","OK"))</f>
        <v/>
      </c>
      <c r="R452" s="130" t="str">
        <f t="shared" si="33"/>
        <v/>
      </c>
      <c r="S452" s="130" t="str">
        <f t="shared" si="34"/>
        <v/>
      </c>
    </row>
    <row r="453" spans="1:19" ht="14.3">
      <c r="A453" s="304"/>
      <c r="B453" s="305"/>
      <c r="C453" s="307"/>
      <c r="D453" s="299"/>
      <c r="E453" s="308"/>
      <c r="F453" s="303"/>
      <c r="G453" s="358"/>
      <c r="H453" s="358"/>
      <c r="I453" s="358"/>
      <c r="J453" s="358"/>
      <c r="K453" s="358"/>
      <c r="L453" s="358"/>
      <c r="M453" s="359"/>
      <c r="N453" s="261" t="str">
        <f t="shared" si="30"/>
        <v/>
      </c>
      <c r="O453" s="264" t="str">
        <f t="shared" si="31"/>
        <v/>
      </c>
      <c r="P453" s="102" t="str">
        <f t="shared" si="32"/>
        <v/>
      </c>
      <c r="Q453" s="130" t="str">
        <f>IF(A453="","",IF(ISERROR(VLOOKUP(CONCATENATE(HDV!B453,"_",HDV!C453),Sheet2!$A$28:$A$40,1,FALSE))=TRUE,"ERROR","OK"))</f>
        <v/>
      </c>
      <c r="R453" s="130" t="str">
        <f t="shared" si="33"/>
        <v/>
      </c>
      <c r="S453" s="130" t="str">
        <f t="shared" si="34"/>
        <v/>
      </c>
    </row>
    <row r="454" spans="1:19" ht="14.3">
      <c r="A454" s="304"/>
      <c r="B454" s="305"/>
      <c r="C454" s="307"/>
      <c r="D454" s="299"/>
      <c r="E454" s="308"/>
      <c r="F454" s="303"/>
      <c r="G454" s="358"/>
      <c r="H454" s="358"/>
      <c r="I454" s="358"/>
      <c r="J454" s="358"/>
      <c r="K454" s="358"/>
      <c r="L454" s="358"/>
      <c r="M454" s="359"/>
      <c r="N454" s="261" t="str">
        <f t="shared" si="30"/>
        <v/>
      </c>
      <c r="O454" s="264" t="str">
        <f t="shared" si="31"/>
        <v/>
      </c>
      <c r="P454" s="102" t="str">
        <f t="shared" si="32"/>
        <v/>
      </c>
      <c r="Q454" s="130" t="str">
        <f>IF(A454="","",IF(ISERROR(VLOOKUP(CONCATENATE(HDV!B454,"_",HDV!C454),Sheet2!$A$28:$A$40,1,FALSE))=TRUE,"ERROR","OK"))</f>
        <v/>
      </c>
      <c r="R454" s="130" t="str">
        <f t="shared" si="33"/>
        <v/>
      </c>
      <c r="S454" s="130" t="str">
        <f t="shared" si="34"/>
        <v/>
      </c>
    </row>
    <row r="455" spans="1:19" ht="14.3">
      <c r="A455" s="304"/>
      <c r="B455" s="305"/>
      <c r="C455" s="307"/>
      <c r="D455" s="299"/>
      <c r="E455" s="308"/>
      <c r="F455" s="303"/>
      <c r="G455" s="358"/>
      <c r="H455" s="358"/>
      <c r="I455" s="358"/>
      <c r="J455" s="358"/>
      <c r="K455" s="358"/>
      <c r="L455" s="358"/>
      <c r="M455" s="359"/>
      <c r="N455" s="261" t="str">
        <f t="shared" si="30"/>
        <v/>
      </c>
      <c r="O455" s="264" t="str">
        <f t="shared" si="31"/>
        <v/>
      </c>
      <c r="P455" s="102" t="str">
        <f t="shared" si="32"/>
        <v/>
      </c>
      <c r="Q455" s="130" t="str">
        <f>IF(A455="","",IF(ISERROR(VLOOKUP(CONCATENATE(HDV!B455,"_",HDV!C455),Sheet2!$A$28:$A$40,1,FALSE))=TRUE,"ERROR","OK"))</f>
        <v/>
      </c>
      <c r="R455" s="130" t="str">
        <f t="shared" si="33"/>
        <v/>
      </c>
      <c r="S455" s="130" t="str">
        <f t="shared" si="34"/>
        <v/>
      </c>
    </row>
    <row r="456" spans="1:19" ht="14.3">
      <c r="A456" s="304"/>
      <c r="B456" s="305"/>
      <c r="C456" s="307"/>
      <c r="D456" s="299"/>
      <c r="E456" s="308"/>
      <c r="F456" s="303"/>
      <c r="G456" s="358"/>
      <c r="H456" s="358"/>
      <c r="I456" s="358"/>
      <c r="J456" s="358"/>
      <c r="K456" s="358"/>
      <c r="L456" s="358"/>
      <c r="M456" s="359"/>
      <c r="N456" s="261" t="str">
        <f t="shared" si="30"/>
        <v/>
      </c>
      <c r="O456" s="264" t="str">
        <f t="shared" si="31"/>
        <v/>
      </c>
      <c r="P456" s="102" t="str">
        <f t="shared" si="32"/>
        <v/>
      </c>
      <c r="Q456" s="130" t="str">
        <f>IF(A456="","",IF(ISERROR(VLOOKUP(CONCATENATE(HDV!B456,"_",HDV!C456),Sheet2!$A$28:$A$40,1,FALSE))=TRUE,"ERROR","OK"))</f>
        <v/>
      </c>
      <c r="R456" s="130" t="str">
        <f t="shared" si="33"/>
        <v/>
      </c>
      <c r="S456" s="130" t="str">
        <f t="shared" si="34"/>
        <v/>
      </c>
    </row>
    <row r="457" spans="1:19" ht="14.3">
      <c r="A457" s="304"/>
      <c r="B457" s="305"/>
      <c r="C457" s="307"/>
      <c r="D457" s="299"/>
      <c r="E457" s="308"/>
      <c r="F457" s="303"/>
      <c r="G457" s="358"/>
      <c r="H457" s="358"/>
      <c r="I457" s="358"/>
      <c r="J457" s="358"/>
      <c r="K457" s="358"/>
      <c r="L457" s="358"/>
      <c r="M457" s="359"/>
      <c r="N457" s="261" t="str">
        <f t="shared" si="30"/>
        <v/>
      </c>
      <c r="O457" s="264" t="str">
        <f t="shared" si="31"/>
        <v/>
      </c>
      <c r="P457" s="102" t="str">
        <f t="shared" si="32"/>
        <v/>
      </c>
      <c r="Q457" s="130" t="str">
        <f>IF(A457="","",IF(ISERROR(VLOOKUP(CONCATENATE(HDV!B457,"_",HDV!C457),Sheet2!$A$28:$A$40,1,FALSE))=TRUE,"ERROR","OK"))</f>
        <v/>
      </c>
      <c r="R457" s="130" t="str">
        <f t="shared" si="33"/>
        <v/>
      </c>
      <c r="S457" s="130" t="str">
        <f t="shared" si="34"/>
        <v/>
      </c>
    </row>
    <row r="458" spans="1:19" ht="14.3">
      <c r="A458" s="304"/>
      <c r="B458" s="305"/>
      <c r="C458" s="307"/>
      <c r="D458" s="299"/>
      <c r="E458" s="308"/>
      <c r="F458" s="303"/>
      <c r="G458" s="358"/>
      <c r="H458" s="358"/>
      <c r="I458" s="358"/>
      <c r="J458" s="358"/>
      <c r="K458" s="358"/>
      <c r="L458" s="358"/>
      <c r="M458" s="359"/>
      <c r="N458" s="261" t="str">
        <f t="shared" si="30"/>
        <v/>
      </c>
      <c r="O458" s="264" t="str">
        <f t="shared" si="31"/>
        <v/>
      </c>
      <c r="P458" s="102" t="str">
        <f t="shared" si="32"/>
        <v/>
      </c>
      <c r="Q458" s="130" t="str">
        <f>IF(A458="","",IF(ISERROR(VLOOKUP(CONCATENATE(HDV!B458,"_",HDV!C458),Sheet2!$A$28:$A$40,1,FALSE))=TRUE,"ERROR","OK"))</f>
        <v/>
      </c>
      <c r="R458" s="130" t="str">
        <f t="shared" si="33"/>
        <v/>
      </c>
      <c r="S458" s="130" t="str">
        <f t="shared" si="34"/>
        <v/>
      </c>
    </row>
    <row r="459" spans="1:19" ht="14.3">
      <c r="A459" s="304"/>
      <c r="B459" s="305"/>
      <c r="C459" s="307"/>
      <c r="D459" s="299"/>
      <c r="E459" s="308"/>
      <c r="F459" s="303"/>
      <c r="G459" s="358"/>
      <c r="H459" s="358"/>
      <c r="I459" s="358"/>
      <c r="J459" s="358"/>
      <c r="K459" s="358"/>
      <c r="L459" s="358"/>
      <c r="M459" s="359"/>
      <c r="N459" s="261" t="str">
        <f t="shared" si="30"/>
        <v/>
      </c>
      <c r="O459" s="264" t="str">
        <f t="shared" si="31"/>
        <v/>
      </c>
      <c r="P459" s="102" t="str">
        <f t="shared" si="32"/>
        <v/>
      </c>
      <c r="Q459" s="130" t="str">
        <f>IF(A459="","",IF(ISERROR(VLOOKUP(CONCATENATE(HDV!B459,"_",HDV!C459),Sheet2!$A$28:$A$40,1,FALSE))=TRUE,"ERROR","OK"))</f>
        <v/>
      </c>
      <c r="R459" s="130" t="str">
        <f t="shared" si="33"/>
        <v/>
      </c>
      <c r="S459" s="130" t="str">
        <f t="shared" si="34"/>
        <v/>
      </c>
    </row>
    <row r="460" spans="1:19" ht="14.3">
      <c r="A460" s="304"/>
      <c r="B460" s="305"/>
      <c r="C460" s="307"/>
      <c r="D460" s="299"/>
      <c r="E460" s="308"/>
      <c r="F460" s="303"/>
      <c r="G460" s="358"/>
      <c r="H460" s="358"/>
      <c r="I460" s="358"/>
      <c r="J460" s="358"/>
      <c r="K460" s="358"/>
      <c r="L460" s="358"/>
      <c r="M460" s="359"/>
      <c r="N460" s="261" t="str">
        <f t="shared" si="30"/>
        <v/>
      </c>
      <c r="O460" s="264" t="str">
        <f t="shared" si="31"/>
        <v/>
      </c>
      <c r="P460" s="102" t="str">
        <f t="shared" si="32"/>
        <v/>
      </c>
      <c r="Q460" s="130" t="str">
        <f>IF(A460="","",IF(ISERROR(VLOOKUP(CONCATENATE(HDV!B460,"_",HDV!C460),Sheet2!$A$28:$A$40,1,FALSE))=TRUE,"ERROR","OK"))</f>
        <v/>
      </c>
      <c r="R460" s="130" t="str">
        <f t="shared" si="33"/>
        <v/>
      </c>
      <c r="S460" s="130" t="str">
        <f t="shared" si="34"/>
        <v/>
      </c>
    </row>
    <row r="461" spans="1:19" ht="14.3">
      <c r="A461" s="304"/>
      <c r="B461" s="305"/>
      <c r="C461" s="307"/>
      <c r="D461" s="299"/>
      <c r="E461" s="308"/>
      <c r="F461" s="303"/>
      <c r="G461" s="358"/>
      <c r="H461" s="358"/>
      <c r="I461" s="358"/>
      <c r="J461" s="358"/>
      <c r="K461" s="358"/>
      <c r="L461" s="358"/>
      <c r="M461" s="359"/>
      <c r="N461" s="261" t="str">
        <f t="shared" si="30"/>
        <v/>
      </c>
      <c r="O461" s="264" t="str">
        <f t="shared" si="31"/>
        <v/>
      </c>
      <c r="P461" s="102" t="str">
        <f t="shared" si="32"/>
        <v/>
      </c>
      <c r="Q461" s="130" t="str">
        <f>IF(A461="","",IF(ISERROR(VLOOKUP(CONCATENATE(HDV!B461,"_",HDV!C461),Sheet2!$A$28:$A$40,1,FALSE))=TRUE,"ERROR","OK"))</f>
        <v/>
      </c>
      <c r="R461" s="130" t="str">
        <f t="shared" si="33"/>
        <v/>
      </c>
      <c r="S461" s="130" t="str">
        <f t="shared" si="34"/>
        <v/>
      </c>
    </row>
    <row r="462" spans="1:19" ht="14.3">
      <c r="A462" s="304"/>
      <c r="B462" s="305"/>
      <c r="C462" s="307"/>
      <c r="D462" s="299"/>
      <c r="E462" s="308"/>
      <c r="F462" s="303"/>
      <c r="G462" s="358"/>
      <c r="H462" s="358"/>
      <c r="I462" s="358"/>
      <c r="J462" s="358"/>
      <c r="K462" s="358"/>
      <c r="L462" s="358"/>
      <c r="M462" s="359"/>
      <c r="N462" s="261" t="str">
        <f t="shared" si="30"/>
        <v/>
      </c>
      <c r="O462" s="264" t="str">
        <f t="shared" si="31"/>
        <v/>
      </c>
      <c r="P462" s="102" t="str">
        <f t="shared" si="32"/>
        <v/>
      </c>
      <c r="Q462" s="130" t="str">
        <f>IF(A462="","",IF(ISERROR(VLOOKUP(CONCATENATE(HDV!B462,"_",HDV!C462),Sheet2!$A$28:$A$40,1,FALSE))=TRUE,"ERROR","OK"))</f>
        <v/>
      </c>
      <c r="R462" s="130" t="str">
        <f t="shared" si="33"/>
        <v/>
      </c>
      <c r="S462" s="130" t="str">
        <f t="shared" si="34"/>
        <v/>
      </c>
    </row>
    <row r="463" spans="1:19" ht="14.3">
      <c r="A463" s="304"/>
      <c r="B463" s="305"/>
      <c r="C463" s="307"/>
      <c r="D463" s="299"/>
      <c r="E463" s="308"/>
      <c r="F463" s="303"/>
      <c r="G463" s="358"/>
      <c r="H463" s="358"/>
      <c r="I463" s="358"/>
      <c r="J463" s="358"/>
      <c r="K463" s="358"/>
      <c r="L463" s="358"/>
      <c r="M463" s="359"/>
      <c r="N463" s="261" t="str">
        <f t="shared" si="30"/>
        <v/>
      </c>
      <c r="O463" s="264" t="str">
        <f t="shared" si="31"/>
        <v/>
      </c>
      <c r="P463" s="102" t="str">
        <f t="shared" si="32"/>
        <v/>
      </c>
      <c r="Q463" s="130" t="str">
        <f>IF(A463="","",IF(ISERROR(VLOOKUP(CONCATENATE(HDV!B463,"_",HDV!C463),Sheet2!$A$28:$A$40,1,FALSE))=TRUE,"ERROR","OK"))</f>
        <v/>
      </c>
      <c r="R463" s="130" t="str">
        <f t="shared" si="33"/>
        <v/>
      </c>
      <c r="S463" s="130" t="str">
        <f t="shared" si="34"/>
        <v/>
      </c>
    </row>
    <row r="464" spans="1:19" ht="14.3">
      <c r="A464" s="304"/>
      <c r="B464" s="305"/>
      <c r="C464" s="307"/>
      <c r="D464" s="299"/>
      <c r="E464" s="308"/>
      <c r="F464" s="303"/>
      <c r="G464" s="358"/>
      <c r="H464" s="358"/>
      <c r="I464" s="358"/>
      <c r="J464" s="358"/>
      <c r="K464" s="358"/>
      <c r="L464" s="358"/>
      <c r="M464" s="359"/>
      <c r="N464" s="261" t="str">
        <f t="shared" ref="N464:N483" si="35">IF(A464="","",C464/1000)</f>
        <v/>
      </c>
      <c r="O464" s="264" t="str">
        <f t="shared" ref="O464:O483" si="36" xml:space="preserve">  IF(AND(A464="",F464=""),"", IF(AND(A464="",F464&lt;&gt;""), "FIX TEST GRP", IF(B464="","FIX CLASS",IF(C464="","FIX BIN",IF(F464="","FIX PROD'N",F464*N464)))))</f>
        <v/>
      </c>
      <c r="P464" s="102" t="str">
        <f t="shared" ref="P464:P483" si="37">IF(A464="","",IF(C464="","FIX BIN", IF(D464="","FIX U/L MILES", IFERROR(O464/(IF(B464="2b",$G$10,$M$10)),""))))</f>
        <v/>
      </c>
      <c r="Q464" s="130" t="str">
        <f>IF(A464="","",IF(ISERROR(VLOOKUP(CONCATENATE(HDV!B464,"_",HDV!C464),Sheet2!$A$28:$A$40,1,FALSE))=TRUE,"ERROR","OK"))</f>
        <v/>
      </c>
      <c r="R464" s="130" t="str">
        <f t="shared" ref="R464:R483" si="38">IF(A464="","", IF(AND($C$10&gt;2021, C464=340),"ERROR",IF(AND($C$10&gt;2021, C464=395),"ERROR",IF(AND($C$10&gt;2021, C464&gt;400),"ERROR", "OK"))))</f>
        <v/>
      </c>
      <c r="S464" s="130" t="str">
        <f t="shared" ref="S464:S483" si="39">IF(B464="","", IF(AND($C$10&gt;2021, D464&lt;150),"ERROR",IF(AND(D464&lt;150, N464=395),"ERROR",IF(AND(D464&lt;150, N464=340),"ERROR",IF(AND(D464&lt;150, N464&gt;400),"ERROR", "OK")))))</f>
        <v/>
      </c>
    </row>
    <row r="465" spans="1:19" ht="14.3">
      <c r="A465" s="304"/>
      <c r="B465" s="305"/>
      <c r="C465" s="307"/>
      <c r="D465" s="299"/>
      <c r="E465" s="308"/>
      <c r="F465" s="303"/>
      <c r="G465" s="358"/>
      <c r="H465" s="358"/>
      <c r="I465" s="358"/>
      <c r="J465" s="358"/>
      <c r="K465" s="358"/>
      <c r="L465" s="358"/>
      <c r="M465" s="359"/>
      <c r="N465" s="261" t="str">
        <f t="shared" si="35"/>
        <v/>
      </c>
      <c r="O465" s="264" t="str">
        <f t="shared" si="36"/>
        <v/>
      </c>
      <c r="P465" s="102" t="str">
        <f t="shared" si="37"/>
        <v/>
      </c>
      <c r="Q465" s="130" t="str">
        <f>IF(A465="","",IF(ISERROR(VLOOKUP(CONCATENATE(HDV!B465,"_",HDV!C465),Sheet2!$A$28:$A$40,1,FALSE))=TRUE,"ERROR","OK"))</f>
        <v/>
      </c>
      <c r="R465" s="130" t="str">
        <f t="shared" si="38"/>
        <v/>
      </c>
      <c r="S465" s="130" t="str">
        <f t="shared" si="39"/>
        <v/>
      </c>
    </row>
    <row r="466" spans="1:19" ht="14.3">
      <c r="A466" s="304"/>
      <c r="B466" s="305"/>
      <c r="C466" s="307"/>
      <c r="D466" s="299"/>
      <c r="E466" s="308"/>
      <c r="F466" s="303"/>
      <c r="G466" s="358"/>
      <c r="H466" s="358"/>
      <c r="I466" s="358"/>
      <c r="J466" s="358"/>
      <c r="K466" s="358"/>
      <c r="L466" s="358"/>
      <c r="M466" s="359"/>
      <c r="N466" s="261" t="str">
        <f t="shared" si="35"/>
        <v/>
      </c>
      <c r="O466" s="264" t="str">
        <f t="shared" si="36"/>
        <v/>
      </c>
      <c r="P466" s="102" t="str">
        <f t="shared" si="37"/>
        <v/>
      </c>
      <c r="Q466" s="130" t="str">
        <f>IF(A466="","",IF(ISERROR(VLOOKUP(CONCATENATE(HDV!B466,"_",HDV!C466),Sheet2!$A$28:$A$40,1,FALSE))=TRUE,"ERROR","OK"))</f>
        <v/>
      </c>
      <c r="R466" s="130" t="str">
        <f t="shared" si="38"/>
        <v/>
      </c>
      <c r="S466" s="130" t="str">
        <f t="shared" si="39"/>
        <v/>
      </c>
    </row>
    <row r="467" spans="1:19" ht="14.3">
      <c r="A467" s="304"/>
      <c r="B467" s="305"/>
      <c r="C467" s="307"/>
      <c r="D467" s="299"/>
      <c r="E467" s="308"/>
      <c r="F467" s="303"/>
      <c r="G467" s="358"/>
      <c r="H467" s="358"/>
      <c r="I467" s="358"/>
      <c r="J467" s="358"/>
      <c r="K467" s="358"/>
      <c r="L467" s="358"/>
      <c r="M467" s="359"/>
      <c r="N467" s="261" t="str">
        <f t="shared" si="35"/>
        <v/>
      </c>
      <c r="O467" s="264" t="str">
        <f t="shared" si="36"/>
        <v/>
      </c>
      <c r="P467" s="102" t="str">
        <f t="shared" si="37"/>
        <v/>
      </c>
      <c r="Q467" s="130" t="str">
        <f>IF(A467="","",IF(ISERROR(VLOOKUP(CONCATENATE(HDV!B467,"_",HDV!C467),Sheet2!$A$28:$A$40,1,FALSE))=TRUE,"ERROR","OK"))</f>
        <v/>
      </c>
      <c r="R467" s="130" t="str">
        <f t="shared" si="38"/>
        <v/>
      </c>
      <c r="S467" s="130" t="str">
        <f t="shared" si="39"/>
        <v/>
      </c>
    </row>
    <row r="468" spans="1:19" ht="14.3">
      <c r="A468" s="304"/>
      <c r="B468" s="305"/>
      <c r="C468" s="307"/>
      <c r="D468" s="299"/>
      <c r="E468" s="308"/>
      <c r="F468" s="303"/>
      <c r="G468" s="358"/>
      <c r="H468" s="358"/>
      <c r="I468" s="358"/>
      <c r="J468" s="358"/>
      <c r="K468" s="358"/>
      <c r="L468" s="358"/>
      <c r="M468" s="359"/>
      <c r="N468" s="261" t="str">
        <f t="shared" si="35"/>
        <v/>
      </c>
      <c r="O468" s="264" t="str">
        <f t="shared" si="36"/>
        <v/>
      </c>
      <c r="P468" s="102" t="str">
        <f t="shared" si="37"/>
        <v/>
      </c>
      <c r="Q468" s="130" t="str">
        <f>IF(A468="","",IF(ISERROR(VLOOKUP(CONCATENATE(HDV!B468,"_",HDV!C468),Sheet2!$A$28:$A$40,1,FALSE))=TRUE,"ERROR","OK"))</f>
        <v/>
      </c>
      <c r="R468" s="130" t="str">
        <f t="shared" si="38"/>
        <v/>
      </c>
      <c r="S468" s="130" t="str">
        <f t="shared" si="39"/>
        <v/>
      </c>
    </row>
    <row r="469" spans="1:19" ht="14.3">
      <c r="A469" s="304"/>
      <c r="B469" s="305"/>
      <c r="C469" s="307"/>
      <c r="D469" s="299"/>
      <c r="E469" s="308"/>
      <c r="F469" s="303"/>
      <c r="G469" s="358"/>
      <c r="H469" s="358"/>
      <c r="I469" s="358"/>
      <c r="J469" s="358"/>
      <c r="K469" s="358"/>
      <c r="L469" s="358"/>
      <c r="M469" s="359"/>
      <c r="N469" s="261" t="str">
        <f t="shared" si="35"/>
        <v/>
      </c>
      <c r="O469" s="264" t="str">
        <f t="shared" si="36"/>
        <v/>
      </c>
      <c r="P469" s="102" t="str">
        <f t="shared" si="37"/>
        <v/>
      </c>
      <c r="Q469" s="130" t="str">
        <f>IF(A469="","",IF(ISERROR(VLOOKUP(CONCATENATE(HDV!B469,"_",HDV!C469),Sheet2!$A$28:$A$40,1,FALSE))=TRUE,"ERROR","OK"))</f>
        <v/>
      </c>
      <c r="R469" s="130" t="str">
        <f t="shared" si="38"/>
        <v/>
      </c>
      <c r="S469" s="130" t="str">
        <f t="shared" si="39"/>
        <v/>
      </c>
    </row>
    <row r="470" spans="1:19" ht="14.3">
      <c r="A470" s="304"/>
      <c r="B470" s="305"/>
      <c r="C470" s="307"/>
      <c r="D470" s="299"/>
      <c r="E470" s="308"/>
      <c r="F470" s="303"/>
      <c r="G470" s="358"/>
      <c r="H470" s="358"/>
      <c r="I470" s="358"/>
      <c r="J470" s="358"/>
      <c r="K470" s="358"/>
      <c r="L470" s="358"/>
      <c r="M470" s="359"/>
      <c r="N470" s="261" t="str">
        <f t="shared" si="35"/>
        <v/>
      </c>
      <c r="O470" s="264" t="str">
        <f t="shared" si="36"/>
        <v/>
      </c>
      <c r="P470" s="102" t="str">
        <f t="shared" si="37"/>
        <v/>
      </c>
      <c r="Q470" s="130" t="str">
        <f>IF(A470="","",IF(ISERROR(VLOOKUP(CONCATENATE(HDV!B470,"_",HDV!C470),Sheet2!$A$28:$A$40,1,FALSE))=TRUE,"ERROR","OK"))</f>
        <v/>
      </c>
      <c r="R470" s="130" t="str">
        <f t="shared" si="38"/>
        <v/>
      </c>
      <c r="S470" s="130" t="str">
        <f t="shared" si="39"/>
        <v/>
      </c>
    </row>
    <row r="471" spans="1:19" ht="14.3">
      <c r="A471" s="304"/>
      <c r="B471" s="305"/>
      <c r="C471" s="307"/>
      <c r="D471" s="299"/>
      <c r="E471" s="308"/>
      <c r="F471" s="303"/>
      <c r="G471" s="358"/>
      <c r="H471" s="358"/>
      <c r="I471" s="358"/>
      <c r="J471" s="358"/>
      <c r="K471" s="358"/>
      <c r="L471" s="358"/>
      <c r="M471" s="359"/>
      <c r="N471" s="261" t="str">
        <f t="shared" si="35"/>
        <v/>
      </c>
      <c r="O471" s="264" t="str">
        <f t="shared" si="36"/>
        <v/>
      </c>
      <c r="P471" s="102" t="str">
        <f t="shared" si="37"/>
        <v/>
      </c>
      <c r="Q471" s="130" t="str">
        <f>IF(A471="","",IF(ISERROR(VLOOKUP(CONCATENATE(HDV!B471,"_",HDV!C471),Sheet2!$A$28:$A$40,1,FALSE))=TRUE,"ERROR","OK"))</f>
        <v/>
      </c>
      <c r="R471" s="130" t="str">
        <f t="shared" si="38"/>
        <v/>
      </c>
      <c r="S471" s="130" t="str">
        <f t="shared" si="39"/>
        <v/>
      </c>
    </row>
    <row r="472" spans="1:19" ht="14.3">
      <c r="A472" s="304"/>
      <c r="B472" s="305"/>
      <c r="C472" s="307"/>
      <c r="D472" s="299"/>
      <c r="E472" s="308"/>
      <c r="F472" s="303"/>
      <c r="G472" s="358"/>
      <c r="H472" s="358"/>
      <c r="I472" s="358"/>
      <c r="J472" s="358"/>
      <c r="K472" s="358"/>
      <c r="L472" s="358"/>
      <c r="M472" s="359"/>
      <c r="N472" s="261" t="str">
        <f t="shared" si="35"/>
        <v/>
      </c>
      <c r="O472" s="264" t="str">
        <f t="shared" si="36"/>
        <v/>
      </c>
      <c r="P472" s="102" t="str">
        <f t="shared" si="37"/>
        <v/>
      </c>
      <c r="Q472" s="130" t="str">
        <f>IF(A472="","",IF(ISERROR(VLOOKUP(CONCATENATE(HDV!B472,"_",HDV!C472),Sheet2!$A$28:$A$40,1,FALSE))=TRUE,"ERROR","OK"))</f>
        <v/>
      </c>
      <c r="R472" s="130" t="str">
        <f t="shared" si="38"/>
        <v/>
      </c>
      <c r="S472" s="130" t="str">
        <f t="shared" si="39"/>
        <v/>
      </c>
    </row>
    <row r="473" spans="1:19" ht="14.3">
      <c r="A473" s="304"/>
      <c r="B473" s="305"/>
      <c r="C473" s="307"/>
      <c r="D473" s="299"/>
      <c r="E473" s="308"/>
      <c r="F473" s="303"/>
      <c r="G473" s="358"/>
      <c r="H473" s="358"/>
      <c r="I473" s="358"/>
      <c r="J473" s="358"/>
      <c r="K473" s="358"/>
      <c r="L473" s="358"/>
      <c r="M473" s="359"/>
      <c r="N473" s="261" t="str">
        <f t="shared" si="35"/>
        <v/>
      </c>
      <c r="O473" s="264" t="str">
        <f t="shared" si="36"/>
        <v/>
      </c>
      <c r="P473" s="102" t="str">
        <f t="shared" si="37"/>
        <v/>
      </c>
      <c r="Q473" s="130" t="str">
        <f>IF(A473="","",IF(ISERROR(VLOOKUP(CONCATENATE(HDV!B473,"_",HDV!C473),Sheet2!$A$28:$A$40,1,FALSE))=TRUE,"ERROR","OK"))</f>
        <v/>
      </c>
      <c r="R473" s="130" t="str">
        <f t="shared" si="38"/>
        <v/>
      </c>
      <c r="S473" s="130" t="str">
        <f t="shared" si="39"/>
        <v/>
      </c>
    </row>
    <row r="474" spans="1:19" ht="14.3">
      <c r="A474" s="304"/>
      <c r="B474" s="305"/>
      <c r="C474" s="307"/>
      <c r="D474" s="299"/>
      <c r="E474" s="308"/>
      <c r="F474" s="303"/>
      <c r="G474" s="358"/>
      <c r="H474" s="358"/>
      <c r="I474" s="358"/>
      <c r="J474" s="358"/>
      <c r="K474" s="358"/>
      <c r="L474" s="358"/>
      <c r="M474" s="359"/>
      <c r="N474" s="261" t="str">
        <f t="shared" si="35"/>
        <v/>
      </c>
      <c r="O474" s="264" t="str">
        <f t="shared" si="36"/>
        <v/>
      </c>
      <c r="P474" s="102" t="str">
        <f t="shared" si="37"/>
        <v/>
      </c>
      <c r="Q474" s="130" t="str">
        <f>IF(A474="","",IF(ISERROR(VLOOKUP(CONCATENATE(HDV!B474,"_",HDV!C474),Sheet2!$A$28:$A$40,1,FALSE))=TRUE,"ERROR","OK"))</f>
        <v/>
      </c>
      <c r="R474" s="130" t="str">
        <f t="shared" si="38"/>
        <v/>
      </c>
      <c r="S474" s="130" t="str">
        <f t="shared" si="39"/>
        <v/>
      </c>
    </row>
    <row r="475" spans="1:19" ht="14.3">
      <c r="A475" s="304"/>
      <c r="B475" s="305"/>
      <c r="C475" s="307"/>
      <c r="D475" s="299"/>
      <c r="E475" s="308"/>
      <c r="F475" s="303"/>
      <c r="G475" s="358"/>
      <c r="H475" s="358"/>
      <c r="I475" s="358"/>
      <c r="J475" s="358"/>
      <c r="K475" s="358"/>
      <c r="L475" s="358"/>
      <c r="M475" s="359"/>
      <c r="N475" s="261" t="str">
        <f t="shared" si="35"/>
        <v/>
      </c>
      <c r="O475" s="264" t="str">
        <f t="shared" si="36"/>
        <v/>
      </c>
      <c r="P475" s="102" t="str">
        <f t="shared" si="37"/>
        <v/>
      </c>
      <c r="Q475" s="130" t="str">
        <f>IF(A475="","",IF(ISERROR(VLOOKUP(CONCATENATE(HDV!B475,"_",HDV!C475),Sheet2!$A$28:$A$40,1,FALSE))=TRUE,"ERROR","OK"))</f>
        <v/>
      </c>
      <c r="R475" s="130" t="str">
        <f t="shared" si="38"/>
        <v/>
      </c>
      <c r="S475" s="130" t="str">
        <f t="shared" si="39"/>
        <v/>
      </c>
    </row>
    <row r="476" spans="1:19" ht="14.3">
      <c r="A476" s="304"/>
      <c r="B476" s="305"/>
      <c r="C476" s="307"/>
      <c r="D476" s="299"/>
      <c r="E476" s="308"/>
      <c r="F476" s="303"/>
      <c r="G476" s="358"/>
      <c r="H476" s="358"/>
      <c r="I476" s="358"/>
      <c r="J476" s="358"/>
      <c r="K476" s="358"/>
      <c r="L476" s="358"/>
      <c r="M476" s="359"/>
      <c r="N476" s="261" t="str">
        <f t="shared" si="35"/>
        <v/>
      </c>
      <c r="O476" s="264" t="str">
        <f t="shared" si="36"/>
        <v/>
      </c>
      <c r="P476" s="102" t="str">
        <f t="shared" si="37"/>
        <v/>
      </c>
      <c r="Q476" s="130" t="str">
        <f>IF(A476="","",IF(ISERROR(VLOOKUP(CONCATENATE(HDV!B476,"_",HDV!C476),Sheet2!$A$28:$A$40,1,FALSE))=TRUE,"ERROR","OK"))</f>
        <v/>
      </c>
      <c r="R476" s="130" t="str">
        <f t="shared" si="38"/>
        <v/>
      </c>
      <c r="S476" s="130" t="str">
        <f t="shared" si="39"/>
        <v/>
      </c>
    </row>
    <row r="477" spans="1:19" ht="14.3">
      <c r="A477" s="304"/>
      <c r="B477" s="305"/>
      <c r="C477" s="307"/>
      <c r="D477" s="299"/>
      <c r="E477" s="308"/>
      <c r="F477" s="303"/>
      <c r="G477" s="358"/>
      <c r="H477" s="358"/>
      <c r="I477" s="358"/>
      <c r="J477" s="358"/>
      <c r="K477" s="358"/>
      <c r="L477" s="358"/>
      <c r="M477" s="359"/>
      <c r="N477" s="261" t="str">
        <f t="shared" si="35"/>
        <v/>
      </c>
      <c r="O477" s="264" t="str">
        <f t="shared" si="36"/>
        <v/>
      </c>
      <c r="P477" s="102" t="str">
        <f t="shared" si="37"/>
        <v/>
      </c>
      <c r="Q477" s="130" t="str">
        <f>IF(A477="","",IF(ISERROR(VLOOKUP(CONCATENATE(HDV!B477,"_",HDV!C477),Sheet2!$A$28:$A$40,1,FALSE))=TRUE,"ERROR","OK"))</f>
        <v/>
      </c>
      <c r="R477" s="130" t="str">
        <f t="shared" si="38"/>
        <v/>
      </c>
      <c r="S477" s="130" t="str">
        <f t="shared" si="39"/>
        <v/>
      </c>
    </row>
    <row r="478" spans="1:19" ht="14.3">
      <c r="A478" s="304"/>
      <c r="B478" s="305"/>
      <c r="C478" s="307"/>
      <c r="D478" s="299"/>
      <c r="E478" s="308"/>
      <c r="F478" s="303"/>
      <c r="G478" s="358"/>
      <c r="H478" s="358"/>
      <c r="I478" s="358"/>
      <c r="J478" s="358"/>
      <c r="K478" s="358"/>
      <c r="L478" s="358"/>
      <c r="M478" s="359"/>
      <c r="N478" s="261" t="str">
        <f t="shared" si="35"/>
        <v/>
      </c>
      <c r="O478" s="264" t="str">
        <f t="shared" si="36"/>
        <v/>
      </c>
      <c r="P478" s="102" t="str">
        <f t="shared" si="37"/>
        <v/>
      </c>
      <c r="Q478" s="130" t="str">
        <f>IF(A478="","",IF(ISERROR(VLOOKUP(CONCATENATE(HDV!B478,"_",HDV!C478),Sheet2!$A$28:$A$40,1,FALSE))=TRUE,"ERROR","OK"))</f>
        <v/>
      </c>
      <c r="R478" s="130" t="str">
        <f t="shared" si="38"/>
        <v/>
      </c>
      <c r="S478" s="130" t="str">
        <f t="shared" si="39"/>
        <v/>
      </c>
    </row>
    <row r="479" spans="1:19" ht="14.3">
      <c r="A479" s="304"/>
      <c r="B479" s="305"/>
      <c r="C479" s="307"/>
      <c r="D479" s="299"/>
      <c r="E479" s="308"/>
      <c r="F479" s="303"/>
      <c r="G479" s="358"/>
      <c r="H479" s="358"/>
      <c r="I479" s="358"/>
      <c r="J479" s="358"/>
      <c r="K479" s="358"/>
      <c r="L479" s="358"/>
      <c r="M479" s="359"/>
      <c r="N479" s="261" t="str">
        <f t="shared" si="35"/>
        <v/>
      </c>
      <c r="O479" s="264" t="str">
        <f t="shared" si="36"/>
        <v/>
      </c>
      <c r="P479" s="102" t="str">
        <f t="shared" si="37"/>
        <v/>
      </c>
      <c r="Q479" s="130" t="str">
        <f>IF(A479="","",IF(ISERROR(VLOOKUP(CONCATENATE(HDV!B479,"_",HDV!C479),Sheet2!$A$28:$A$40,1,FALSE))=TRUE,"ERROR","OK"))</f>
        <v/>
      </c>
      <c r="R479" s="130" t="str">
        <f t="shared" si="38"/>
        <v/>
      </c>
      <c r="S479" s="130" t="str">
        <f t="shared" si="39"/>
        <v/>
      </c>
    </row>
    <row r="480" spans="1:19" ht="14.3">
      <c r="A480" s="304"/>
      <c r="B480" s="305"/>
      <c r="C480" s="307"/>
      <c r="D480" s="299"/>
      <c r="E480" s="308"/>
      <c r="F480" s="303"/>
      <c r="G480" s="358"/>
      <c r="H480" s="358"/>
      <c r="I480" s="358"/>
      <c r="J480" s="358"/>
      <c r="K480" s="358"/>
      <c r="L480" s="358"/>
      <c r="M480" s="359"/>
      <c r="N480" s="261" t="str">
        <f t="shared" si="35"/>
        <v/>
      </c>
      <c r="O480" s="264" t="str">
        <f t="shared" si="36"/>
        <v/>
      </c>
      <c r="P480" s="102" t="str">
        <f t="shared" si="37"/>
        <v/>
      </c>
      <c r="Q480" s="130" t="str">
        <f>IF(A480="","",IF(ISERROR(VLOOKUP(CONCATENATE(HDV!B480,"_",HDV!C480),Sheet2!$A$28:$A$40,1,FALSE))=TRUE,"ERROR","OK"))</f>
        <v/>
      </c>
      <c r="R480" s="130" t="str">
        <f t="shared" si="38"/>
        <v/>
      </c>
      <c r="S480" s="130" t="str">
        <f t="shared" si="39"/>
        <v/>
      </c>
    </row>
    <row r="481" spans="1:19" ht="14.3">
      <c r="A481" s="304"/>
      <c r="B481" s="305"/>
      <c r="C481" s="307"/>
      <c r="D481" s="299"/>
      <c r="E481" s="308"/>
      <c r="F481" s="303"/>
      <c r="G481" s="358"/>
      <c r="H481" s="358"/>
      <c r="I481" s="358"/>
      <c r="J481" s="358"/>
      <c r="K481" s="358"/>
      <c r="L481" s="358"/>
      <c r="M481" s="359"/>
      <c r="N481" s="261" t="str">
        <f t="shared" si="35"/>
        <v/>
      </c>
      <c r="O481" s="264" t="str">
        <f t="shared" si="36"/>
        <v/>
      </c>
      <c r="P481" s="102" t="str">
        <f t="shared" si="37"/>
        <v/>
      </c>
      <c r="Q481" s="130" t="str">
        <f>IF(A481="","",IF(ISERROR(VLOOKUP(CONCATENATE(HDV!B481,"_",HDV!C481),Sheet2!$A$28:$A$40,1,FALSE))=TRUE,"ERROR","OK"))</f>
        <v/>
      </c>
      <c r="R481" s="130" t="str">
        <f t="shared" si="38"/>
        <v/>
      </c>
      <c r="S481" s="130" t="str">
        <f t="shared" si="39"/>
        <v/>
      </c>
    </row>
    <row r="482" spans="1:19" ht="14.3">
      <c r="A482" s="304"/>
      <c r="B482" s="305"/>
      <c r="C482" s="307"/>
      <c r="D482" s="299"/>
      <c r="E482" s="308"/>
      <c r="F482" s="303"/>
      <c r="G482" s="358"/>
      <c r="H482" s="358"/>
      <c r="I482" s="358"/>
      <c r="J482" s="358"/>
      <c r="K482" s="358"/>
      <c r="L482" s="358"/>
      <c r="M482" s="359"/>
      <c r="N482" s="261" t="str">
        <f t="shared" si="35"/>
        <v/>
      </c>
      <c r="O482" s="264" t="str">
        <f t="shared" si="36"/>
        <v/>
      </c>
      <c r="P482" s="102" t="str">
        <f t="shared" si="37"/>
        <v/>
      </c>
      <c r="Q482" s="130" t="str">
        <f>IF(A482="","",IF(ISERROR(VLOOKUP(CONCATENATE(HDV!B482,"_",HDV!C482),Sheet2!$A$28:$A$40,1,FALSE))=TRUE,"ERROR","OK"))</f>
        <v/>
      </c>
      <c r="R482" s="130" t="str">
        <f t="shared" si="38"/>
        <v/>
      </c>
      <c r="S482" s="130" t="str">
        <f t="shared" si="39"/>
        <v/>
      </c>
    </row>
    <row r="483" spans="1:19" ht="14.95" thickBot="1">
      <c r="A483" s="309"/>
      <c r="B483" s="310"/>
      <c r="C483" s="311"/>
      <c r="D483" s="312"/>
      <c r="E483" s="313"/>
      <c r="F483" s="314"/>
      <c r="G483" s="360"/>
      <c r="H483" s="360"/>
      <c r="I483" s="360"/>
      <c r="J483" s="360"/>
      <c r="K483" s="360"/>
      <c r="L483" s="360"/>
      <c r="M483" s="361"/>
      <c r="N483" s="266" t="str">
        <f t="shared" si="35"/>
        <v/>
      </c>
      <c r="O483" s="267" t="str">
        <f t="shared" si="36"/>
        <v/>
      </c>
      <c r="P483" s="268" t="str">
        <f t="shared" si="37"/>
        <v/>
      </c>
      <c r="Q483" s="131" t="str">
        <f>IF(A483="","",IF(ISERROR(VLOOKUP(CONCATENATE(HDV!B483,"_",HDV!C483),Sheet2!$A$28:$A$40,1,FALSE))=TRUE,"ERROR","OK"))</f>
        <v/>
      </c>
      <c r="R483" s="131" t="str">
        <f t="shared" si="38"/>
        <v/>
      </c>
      <c r="S483" s="131" t="str">
        <f t="shared" si="39"/>
        <v/>
      </c>
    </row>
  </sheetData>
  <sheetProtection formatRows="0"/>
  <mergeCells count="487">
    <mergeCell ref="L2:N2"/>
    <mergeCell ref="C2:J2"/>
    <mergeCell ref="A5:S5"/>
    <mergeCell ref="A4:S4"/>
    <mergeCell ref="Q13:S13"/>
    <mergeCell ref="F7:J7"/>
    <mergeCell ref="G14:M15"/>
    <mergeCell ref="M8:M9"/>
    <mergeCell ref="L8:L9"/>
    <mergeCell ref="L7:P7"/>
    <mergeCell ref="A7:C7"/>
    <mergeCell ref="G16:M16"/>
    <mergeCell ref="A10:B10"/>
    <mergeCell ref="G17:M17"/>
    <mergeCell ref="G18:M18"/>
    <mergeCell ref="Q14:Q15"/>
    <mergeCell ref="R14:R15"/>
    <mergeCell ref="S14:S15"/>
    <mergeCell ref="G19:M19"/>
    <mergeCell ref="G20:M20"/>
    <mergeCell ref="A14:A15"/>
    <mergeCell ref="C14:C15"/>
    <mergeCell ref="P14:P15"/>
    <mergeCell ref="G25:M25"/>
    <mergeCell ref="G26:M26"/>
    <mergeCell ref="G27:M27"/>
    <mergeCell ref="G28:M28"/>
    <mergeCell ref="G29:M29"/>
    <mergeCell ref="G21:M21"/>
    <mergeCell ref="G22:M22"/>
    <mergeCell ref="G23:M23"/>
    <mergeCell ref="G24:M24"/>
    <mergeCell ref="G35:M35"/>
    <mergeCell ref="G36:M36"/>
    <mergeCell ref="G37:M37"/>
    <mergeCell ref="G38:M38"/>
    <mergeCell ref="G39:M39"/>
    <mergeCell ref="G30:M30"/>
    <mergeCell ref="G31:M31"/>
    <mergeCell ref="G32:M32"/>
    <mergeCell ref="G33:M33"/>
    <mergeCell ref="G34:M34"/>
    <mergeCell ref="G45:M45"/>
    <mergeCell ref="G46:M46"/>
    <mergeCell ref="G47:M47"/>
    <mergeCell ref="G48:M48"/>
    <mergeCell ref="G49:M49"/>
    <mergeCell ref="G40:M40"/>
    <mergeCell ref="G41:M41"/>
    <mergeCell ref="G42:M42"/>
    <mergeCell ref="G43:M43"/>
    <mergeCell ref="G44:M44"/>
    <mergeCell ref="G55:M55"/>
    <mergeCell ref="G56:M56"/>
    <mergeCell ref="G57:M57"/>
    <mergeCell ref="G58:M58"/>
    <mergeCell ref="G59:M59"/>
    <mergeCell ref="G50:M50"/>
    <mergeCell ref="G51:M51"/>
    <mergeCell ref="G52:M52"/>
    <mergeCell ref="G53:M53"/>
    <mergeCell ref="G54:M54"/>
    <mergeCell ref="G65:M65"/>
    <mergeCell ref="G66:M66"/>
    <mergeCell ref="G67:M67"/>
    <mergeCell ref="G68:M68"/>
    <mergeCell ref="G69:M69"/>
    <mergeCell ref="G60:M60"/>
    <mergeCell ref="G61:M61"/>
    <mergeCell ref="G62:M62"/>
    <mergeCell ref="G63:M63"/>
    <mergeCell ref="G64:M64"/>
    <mergeCell ref="G75:M75"/>
    <mergeCell ref="G76:M76"/>
    <mergeCell ref="G77:M77"/>
    <mergeCell ref="G78:M78"/>
    <mergeCell ref="G79:M79"/>
    <mergeCell ref="G70:M70"/>
    <mergeCell ref="G71:M71"/>
    <mergeCell ref="G72:M72"/>
    <mergeCell ref="G73:M73"/>
    <mergeCell ref="G74:M74"/>
    <mergeCell ref="G85:M85"/>
    <mergeCell ref="G86:M86"/>
    <mergeCell ref="G87:M87"/>
    <mergeCell ref="G88:M88"/>
    <mergeCell ref="G89:M89"/>
    <mergeCell ref="G80:M80"/>
    <mergeCell ref="G81:M81"/>
    <mergeCell ref="G82:M82"/>
    <mergeCell ref="G83:M83"/>
    <mergeCell ref="G84:M84"/>
    <mergeCell ref="G95:M95"/>
    <mergeCell ref="G96:M96"/>
    <mergeCell ref="G97:M97"/>
    <mergeCell ref="G98:M98"/>
    <mergeCell ref="G99:M99"/>
    <mergeCell ref="G90:M90"/>
    <mergeCell ref="G91:M91"/>
    <mergeCell ref="G92:M92"/>
    <mergeCell ref="G93:M93"/>
    <mergeCell ref="G94:M94"/>
    <mergeCell ref="G105:M105"/>
    <mergeCell ref="G106:M106"/>
    <mergeCell ref="G107:M107"/>
    <mergeCell ref="G108:M108"/>
    <mergeCell ref="G109:M109"/>
    <mergeCell ref="G100:M100"/>
    <mergeCell ref="G101:M101"/>
    <mergeCell ref="G102:M102"/>
    <mergeCell ref="G103:M103"/>
    <mergeCell ref="G104:M104"/>
    <mergeCell ref="G115:M115"/>
    <mergeCell ref="G116:M116"/>
    <mergeCell ref="G117:M117"/>
    <mergeCell ref="G118:M118"/>
    <mergeCell ref="G119:M119"/>
    <mergeCell ref="G110:M110"/>
    <mergeCell ref="G111:M111"/>
    <mergeCell ref="G112:M112"/>
    <mergeCell ref="G113:M113"/>
    <mergeCell ref="G114:M114"/>
    <mergeCell ref="G125:M125"/>
    <mergeCell ref="G126:M126"/>
    <mergeCell ref="G127:M127"/>
    <mergeCell ref="G128:M128"/>
    <mergeCell ref="G129:M129"/>
    <mergeCell ref="G120:M120"/>
    <mergeCell ref="G121:M121"/>
    <mergeCell ref="G122:M122"/>
    <mergeCell ref="G123:M123"/>
    <mergeCell ref="G124:M124"/>
    <mergeCell ref="G135:M135"/>
    <mergeCell ref="G136:M136"/>
    <mergeCell ref="G137:M137"/>
    <mergeCell ref="G138:M138"/>
    <mergeCell ref="G139:M139"/>
    <mergeCell ref="G130:M130"/>
    <mergeCell ref="G131:M131"/>
    <mergeCell ref="G132:M132"/>
    <mergeCell ref="G133:M133"/>
    <mergeCell ref="G134:M134"/>
    <mergeCell ref="G145:M145"/>
    <mergeCell ref="G146:M146"/>
    <mergeCell ref="G147:M147"/>
    <mergeCell ref="G148:M148"/>
    <mergeCell ref="G149:M149"/>
    <mergeCell ref="G140:M140"/>
    <mergeCell ref="G141:M141"/>
    <mergeCell ref="G142:M142"/>
    <mergeCell ref="G143:M143"/>
    <mergeCell ref="G144:M144"/>
    <mergeCell ref="G155:M155"/>
    <mergeCell ref="G156:M156"/>
    <mergeCell ref="G157:M157"/>
    <mergeCell ref="G158:M158"/>
    <mergeCell ref="G159:M159"/>
    <mergeCell ref="G150:M150"/>
    <mergeCell ref="G151:M151"/>
    <mergeCell ref="G152:M152"/>
    <mergeCell ref="G153:M153"/>
    <mergeCell ref="G154:M154"/>
    <mergeCell ref="G165:M165"/>
    <mergeCell ref="G166:M166"/>
    <mergeCell ref="G167:M167"/>
    <mergeCell ref="G168:M168"/>
    <mergeCell ref="G169:M169"/>
    <mergeCell ref="G160:M160"/>
    <mergeCell ref="G161:M161"/>
    <mergeCell ref="G162:M162"/>
    <mergeCell ref="G163:M163"/>
    <mergeCell ref="G164:M164"/>
    <mergeCell ref="G175:M175"/>
    <mergeCell ref="G176:M176"/>
    <mergeCell ref="G177:M177"/>
    <mergeCell ref="G178:M178"/>
    <mergeCell ref="G179:M179"/>
    <mergeCell ref="G170:M170"/>
    <mergeCell ref="G171:M171"/>
    <mergeCell ref="G172:M172"/>
    <mergeCell ref="G173:M173"/>
    <mergeCell ref="G174:M174"/>
    <mergeCell ref="G185:M185"/>
    <mergeCell ref="G186:M186"/>
    <mergeCell ref="G187:M187"/>
    <mergeCell ref="G188:M188"/>
    <mergeCell ref="G189:M189"/>
    <mergeCell ref="G180:M180"/>
    <mergeCell ref="G181:M181"/>
    <mergeCell ref="G182:M182"/>
    <mergeCell ref="G183:M183"/>
    <mergeCell ref="G184:M184"/>
    <mergeCell ref="G195:M195"/>
    <mergeCell ref="G196:M196"/>
    <mergeCell ref="G197:M197"/>
    <mergeCell ref="G198:M198"/>
    <mergeCell ref="G199:M199"/>
    <mergeCell ref="G190:M190"/>
    <mergeCell ref="G191:M191"/>
    <mergeCell ref="G192:M192"/>
    <mergeCell ref="G193:M193"/>
    <mergeCell ref="G194:M194"/>
    <mergeCell ref="G205:M205"/>
    <mergeCell ref="G206:M206"/>
    <mergeCell ref="G207:M207"/>
    <mergeCell ref="G208:M208"/>
    <mergeCell ref="G209:M209"/>
    <mergeCell ref="G200:M200"/>
    <mergeCell ref="G201:M201"/>
    <mergeCell ref="G202:M202"/>
    <mergeCell ref="G203:M203"/>
    <mergeCell ref="G204:M204"/>
    <mergeCell ref="G215:M215"/>
    <mergeCell ref="G216:M216"/>
    <mergeCell ref="G217:M217"/>
    <mergeCell ref="G218:M218"/>
    <mergeCell ref="G219:M219"/>
    <mergeCell ref="G210:M210"/>
    <mergeCell ref="G211:M211"/>
    <mergeCell ref="G212:M212"/>
    <mergeCell ref="G213:M213"/>
    <mergeCell ref="G214:M214"/>
    <mergeCell ref="G225:M225"/>
    <mergeCell ref="G226:M226"/>
    <mergeCell ref="G227:M227"/>
    <mergeCell ref="G228:M228"/>
    <mergeCell ref="G229:M229"/>
    <mergeCell ref="G220:M220"/>
    <mergeCell ref="G221:M221"/>
    <mergeCell ref="G222:M222"/>
    <mergeCell ref="G223:M223"/>
    <mergeCell ref="G224:M224"/>
    <mergeCell ref="G235:M235"/>
    <mergeCell ref="G236:M236"/>
    <mergeCell ref="G237:M237"/>
    <mergeCell ref="G238:M238"/>
    <mergeCell ref="G239:M239"/>
    <mergeCell ref="G230:M230"/>
    <mergeCell ref="G231:M231"/>
    <mergeCell ref="G232:M232"/>
    <mergeCell ref="G233:M233"/>
    <mergeCell ref="G234:M234"/>
    <mergeCell ref="G245:M245"/>
    <mergeCell ref="G246:M246"/>
    <mergeCell ref="G247:M247"/>
    <mergeCell ref="G248:M248"/>
    <mergeCell ref="G249:M249"/>
    <mergeCell ref="G240:M240"/>
    <mergeCell ref="G241:M241"/>
    <mergeCell ref="G242:M242"/>
    <mergeCell ref="G243:M243"/>
    <mergeCell ref="G244:M244"/>
    <mergeCell ref="G255:M255"/>
    <mergeCell ref="G256:M256"/>
    <mergeCell ref="G257:M257"/>
    <mergeCell ref="G258:M258"/>
    <mergeCell ref="G259:M259"/>
    <mergeCell ref="G250:M250"/>
    <mergeCell ref="G251:M251"/>
    <mergeCell ref="G252:M252"/>
    <mergeCell ref="G253:M253"/>
    <mergeCell ref="G254:M254"/>
    <mergeCell ref="G265:M265"/>
    <mergeCell ref="G266:M266"/>
    <mergeCell ref="G267:M267"/>
    <mergeCell ref="G268:M268"/>
    <mergeCell ref="G269:M269"/>
    <mergeCell ref="G260:M260"/>
    <mergeCell ref="G261:M261"/>
    <mergeCell ref="G262:M262"/>
    <mergeCell ref="G263:M263"/>
    <mergeCell ref="G264:M264"/>
    <mergeCell ref="G275:M275"/>
    <mergeCell ref="G276:M276"/>
    <mergeCell ref="G277:M277"/>
    <mergeCell ref="G278:M278"/>
    <mergeCell ref="G279:M279"/>
    <mergeCell ref="G270:M270"/>
    <mergeCell ref="G271:M271"/>
    <mergeCell ref="G272:M272"/>
    <mergeCell ref="G273:M273"/>
    <mergeCell ref="G274:M274"/>
    <mergeCell ref="G285:M285"/>
    <mergeCell ref="G286:M286"/>
    <mergeCell ref="G287:M287"/>
    <mergeCell ref="G288:M288"/>
    <mergeCell ref="G289:M289"/>
    <mergeCell ref="G280:M280"/>
    <mergeCell ref="G281:M281"/>
    <mergeCell ref="G282:M282"/>
    <mergeCell ref="G283:M283"/>
    <mergeCell ref="G284:M284"/>
    <mergeCell ref="G295:M295"/>
    <mergeCell ref="G296:M296"/>
    <mergeCell ref="G297:M297"/>
    <mergeCell ref="G298:M298"/>
    <mergeCell ref="G299:M299"/>
    <mergeCell ref="G290:M290"/>
    <mergeCell ref="G291:M291"/>
    <mergeCell ref="G292:M292"/>
    <mergeCell ref="G293:M293"/>
    <mergeCell ref="G294:M294"/>
    <mergeCell ref="G305:M305"/>
    <mergeCell ref="G306:M306"/>
    <mergeCell ref="G307:M307"/>
    <mergeCell ref="G308:M308"/>
    <mergeCell ref="G309:M309"/>
    <mergeCell ref="G300:M300"/>
    <mergeCell ref="G301:M301"/>
    <mergeCell ref="G302:M302"/>
    <mergeCell ref="G303:M303"/>
    <mergeCell ref="G304:M304"/>
    <mergeCell ref="G315:M315"/>
    <mergeCell ref="G316:M316"/>
    <mergeCell ref="G317:M317"/>
    <mergeCell ref="G318:M318"/>
    <mergeCell ref="G319:M319"/>
    <mergeCell ref="G310:M310"/>
    <mergeCell ref="G311:M311"/>
    <mergeCell ref="G312:M312"/>
    <mergeCell ref="G313:M313"/>
    <mergeCell ref="G314:M314"/>
    <mergeCell ref="G325:M325"/>
    <mergeCell ref="G326:M326"/>
    <mergeCell ref="G327:M327"/>
    <mergeCell ref="G328:M328"/>
    <mergeCell ref="G329:M329"/>
    <mergeCell ref="G320:M320"/>
    <mergeCell ref="G321:M321"/>
    <mergeCell ref="G322:M322"/>
    <mergeCell ref="G323:M323"/>
    <mergeCell ref="G324:M324"/>
    <mergeCell ref="G335:M335"/>
    <mergeCell ref="G336:M336"/>
    <mergeCell ref="G337:M337"/>
    <mergeCell ref="G338:M338"/>
    <mergeCell ref="G339:M339"/>
    <mergeCell ref="G330:M330"/>
    <mergeCell ref="G331:M331"/>
    <mergeCell ref="G332:M332"/>
    <mergeCell ref="G333:M333"/>
    <mergeCell ref="G334:M334"/>
    <mergeCell ref="G345:M345"/>
    <mergeCell ref="G346:M346"/>
    <mergeCell ref="G347:M347"/>
    <mergeCell ref="G348:M348"/>
    <mergeCell ref="G349:M349"/>
    <mergeCell ref="G340:M340"/>
    <mergeCell ref="G341:M341"/>
    <mergeCell ref="G342:M342"/>
    <mergeCell ref="G343:M343"/>
    <mergeCell ref="G344:M344"/>
    <mergeCell ref="G355:M355"/>
    <mergeCell ref="G356:M356"/>
    <mergeCell ref="G357:M357"/>
    <mergeCell ref="G358:M358"/>
    <mergeCell ref="G359:M359"/>
    <mergeCell ref="G350:M350"/>
    <mergeCell ref="G351:M351"/>
    <mergeCell ref="G352:M352"/>
    <mergeCell ref="G353:M353"/>
    <mergeCell ref="G354:M354"/>
    <mergeCell ref="G365:M365"/>
    <mergeCell ref="G366:M366"/>
    <mergeCell ref="G367:M367"/>
    <mergeCell ref="G368:M368"/>
    <mergeCell ref="G369:M369"/>
    <mergeCell ref="G360:M360"/>
    <mergeCell ref="G361:M361"/>
    <mergeCell ref="G362:M362"/>
    <mergeCell ref="G363:M363"/>
    <mergeCell ref="G364:M364"/>
    <mergeCell ref="G375:M375"/>
    <mergeCell ref="G376:M376"/>
    <mergeCell ref="G377:M377"/>
    <mergeCell ref="G378:M378"/>
    <mergeCell ref="G379:M379"/>
    <mergeCell ref="G370:M370"/>
    <mergeCell ref="G371:M371"/>
    <mergeCell ref="G372:M372"/>
    <mergeCell ref="G373:M373"/>
    <mergeCell ref="G374:M374"/>
    <mergeCell ref="G385:M385"/>
    <mergeCell ref="G386:M386"/>
    <mergeCell ref="G387:M387"/>
    <mergeCell ref="G388:M388"/>
    <mergeCell ref="G389:M389"/>
    <mergeCell ref="G380:M380"/>
    <mergeCell ref="G381:M381"/>
    <mergeCell ref="G382:M382"/>
    <mergeCell ref="G383:M383"/>
    <mergeCell ref="G384:M384"/>
    <mergeCell ref="G395:M395"/>
    <mergeCell ref="G396:M396"/>
    <mergeCell ref="G397:M397"/>
    <mergeCell ref="G398:M398"/>
    <mergeCell ref="G399:M399"/>
    <mergeCell ref="G390:M390"/>
    <mergeCell ref="G391:M391"/>
    <mergeCell ref="G392:M392"/>
    <mergeCell ref="G393:M393"/>
    <mergeCell ref="G394:M394"/>
    <mergeCell ref="G405:M405"/>
    <mergeCell ref="G406:M406"/>
    <mergeCell ref="G407:M407"/>
    <mergeCell ref="G408:M408"/>
    <mergeCell ref="G409:M409"/>
    <mergeCell ref="G400:M400"/>
    <mergeCell ref="G401:M401"/>
    <mergeCell ref="G402:M402"/>
    <mergeCell ref="G403:M403"/>
    <mergeCell ref="G404:M404"/>
    <mergeCell ref="G415:M415"/>
    <mergeCell ref="G416:M416"/>
    <mergeCell ref="G417:M417"/>
    <mergeCell ref="G418:M418"/>
    <mergeCell ref="G419:M419"/>
    <mergeCell ref="G410:M410"/>
    <mergeCell ref="G411:M411"/>
    <mergeCell ref="G412:M412"/>
    <mergeCell ref="G413:M413"/>
    <mergeCell ref="G414:M414"/>
    <mergeCell ref="G425:M425"/>
    <mergeCell ref="G426:M426"/>
    <mergeCell ref="G427:M427"/>
    <mergeCell ref="G428:M428"/>
    <mergeCell ref="G429:M429"/>
    <mergeCell ref="G420:M420"/>
    <mergeCell ref="G421:M421"/>
    <mergeCell ref="G422:M422"/>
    <mergeCell ref="G423:M423"/>
    <mergeCell ref="G424:M424"/>
    <mergeCell ref="G435:M435"/>
    <mergeCell ref="G436:M436"/>
    <mergeCell ref="G437:M437"/>
    <mergeCell ref="G438:M438"/>
    <mergeCell ref="G439:M439"/>
    <mergeCell ref="G430:M430"/>
    <mergeCell ref="G431:M431"/>
    <mergeCell ref="G432:M432"/>
    <mergeCell ref="G433:M433"/>
    <mergeCell ref="G434:M434"/>
    <mergeCell ref="G445:M445"/>
    <mergeCell ref="G446:M446"/>
    <mergeCell ref="G447:M447"/>
    <mergeCell ref="G448:M448"/>
    <mergeCell ref="G449:M449"/>
    <mergeCell ref="G440:M440"/>
    <mergeCell ref="G441:M441"/>
    <mergeCell ref="G442:M442"/>
    <mergeCell ref="G443:M443"/>
    <mergeCell ref="G444:M444"/>
    <mergeCell ref="G464:M464"/>
    <mergeCell ref="G455:M455"/>
    <mergeCell ref="G456:M456"/>
    <mergeCell ref="G457:M457"/>
    <mergeCell ref="G458:M458"/>
    <mergeCell ref="G459:M459"/>
    <mergeCell ref="G450:M450"/>
    <mergeCell ref="G451:M451"/>
    <mergeCell ref="G452:M452"/>
    <mergeCell ref="G453:M453"/>
    <mergeCell ref="G454:M454"/>
    <mergeCell ref="A1:S1"/>
    <mergeCell ref="G480:M480"/>
    <mergeCell ref="G481:M481"/>
    <mergeCell ref="G482:M482"/>
    <mergeCell ref="G483:M483"/>
    <mergeCell ref="G475:M475"/>
    <mergeCell ref="G476:M476"/>
    <mergeCell ref="G477:M477"/>
    <mergeCell ref="G478:M478"/>
    <mergeCell ref="G479:M479"/>
    <mergeCell ref="G470:M470"/>
    <mergeCell ref="G471:M471"/>
    <mergeCell ref="G472:M472"/>
    <mergeCell ref="G473:M473"/>
    <mergeCell ref="G474:M474"/>
    <mergeCell ref="G465:M465"/>
    <mergeCell ref="G466:M466"/>
    <mergeCell ref="G467:M467"/>
    <mergeCell ref="G468:M468"/>
    <mergeCell ref="G469:M469"/>
    <mergeCell ref="G460:M460"/>
    <mergeCell ref="G461:M461"/>
    <mergeCell ref="G462:M462"/>
    <mergeCell ref="G463:M463"/>
  </mergeCells>
  <dataValidations count="1">
    <dataValidation type="list" allowBlank="1" showInputMessage="1" showErrorMessage="1" sqref="D16:D483" xr:uid="{00000000-0002-0000-0000-000000000000}">
      <formula1>Useful_Life</formula1>
    </dataValidation>
  </dataValidations>
  <pageMargins left="0.25" right="0.25" top="0.75" bottom="0.75" header="0.3" footer="0.3"/>
  <pageSetup paperSize="5" scale="69" fitToHeight="0" orientation="landscape" r:id="rId1"/>
  <headerFooter differentFirst="1">
    <firstHeader>&amp;L&amp;G&amp;C&amp;"-,Bold"EPA Tier 3 Averaging Banking &amp; Trading Reporting Template&amp;R&amp;"-,Regular"Office of Transportation and Air Quality
August, 2018</firstHeader>
  </headerFooter>
  <cellWatches>
    <cellWatch r="M10"/>
    <cellWatch r="N10"/>
    <cellWatch r="O10"/>
    <cellWatch r="P10"/>
  </cellWatches>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Sheet2!$C$3:$C$4</xm:f>
          </x14:formula1>
          <xm:sqref>B16:B483</xm:sqref>
        </x14:dataValidation>
        <x14:dataValidation type="list" allowBlank="1" showInputMessage="1" showErrorMessage="1" xr:uid="{00000000-0002-0000-0000-000002000000}">
          <x14:formula1>
            <xm:f>Sheet2!$D$2</xm:f>
          </x14:formula1>
          <xm:sqref>E16:E483</xm:sqref>
        </x14:dataValidation>
        <x14:dataValidation type="list" allowBlank="1" showInputMessage="1" showErrorMessage="1" errorTitle="Invalid Bin" error="That is not a valid Bin entry." xr:uid="{00000000-0002-0000-0000-000003000000}">
          <x14:formula1>
            <xm:f>Sheet2!$I$12:$I$22</xm:f>
          </x14:formula1>
          <xm:sqref>C16:C483</xm:sqref>
        </x14:dataValidation>
        <x14:dataValidation type="list" allowBlank="1" showInputMessage="1" showErrorMessage="1" xr:uid="{00000000-0002-0000-0000-000004000000}">
          <x14:formula1>
            <xm:f>Sheet2!$E$1:$E$13</xm:f>
          </x14:formula1>
          <xm:sqref>C10:C11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9"/>
  <sheetViews>
    <sheetView zoomScale="55" zoomScaleNormal="55" workbookViewId="0">
      <selection activeCell="K7" sqref="K7:K8"/>
    </sheetView>
  </sheetViews>
  <sheetFormatPr defaultRowHeight="12.9"/>
  <cols>
    <col min="1" max="1" width="12.375" customWidth="1"/>
    <col min="3" max="3" width="18.25" customWidth="1"/>
    <col min="4" max="4" width="14.125" customWidth="1"/>
    <col min="5" max="5" width="16.5" customWidth="1"/>
    <col min="6" max="6" width="20.25" customWidth="1"/>
    <col min="7" max="7" width="17.125" customWidth="1"/>
    <col min="8" max="9" width="11.875" customWidth="1"/>
    <col min="10" max="10" width="13.125" customWidth="1"/>
    <col min="11" max="11" width="117.375" customWidth="1"/>
    <col min="13" max="13" width="12.25" customWidth="1"/>
    <col min="15" max="15" width="10.875" bestFit="1" customWidth="1"/>
    <col min="17" max="17" width="10.5" customWidth="1"/>
  </cols>
  <sheetData>
    <row r="1" spans="1:18" ht="35.35" customHeight="1">
      <c r="A1" s="396" t="s">
        <v>232</v>
      </c>
      <c r="B1" s="396"/>
      <c r="C1" s="396"/>
      <c r="D1" s="396"/>
      <c r="E1" s="396"/>
      <c r="F1" s="396"/>
      <c r="G1" s="396"/>
      <c r="H1" s="396"/>
      <c r="I1" s="396"/>
      <c r="J1" s="396"/>
      <c r="K1" s="396"/>
      <c r="L1" s="34"/>
      <c r="M1" s="356" t="s">
        <v>311</v>
      </c>
      <c r="N1" s="50"/>
      <c r="O1" s="50"/>
      <c r="P1" s="50"/>
      <c r="Q1" s="50"/>
    </row>
    <row r="2" spans="1:18" ht="30.6">
      <c r="A2" s="396" t="s">
        <v>46</v>
      </c>
      <c r="B2" s="396"/>
      <c r="C2" s="396"/>
      <c r="D2" s="396"/>
      <c r="E2" s="396"/>
      <c r="F2" s="396"/>
      <c r="G2" s="396"/>
      <c r="H2" s="396"/>
      <c r="I2" s="396"/>
      <c r="J2" s="65"/>
      <c r="K2" s="65" t="s">
        <v>34</v>
      </c>
      <c r="L2" s="50"/>
      <c r="M2" s="356" t="s">
        <v>307</v>
      </c>
      <c r="N2" s="50"/>
      <c r="O2" s="50"/>
      <c r="P2" s="50"/>
      <c r="Q2" s="50"/>
    </row>
    <row r="3" spans="1:18" s="43" customFormat="1" ht="31.25" thickBot="1">
      <c r="A3" s="34"/>
      <c r="B3" s="34"/>
      <c r="C3" s="34"/>
      <c r="D3" s="34"/>
      <c r="E3" s="34"/>
      <c r="F3" s="34"/>
      <c r="G3" s="34"/>
      <c r="H3" s="34"/>
      <c r="I3" s="34"/>
      <c r="J3" s="34"/>
      <c r="K3" s="34"/>
      <c r="L3" s="50"/>
      <c r="M3" s="356" t="s">
        <v>312</v>
      </c>
      <c r="N3" s="50"/>
      <c r="O3" s="50"/>
      <c r="P3" s="50"/>
      <c r="Q3" s="50"/>
    </row>
    <row r="4" spans="1:18" s="43" customFormat="1" ht="30.6">
      <c r="A4" s="374" t="s">
        <v>283</v>
      </c>
      <c r="B4" s="375"/>
      <c r="C4" s="375"/>
      <c r="D4" s="375"/>
      <c r="E4" s="375"/>
      <c r="F4" s="375"/>
      <c r="G4" s="375"/>
      <c r="H4" s="375"/>
      <c r="I4" s="375"/>
      <c r="J4" s="375"/>
      <c r="K4" s="376"/>
      <c r="L4" s="50"/>
      <c r="M4" s="356" t="s">
        <v>313</v>
      </c>
      <c r="N4" s="50"/>
      <c r="O4" s="50"/>
      <c r="P4" s="50"/>
      <c r="Q4" s="50"/>
    </row>
    <row r="5" spans="1:18" s="43" customFormat="1" ht="128.25" customHeight="1" thickBot="1">
      <c r="A5" s="371" t="s">
        <v>294</v>
      </c>
      <c r="B5" s="372"/>
      <c r="C5" s="372"/>
      <c r="D5" s="372"/>
      <c r="E5" s="372"/>
      <c r="F5" s="372"/>
      <c r="G5" s="372"/>
      <c r="H5" s="372"/>
      <c r="I5" s="372"/>
      <c r="J5" s="372"/>
      <c r="K5" s="373"/>
      <c r="L5" s="50"/>
      <c r="M5" s="50"/>
      <c r="N5" s="50"/>
      <c r="O5" s="50"/>
      <c r="P5" s="50"/>
      <c r="Q5" s="50"/>
    </row>
    <row r="6" spans="1:18" ht="12.1" customHeight="1" thickBot="1">
      <c r="A6" s="34"/>
      <c r="B6" s="35"/>
      <c r="C6" s="35"/>
      <c r="D6" s="35"/>
      <c r="E6" s="35"/>
      <c r="F6" s="35"/>
      <c r="G6" s="35"/>
      <c r="H6" s="35"/>
      <c r="I6" s="35"/>
      <c r="J6" s="35"/>
      <c r="K6" s="35"/>
      <c r="L6" s="14"/>
      <c r="M6" s="14"/>
    </row>
    <row r="7" spans="1:18" ht="21.75" customHeight="1" thickBot="1">
      <c r="A7" s="402" t="s">
        <v>12</v>
      </c>
      <c r="B7" s="403"/>
      <c r="C7" s="404"/>
      <c r="D7" s="414">
        <v>2019</v>
      </c>
      <c r="E7" s="415"/>
      <c r="F7" s="35"/>
      <c r="G7" s="35"/>
      <c r="H7" s="35"/>
      <c r="I7" s="35"/>
      <c r="J7" s="35"/>
      <c r="K7" s="342"/>
      <c r="L7" s="3"/>
      <c r="M7" s="14"/>
    </row>
    <row r="8" spans="1:18" ht="26.35" customHeight="1" thickBot="1">
      <c r="A8" s="402" t="s">
        <v>65</v>
      </c>
      <c r="B8" s="403"/>
      <c r="C8" s="404"/>
      <c r="D8" s="418" t="s">
        <v>66</v>
      </c>
      <c r="E8" s="419"/>
      <c r="F8" s="420"/>
      <c r="G8" s="35"/>
      <c r="H8" s="35"/>
      <c r="I8" s="35"/>
      <c r="J8" s="35"/>
      <c r="K8" s="343"/>
      <c r="L8" s="3"/>
      <c r="M8" s="14"/>
    </row>
    <row r="9" spans="1:18" ht="21.1" customHeight="1" thickBot="1">
      <c r="A9" s="402" t="s">
        <v>67</v>
      </c>
      <c r="B9" s="403"/>
      <c r="C9" s="404"/>
      <c r="D9" s="405" t="str">
        <f>IF(D8="Primary--(Used for 2016-2021MYs)","40 CFR 86.1816-18(b)(7) and/or (b)(11)",IF(D8="Alternative---(Used for 2019-2021MYs)","40 CFR 86.1816-18(b)(8)","ERROR"))</f>
        <v>40 CFR 86.1816-18(b)(7) and/or (b)(11)</v>
      </c>
      <c r="E9" s="406"/>
      <c r="F9" s="407"/>
      <c r="G9" s="35"/>
      <c r="H9" s="35"/>
      <c r="I9" s="35"/>
      <c r="J9" s="35"/>
      <c r="K9" s="110"/>
      <c r="L9" s="30"/>
      <c r="M9" s="36"/>
    </row>
    <row r="10" spans="1:18" ht="21.1" customHeight="1" thickBot="1">
      <c r="A10" s="94"/>
      <c r="B10" s="427" t="s">
        <v>54</v>
      </c>
      <c r="C10" s="427"/>
      <c r="D10" s="428" t="s">
        <v>32</v>
      </c>
      <c r="E10" s="429"/>
      <c r="F10" s="430"/>
      <c r="G10" s="104"/>
      <c r="H10" s="105"/>
      <c r="I10" s="35"/>
      <c r="J10" s="35"/>
      <c r="K10" s="39"/>
      <c r="L10" s="30"/>
      <c r="M10" s="36"/>
    </row>
    <row r="11" spans="1:18" ht="12.1" customHeight="1" thickBot="1">
      <c r="A11" s="34"/>
      <c r="B11" s="35"/>
      <c r="C11" s="35"/>
      <c r="D11" s="35"/>
      <c r="E11" s="35"/>
      <c r="F11" s="35"/>
      <c r="G11" s="35"/>
      <c r="H11" s="35"/>
      <c r="I11" s="35"/>
      <c r="J11" s="35"/>
      <c r="K11" s="39"/>
      <c r="L11" s="30"/>
      <c r="M11" s="36"/>
    </row>
    <row r="12" spans="1:18" s="1" customFormat="1" ht="18" customHeight="1" thickBot="1">
      <c r="A12" s="48"/>
      <c r="B12" s="48"/>
      <c r="C12" s="48"/>
      <c r="D12" s="411" t="s">
        <v>5</v>
      </c>
      <c r="E12" s="412"/>
      <c r="F12" s="413"/>
      <c r="G12" s="408" t="s">
        <v>42</v>
      </c>
      <c r="H12" s="397" t="s">
        <v>52</v>
      </c>
      <c r="I12" s="397" t="s">
        <v>53</v>
      </c>
      <c r="J12" s="397" t="s">
        <v>48</v>
      </c>
      <c r="K12" s="408" t="s">
        <v>4</v>
      </c>
      <c r="L12" s="52"/>
      <c r="M12" s="54"/>
    </row>
    <row r="13" spans="1:18" s="1" customFormat="1" ht="70.5" customHeight="1" thickBot="1">
      <c r="A13" s="416" t="s">
        <v>30</v>
      </c>
      <c r="B13" s="416" t="s">
        <v>6</v>
      </c>
      <c r="C13" s="400" t="s">
        <v>7</v>
      </c>
      <c r="D13" s="2" t="s">
        <v>50</v>
      </c>
      <c r="E13" s="45" t="s">
        <v>51</v>
      </c>
      <c r="F13" s="46" t="s">
        <v>13</v>
      </c>
      <c r="G13" s="410"/>
      <c r="H13" s="398"/>
      <c r="I13" s="398"/>
      <c r="J13" s="398"/>
      <c r="K13" s="409"/>
      <c r="L13" s="53"/>
      <c r="M13" s="54"/>
      <c r="Q13" s="129"/>
      <c r="R13" s="129"/>
    </row>
    <row r="14" spans="1:18" s="1" customFormat="1" ht="21.1" customHeight="1" thickBot="1">
      <c r="A14" s="417"/>
      <c r="B14" s="417"/>
      <c r="C14" s="401"/>
      <c r="D14" s="47" t="s">
        <v>31</v>
      </c>
      <c r="E14" s="47" t="s">
        <v>31</v>
      </c>
      <c r="F14" s="59" t="s">
        <v>8</v>
      </c>
      <c r="G14" s="47" t="s">
        <v>31</v>
      </c>
      <c r="H14" s="399"/>
      <c r="I14" s="399"/>
      <c r="J14" s="399"/>
      <c r="K14" s="410"/>
      <c r="L14" s="53"/>
      <c r="M14" s="51"/>
      <c r="Q14" s="89"/>
    </row>
    <row r="15" spans="1:18" s="1" customFormat="1" ht="11.25" customHeight="1">
      <c r="A15" s="8"/>
      <c r="B15" s="8"/>
      <c r="C15" s="8"/>
      <c r="D15" s="6"/>
      <c r="E15" s="6"/>
      <c r="F15" s="6"/>
      <c r="G15" s="6"/>
      <c r="H15" s="9"/>
      <c r="I15" s="9"/>
      <c r="J15" s="9"/>
      <c r="K15" s="9"/>
      <c r="L15" s="49"/>
      <c r="M15" s="60"/>
    </row>
    <row r="16" spans="1:18" s="1" customFormat="1" ht="16.3" thickBot="1">
      <c r="A16" s="10" t="s">
        <v>14</v>
      </c>
      <c r="B16" s="11"/>
      <c r="C16" s="11"/>
      <c r="D16" s="11"/>
      <c r="E16" s="11"/>
      <c r="F16" s="4"/>
      <c r="G16" s="12"/>
      <c r="H16" s="11"/>
      <c r="I16" s="11"/>
      <c r="J16" s="11"/>
      <c r="K16" s="13"/>
      <c r="L16" s="11"/>
      <c r="M16" s="13"/>
    </row>
    <row r="17" spans="1:17" s="14" customFormat="1" ht="15.65">
      <c r="A17" s="127">
        <v>42856</v>
      </c>
      <c r="B17" s="22">
        <v>2016</v>
      </c>
      <c r="C17" s="107" t="s">
        <v>68</v>
      </c>
      <c r="D17" s="143" t="str">
        <f>IF(AND(B17=2016,C17="HD Class 2b"),"0.333", IF(AND(B17=2017,C17="HD Class 2b"),"0.310", IF(AND(B17=2018,C17="HD Class 2b"),"0.278", IF(AND(B17=2019,C17="HD Class 2b"),"0.253", IF(AND(B17=2020,C17="HD Class 2b"),"0.228", IF(AND(B17=2021,C17="HD Class 2b"),"0.203", IF(AND(B17&gt;2021,C17="HD Class 2b"),"0.178",IF(AND(B17=2016,C17="HD Class 3"),"0.548", IF(AND(B17=2017,C17="HD Class 3"),"0.508", IF(AND(B17=2018,C17="HD Class 3"),"0.451", IF(AND(B17=2019,C17="HD Class 3"),"0.400", IF(AND(B17=2020,C17="HD Class 3"),"0.349", IF(AND(B17=2021,C17="HD Class 3"),"0.298", IF(AND(B17&gt;2021,C17="HD Class 3"),"0.247", ERROR))))))))))))))</f>
        <v>0.333</v>
      </c>
      <c r="E17" s="87">
        <v>0.30199999999999999</v>
      </c>
      <c r="F17" s="106">
        <v>10002</v>
      </c>
      <c r="G17" s="111">
        <f>IF($D$8="Alternative---(Used for 2019-2021MYs)", "Not Allowed", IF(E17= "", "ERROR", astm((astm(D17,3)-(astm(E17,3)))*F17,0)))</f>
        <v>310</v>
      </c>
      <c r="H17" s="68">
        <v>42735</v>
      </c>
      <c r="I17" s="115">
        <f>DATE(YEAR(H17)+5,MONTH(H17),DAY(H17))</f>
        <v>44561</v>
      </c>
      <c r="J17" s="115">
        <f>DATE(YEAR(H17)+5,MONTH(H17),DAY(H17))</f>
        <v>44561</v>
      </c>
      <c r="K17" s="26" t="s">
        <v>236</v>
      </c>
      <c r="L17" s="11"/>
      <c r="M17" s="4"/>
      <c r="Q17" s="89"/>
    </row>
    <row r="18" spans="1:17" s="14" customFormat="1" ht="15.65">
      <c r="A18" s="84">
        <v>42856</v>
      </c>
      <c r="B18" s="23">
        <v>2016</v>
      </c>
      <c r="C18" s="32" t="s">
        <v>69</v>
      </c>
      <c r="D18" s="144" t="str">
        <f>IF(AND(B18=2016,C18="HD Class 2b"),"0.333", IF(AND(B18=2017,C18="HD Class 2b"),"0.310", IF(AND(B18=2018,C18="HD Class 2b"),"0.278", IF(AND(B18=2019,C18="HD Class 2b"),"0.253", IF(AND(B18=2020,C18="HD Class 2b"),"0.228", IF(AND(B18=2021,C18="HD Class 2b"),"0.203", IF(AND(B18&gt;2021,C18="HD Class 2b"),"0.178",IF(AND(B18=2016,C18="HD Class 3"),"0.548", IF(AND(B18=2017,C18="HD Class 3"),"0.508", IF(AND(B18=2018,C18="HD Class 3"),"0.451", IF(AND(B18=2019,C18="HD Class 3"),"0.400", IF(AND(B18=2020,C18="HD Class 3"),"0.349", IF(AND(B18=2021,C18="HD Class 3"),"0.298", IF(AND(B18&gt;2021,C18="HD Class 3"),"0.247", ERROR))))))))))))))</f>
        <v>0.548</v>
      </c>
      <c r="E18" s="62">
        <v>0.42099999999999999</v>
      </c>
      <c r="F18" s="75">
        <v>1000</v>
      </c>
      <c r="G18" s="112">
        <f>IF($D$8="Alternative---(Used for 2019-2021MYs)", "Not Allowed", IF(E18= "", "ERROR", astm((astm(D18,3)-(astm(E18,3)))*F18,0)))</f>
        <v>127</v>
      </c>
      <c r="H18" s="69">
        <v>42735</v>
      </c>
      <c r="I18" s="116">
        <f>DATE(YEAR(H18)+5,MONTH(H18),DAY(H18))</f>
        <v>44561</v>
      </c>
      <c r="J18" s="116">
        <f>DATE(YEAR(H18)+5,MONTH(H18),DAY(H18))</f>
        <v>44561</v>
      </c>
      <c r="K18" s="27" t="s">
        <v>237</v>
      </c>
      <c r="L18" s="11"/>
      <c r="M18" s="4"/>
      <c r="Q18" s="89"/>
    </row>
    <row r="19" spans="1:17" s="14" customFormat="1" ht="16.3" thickBot="1">
      <c r="A19" s="24" t="s">
        <v>226</v>
      </c>
      <c r="B19" s="57">
        <v>2016</v>
      </c>
      <c r="C19" s="61" t="s">
        <v>9</v>
      </c>
      <c r="D19" s="72" t="s">
        <v>10</v>
      </c>
      <c r="E19" s="73" t="s">
        <v>10</v>
      </c>
      <c r="F19" s="76" t="s">
        <v>10</v>
      </c>
      <c r="G19" s="113">
        <v>-437</v>
      </c>
      <c r="H19" s="124">
        <v>42735</v>
      </c>
      <c r="I19" s="71" t="s">
        <v>10</v>
      </c>
      <c r="J19" s="74" t="s">
        <v>10</v>
      </c>
      <c r="K19" s="28" t="s">
        <v>225</v>
      </c>
      <c r="L19" s="11"/>
      <c r="M19" s="4"/>
    </row>
    <row r="20" spans="1:17" s="14" customFormat="1" ht="16.3" thickBot="1">
      <c r="A20" s="17"/>
      <c r="B20" s="18"/>
      <c r="C20" s="18"/>
      <c r="D20" s="424" t="s">
        <v>45</v>
      </c>
      <c r="E20" s="425"/>
      <c r="F20" s="426"/>
      <c r="G20" s="21">
        <f>SUM(G17:G19)</f>
        <v>0</v>
      </c>
      <c r="H20" s="66"/>
      <c r="I20" s="66"/>
      <c r="J20" s="66"/>
      <c r="K20" s="70"/>
      <c r="L20" s="11"/>
      <c r="M20" s="4"/>
    </row>
    <row r="21" spans="1:17" s="14" customFormat="1" ht="16.3" thickBot="1">
      <c r="A21" s="10" t="s">
        <v>15</v>
      </c>
      <c r="B21" s="11"/>
      <c r="C21" s="11"/>
      <c r="D21" s="11"/>
      <c r="E21" s="11"/>
      <c r="F21" s="11"/>
      <c r="G21" s="12"/>
      <c r="H21" s="66"/>
      <c r="I21" s="66"/>
      <c r="J21" s="66"/>
      <c r="K21" s="13"/>
      <c r="L21" s="11"/>
      <c r="M21" s="4"/>
    </row>
    <row r="22" spans="1:17" s="14" customFormat="1" ht="15.65">
      <c r="A22" s="85">
        <v>43221</v>
      </c>
      <c r="B22" s="22">
        <v>2017</v>
      </c>
      <c r="C22" s="31" t="s">
        <v>68</v>
      </c>
      <c r="D22" s="178" t="str">
        <f>IF(AND(B22=2016,C22="HD Class 2b"),"0.333", IF(AND(B22=2017,C22="HD Class 2b"),"0.310", IF(AND(B22=2018,C22="HD Class 2b"),"0.278", IF(AND(B22=2019,C22="HD Class 2b"),"0.253", IF(AND(B22=2020,C22="HD Class 2b"),"0.228", IF(AND(B22=2021,C22="HD Class 2b"),"0.203", IF(AND(B22&gt;2021,C22="HD Class 2b"),"0.178",IF(AND(B22=2016,C22="HD Class 3"),"0.548", IF(AND(B22=2017,C22="HD Class 3"),"0.508", IF(AND(B22=2018,C22="HD Class 3"),"0.451", IF(AND(B22=2019,C22="HD Class 3"),"0.400", IF(AND(B22=2020,C22="HD Class 3"),"0.349", IF(AND(B22=2021,C22="HD Class 3"),"0.298", IF(AND(B22&gt;2021,C22="HD Class 3"),"0.247", ERROR))))))))))))))</f>
        <v>0.310</v>
      </c>
      <c r="E22" s="87">
        <v>0.29799999999999999</v>
      </c>
      <c r="F22" s="106">
        <v>21784</v>
      </c>
      <c r="G22" s="111">
        <f>IF($D$8="Alternative---(Used for 2019-2021MYs)", "Not Allowed", IF(E22= "", "ERROR", astm((astm(D22,3)-(astm(E22,3)))*F22,0)))</f>
        <v>261</v>
      </c>
      <c r="H22" s="68">
        <v>43100</v>
      </c>
      <c r="I22" s="115">
        <f>DATE(YEAR(H22)+5,MONTH(H22),DAY(H22))</f>
        <v>44926</v>
      </c>
      <c r="J22" s="115">
        <f>DATE(YEAR(H22)+5,MONTH(H22),DAY(H22))</f>
        <v>44926</v>
      </c>
      <c r="K22" s="26" t="s">
        <v>238</v>
      </c>
      <c r="L22" s="11"/>
      <c r="M22" s="4"/>
    </row>
    <row r="23" spans="1:17" s="14" customFormat="1" ht="15.65">
      <c r="A23" s="84">
        <v>43221</v>
      </c>
      <c r="B23" s="23">
        <v>2017</v>
      </c>
      <c r="C23" s="32" t="s">
        <v>69</v>
      </c>
      <c r="D23" s="144" t="str">
        <f>IF(AND(B23=2016,C23="HD Class 2b"),"0.333", IF(AND(B23=2017,C23="HD Class 2b"),"0.310", IF(AND(B23=2018,C23="HD Class 2b"),"0.278", IF(AND(B23=2019,C23="HD Class 2b"),"0.253", IF(AND(B23=2020,C23="HD Class 2b"),"0.228", IF(AND(B23=2021,C23="HD Class 2b"),"0.203", IF(AND(B23&gt;2021,C23="HD Class 2b"),"0.178",IF(AND(B23=2016,C23="HD Class 3"),"0.548", IF(AND(B23=2017,C23="HD Class 3"),"0.508", IF(AND(B23=2018,C23="HD Class 3"),"0.451", IF(AND(B23=2019,C23="HD Class 3"),"0.400", IF(AND(B23=2020,C23="HD Class 3"),"0.349", IF(AND(B23=2021,C23="HD Class 3"),"0.298", IF(AND(B23&gt;2021,C23="HD Class 3"),"0.247", ERROR))))))))))))))</f>
        <v>0.508</v>
      </c>
      <c r="E23" s="62">
        <v>0.501</v>
      </c>
      <c r="F23" s="75">
        <v>1000</v>
      </c>
      <c r="G23" s="232">
        <f>IF($D$8="Alternative---(Used for 2019-2021MYs)", "Not Allowed", IF(E23= "", "ERROR", astm((astm(D23,3)-(astm(E23,3)))*F23,0)))</f>
        <v>7</v>
      </c>
      <c r="H23" s="69">
        <v>43100</v>
      </c>
      <c r="I23" s="116">
        <f>DATE(YEAR(H23)+5,MONTH(H23),DAY(H23))</f>
        <v>44926</v>
      </c>
      <c r="J23" s="117">
        <f>DATE(YEAR(H23)+5,MONTH(H23),DAY(H23))</f>
        <v>44926</v>
      </c>
      <c r="K23" s="27" t="s">
        <v>239</v>
      </c>
      <c r="L23" s="11"/>
      <c r="M23" s="4"/>
    </row>
    <row r="24" spans="1:17" s="14" customFormat="1" ht="16.3" thickBot="1">
      <c r="A24" s="24" t="s">
        <v>226</v>
      </c>
      <c r="B24" s="57">
        <v>2017</v>
      </c>
      <c r="C24" s="61" t="s">
        <v>9</v>
      </c>
      <c r="D24" s="72" t="s">
        <v>10</v>
      </c>
      <c r="E24" s="73" t="s">
        <v>10</v>
      </c>
      <c r="F24" s="76" t="s">
        <v>10</v>
      </c>
      <c r="G24" s="113">
        <v>-268</v>
      </c>
      <c r="H24" s="124">
        <v>43100</v>
      </c>
      <c r="I24" s="71"/>
      <c r="J24" s="74"/>
      <c r="K24" s="28" t="s">
        <v>227</v>
      </c>
      <c r="L24" s="11"/>
      <c r="M24" s="4"/>
    </row>
    <row r="25" spans="1:17" s="14" customFormat="1" ht="16.3" thickBot="1">
      <c r="A25" s="17"/>
      <c r="B25" s="18"/>
      <c r="C25" s="18"/>
      <c r="D25" s="424" t="s">
        <v>49</v>
      </c>
      <c r="E25" s="425"/>
      <c r="F25" s="426"/>
      <c r="G25" s="21">
        <f>SUM(G22:G24)</f>
        <v>0</v>
      </c>
      <c r="H25" s="66"/>
      <c r="I25" s="66"/>
      <c r="J25" s="66"/>
      <c r="K25" s="70"/>
      <c r="L25" s="11"/>
      <c r="M25" s="4"/>
    </row>
    <row r="26" spans="1:17" s="14" customFormat="1" ht="16.3" thickBot="1">
      <c r="A26" s="17"/>
      <c r="B26" s="18"/>
      <c r="C26" s="18"/>
      <c r="D26" s="40"/>
      <c r="E26" s="40"/>
      <c r="F26" s="40"/>
      <c r="G26" s="19"/>
      <c r="H26" s="66"/>
      <c r="I26" s="66"/>
      <c r="J26" s="66"/>
      <c r="K26" s="13"/>
      <c r="L26" s="11"/>
      <c r="M26" s="4"/>
    </row>
    <row r="27" spans="1:17" s="14" customFormat="1" ht="16.3" thickBot="1">
      <c r="A27" s="17"/>
      <c r="B27" s="18"/>
      <c r="C27" s="421" t="s">
        <v>70</v>
      </c>
      <c r="D27" s="422"/>
      <c r="E27" s="422"/>
      <c r="F27" s="423"/>
      <c r="G27" s="63">
        <f>SUM(G20+G25)</f>
        <v>0</v>
      </c>
      <c r="H27" s="66"/>
      <c r="I27" s="67"/>
      <c r="J27" s="66"/>
      <c r="K27" s="13"/>
      <c r="L27" s="11"/>
      <c r="M27" s="4"/>
    </row>
    <row r="28" spans="1:17" s="14" customFormat="1" ht="16.3" thickBot="1">
      <c r="A28" s="431" t="s">
        <v>112</v>
      </c>
      <c r="B28" s="431"/>
      <c r="C28" s="432"/>
      <c r="D28" s="11"/>
      <c r="E28" s="11"/>
      <c r="F28" s="11"/>
      <c r="G28" s="12"/>
      <c r="H28" s="66"/>
      <c r="I28" s="66"/>
      <c r="J28" s="66"/>
      <c r="K28" s="13"/>
      <c r="L28" s="11"/>
      <c r="M28" s="4"/>
    </row>
    <row r="29" spans="1:17" s="14" customFormat="1" ht="15.65">
      <c r="A29" s="85">
        <v>43586</v>
      </c>
      <c r="B29" s="22">
        <v>2018</v>
      </c>
      <c r="C29" s="31" t="s">
        <v>68</v>
      </c>
      <c r="D29" s="178" t="str">
        <f>IF(AND(B29=2016,C29="HD Class 2b"),"0.333", IF(AND(B29=2017,C29="HD Class 2b"),"0.310", IF(AND(B29=2018,C29="HD Class 2b"),"0.278", IF(AND(B29=2019,C29="HD Class 2b"),"0.253", IF(AND(B29=2020,C29="HD Class 2b"),"0.228", IF(AND(B29=2021,C29="HD Class 2b"),"0.203", IF(AND(B29&gt;2021,C29="HD Class 2b"),"0.178",IF(AND(B29=2016,C29="HD Class 3"),"0.548", IF(AND(B29=2017,C29="HD Class 3"),"0.508", IF(AND(B29=2018,C29="HD Class 3"),"0.451", IF(AND(B29=2019,C29="HD Class 3"),"0.400", IF(AND(B29=2020,C29="HD Class 3"),"0.349", IF(AND(B29=2021,C29="HD Class 3"),"0.298", IF(AND(B29&gt;2021,C29="HD Class 3"),"0.247", ERROR))))))))))))))</f>
        <v>0.278</v>
      </c>
      <c r="E29" s="87">
        <v>0.29799999999999999</v>
      </c>
      <c r="F29" s="106">
        <v>58471</v>
      </c>
      <c r="G29" s="114">
        <f>IF($D$8="Alternative---(Used for 2019-2021MYs)", "Not Allowed", IF(E29= "", "ERROR", astm((astm(D29,3)-(astm(E29,3)))*F29,0)))</f>
        <v>-1169</v>
      </c>
      <c r="H29" s="68">
        <v>43465</v>
      </c>
      <c r="I29" s="115">
        <f>DATE(YEAR(H29)+5,MONTH(H29),DAY(H29))</f>
        <v>45291</v>
      </c>
      <c r="J29" s="115">
        <f>DATE(YEAR(H29)+5,MONTH(H29),DAY(H29))</f>
        <v>45291</v>
      </c>
      <c r="K29" s="26" t="s">
        <v>240</v>
      </c>
      <c r="L29" s="11"/>
      <c r="M29" s="4"/>
    </row>
    <row r="30" spans="1:17" s="14" customFormat="1" ht="15.65">
      <c r="A30" s="84">
        <v>43586</v>
      </c>
      <c r="B30" s="23">
        <v>2018</v>
      </c>
      <c r="C30" s="32" t="s">
        <v>69</v>
      </c>
      <c r="D30" s="144" t="str">
        <f>IF(AND(B30=2016,C30="HD Class 2b"),"0.333", IF(AND(B30=2017,C30="HD Class 2b"),"0.310", IF(AND(B30=2018,C30="HD Class 2b"),"0.278", IF(AND(B30=2019,C30="HD Class 2b"),"0.253", IF(AND(B30=2020,C30="HD Class 2b"),"0.228", IF(AND(B30=2021,C30="HD Class 2b"),"0.203", IF(AND(B30&gt;2021,C30="HD Class 2b"),"0.178",IF(AND(B30=2016,C30="HD Class 3"),"0.548", IF(AND(B30=2017,C30="HD Class 3"),"0.508", IF(AND(B30=2018,C30="HD Class 3"),"0.451", IF(AND(B30=2019,C30="HD Class 3"),"0.400", IF(AND(B30=2020,C30="HD Class 3"),"0.349", IF(AND(B30=2021,C30="HD Class 3"),"0.298", IF(AND(B30&gt;2021,C30="HD Class 3"),"0.247", ERROR))))))))))))))</f>
        <v>0.451</v>
      </c>
      <c r="E30" s="62">
        <v>0.46</v>
      </c>
      <c r="F30" s="75">
        <v>10000</v>
      </c>
      <c r="G30" s="112">
        <f>IF($D$8="Alternative---(Used for 2019-2021MYs)", "Not Allowed", IF(E30= "", "ERROR", astm((astm(D30,3)-(astm(E30,3)))*F30,0)))</f>
        <v>-90</v>
      </c>
      <c r="H30" s="69">
        <v>43465</v>
      </c>
      <c r="I30" s="116">
        <f>DATE(YEAR(H30)+5,MONTH(H30),DAY(H30))</f>
        <v>45291</v>
      </c>
      <c r="J30" s="116">
        <f>DATE(YEAR(H30)+5,MONTH(H30),DAY(H30))</f>
        <v>45291</v>
      </c>
      <c r="K30" s="27" t="s">
        <v>241</v>
      </c>
      <c r="L30" s="11"/>
      <c r="M30" s="4"/>
    </row>
    <row r="31" spans="1:17" s="14" customFormat="1" ht="15.65">
      <c r="A31" s="233" t="s">
        <v>226</v>
      </c>
      <c r="B31" s="23">
        <v>2016</v>
      </c>
      <c r="C31" s="32" t="s">
        <v>9</v>
      </c>
      <c r="D31" s="234" t="s">
        <v>10</v>
      </c>
      <c r="E31" s="217" t="s">
        <v>10</v>
      </c>
      <c r="F31" s="218" t="s">
        <v>10</v>
      </c>
      <c r="G31" s="112">
        <v>437</v>
      </c>
      <c r="H31" s="204">
        <v>42735</v>
      </c>
      <c r="I31" s="235" t="s">
        <v>10</v>
      </c>
      <c r="J31" s="236" t="s">
        <v>10</v>
      </c>
      <c r="K31" s="202" t="s">
        <v>225</v>
      </c>
      <c r="L31" s="11"/>
      <c r="M31" s="4"/>
    </row>
    <row r="32" spans="1:17" s="14" customFormat="1" ht="15.65">
      <c r="A32" s="233" t="s">
        <v>226</v>
      </c>
      <c r="B32" s="23">
        <v>2017</v>
      </c>
      <c r="C32" s="32" t="s">
        <v>9</v>
      </c>
      <c r="D32" s="234" t="s">
        <v>10</v>
      </c>
      <c r="E32" s="217" t="s">
        <v>10</v>
      </c>
      <c r="F32" s="218" t="s">
        <v>10</v>
      </c>
      <c r="G32" s="112">
        <v>268</v>
      </c>
      <c r="H32" s="204">
        <v>43100</v>
      </c>
      <c r="I32" s="237"/>
      <c r="J32" s="238"/>
      <c r="K32" s="202" t="s">
        <v>227</v>
      </c>
      <c r="L32" s="11"/>
      <c r="M32" s="4"/>
    </row>
    <row r="33" spans="1:15" s="14" customFormat="1" ht="16.3" thickBot="1">
      <c r="A33" s="195">
        <v>43485</v>
      </c>
      <c r="B33" s="196">
        <v>2018</v>
      </c>
      <c r="C33" s="188" t="s">
        <v>9</v>
      </c>
      <c r="D33" s="230" t="s">
        <v>10</v>
      </c>
      <c r="E33" s="198" t="s">
        <v>10</v>
      </c>
      <c r="F33" s="231" t="s">
        <v>10</v>
      </c>
      <c r="G33" s="232">
        <v>500</v>
      </c>
      <c r="H33" s="215">
        <v>42735</v>
      </c>
      <c r="I33" s="116">
        <f>DATE(YEAR(H33)+5,MONTH(H33),DAY(H33))</f>
        <v>44561</v>
      </c>
      <c r="J33" s="116">
        <f>DATE(YEAR(H33)+5,MONTH(H33),DAY(H33))</f>
        <v>44561</v>
      </c>
      <c r="K33" s="189" t="s">
        <v>85</v>
      </c>
      <c r="L33" s="11"/>
      <c r="M33" s="4"/>
    </row>
    <row r="34" spans="1:15" s="14" customFormat="1" ht="16.3" thickBot="1">
      <c r="A34" s="17"/>
      <c r="B34" s="18"/>
      <c r="C34" s="18"/>
      <c r="D34" s="424" t="s">
        <v>90</v>
      </c>
      <c r="E34" s="425"/>
      <c r="F34" s="426"/>
      <c r="G34" s="128">
        <f>SUM(G29:G33)</f>
        <v>-54</v>
      </c>
      <c r="H34" s="66"/>
      <c r="I34" s="67"/>
      <c r="J34" s="66"/>
      <c r="K34" s="70"/>
      <c r="L34" s="11"/>
      <c r="M34" s="4"/>
    </row>
    <row r="35" spans="1:15" s="14" customFormat="1" ht="16.3" thickBot="1">
      <c r="A35" s="17"/>
      <c r="B35" s="18"/>
      <c r="C35" s="18"/>
      <c r="D35" s="18"/>
      <c r="E35" s="18"/>
      <c r="F35" s="19"/>
      <c r="G35" s="19"/>
      <c r="H35" s="66"/>
      <c r="I35" s="66"/>
      <c r="J35" s="66"/>
      <c r="K35" s="13"/>
      <c r="L35" s="11"/>
      <c r="M35" s="4"/>
    </row>
    <row r="36" spans="1:15" s="14" customFormat="1" ht="16.3" thickBot="1">
      <c r="A36" s="17"/>
      <c r="B36" s="18"/>
      <c r="C36" s="421" t="s">
        <v>84</v>
      </c>
      <c r="D36" s="422"/>
      <c r="E36" s="422"/>
      <c r="F36" s="423"/>
      <c r="G36" s="63">
        <f>SUM(G27+G34)</f>
        <v>-54</v>
      </c>
      <c r="H36" s="66"/>
      <c r="J36" s="66"/>
      <c r="K36" s="13"/>
      <c r="L36" s="11"/>
      <c r="M36" s="4"/>
      <c r="O36" s="89"/>
    </row>
    <row r="37" spans="1:15" s="1" customFormat="1" ht="16.3" thickBot="1">
      <c r="A37" s="10" t="s">
        <v>16</v>
      </c>
      <c r="B37" s="11"/>
      <c r="C37" s="11"/>
      <c r="D37" s="11"/>
      <c r="E37" s="11"/>
      <c r="F37" s="11"/>
      <c r="G37" s="12"/>
      <c r="H37" s="66"/>
      <c r="I37" s="66"/>
      <c r="J37" s="66"/>
      <c r="K37" s="13"/>
      <c r="L37" s="11"/>
      <c r="M37" s="4"/>
    </row>
    <row r="38" spans="1:15" s="1" customFormat="1" ht="15.65">
      <c r="A38" s="85">
        <v>43952</v>
      </c>
      <c r="B38" s="56">
        <v>2019</v>
      </c>
      <c r="C38" s="31" t="s">
        <v>68</v>
      </c>
      <c r="D38" s="345" t="str">
        <f>IF(AND(B38=2016,C38="HD Class 2b"),"0.333", IF(AND(B38=2017,C38="HD Class 2b"),"0.310", IF(AND(B38=2018,C38="HD Class 2b"),"0.278", IF(AND(B38=2019,C38="HD Class 2b"),"0.253", IF(AND(B38=2020,C38="HD Class 2b"),"0.228", IF(AND(B38=2021,C38="HD Class 2b"),"0.203", IF(AND(B38&gt;2021,C38="HD Class 2b"),"0.178",IF(AND(B38=2016,C38="HD Class 3"),"0.548", IF(AND(B38=2017,C38="HD Class 3"),"0.508", IF(AND(B38=2018,C38="HD Class 3"),"0.451", IF(AND(B38=2019,C38="HD Class 3"),"0.400", IF(AND(B38=2020,C38="HD Class 3"),"0.349", IF(AND(B38=2021,C38="HD Class 3"),"0.298", IF(AND(B38&gt;2021,C38="HD Class 3"),"0.247", ERROR))))))))))))))</f>
        <v>0.253</v>
      </c>
      <c r="E38" s="87">
        <f>HDV!H10</f>
        <v>0.224</v>
      </c>
      <c r="F38" s="25">
        <f>HDV!G10</f>
        <v>193840</v>
      </c>
      <c r="G38" s="114" t="e">
        <f ca="1">IF(E38= "", "ERROR", astm((astm(D38,3)-(astm(E38,3)))*F38,0))</f>
        <v>#NAME?</v>
      </c>
      <c r="H38" s="68">
        <v>43830</v>
      </c>
      <c r="I38" s="118">
        <f>DATE(YEAR(H38)+5,MONTH(H38),DAY(H38))</f>
        <v>45657</v>
      </c>
      <c r="J38" s="115">
        <f>DATE(YEAR(H38)+5,MONTH(H38),DAY(H38))</f>
        <v>45657</v>
      </c>
      <c r="K38" s="26" t="s">
        <v>242</v>
      </c>
      <c r="L38" s="11"/>
      <c r="M38" s="4"/>
    </row>
    <row r="39" spans="1:15" s="1" customFormat="1" ht="15.65">
      <c r="A39" s="86">
        <v>43952</v>
      </c>
      <c r="B39" s="23">
        <v>2019</v>
      </c>
      <c r="C39" s="32" t="s">
        <v>69</v>
      </c>
      <c r="D39" s="346" t="str">
        <f>IF(AND(B39=2016,C39="HD Class 2b"),"0.333", IF(AND(B39=2017,C39="HD Class 2b"),"0.310", IF(AND(B39=2018,C39="HD Class 2b"),"0.278", IF(AND(B39=2019,C39="HD Class 2b"),"0.253", IF(AND(B39=2020,C39="HD Class 2b"),"0.228", IF(AND(B39=2021,C39="HD Class 2b"),"0.203", IF(AND(B39&gt;2021,C39="HD Class 2b"),"0.178",IF(AND(B39=2016,C39="HD Class 3"),"0.548", IF(AND(B39=2017,C39="HD Class 3"),"0.508", IF(AND(B39=2018,C39="HD Class 3"),"0.451", IF(AND(B39=2019,C39="HD Class 3"),"0.400", IF(AND(B39=2020,C39="HD Class 3"),"0.349", IF(AND(B39=2021,C39="HD Class 3"),"0.298", IF(AND(B39&gt;2021,C39="HD Class 3"),"0.247", ERROR))))))))))))))</f>
        <v>0.400</v>
      </c>
      <c r="E39" s="88">
        <f>HDV!N10</f>
        <v>0.42099999999999999</v>
      </c>
      <c r="F39" s="108">
        <f>HDV!M10</f>
        <v>340000</v>
      </c>
      <c r="G39" s="112" t="e">
        <f ca="1">IF(E39= "", "ERROR", astm((astm(D39,3)-(astm(E39,3)))*F39,0))</f>
        <v>#NAME?</v>
      </c>
      <c r="H39" s="69">
        <v>43830</v>
      </c>
      <c r="I39" s="119">
        <f>DATE(YEAR(H39)+5,MONTH(H39),DAY(H39))</f>
        <v>45657</v>
      </c>
      <c r="J39" s="120">
        <f>DATE(YEAR(H39)+5,MONTH(H39),DAY(H39))</f>
        <v>45657</v>
      </c>
      <c r="K39" s="27" t="s">
        <v>243</v>
      </c>
      <c r="L39" s="11"/>
      <c r="M39" s="4"/>
    </row>
    <row r="40" spans="1:15" s="1" customFormat="1" ht="16.3" thickBot="1">
      <c r="A40" s="122">
        <v>43894</v>
      </c>
      <c r="B40" s="57">
        <v>2019</v>
      </c>
      <c r="C40" s="61" t="s">
        <v>9</v>
      </c>
      <c r="D40" s="72" t="s">
        <v>10</v>
      </c>
      <c r="E40" s="73" t="s">
        <v>10</v>
      </c>
      <c r="F40" s="16" t="s">
        <v>10</v>
      </c>
      <c r="G40" s="113">
        <v>1000</v>
      </c>
      <c r="H40" s="123">
        <v>43830</v>
      </c>
      <c r="I40" s="15" t="s">
        <v>10</v>
      </c>
      <c r="J40" s="74" t="s">
        <v>10</v>
      </c>
      <c r="K40" s="28" t="s">
        <v>228</v>
      </c>
      <c r="L40" s="11"/>
      <c r="M40" s="4"/>
    </row>
    <row r="41" spans="1:15" s="1" customFormat="1" ht="16.3" thickBot="1">
      <c r="A41" s="37"/>
      <c r="B41" s="38"/>
      <c r="C41" s="38"/>
      <c r="D41" s="424" t="s">
        <v>44</v>
      </c>
      <c r="E41" s="425"/>
      <c r="F41" s="426"/>
      <c r="G41" s="109" t="e">
        <f ca="1">SUM(G38:G40)</f>
        <v>#NAME?</v>
      </c>
      <c r="H41" s="67"/>
      <c r="I41" s="67"/>
      <c r="J41" s="67"/>
      <c r="K41" s="70"/>
      <c r="L41" s="11"/>
      <c r="M41" s="4"/>
    </row>
    <row r="42" spans="1:15" s="1" customFormat="1" ht="14.3" thickBot="1">
      <c r="L42" s="5"/>
      <c r="M42" s="5"/>
    </row>
    <row r="43" spans="1:15" s="1" customFormat="1" ht="16.3" thickBot="1">
      <c r="C43" s="421" t="s">
        <v>71</v>
      </c>
      <c r="D43" s="422"/>
      <c r="E43" s="422"/>
      <c r="F43" s="423"/>
      <c r="G43" s="63" t="e">
        <f ca="1">G36+G41</f>
        <v>#NAME?</v>
      </c>
      <c r="K43" s="1" t="s">
        <v>310</v>
      </c>
      <c r="L43" s="5"/>
      <c r="M43" s="5"/>
    </row>
    <row r="44" spans="1:15" ht="15.65">
      <c r="H44" s="12"/>
      <c r="L44" s="20"/>
      <c r="M44" s="20"/>
    </row>
    <row r="45" spans="1:15">
      <c r="L45" s="20"/>
      <c r="M45" s="20"/>
    </row>
    <row r="46" spans="1:15">
      <c r="L46" s="20"/>
      <c r="M46" s="20"/>
    </row>
    <row r="47" spans="1:15">
      <c r="L47" s="20"/>
      <c r="M47" s="20"/>
    </row>
    <row r="48" spans="1:15">
      <c r="L48" s="20"/>
      <c r="M48" s="20"/>
    </row>
    <row r="49" spans="12:13">
      <c r="L49" s="20"/>
      <c r="M49" s="20"/>
    </row>
  </sheetData>
  <mergeCells count="29">
    <mergeCell ref="A4:K4"/>
    <mergeCell ref="C43:F43"/>
    <mergeCell ref="D41:F41"/>
    <mergeCell ref="C36:F36"/>
    <mergeCell ref="B10:C10"/>
    <mergeCell ref="D10:F10"/>
    <mergeCell ref="D34:F34"/>
    <mergeCell ref="D25:F25"/>
    <mergeCell ref="D20:F20"/>
    <mergeCell ref="B13:B14"/>
    <mergeCell ref="A28:C28"/>
    <mergeCell ref="C27:F27"/>
    <mergeCell ref="J12:J14"/>
    <mergeCell ref="A1:K1"/>
    <mergeCell ref="H12:H14"/>
    <mergeCell ref="C13:C14"/>
    <mergeCell ref="A9:C9"/>
    <mergeCell ref="D9:F9"/>
    <mergeCell ref="I12:I14"/>
    <mergeCell ref="K12:K14"/>
    <mergeCell ref="A7:C7"/>
    <mergeCell ref="A2:I2"/>
    <mergeCell ref="D12:F12"/>
    <mergeCell ref="G12:G13"/>
    <mergeCell ref="D7:E7"/>
    <mergeCell ref="A8:C8"/>
    <mergeCell ref="A13:A14"/>
    <mergeCell ref="D8:F8"/>
    <mergeCell ref="A5:K5"/>
  </mergeCells>
  <dataValidations count="4">
    <dataValidation type="whole" allowBlank="1" showInputMessage="1" showErrorMessage="1" errorTitle="Invalid Value !!!" error="Must be a whole number from 0 to 5,000,000 !!!" sqref="F38:F39 F17:F18 F22:F23 F29:F30" xr:uid="{00000000-0002-0000-0100-000000000000}">
      <formula1>0</formula1>
      <formula2>5000000</formula2>
    </dataValidation>
    <dataValidation type="list" allowBlank="1" showInputMessage="1" showErrorMessage="1" errorTitle="Invalid Selection!!" error="This template is designed for the FTP 120k useful life averaging set." sqref="D10:F10" xr:uid="{00000000-0002-0000-0100-000001000000}">
      <formula1>"Yes, No"</formula1>
    </dataValidation>
    <dataValidation type="list" allowBlank="1" showInputMessage="1" showErrorMessage="1" sqref="C38:C39 C22:C23 C17:C18 C29:C30" xr:uid="{00000000-0002-0000-0100-000002000000}">
      <formula1>"HD Class 2b, HD Class 3"</formula1>
    </dataValidation>
    <dataValidation type="list" allowBlank="1" showInputMessage="1" showErrorMessage="1" errorTitle="Invalid Selection!!" error="Only a Final Model Year Report is required." sqref="D8:F8" xr:uid="{00000000-0002-0000-0100-000003000000}">
      <formula1>"Primary--(Used for 2016-2021MYs), Alternative---(Used for 2019-2021MYs), "</formula1>
    </dataValidation>
  </dataValidations>
  <pageMargins left="0.7" right="0.7" top="0.75" bottom="0.75" header="0.3" footer="0.3"/>
  <pageSetup paperSize="5" scale="59" orientation="landscape" r:id="rId1"/>
  <headerFooter differentFirst="1">
    <firstHeader>&amp;L&amp;G&amp;C&amp;"-,Bold"EPA Tier 3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errorTitle="Invalid Year" error="Must be from Model Years 2017-2027." xr:uid="{00000000-0002-0000-0100-000004000000}">
          <x14:formula1>
            <xm:f>Sheet2!$E$2:$E$13</xm:f>
          </x14:formula1>
          <xm:sqref>D7:E7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85"/>
  <sheetViews>
    <sheetView zoomScale="75" zoomScaleNormal="75" workbookViewId="0">
      <selection activeCell="M12" sqref="M12:O13"/>
    </sheetView>
  </sheetViews>
  <sheetFormatPr defaultRowHeight="12.9"/>
  <cols>
    <col min="1" max="1" width="25.375" customWidth="1"/>
    <col min="2" max="2" width="13.125" customWidth="1"/>
    <col min="3" max="3" width="11.625" customWidth="1"/>
    <col min="4" max="4" width="14.875" customWidth="1"/>
    <col min="5" max="5" width="16.625" customWidth="1"/>
    <col min="6" max="6" width="12.875" customWidth="1"/>
    <col min="7" max="7" width="16.125" customWidth="1"/>
    <col min="8" max="8" width="11.625" customWidth="1"/>
    <col min="9" max="9" width="12.75" customWidth="1"/>
    <col min="10" max="10" width="12.625" customWidth="1"/>
    <col min="11" max="11" width="17.75" customWidth="1"/>
    <col min="12" max="12" width="12.125" customWidth="1"/>
    <col min="13" max="13" width="16" customWidth="1"/>
    <col min="14" max="14" width="11.625" customWidth="1"/>
    <col min="15" max="15" width="14.125" customWidth="1"/>
    <col min="16" max="16" width="11.25" customWidth="1"/>
    <col min="17" max="17" width="10.625" customWidth="1"/>
    <col min="18" max="18" width="38.5" customWidth="1"/>
  </cols>
  <sheetData>
    <row r="1" spans="1:23" ht="30.6">
      <c r="A1" s="357" t="s">
        <v>229</v>
      </c>
      <c r="B1" s="357"/>
      <c r="C1" s="357"/>
      <c r="D1" s="357"/>
      <c r="E1" s="357"/>
      <c r="F1" s="357"/>
      <c r="G1" s="357"/>
      <c r="H1" s="357"/>
      <c r="I1" s="357"/>
      <c r="J1" s="357"/>
      <c r="K1" s="357"/>
      <c r="L1" s="357"/>
      <c r="M1" s="357"/>
      <c r="N1" s="357"/>
      <c r="O1" s="357"/>
      <c r="Q1" s="356" t="s">
        <v>311</v>
      </c>
    </row>
    <row r="2" spans="1:23" ht="30.6">
      <c r="A2" s="103"/>
      <c r="B2" s="433" t="s">
        <v>300</v>
      </c>
      <c r="C2" s="433"/>
      <c r="D2" s="433"/>
      <c r="E2" s="433"/>
      <c r="F2" s="433"/>
      <c r="G2" s="433"/>
      <c r="H2" s="433"/>
      <c r="I2" s="257"/>
      <c r="J2" s="433" t="s">
        <v>25</v>
      </c>
      <c r="K2" s="433"/>
      <c r="L2" s="433"/>
      <c r="M2" s="433"/>
      <c r="N2" s="103"/>
      <c r="O2" s="103"/>
      <c r="Q2" s="356" t="s">
        <v>307</v>
      </c>
    </row>
    <row r="3" spans="1:23" s="43" customFormat="1" ht="31.25" thickBot="1">
      <c r="A3" s="50"/>
      <c r="B3" s="50"/>
      <c r="C3" s="50"/>
      <c r="D3" s="50"/>
      <c r="E3" s="50"/>
      <c r="F3" s="34"/>
      <c r="G3" s="34"/>
      <c r="H3" s="34"/>
      <c r="I3" s="250"/>
      <c r="J3" s="250"/>
      <c r="K3" s="250"/>
      <c r="L3" s="50"/>
      <c r="M3" s="50"/>
      <c r="N3" s="50"/>
      <c r="Q3" s="356" t="s">
        <v>312</v>
      </c>
    </row>
    <row r="4" spans="1:23" s="43" customFormat="1" ht="29.25" customHeight="1">
      <c r="A4" s="374" t="s">
        <v>283</v>
      </c>
      <c r="B4" s="375"/>
      <c r="C4" s="375"/>
      <c r="D4" s="375"/>
      <c r="E4" s="375"/>
      <c r="F4" s="375"/>
      <c r="G4" s="375"/>
      <c r="H4" s="375"/>
      <c r="I4" s="375"/>
      <c r="J4" s="375"/>
      <c r="K4" s="375"/>
      <c r="L4" s="375"/>
      <c r="M4" s="375"/>
      <c r="N4" s="375"/>
      <c r="O4" s="376"/>
      <c r="Q4" s="356" t="s">
        <v>313</v>
      </c>
    </row>
    <row r="5" spans="1:23" ht="128.25" customHeight="1" thickBot="1">
      <c r="A5" s="434" t="s">
        <v>295</v>
      </c>
      <c r="B5" s="435"/>
      <c r="C5" s="435"/>
      <c r="D5" s="435"/>
      <c r="E5" s="435"/>
      <c r="F5" s="435"/>
      <c r="G5" s="435"/>
      <c r="H5" s="435"/>
      <c r="I5" s="435"/>
      <c r="J5" s="435"/>
      <c r="K5" s="435"/>
      <c r="L5" s="435"/>
      <c r="M5" s="435"/>
      <c r="N5" s="435"/>
      <c r="O5" s="436"/>
    </row>
    <row r="6" spans="1:23" s="43" customFormat="1" ht="12.1" customHeight="1" thickBot="1">
      <c r="A6" s="34"/>
      <c r="B6" s="34"/>
      <c r="C6" s="34"/>
      <c r="D6" s="34"/>
      <c r="E6" s="34"/>
      <c r="F6" s="34"/>
      <c r="G6" s="34"/>
      <c r="H6" s="34"/>
      <c r="I6" s="34"/>
      <c r="J6" s="34"/>
      <c r="K6" s="34"/>
      <c r="L6" s="34"/>
      <c r="M6" s="34"/>
      <c r="N6" s="34"/>
    </row>
    <row r="7" spans="1:23" s="43" customFormat="1" ht="31.25" thickBot="1">
      <c r="A7" s="229" t="s">
        <v>11</v>
      </c>
      <c r="B7" s="34"/>
      <c r="C7"/>
      <c r="D7"/>
      <c r="E7" s="380" t="s">
        <v>72</v>
      </c>
      <c r="F7" s="381"/>
      <c r="G7" s="381"/>
      <c r="H7" s="381"/>
      <c r="I7" s="382"/>
      <c r="K7" s="380" t="s">
        <v>73</v>
      </c>
      <c r="L7" s="381"/>
      <c r="M7" s="381"/>
      <c r="N7" s="381"/>
      <c r="O7" s="382"/>
    </row>
    <row r="8" spans="1:23" ht="57.75" customHeight="1" thickBot="1">
      <c r="A8" s="365" t="s">
        <v>22</v>
      </c>
      <c r="B8" s="366"/>
      <c r="C8" s="315">
        <v>2019</v>
      </c>
      <c r="D8" s="1"/>
      <c r="E8" s="254" t="s">
        <v>26</v>
      </c>
      <c r="F8" s="252" t="s">
        <v>77</v>
      </c>
      <c r="G8" s="42" t="s">
        <v>83</v>
      </c>
      <c r="H8" s="42" t="s">
        <v>19</v>
      </c>
      <c r="I8" s="42" t="s">
        <v>20</v>
      </c>
      <c r="K8" s="254" t="s">
        <v>26</v>
      </c>
      <c r="L8" s="252" t="s">
        <v>77</v>
      </c>
      <c r="M8" s="42" t="s">
        <v>83</v>
      </c>
      <c r="N8" s="42" t="s">
        <v>19</v>
      </c>
      <c r="O8" s="42" t="s">
        <v>20</v>
      </c>
    </row>
    <row r="9" spans="1:23" ht="18.7" customHeight="1" thickBot="1">
      <c r="B9" s="33"/>
      <c r="C9" s="1"/>
      <c r="D9" s="1"/>
      <c r="E9" s="255"/>
      <c r="F9" s="253"/>
      <c r="G9" s="252" t="s">
        <v>18</v>
      </c>
      <c r="H9" s="252" t="s">
        <v>18</v>
      </c>
      <c r="I9" s="252" t="s">
        <v>18</v>
      </c>
      <c r="K9" s="255"/>
      <c r="L9" s="253"/>
      <c r="M9" s="252" t="s">
        <v>18</v>
      </c>
      <c r="N9" s="252" t="s">
        <v>18</v>
      </c>
      <c r="O9" s="252" t="s">
        <v>18</v>
      </c>
    </row>
    <row r="10" spans="1:23" ht="63.7" customHeight="1" thickBot="1">
      <c r="A10" s="439" t="s">
        <v>284</v>
      </c>
      <c r="B10" s="440"/>
      <c r="C10" s="441"/>
      <c r="D10" s="53"/>
      <c r="E10" s="55" t="s">
        <v>78</v>
      </c>
      <c r="F10" s="141">
        <f>SUMIF(B17:B485,"LDV/LLDT",D17:D485)</f>
        <v>193840</v>
      </c>
      <c r="G10" s="347">
        <f>IF(C12="X", "All vehicles certified at or below fleet average standard", astm(SUMIF(B17:B485,"LDV/LLDT",O17:O485),1))</f>
        <v>0.2</v>
      </c>
      <c r="H10" s="121">
        <v>0.3</v>
      </c>
      <c r="I10" s="64">
        <f>IF(C12="X", 0,astm(((H10-G10)*$F$10),0))</f>
        <v>19384</v>
      </c>
      <c r="J10" s="348"/>
      <c r="K10" s="55" t="s">
        <v>78</v>
      </c>
      <c r="L10" s="141">
        <f>SUMIF(B17:B485,"HLDT/MDPV",D17:D485)</f>
        <v>340000</v>
      </c>
      <c r="M10" s="347">
        <f>IF(C13="X", "All vehicles certified at or below fleet average standard",astm(SUMIF(B17:B485,"HLDT/MDPV",O17:O485),1))</f>
        <v>0.5</v>
      </c>
      <c r="N10" s="121">
        <v>0.5</v>
      </c>
      <c r="O10" s="64">
        <f>IF(C13="X", 0,astm(((N10-M10)*$L$10),0))</f>
        <v>0</v>
      </c>
    </row>
    <row r="11" spans="1:23" ht="30.75" customHeight="1" thickBot="1">
      <c r="A11" s="442" t="s">
        <v>285</v>
      </c>
      <c r="B11" s="443"/>
      <c r="C11" s="251" t="s">
        <v>286</v>
      </c>
      <c r="D11" s="60"/>
      <c r="E11" s="99"/>
      <c r="F11" s="100"/>
      <c r="G11" s="97"/>
    </row>
    <row r="12" spans="1:23" ht="18.7" customHeight="1">
      <c r="A12" s="444" t="s">
        <v>287</v>
      </c>
      <c r="B12" s="445"/>
      <c r="C12" s="325"/>
      <c r="D12" s="60"/>
      <c r="E12" s="146"/>
      <c r="F12" s="147"/>
      <c r="G12" s="97"/>
      <c r="M12" s="454"/>
      <c r="N12" s="455"/>
      <c r="O12" s="456"/>
    </row>
    <row r="13" spans="1:23" ht="16.5" customHeight="1" thickBot="1">
      <c r="A13" s="446" t="s">
        <v>288</v>
      </c>
      <c r="B13" s="447"/>
      <c r="C13" s="326"/>
      <c r="D13" s="60"/>
      <c r="E13" s="146"/>
      <c r="F13" s="147"/>
      <c r="G13" s="97"/>
      <c r="M13" s="457"/>
      <c r="N13" s="458"/>
      <c r="O13" s="459"/>
    </row>
    <row r="14" spans="1:23" ht="14.3" thickBot="1">
      <c r="Q14" s="1"/>
      <c r="R14" s="1"/>
      <c r="S14" s="1"/>
      <c r="T14" s="1"/>
      <c r="U14" s="1"/>
      <c r="V14" s="1"/>
      <c r="W14" s="1"/>
    </row>
    <row r="15" spans="1:23" s="79" customFormat="1" ht="96.8" customHeight="1" thickBot="1">
      <c r="A15" s="367" t="s">
        <v>81</v>
      </c>
      <c r="B15" s="77" t="s">
        <v>76</v>
      </c>
      <c r="C15" s="77" t="s">
        <v>86</v>
      </c>
      <c r="D15" s="78" t="s">
        <v>82</v>
      </c>
      <c r="E15" s="448" t="s">
        <v>4</v>
      </c>
      <c r="F15" s="449"/>
      <c r="G15" s="449"/>
      <c r="H15" s="449"/>
      <c r="I15" s="449"/>
      <c r="J15" s="449"/>
      <c r="K15" s="449"/>
      <c r="L15" s="449"/>
      <c r="M15" s="450"/>
      <c r="N15" s="77" t="s">
        <v>262</v>
      </c>
      <c r="O15" s="367" t="s">
        <v>276</v>
      </c>
    </row>
    <row r="16" spans="1:23" s="82" customFormat="1" ht="43.5" thickBot="1">
      <c r="A16" s="369"/>
      <c r="B16" s="256" t="s">
        <v>79</v>
      </c>
      <c r="C16" s="81" t="s">
        <v>18</v>
      </c>
      <c r="D16" s="80" t="s">
        <v>17</v>
      </c>
      <c r="E16" s="451"/>
      <c r="F16" s="452"/>
      <c r="G16" s="452"/>
      <c r="H16" s="452"/>
      <c r="I16" s="452"/>
      <c r="J16" s="452"/>
      <c r="K16" s="452"/>
      <c r="L16" s="452"/>
      <c r="M16" s="453"/>
      <c r="N16" s="81" t="s">
        <v>18</v>
      </c>
      <c r="O16" s="368"/>
    </row>
    <row r="17" spans="1:15" ht="13.6">
      <c r="A17" s="292" t="s">
        <v>0</v>
      </c>
      <c r="B17" s="293" t="s">
        <v>74</v>
      </c>
      <c r="C17" s="317">
        <v>0.3</v>
      </c>
      <c r="D17" s="318">
        <v>39458</v>
      </c>
      <c r="E17" s="460"/>
      <c r="F17" s="460"/>
      <c r="G17" s="460"/>
      <c r="H17" s="460"/>
      <c r="I17" s="460"/>
      <c r="J17" s="460"/>
      <c r="K17" s="460"/>
      <c r="L17" s="460"/>
      <c r="M17" s="461"/>
      <c r="N17" s="269">
        <f t="shared" ref="N17:N80" si="0" xml:space="preserve">  IF(AND(A17="",D17=""),"", IF(AND(A17="",D17&lt;&gt;""), "FIX TEST GRP", IF(B17="","FIX CLASS",IF(D17="","FIX PROD'N",astm(C17,1)*D17))))</f>
        <v>11837.4</v>
      </c>
      <c r="O17" s="270">
        <f t="shared" ref="O17:O80" si="1">IF(A17="","",  IFERROR(N17/(IF(B17="LDV/LLDT",$F$10,$L$10)),""))</f>
        <v>6.1067891044160133E-2</v>
      </c>
    </row>
    <row r="18" spans="1:15" ht="13.6">
      <c r="A18" s="298" t="s">
        <v>2</v>
      </c>
      <c r="B18" s="299" t="s">
        <v>74</v>
      </c>
      <c r="C18" s="319">
        <v>0.3</v>
      </c>
      <c r="D18" s="320">
        <v>20382</v>
      </c>
      <c r="E18" s="437"/>
      <c r="F18" s="437"/>
      <c r="G18" s="437"/>
      <c r="H18" s="437"/>
      <c r="I18" s="437"/>
      <c r="J18" s="437"/>
      <c r="K18" s="437"/>
      <c r="L18" s="437"/>
      <c r="M18" s="438"/>
      <c r="N18" s="92">
        <f t="shared" si="0"/>
        <v>6114.5999999999995</v>
      </c>
      <c r="O18" s="271">
        <f t="shared" si="1"/>
        <v>3.1544572843582336E-2</v>
      </c>
    </row>
    <row r="19" spans="1:15" ht="13.6">
      <c r="A19" s="298" t="s">
        <v>1</v>
      </c>
      <c r="B19" s="299" t="s">
        <v>74</v>
      </c>
      <c r="C19" s="319">
        <v>0.2</v>
      </c>
      <c r="D19" s="320">
        <v>45000</v>
      </c>
      <c r="E19" s="437"/>
      <c r="F19" s="437"/>
      <c r="G19" s="437"/>
      <c r="H19" s="437"/>
      <c r="I19" s="437"/>
      <c r="J19" s="437"/>
      <c r="K19" s="437"/>
      <c r="L19" s="437"/>
      <c r="M19" s="438"/>
      <c r="N19" s="92">
        <f t="shared" si="0"/>
        <v>9000</v>
      </c>
      <c r="O19" s="271">
        <f t="shared" si="1"/>
        <v>4.643004539826661E-2</v>
      </c>
    </row>
    <row r="20" spans="1:15" ht="13.6">
      <c r="A20" s="298" t="s">
        <v>28</v>
      </c>
      <c r="B20" s="299" t="s">
        <v>74</v>
      </c>
      <c r="C20" s="319">
        <v>0.2</v>
      </c>
      <c r="D20" s="320">
        <v>79000</v>
      </c>
      <c r="E20" s="437"/>
      <c r="F20" s="437"/>
      <c r="G20" s="437"/>
      <c r="H20" s="437"/>
      <c r="I20" s="437"/>
      <c r="J20" s="437"/>
      <c r="K20" s="437"/>
      <c r="L20" s="437"/>
      <c r="M20" s="438"/>
      <c r="N20" s="92">
        <f t="shared" si="0"/>
        <v>15800</v>
      </c>
      <c r="O20" s="271">
        <f t="shared" si="1"/>
        <v>8.1510524143623614E-2</v>
      </c>
    </row>
    <row r="21" spans="1:15" ht="13.6">
      <c r="A21" s="304" t="s">
        <v>35</v>
      </c>
      <c r="B21" s="299" t="s">
        <v>74</v>
      </c>
      <c r="C21" s="319">
        <v>0.4</v>
      </c>
      <c r="D21" s="320">
        <v>10000</v>
      </c>
      <c r="E21" s="437"/>
      <c r="F21" s="437"/>
      <c r="G21" s="437"/>
      <c r="H21" s="437"/>
      <c r="I21" s="437"/>
      <c r="J21" s="437"/>
      <c r="K21" s="437"/>
      <c r="L21" s="437"/>
      <c r="M21" s="438"/>
      <c r="N21" s="92">
        <f t="shared" si="0"/>
        <v>4000</v>
      </c>
      <c r="O21" s="271">
        <f t="shared" si="1"/>
        <v>2.0635575732562937E-2</v>
      </c>
    </row>
    <row r="22" spans="1:15" ht="13.6">
      <c r="A22" s="304" t="s">
        <v>37</v>
      </c>
      <c r="B22" s="299" t="s">
        <v>75</v>
      </c>
      <c r="C22" s="319">
        <v>0.5</v>
      </c>
      <c r="D22" s="320">
        <v>90000</v>
      </c>
      <c r="E22" s="437"/>
      <c r="F22" s="437"/>
      <c r="G22" s="437"/>
      <c r="H22" s="437"/>
      <c r="I22" s="437"/>
      <c r="J22" s="437"/>
      <c r="K22" s="437"/>
      <c r="L22" s="437"/>
      <c r="M22" s="438"/>
      <c r="N22" s="92">
        <f t="shared" si="0"/>
        <v>45000</v>
      </c>
      <c r="O22" s="271">
        <f t="shared" si="1"/>
        <v>0.13235294117647059</v>
      </c>
    </row>
    <row r="23" spans="1:15" ht="13.6">
      <c r="A23" s="304" t="s">
        <v>43</v>
      </c>
      <c r="B23" s="299" t="s">
        <v>75</v>
      </c>
      <c r="C23" s="319">
        <v>0.5</v>
      </c>
      <c r="D23" s="320">
        <v>120000</v>
      </c>
      <c r="E23" s="437"/>
      <c r="F23" s="437"/>
      <c r="G23" s="437"/>
      <c r="H23" s="437"/>
      <c r="I23" s="437"/>
      <c r="J23" s="437"/>
      <c r="K23" s="437"/>
      <c r="L23" s="437"/>
      <c r="M23" s="438"/>
      <c r="N23" s="92">
        <f t="shared" si="0"/>
        <v>60000</v>
      </c>
      <c r="O23" s="271">
        <f t="shared" si="1"/>
        <v>0.17647058823529413</v>
      </c>
    </row>
    <row r="24" spans="1:15" ht="13.6">
      <c r="A24" s="304" t="s">
        <v>3</v>
      </c>
      <c r="B24" s="299" t="s">
        <v>75</v>
      </c>
      <c r="C24" s="319">
        <v>0.7</v>
      </c>
      <c r="D24" s="320">
        <v>90000</v>
      </c>
      <c r="E24" s="437"/>
      <c r="F24" s="437"/>
      <c r="G24" s="437"/>
      <c r="H24" s="437"/>
      <c r="I24" s="437"/>
      <c r="J24" s="437"/>
      <c r="K24" s="437"/>
      <c r="L24" s="437"/>
      <c r="M24" s="438"/>
      <c r="N24" s="92">
        <f t="shared" si="0"/>
        <v>62999.999999999993</v>
      </c>
      <c r="O24" s="271">
        <f t="shared" si="1"/>
        <v>0.1852941176470588</v>
      </c>
    </row>
    <row r="25" spans="1:15" ht="13.6">
      <c r="A25" s="304" t="s">
        <v>47</v>
      </c>
      <c r="B25" s="305" t="s">
        <v>75</v>
      </c>
      <c r="C25" s="319">
        <v>0.3</v>
      </c>
      <c r="D25" s="320">
        <v>40000</v>
      </c>
      <c r="E25" s="437"/>
      <c r="F25" s="437"/>
      <c r="G25" s="437"/>
      <c r="H25" s="437"/>
      <c r="I25" s="437"/>
      <c r="J25" s="437"/>
      <c r="K25" s="437"/>
      <c r="L25" s="437"/>
      <c r="M25" s="438"/>
      <c r="N25" s="92">
        <f t="shared" si="0"/>
        <v>12000</v>
      </c>
      <c r="O25" s="271">
        <f t="shared" si="1"/>
        <v>3.5294117647058823E-2</v>
      </c>
    </row>
    <row r="26" spans="1:15" ht="13.6">
      <c r="A26" s="321"/>
      <c r="B26" s="305"/>
      <c r="C26" s="322" t="s">
        <v>80</v>
      </c>
      <c r="D26" s="320"/>
      <c r="E26" s="437"/>
      <c r="F26" s="437"/>
      <c r="G26" s="437"/>
      <c r="H26" s="437"/>
      <c r="I26" s="437"/>
      <c r="J26" s="437"/>
      <c r="K26" s="437"/>
      <c r="L26" s="437"/>
      <c r="M26" s="438"/>
      <c r="N26" s="92" t="str">
        <f t="shared" si="0"/>
        <v/>
      </c>
      <c r="O26" s="272" t="str">
        <f t="shared" si="1"/>
        <v/>
      </c>
    </row>
    <row r="27" spans="1:15" ht="13.6">
      <c r="A27" s="304"/>
      <c r="B27" s="305"/>
      <c r="C27" s="322"/>
      <c r="D27" s="320"/>
      <c r="E27" s="437"/>
      <c r="F27" s="437"/>
      <c r="G27" s="437"/>
      <c r="H27" s="437"/>
      <c r="I27" s="437"/>
      <c r="J27" s="437"/>
      <c r="K27" s="437"/>
      <c r="L27" s="437"/>
      <c r="M27" s="438"/>
      <c r="N27" s="92" t="str">
        <f t="shared" si="0"/>
        <v/>
      </c>
      <c r="O27" s="272" t="str">
        <f t="shared" si="1"/>
        <v/>
      </c>
    </row>
    <row r="28" spans="1:15" ht="13.6" customHeight="1">
      <c r="A28" s="304"/>
      <c r="B28" s="305"/>
      <c r="C28" s="322"/>
      <c r="D28" s="320"/>
      <c r="E28" s="437"/>
      <c r="F28" s="437"/>
      <c r="G28" s="437"/>
      <c r="H28" s="437"/>
      <c r="I28" s="437"/>
      <c r="J28" s="437"/>
      <c r="K28" s="437"/>
      <c r="L28" s="437"/>
      <c r="M28" s="438"/>
      <c r="N28" s="92" t="str">
        <f t="shared" si="0"/>
        <v/>
      </c>
      <c r="O28" s="272" t="str">
        <f t="shared" si="1"/>
        <v/>
      </c>
    </row>
    <row r="29" spans="1:15" ht="13.6">
      <c r="A29" s="304"/>
      <c r="B29" s="305"/>
      <c r="C29" s="322"/>
      <c r="D29" s="320"/>
      <c r="E29" s="437"/>
      <c r="F29" s="437"/>
      <c r="G29" s="437"/>
      <c r="H29" s="437"/>
      <c r="I29" s="437"/>
      <c r="J29" s="437"/>
      <c r="K29" s="437"/>
      <c r="L29" s="437"/>
      <c r="M29" s="438"/>
      <c r="N29" s="92" t="str">
        <f t="shared" si="0"/>
        <v/>
      </c>
      <c r="O29" s="272" t="str">
        <f t="shared" si="1"/>
        <v/>
      </c>
    </row>
    <row r="30" spans="1:15" ht="14.3" customHeight="1">
      <c r="A30" s="304"/>
      <c r="B30" s="305"/>
      <c r="C30" s="322"/>
      <c r="D30" s="320"/>
      <c r="E30" s="437"/>
      <c r="F30" s="437"/>
      <c r="G30" s="437"/>
      <c r="H30" s="437"/>
      <c r="I30" s="437"/>
      <c r="J30" s="437"/>
      <c r="K30" s="437"/>
      <c r="L30" s="437"/>
      <c r="M30" s="438"/>
      <c r="N30" s="92" t="str">
        <f t="shared" si="0"/>
        <v/>
      </c>
      <c r="O30" s="272" t="str">
        <f t="shared" si="1"/>
        <v/>
      </c>
    </row>
    <row r="31" spans="1:15" ht="13.6">
      <c r="A31" s="304"/>
      <c r="B31" s="305"/>
      <c r="C31" s="322"/>
      <c r="D31" s="320"/>
      <c r="E31" s="437"/>
      <c r="F31" s="437"/>
      <c r="G31" s="437"/>
      <c r="H31" s="437"/>
      <c r="I31" s="437"/>
      <c r="J31" s="437"/>
      <c r="K31" s="437"/>
      <c r="L31" s="437"/>
      <c r="M31" s="438"/>
      <c r="N31" s="92" t="str">
        <f t="shared" si="0"/>
        <v/>
      </c>
      <c r="O31" s="272" t="str">
        <f t="shared" si="1"/>
        <v/>
      </c>
    </row>
    <row r="32" spans="1:15" ht="13.6">
      <c r="A32" s="304"/>
      <c r="B32" s="305"/>
      <c r="C32" s="322"/>
      <c r="D32" s="320"/>
      <c r="E32" s="437"/>
      <c r="F32" s="437"/>
      <c r="G32" s="437"/>
      <c r="H32" s="437"/>
      <c r="I32" s="437"/>
      <c r="J32" s="437"/>
      <c r="K32" s="437"/>
      <c r="L32" s="437"/>
      <c r="M32" s="438"/>
      <c r="N32" s="92" t="str">
        <f t="shared" si="0"/>
        <v/>
      </c>
      <c r="O32" s="272" t="str">
        <f t="shared" si="1"/>
        <v/>
      </c>
    </row>
    <row r="33" spans="1:15" ht="13.6">
      <c r="A33" s="304"/>
      <c r="B33" s="305"/>
      <c r="C33" s="322"/>
      <c r="D33" s="320"/>
      <c r="E33" s="437"/>
      <c r="F33" s="437"/>
      <c r="G33" s="437"/>
      <c r="H33" s="437"/>
      <c r="I33" s="437"/>
      <c r="J33" s="437"/>
      <c r="K33" s="437"/>
      <c r="L33" s="437"/>
      <c r="M33" s="438"/>
      <c r="N33" s="92" t="str">
        <f t="shared" si="0"/>
        <v/>
      </c>
      <c r="O33" s="272" t="str">
        <f t="shared" si="1"/>
        <v/>
      </c>
    </row>
    <row r="34" spans="1:15" ht="13.6">
      <c r="A34" s="304"/>
      <c r="B34" s="305"/>
      <c r="C34" s="322"/>
      <c r="D34" s="320"/>
      <c r="E34" s="437"/>
      <c r="F34" s="437"/>
      <c r="G34" s="437"/>
      <c r="H34" s="437"/>
      <c r="I34" s="437"/>
      <c r="J34" s="437"/>
      <c r="K34" s="437"/>
      <c r="L34" s="437"/>
      <c r="M34" s="438"/>
      <c r="N34" s="92" t="str">
        <f t="shared" si="0"/>
        <v/>
      </c>
      <c r="O34" s="272" t="str">
        <f t="shared" si="1"/>
        <v/>
      </c>
    </row>
    <row r="35" spans="1:15" ht="13.6">
      <c r="A35" s="304"/>
      <c r="B35" s="305"/>
      <c r="C35" s="322"/>
      <c r="D35" s="320"/>
      <c r="E35" s="437"/>
      <c r="F35" s="437"/>
      <c r="G35" s="437"/>
      <c r="H35" s="437"/>
      <c r="I35" s="437"/>
      <c r="J35" s="437"/>
      <c r="K35" s="437"/>
      <c r="L35" s="437"/>
      <c r="M35" s="438"/>
      <c r="N35" s="92" t="str">
        <f t="shared" si="0"/>
        <v/>
      </c>
      <c r="O35" s="272" t="str">
        <f t="shared" si="1"/>
        <v/>
      </c>
    </row>
    <row r="36" spans="1:15" ht="13.6">
      <c r="A36" s="304"/>
      <c r="B36" s="305"/>
      <c r="C36" s="322"/>
      <c r="D36" s="320"/>
      <c r="E36" s="437"/>
      <c r="F36" s="437"/>
      <c r="G36" s="437"/>
      <c r="H36" s="437"/>
      <c r="I36" s="437"/>
      <c r="J36" s="437"/>
      <c r="K36" s="437"/>
      <c r="L36" s="437"/>
      <c r="M36" s="438"/>
      <c r="N36" s="92" t="str">
        <f t="shared" si="0"/>
        <v/>
      </c>
      <c r="O36" s="272" t="str">
        <f t="shared" si="1"/>
        <v/>
      </c>
    </row>
    <row r="37" spans="1:15" ht="13.6">
      <c r="A37" s="304"/>
      <c r="B37" s="305"/>
      <c r="C37" s="322"/>
      <c r="D37" s="320"/>
      <c r="E37" s="437"/>
      <c r="F37" s="437"/>
      <c r="G37" s="437"/>
      <c r="H37" s="437"/>
      <c r="I37" s="437"/>
      <c r="J37" s="437"/>
      <c r="K37" s="437"/>
      <c r="L37" s="437"/>
      <c r="M37" s="438"/>
      <c r="N37" s="92" t="str">
        <f t="shared" si="0"/>
        <v/>
      </c>
      <c r="O37" s="272" t="str">
        <f t="shared" si="1"/>
        <v/>
      </c>
    </row>
    <row r="38" spans="1:15" ht="13.6">
      <c r="A38" s="304"/>
      <c r="B38" s="305"/>
      <c r="C38" s="322"/>
      <c r="D38" s="320"/>
      <c r="E38" s="437"/>
      <c r="F38" s="437"/>
      <c r="G38" s="437"/>
      <c r="H38" s="437"/>
      <c r="I38" s="437"/>
      <c r="J38" s="437"/>
      <c r="K38" s="437"/>
      <c r="L38" s="437"/>
      <c r="M38" s="438"/>
      <c r="N38" s="92" t="str">
        <f t="shared" si="0"/>
        <v/>
      </c>
      <c r="O38" s="272" t="str">
        <f t="shared" si="1"/>
        <v/>
      </c>
    </row>
    <row r="39" spans="1:15" ht="13.6">
      <c r="A39" s="304"/>
      <c r="B39" s="305"/>
      <c r="C39" s="322"/>
      <c r="D39" s="320"/>
      <c r="E39" s="437"/>
      <c r="F39" s="437"/>
      <c r="G39" s="437"/>
      <c r="H39" s="437"/>
      <c r="I39" s="437"/>
      <c r="J39" s="437"/>
      <c r="K39" s="437"/>
      <c r="L39" s="437"/>
      <c r="M39" s="438"/>
      <c r="N39" s="92" t="str">
        <f t="shared" si="0"/>
        <v/>
      </c>
      <c r="O39" s="272" t="str">
        <f t="shared" si="1"/>
        <v/>
      </c>
    </row>
    <row r="40" spans="1:15" ht="13.6">
      <c r="A40" s="304"/>
      <c r="B40" s="305"/>
      <c r="C40" s="322"/>
      <c r="D40" s="320"/>
      <c r="E40" s="437"/>
      <c r="F40" s="437"/>
      <c r="G40" s="437"/>
      <c r="H40" s="437"/>
      <c r="I40" s="437"/>
      <c r="J40" s="437"/>
      <c r="K40" s="437"/>
      <c r="L40" s="437"/>
      <c r="M40" s="438"/>
      <c r="N40" s="92" t="str">
        <f t="shared" si="0"/>
        <v/>
      </c>
      <c r="O40" s="272" t="str">
        <f t="shared" si="1"/>
        <v/>
      </c>
    </row>
    <row r="41" spans="1:15" ht="13.6">
      <c r="A41" s="304"/>
      <c r="B41" s="305"/>
      <c r="C41" s="322"/>
      <c r="D41" s="320"/>
      <c r="E41" s="437"/>
      <c r="F41" s="437"/>
      <c r="G41" s="437"/>
      <c r="H41" s="437"/>
      <c r="I41" s="437"/>
      <c r="J41" s="437"/>
      <c r="K41" s="437"/>
      <c r="L41" s="437"/>
      <c r="M41" s="438"/>
      <c r="N41" s="92" t="str">
        <f t="shared" si="0"/>
        <v/>
      </c>
      <c r="O41" s="272" t="str">
        <f t="shared" si="1"/>
        <v/>
      </c>
    </row>
    <row r="42" spans="1:15" ht="13.6">
      <c r="A42" s="304"/>
      <c r="B42" s="305"/>
      <c r="C42" s="322"/>
      <c r="D42" s="320"/>
      <c r="E42" s="437"/>
      <c r="F42" s="437"/>
      <c r="G42" s="437"/>
      <c r="H42" s="437"/>
      <c r="I42" s="437"/>
      <c r="J42" s="437"/>
      <c r="K42" s="437"/>
      <c r="L42" s="437"/>
      <c r="M42" s="438"/>
      <c r="N42" s="92" t="str">
        <f t="shared" si="0"/>
        <v/>
      </c>
      <c r="O42" s="272" t="str">
        <f t="shared" si="1"/>
        <v/>
      </c>
    </row>
    <row r="43" spans="1:15" ht="13.6">
      <c r="A43" s="304"/>
      <c r="B43" s="305"/>
      <c r="C43" s="322"/>
      <c r="D43" s="320"/>
      <c r="E43" s="437"/>
      <c r="F43" s="437"/>
      <c r="G43" s="437"/>
      <c r="H43" s="437"/>
      <c r="I43" s="437"/>
      <c r="J43" s="437"/>
      <c r="K43" s="437"/>
      <c r="L43" s="437"/>
      <c r="M43" s="438"/>
      <c r="N43" s="92" t="str">
        <f t="shared" si="0"/>
        <v/>
      </c>
      <c r="O43" s="272" t="str">
        <f t="shared" si="1"/>
        <v/>
      </c>
    </row>
    <row r="44" spans="1:15" ht="13.6">
      <c r="A44" s="304"/>
      <c r="B44" s="305"/>
      <c r="C44" s="322"/>
      <c r="D44" s="320"/>
      <c r="E44" s="437"/>
      <c r="F44" s="437"/>
      <c r="G44" s="437"/>
      <c r="H44" s="437"/>
      <c r="I44" s="437"/>
      <c r="J44" s="437"/>
      <c r="K44" s="437"/>
      <c r="L44" s="437"/>
      <c r="M44" s="438"/>
      <c r="N44" s="92" t="str">
        <f t="shared" si="0"/>
        <v/>
      </c>
      <c r="O44" s="272" t="str">
        <f t="shared" si="1"/>
        <v/>
      </c>
    </row>
    <row r="45" spans="1:15" ht="13.6">
      <c r="A45" s="304"/>
      <c r="B45" s="305"/>
      <c r="C45" s="322"/>
      <c r="D45" s="320"/>
      <c r="E45" s="437"/>
      <c r="F45" s="437"/>
      <c r="G45" s="437"/>
      <c r="H45" s="437"/>
      <c r="I45" s="437"/>
      <c r="J45" s="437"/>
      <c r="K45" s="437"/>
      <c r="L45" s="437"/>
      <c r="M45" s="438"/>
      <c r="N45" s="92" t="str">
        <f t="shared" si="0"/>
        <v/>
      </c>
      <c r="O45" s="272" t="str">
        <f t="shared" si="1"/>
        <v/>
      </c>
    </row>
    <row r="46" spans="1:15" ht="13.6">
      <c r="A46" s="304"/>
      <c r="B46" s="305"/>
      <c r="C46" s="322"/>
      <c r="D46" s="320"/>
      <c r="E46" s="437"/>
      <c r="F46" s="437"/>
      <c r="G46" s="437"/>
      <c r="H46" s="437"/>
      <c r="I46" s="437"/>
      <c r="J46" s="437"/>
      <c r="K46" s="437"/>
      <c r="L46" s="437"/>
      <c r="M46" s="438"/>
      <c r="N46" s="92" t="str">
        <f t="shared" si="0"/>
        <v/>
      </c>
      <c r="O46" s="272" t="str">
        <f t="shared" si="1"/>
        <v/>
      </c>
    </row>
    <row r="47" spans="1:15" ht="13.6">
      <c r="A47" s="304"/>
      <c r="B47" s="305"/>
      <c r="C47" s="322"/>
      <c r="D47" s="320"/>
      <c r="E47" s="437"/>
      <c r="F47" s="437"/>
      <c r="G47" s="437"/>
      <c r="H47" s="437"/>
      <c r="I47" s="437"/>
      <c r="J47" s="437"/>
      <c r="K47" s="437"/>
      <c r="L47" s="437"/>
      <c r="M47" s="438"/>
      <c r="N47" s="92" t="str">
        <f t="shared" si="0"/>
        <v/>
      </c>
      <c r="O47" s="272" t="str">
        <f t="shared" si="1"/>
        <v/>
      </c>
    </row>
    <row r="48" spans="1:15" ht="13.6">
      <c r="A48" s="304"/>
      <c r="B48" s="305"/>
      <c r="C48" s="322"/>
      <c r="D48" s="320"/>
      <c r="E48" s="437"/>
      <c r="F48" s="437"/>
      <c r="G48" s="437"/>
      <c r="H48" s="437"/>
      <c r="I48" s="437"/>
      <c r="J48" s="437"/>
      <c r="K48" s="437"/>
      <c r="L48" s="437"/>
      <c r="M48" s="438"/>
      <c r="N48" s="92" t="str">
        <f t="shared" si="0"/>
        <v/>
      </c>
      <c r="O48" s="272" t="str">
        <f t="shared" si="1"/>
        <v/>
      </c>
    </row>
    <row r="49" spans="1:15" ht="13.6">
      <c r="A49" s="304"/>
      <c r="B49" s="305"/>
      <c r="C49" s="322"/>
      <c r="D49" s="320"/>
      <c r="E49" s="437"/>
      <c r="F49" s="437"/>
      <c r="G49" s="437"/>
      <c r="H49" s="437"/>
      <c r="I49" s="437"/>
      <c r="J49" s="437"/>
      <c r="K49" s="437"/>
      <c r="L49" s="437"/>
      <c r="M49" s="438"/>
      <c r="N49" s="92" t="str">
        <f t="shared" si="0"/>
        <v/>
      </c>
      <c r="O49" s="272" t="str">
        <f t="shared" si="1"/>
        <v/>
      </c>
    </row>
    <row r="50" spans="1:15" ht="13.6">
      <c r="A50" s="304"/>
      <c r="B50" s="305"/>
      <c r="C50" s="322"/>
      <c r="D50" s="320"/>
      <c r="E50" s="437"/>
      <c r="F50" s="437"/>
      <c r="G50" s="437"/>
      <c r="H50" s="437"/>
      <c r="I50" s="437"/>
      <c r="J50" s="437"/>
      <c r="K50" s="437"/>
      <c r="L50" s="437"/>
      <c r="M50" s="438"/>
      <c r="N50" s="92" t="str">
        <f t="shared" si="0"/>
        <v/>
      </c>
      <c r="O50" s="272" t="str">
        <f t="shared" si="1"/>
        <v/>
      </c>
    </row>
    <row r="51" spans="1:15" ht="13.6">
      <c r="A51" s="304"/>
      <c r="B51" s="305"/>
      <c r="C51" s="322"/>
      <c r="D51" s="320"/>
      <c r="E51" s="437"/>
      <c r="F51" s="437"/>
      <c r="G51" s="437"/>
      <c r="H51" s="437"/>
      <c r="I51" s="437"/>
      <c r="J51" s="437"/>
      <c r="K51" s="437"/>
      <c r="L51" s="437"/>
      <c r="M51" s="438"/>
      <c r="N51" s="92" t="str">
        <f t="shared" si="0"/>
        <v/>
      </c>
      <c r="O51" s="272" t="str">
        <f t="shared" si="1"/>
        <v/>
      </c>
    </row>
    <row r="52" spans="1:15" ht="13.6">
      <c r="A52" s="304"/>
      <c r="B52" s="305"/>
      <c r="C52" s="322"/>
      <c r="D52" s="320"/>
      <c r="E52" s="437"/>
      <c r="F52" s="437"/>
      <c r="G52" s="437"/>
      <c r="H52" s="437"/>
      <c r="I52" s="437"/>
      <c r="J52" s="437"/>
      <c r="K52" s="437"/>
      <c r="L52" s="437"/>
      <c r="M52" s="438"/>
      <c r="N52" s="92" t="str">
        <f t="shared" si="0"/>
        <v/>
      </c>
      <c r="O52" s="272" t="str">
        <f t="shared" si="1"/>
        <v/>
      </c>
    </row>
    <row r="53" spans="1:15" ht="13.6">
      <c r="A53" s="304"/>
      <c r="B53" s="305"/>
      <c r="C53" s="322"/>
      <c r="D53" s="320"/>
      <c r="E53" s="437"/>
      <c r="F53" s="437"/>
      <c r="G53" s="437"/>
      <c r="H53" s="437"/>
      <c r="I53" s="437"/>
      <c r="J53" s="437"/>
      <c r="K53" s="437"/>
      <c r="L53" s="437"/>
      <c r="M53" s="438"/>
      <c r="N53" s="92" t="str">
        <f t="shared" si="0"/>
        <v/>
      </c>
      <c r="O53" s="272" t="str">
        <f t="shared" si="1"/>
        <v/>
      </c>
    </row>
    <row r="54" spans="1:15" ht="13.6">
      <c r="A54" s="304"/>
      <c r="B54" s="305"/>
      <c r="C54" s="322"/>
      <c r="D54" s="320"/>
      <c r="E54" s="437"/>
      <c r="F54" s="437"/>
      <c r="G54" s="437"/>
      <c r="H54" s="437"/>
      <c r="I54" s="437"/>
      <c r="J54" s="437"/>
      <c r="K54" s="437"/>
      <c r="L54" s="437"/>
      <c r="M54" s="438"/>
      <c r="N54" s="92" t="str">
        <f t="shared" si="0"/>
        <v/>
      </c>
      <c r="O54" s="272" t="str">
        <f t="shared" si="1"/>
        <v/>
      </c>
    </row>
    <row r="55" spans="1:15" ht="13.6">
      <c r="A55" s="304"/>
      <c r="B55" s="305"/>
      <c r="C55" s="322"/>
      <c r="D55" s="320"/>
      <c r="E55" s="437"/>
      <c r="F55" s="437"/>
      <c r="G55" s="437"/>
      <c r="H55" s="437"/>
      <c r="I55" s="437"/>
      <c r="J55" s="437"/>
      <c r="K55" s="437"/>
      <c r="L55" s="437"/>
      <c r="M55" s="438"/>
      <c r="N55" s="92" t="str">
        <f t="shared" si="0"/>
        <v/>
      </c>
      <c r="O55" s="272" t="str">
        <f t="shared" si="1"/>
        <v/>
      </c>
    </row>
    <row r="56" spans="1:15" ht="13.6">
      <c r="A56" s="304"/>
      <c r="B56" s="305"/>
      <c r="C56" s="322"/>
      <c r="D56" s="320"/>
      <c r="E56" s="437"/>
      <c r="F56" s="437"/>
      <c r="G56" s="437"/>
      <c r="H56" s="437"/>
      <c r="I56" s="437"/>
      <c r="J56" s="437"/>
      <c r="K56" s="437"/>
      <c r="L56" s="437"/>
      <c r="M56" s="438"/>
      <c r="N56" s="92" t="str">
        <f t="shared" si="0"/>
        <v/>
      </c>
      <c r="O56" s="272" t="str">
        <f t="shared" si="1"/>
        <v/>
      </c>
    </row>
    <row r="57" spans="1:15" ht="13.6">
      <c r="A57" s="304"/>
      <c r="B57" s="305"/>
      <c r="C57" s="322"/>
      <c r="D57" s="320"/>
      <c r="E57" s="437"/>
      <c r="F57" s="437"/>
      <c r="G57" s="437"/>
      <c r="H57" s="437"/>
      <c r="I57" s="437"/>
      <c r="J57" s="437"/>
      <c r="K57" s="437"/>
      <c r="L57" s="437"/>
      <c r="M57" s="438"/>
      <c r="N57" s="92" t="str">
        <f t="shared" si="0"/>
        <v/>
      </c>
      <c r="O57" s="272" t="str">
        <f t="shared" si="1"/>
        <v/>
      </c>
    </row>
    <row r="58" spans="1:15" ht="13.6">
      <c r="A58" s="304"/>
      <c r="B58" s="305"/>
      <c r="C58" s="322"/>
      <c r="D58" s="320"/>
      <c r="E58" s="437"/>
      <c r="F58" s="437"/>
      <c r="G58" s="437"/>
      <c r="H58" s="437"/>
      <c r="I58" s="437"/>
      <c r="J58" s="437"/>
      <c r="K58" s="437"/>
      <c r="L58" s="437"/>
      <c r="M58" s="438"/>
      <c r="N58" s="92" t="str">
        <f t="shared" si="0"/>
        <v/>
      </c>
      <c r="O58" s="272" t="str">
        <f t="shared" si="1"/>
        <v/>
      </c>
    </row>
    <row r="59" spans="1:15" ht="13.6">
      <c r="A59" s="304"/>
      <c r="B59" s="305"/>
      <c r="C59" s="322"/>
      <c r="D59" s="320"/>
      <c r="E59" s="437"/>
      <c r="F59" s="437"/>
      <c r="G59" s="437"/>
      <c r="H59" s="437"/>
      <c r="I59" s="437"/>
      <c r="J59" s="437"/>
      <c r="K59" s="437"/>
      <c r="L59" s="437"/>
      <c r="M59" s="438"/>
      <c r="N59" s="92" t="str">
        <f t="shared" si="0"/>
        <v/>
      </c>
      <c r="O59" s="272" t="str">
        <f t="shared" si="1"/>
        <v/>
      </c>
    </row>
    <row r="60" spans="1:15" ht="13.6">
      <c r="A60" s="304"/>
      <c r="B60" s="305"/>
      <c r="C60" s="322"/>
      <c r="D60" s="320"/>
      <c r="E60" s="437"/>
      <c r="F60" s="437"/>
      <c r="G60" s="437"/>
      <c r="H60" s="437"/>
      <c r="I60" s="437"/>
      <c r="J60" s="437"/>
      <c r="K60" s="437"/>
      <c r="L60" s="437"/>
      <c r="M60" s="438"/>
      <c r="N60" s="92" t="str">
        <f t="shared" si="0"/>
        <v/>
      </c>
      <c r="O60" s="272" t="str">
        <f t="shared" si="1"/>
        <v/>
      </c>
    </row>
    <row r="61" spans="1:15" ht="13.6">
      <c r="A61" s="304"/>
      <c r="B61" s="305"/>
      <c r="C61" s="322"/>
      <c r="D61" s="320"/>
      <c r="E61" s="437"/>
      <c r="F61" s="437"/>
      <c r="G61" s="437"/>
      <c r="H61" s="437"/>
      <c r="I61" s="437"/>
      <c r="J61" s="437"/>
      <c r="K61" s="437"/>
      <c r="L61" s="437"/>
      <c r="M61" s="438"/>
      <c r="N61" s="92" t="str">
        <f t="shared" si="0"/>
        <v/>
      </c>
      <c r="O61" s="272" t="str">
        <f t="shared" si="1"/>
        <v/>
      </c>
    </row>
    <row r="62" spans="1:15" ht="13.6">
      <c r="A62" s="304"/>
      <c r="B62" s="305"/>
      <c r="C62" s="322"/>
      <c r="D62" s="320"/>
      <c r="E62" s="437"/>
      <c r="F62" s="437"/>
      <c r="G62" s="437"/>
      <c r="H62" s="437"/>
      <c r="I62" s="437"/>
      <c r="J62" s="437"/>
      <c r="K62" s="437"/>
      <c r="L62" s="437"/>
      <c r="M62" s="438"/>
      <c r="N62" s="92" t="str">
        <f t="shared" si="0"/>
        <v/>
      </c>
      <c r="O62" s="272" t="str">
        <f t="shared" si="1"/>
        <v/>
      </c>
    </row>
    <row r="63" spans="1:15" ht="13.6">
      <c r="A63" s="304"/>
      <c r="B63" s="305"/>
      <c r="C63" s="322"/>
      <c r="D63" s="320"/>
      <c r="E63" s="437"/>
      <c r="F63" s="437"/>
      <c r="G63" s="437"/>
      <c r="H63" s="437"/>
      <c r="I63" s="437"/>
      <c r="J63" s="437"/>
      <c r="K63" s="437"/>
      <c r="L63" s="437"/>
      <c r="M63" s="438"/>
      <c r="N63" s="92" t="str">
        <f t="shared" si="0"/>
        <v/>
      </c>
      <c r="O63" s="272" t="str">
        <f t="shared" si="1"/>
        <v/>
      </c>
    </row>
    <row r="64" spans="1:15" ht="13.6">
      <c r="A64" s="304"/>
      <c r="B64" s="305"/>
      <c r="C64" s="322"/>
      <c r="D64" s="320"/>
      <c r="E64" s="437"/>
      <c r="F64" s="437"/>
      <c r="G64" s="437"/>
      <c r="H64" s="437"/>
      <c r="I64" s="437"/>
      <c r="J64" s="437"/>
      <c r="K64" s="437"/>
      <c r="L64" s="437"/>
      <c r="M64" s="438"/>
      <c r="N64" s="92" t="str">
        <f t="shared" si="0"/>
        <v/>
      </c>
      <c r="O64" s="272" t="str">
        <f t="shared" si="1"/>
        <v/>
      </c>
    </row>
    <row r="65" spans="1:15" ht="13.6">
      <c r="A65" s="304"/>
      <c r="B65" s="305"/>
      <c r="C65" s="322"/>
      <c r="D65" s="320"/>
      <c r="E65" s="437"/>
      <c r="F65" s="437"/>
      <c r="G65" s="437"/>
      <c r="H65" s="437"/>
      <c r="I65" s="437"/>
      <c r="J65" s="437"/>
      <c r="K65" s="437"/>
      <c r="L65" s="437"/>
      <c r="M65" s="438"/>
      <c r="N65" s="92" t="str">
        <f t="shared" si="0"/>
        <v/>
      </c>
      <c r="O65" s="272" t="str">
        <f t="shared" si="1"/>
        <v/>
      </c>
    </row>
    <row r="66" spans="1:15" ht="13.6">
      <c r="A66" s="304"/>
      <c r="B66" s="305"/>
      <c r="C66" s="322"/>
      <c r="D66" s="320"/>
      <c r="E66" s="437"/>
      <c r="F66" s="437"/>
      <c r="G66" s="437"/>
      <c r="H66" s="437"/>
      <c r="I66" s="437"/>
      <c r="J66" s="437"/>
      <c r="K66" s="437"/>
      <c r="L66" s="437"/>
      <c r="M66" s="438"/>
      <c r="N66" s="92" t="str">
        <f t="shared" si="0"/>
        <v/>
      </c>
      <c r="O66" s="272" t="str">
        <f t="shared" si="1"/>
        <v/>
      </c>
    </row>
    <row r="67" spans="1:15" ht="13.6">
      <c r="A67" s="304"/>
      <c r="B67" s="305"/>
      <c r="C67" s="322"/>
      <c r="D67" s="320"/>
      <c r="E67" s="437"/>
      <c r="F67" s="437"/>
      <c r="G67" s="437"/>
      <c r="H67" s="437"/>
      <c r="I67" s="437"/>
      <c r="J67" s="437"/>
      <c r="K67" s="437"/>
      <c r="L67" s="437"/>
      <c r="M67" s="438"/>
      <c r="N67" s="92" t="str">
        <f t="shared" si="0"/>
        <v/>
      </c>
      <c r="O67" s="272" t="str">
        <f t="shared" si="1"/>
        <v/>
      </c>
    </row>
    <row r="68" spans="1:15" ht="13.6">
      <c r="A68" s="304"/>
      <c r="B68" s="305"/>
      <c r="C68" s="322"/>
      <c r="D68" s="320"/>
      <c r="E68" s="437"/>
      <c r="F68" s="437"/>
      <c r="G68" s="437"/>
      <c r="H68" s="437"/>
      <c r="I68" s="437"/>
      <c r="J68" s="437"/>
      <c r="K68" s="437"/>
      <c r="L68" s="437"/>
      <c r="M68" s="438"/>
      <c r="N68" s="92" t="str">
        <f t="shared" si="0"/>
        <v/>
      </c>
      <c r="O68" s="272" t="str">
        <f t="shared" si="1"/>
        <v/>
      </c>
    </row>
    <row r="69" spans="1:15" ht="13.6">
      <c r="A69" s="304"/>
      <c r="B69" s="305"/>
      <c r="C69" s="322"/>
      <c r="D69" s="320"/>
      <c r="E69" s="437"/>
      <c r="F69" s="437"/>
      <c r="G69" s="437"/>
      <c r="H69" s="437"/>
      <c r="I69" s="437"/>
      <c r="J69" s="437"/>
      <c r="K69" s="437"/>
      <c r="L69" s="437"/>
      <c r="M69" s="438"/>
      <c r="N69" s="92" t="str">
        <f t="shared" si="0"/>
        <v/>
      </c>
      <c r="O69" s="272" t="str">
        <f t="shared" si="1"/>
        <v/>
      </c>
    </row>
    <row r="70" spans="1:15" ht="13.6">
      <c r="A70" s="304"/>
      <c r="B70" s="305"/>
      <c r="C70" s="322"/>
      <c r="D70" s="320"/>
      <c r="E70" s="437"/>
      <c r="F70" s="437"/>
      <c r="G70" s="437"/>
      <c r="H70" s="437"/>
      <c r="I70" s="437"/>
      <c r="J70" s="437"/>
      <c r="K70" s="437"/>
      <c r="L70" s="437"/>
      <c r="M70" s="438"/>
      <c r="N70" s="92" t="str">
        <f t="shared" si="0"/>
        <v/>
      </c>
      <c r="O70" s="272" t="str">
        <f t="shared" si="1"/>
        <v/>
      </c>
    </row>
    <row r="71" spans="1:15" ht="13.6">
      <c r="A71" s="304"/>
      <c r="B71" s="305"/>
      <c r="C71" s="322"/>
      <c r="D71" s="320"/>
      <c r="E71" s="437"/>
      <c r="F71" s="437"/>
      <c r="G71" s="437"/>
      <c r="H71" s="437"/>
      <c r="I71" s="437"/>
      <c r="J71" s="437"/>
      <c r="K71" s="437"/>
      <c r="L71" s="437"/>
      <c r="M71" s="438"/>
      <c r="N71" s="92" t="str">
        <f t="shared" si="0"/>
        <v/>
      </c>
      <c r="O71" s="272" t="str">
        <f t="shared" si="1"/>
        <v/>
      </c>
    </row>
    <row r="72" spans="1:15" ht="13.6">
      <c r="A72" s="304"/>
      <c r="B72" s="305"/>
      <c r="C72" s="322"/>
      <c r="D72" s="320"/>
      <c r="E72" s="437"/>
      <c r="F72" s="437"/>
      <c r="G72" s="437"/>
      <c r="H72" s="437"/>
      <c r="I72" s="437"/>
      <c r="J72" s="437"/>
      <c r="K72" s="437"/>
      <c r="L72" s="437"/>
      <c r="M72" s="438"/>
      <c r="N72" s="92" t="str">
        <f t="shared" si="0"/>
        <v/>
      </c>
      <c r="O72" s="272" t="str">
        <f t="shared" si="1"/>
        <v/>
      </c>
    </row>
    <row r="73" spans="1:15" ht="13.6">
      <c r="A73" s="304"/>
      <c r="B73" s="305"/>
      <c r="C73" s="322"/>
      <c r="D73" s="320"/>
      <c r="E73" s="437"/>
      <c r="F73" s="437"/>
      <c r="G73" s="437"/>
      <c r="H73" s="437"/>
      <c r="I73" s="437"/>
      <c r="J73" s="437"/>
      <c r="K73" s="437"/>
      <c r="L73" s="437"/>
      <c r="M73" s="438"/>
      <c r="N73" s="92" t="str">
        <f t="shared" si="0"/>
        <v/>
      </c>
      <c r="O73" s="272" t="str">
        <f t="shared" si="1"/>
        <v/>
      </c>
    </row>
    <row r="74" spans="1:15" ht="13.6">
      <c r="A74" s="304"/>
      <c r="B74" s="305"/>
      <c r="C74" s="322"/>
      <c r="D74" s="320"/>
      <c r="E74" s="437"/>
      <c r="F74" s="437"/>
      <c r="G74" s="437"/>
      <c r="H74" s="437"/>
      <c r="I74" s="437"/>
      <c r="J74" s="437"/>
      <c r="K74" s="437"/>
      <c r="L74" s="437"/>
      <c r="M74" s="438"/>
      <c r="N74" s="92" t="str">
        <f t="shared" si="0"/>
        <v/>
      </c>
      <c r="O74" s="272" t="str">
        <f t="shared" si="1"/>
        <v/>
      </c>
    </row>
    <row r="75" spans="1:15" ht="13.6">
      <c r="A75" s="304"/>
      <c r="B75" s="305"/>
      <c r="C75" s="322"/>
      <c r="D75" s="320"/>
      <c r="E75" s="437"/>
      <c r="F75" s="437"/>
      <c r="G75" s="437"/>
      <c r="H75" s="437"/>
      <c r="I75" s="437"/>
      <c r="J75" s="437"/>
      <c r="K75" s="437"/>
      <c r="L75" s="437"/>
      <c r="M75" s="438"/>
      <c r="N75" s="92" t="str">
        <f t="shared" si="0"/>
        <v/>
      </c>
      <c r="O75" s="272" t="str">
        <f t="shared" si="1"/>
        <v/>
      </c>
    </row>
    <row r="76" spans="1:15" ht="13.6">
      <c r="A76" s="304"/>
      <c r="B76" s="305"/>
      <c r="C76" s="322"/>
      <c r="D76" s="320"/>
      <c r="E76" s="437"/>
      <c r="F76" s="437"/>
      <c r="G76" s="437"/>
      <c r="H76" s="437"/>
      <c r="I76" s="437"/>
      <c r="J76" s="437"/>
      <c r="K76" s="437"/>
      <c r="L76" s="437"/>
      <c r="M76" s="438"/>
      <c r="N76" s="92" t="str">
        <f t="shared" si="0"/>
        <v/>
      </c>
      <c r="O76" s="272" t="str">
        <f t="shared" si="1"/>
        <v/>
      </c>
    </row>
    <row r="77" spans="1:15" ht="13.6">
      <c r="A77" s="304"/>
      <c r="B77" s="305"/>
      <c r="C77" s="322"/>
      <c r="D77" s="320"/>
      <c r="E77" s="437"/>
      <c r="F77" s="437"/>
      <c r="G77" s="437"/>
      <c r="H77" s="437"/>
      <c r="I77" s="437"/>
      <c r="J77" s="437"/>
      <c r="K77" s="437"/>
      <c r="L77" s="437"/>
      <c r="M77" s="438"/>
      <c r="N77" s="92" t="str">
        <f t="shared" si="0"/>
        <v/>
      </c>
      <c r="O77" s="272" t="str">
        <f t="shared" si="1"/>
        <v/>
      </c>
    </row>
    <row r="78" spans="1:15" ht="13.6">
      <c r="A78" s="304"/>
      <c r="B78" s="305"/>
      <c r="C78" s="322"/>
      <c r="D78" s="320"/>
      <c r="E78" s="437"/>
      <c r="F78" s="437"/>
      <c r="G78" s="437"/>
      <c r="H78" s="437"/>
      <c r="I78" s="437"/>
      <c r="J78" s="437"/>
      <c r="K78" s="437"/>
      <c r="L78" s="437"/>
      <c r="M78" s="438"/>
      <c r="N78" s="92" t="str">
        <f t="shared" si="0"/>
        <v/>
      </c>
      <c r="O78" s="272" t="str">
        <f t="shared" si="1"/>
        <v/>
      </c>
    </row>
    <row r="79" spans="1:15" ht="13.6">
      <c r="A79" s="304"/>
      <c r="B79" s="305"/>
      <c r="C79" s="322"/>
      <c r="D79" s="320"/>
      <c r="E79" s="437"/>
      <c r="F79" s="437"/>
      <c r="G79" s="437"/>
      <c r="H79" s="437"/>
      <c r="I79" s="437"/>
      <c r="J79" s="437"/>
      <c r="K79" s="437"/>
      <c r="L79" s="437"/>
      <c r="M79" s="438"/>
      <c r="N79" s="92" t="str">
        <f t="shared" si="0"/>
        <v/>
      </c>
      <c r="O79" s="272" t="str">
        <f t="shared" si="1"/>
        <v/>
      </c>
    </row>
    <row r="80" spans="1:15" ht="13.6">
      <c r="A80" s="304"/>
      <c r="B80" s="305"/>
      <c r="C80" s="322"/>
      <c r="D80" s="320"/>
      <c r="E80" s="437"/>
      <c r="F80" s="437"/>
      <c r="G80" s="437"/>
      <c r="H80" s="437"/>
      <c r="I80" s="437"/>
      <c r="J80" s="437"/>
      <c r="K80" s="437"/>
      <c r="L80" s="437"/>
      <c r="M80" s="438"/>
      <c r="N80" s="92" t="str">
        <f t="shared" si="0"/>
        <v/>
      </c>
      <c r="O80" s="272" t="str">
        <f t="shared" si="1"/>
        <v/>
      </c>
    </row>
    <row r="81" spans="1:15" ht="13.6">
      <c r="A81" s="304"/>
      <c r="B81" s="305"/>
      <c r="C81" s="322"/>
      <c r="D81" s="320"/>
      <c r="E81" s="437"/>
      <c r="F81" s="437"/>
      <c r="G81" s="437"/>
      <c r="H81" s="437"/>
      <c r="I81" s="437"/>
      <c r="J81" s="437"/>
      <c r="K81" s="437"/>
      <c r="L81" s="437"/>
      <c r="M81" s="438"/>
      <c r="N81" s="92" t="str">
        <f t="shared" ref="N81:N144" si="2" xml:space="preserve">  IF(AND(A81="",D81=""),"", IF(AND(A81="",D81&lt;&gt;""), "FIX TEST GRP", IF(B81="","FIX CLASS",IF(D81="","FIX PROD'N",astm(C81,1)*D81))))</f>
        <v/>
      </c>
      <c r="O81" s="272" t="str">
        <f t="shared" ref="O81:O144" si="3">IF(A81="","",  IFERROR(N81/(IF(B81="LDV/LLDT",$F$10,$L$10)),""))</f>
        <v/>
      </c>
    </row>
    <row r="82" spans="1:15" ht="13.6">
      <c r="A82" s="304"/>
      <c r="B82" s="305"/>
      <c r="C82" s="322"/>
      <c r="D82" s="320"/>
      <c r="E82" s="437"/>
      <c r="F82" s="437"/>
      <c r="G82" s="437"/>
      <c r="H82" s="437"/>
      <c r="I82" s="437"/>
      <c r="J82" s="437"/>
      <c r="K82" s="437"/>
      <c r="L82" s="437"/>
      <c r="M82" s="438"/>
      <c r="N82" s="92" t="str">
        <f t="shared" si="2"/>
        <v/>
      </c>
      <c r="O82" s="272" t="str">
        <f t="shared" si="3"/>
        <v/>
      </c>
    </row>
    <row r="83" spans="1:15" ht="13.6">
      <c r="A83" s="304"/>
      <c r="B83" s="305"/>
      <c r="C83" s="322"/>
      <c r="D83" s="320"/>
      <c r="E83" s="437"/>
      <c r="F83" s="437"/>
      <c r="G83" s="437"/>
      <c r="H83" s="437"/>
      <c r="I83" s="437"/>
      <c r="J83" s="437"/>
      <c r="K83" s="437"/>
      <c r="L83" s="437"/>
      <c r="M83" s="438"/>
      <c r="N83" s="92" t="str">
        <f t="shared" si="2"/>
        <v/>
      </c>
      <c r="O83" s="272" t="str">
        <f t="shared" si="3"/>
        <v/>
      </c>
    </row>
    <row r="84" spans="1:15" ht="13.6">
      <c r="A84" s="304"/>
      <c r="B84" s="305"/>
      <c r="C84" s="322"/>
      <c r="D84" s="320"/>
      <c r="E84" s="437"/>
      <c r="F84" s="437"/>
      <c r="G84" s="437"/>
      <c r="H84" s="437"/>
      <c r="I84" s="437"/>
      <c r="J84" s="437"/>
      <c r="K84" s="437"/>
      <c r="L84" s="437"/>
      <c r="M84" s="438"/>
      <c r="N84" s="92" t="str">
        <f t="shared" si="2"/>
        <v/>
      </c>
      <c r="O84" s="272" t="str">
        <f t="shared" si="3"/>
        <v/>
      </c>
    </row>
    <row r="85" spans="1:15" ht="13.6">
      <c r="A85" s="304"/>
      <c r="B85" s="305"/>
      <c r="C85" s="322"/>
      <c r="D85" s="320"/>
      <c r="E85" s="437"/>
      <c r="F85" s="437"/>
      <c r="G85" s="437"/>
      <c r="H85" s="437"/>
      <c r="I85" s="437"/>
      <c r="J85" s="437"/>
      <c r="K85" s="437"/>
      <c r="L85" s="437"/>
      <c r="M85" s="438"/>
      <c r="N85" s="92" t="str">
        <f t="shared" si="2"/>
        <v/>
      </c>
      <c r="O85" s="272" t="str">
        <f t="shared" si="3"/>
        <v/>
      </c>
    </row>
    <row r="86" spans="1:15" ht="13.6">
      <c r="A86" s="304"/>
      <c r="B86" s="305"/>
      <c r="C86" s="322"/>
      <c r="D86" s="320"/>
      <c r="E86" s="437"/>
      <c r="F86" s="437"/>
      <c r="G86" s="437"/>
      <c r="H86" s="437"/>
      <c r="I86" s="437"/>
      <c r="J86" s="437"/>
      <c r="K86" s="437"/>
      <c r="L86" s="437"/>
      <c r="M86" s="438"/>
      <c r="N86" s="92" t="str">
        <f t="shared" si="2"/>
        <v/>
      </c>
      <c r="O86" s="272" t="str">
        <f t="shared" si="3"/>
        <v/>
      </c>
    </row>
    <row r="87" spans="1:15" ht="13.6">
      <c r="A87" s="304"/>
      <c r="B87" s="305"/>
      <c r="C87" s="322"/>
      <c r="D87" s="320"/>
      <c r="E87" s="437"/>
      <c r="F87" s="437"/>
      <c r="G87" s="437"/>
      <c r="H87" s="437"/>
      <c r="I87" s="437"/>
      <c r="J87" s="437"/>
      <c r="K87" s="437"/>
      <c r="L87" s="437"/>
      <c r="M87" s="438"/>
      <c r="N87" s="92" t="str">
        <f t="shared" si="2"/>
        <v/>
      </c>
      <c r="O87" s="272" t="str">
        <f t="shared" si="3"/>
        <v/>
      </c>
    </row>
    <row r="88" spans="1:15" ht="13.6">
      <c r="A88" s="304"/>
      <c r="B88" s="305"/>
      <c r="C88" s="322"/>
      <c r="D88" s="320"/>
      <c r="E88" s="437"/>
      <c r="F88" s="437"/>
      <c r="G88" s="437"/>
      <c r="H88" s="437"/>
      <c r="I88" s="437"/>
      <c r="J88" s="437"/>
      <c r="K88" s="437"/>
      <c r="L88" s="437"/>
      <c r="M88" s="438"/>
      <c r="N88" s="92" t="str">
        <f t="shared" si="2"/>
        <v/>
      </c>
      <c r="O88" s="272" t="str">
        <f t="shared" si="3"/>
        <v/>
      </c>
    </row>
    <row r="89" spans="1:15" ht="13.6">
      <c r="A89" s="304"/>
      <c r="B89" s="305"/>
      <c r="C89" s="322"/>
      <c r="D89" s="320"/>
      <c r="E89" s="437"/>
      <c r="F89" s="437"/>
      <c r="G89" s="437"/>
      <c r="H89" s="437"/>
      <c r="I89" s="437"/>
      <c r="J89" s="437"/>
      <c r="K89" s="437"/>
      <c r="L89" s="437"/>
      <c r="M89" s="438"/>
      <c r="N89" s="92" t="str">
        <f t="shared" si="2"/>
        <v/>
      </c>
      <c r="O89" s="272" t="str">
        <f t="shared" si="3"/>
        <v/>
      </c>
    </row>
    <row r="90" spans="1:15" ht="13.6">
      <c r="A90" s="304"/>
      <c r="B90" s="305"/>
      <c r="C90" s="322"/>
      <c r="D90" s="320"/>
      <c r="E90" s="437"/>
      <c r="F90" s="437"/>
      <c r="G90" s="437"/>
      <c r="H90" s="437"/>
      <c r="I90" s="437"/>
      <c r="J90" s="437"/>
      <c r="K90" s="437"/>
      <c r="L90" s="437"/>
      <c r="M90" s="438"/>
      <c r="N90" s="92" t="str">
        <f t="shared" si="2"/>
        <v/>
      </c>
      <c r="O90" s="272" t="str">
        <f t="shared" si="3"/>
        <v/>
      </c>
    </row>
    <row r="91" spans="1:15" ht="13.6">
      <c r="A91" s="304"/>
      <c r="B91" s="305"/>
      <c r="C91" s="322"/>
      <c r="D91" s="320"/>
      <c r="E91" s="437"/>
      <c r="F91" s="437"/>
      <c r="G91" s="437"/>
      <c r="H91" s="437"/>
      <c r="I91" s="437"/>
      <c r="J91" s="437"/>
      <c r="K91" s="437"/>
      <c r="L91" s="437"/>
      <c r="M91" s="438"/>
      <c r="N91" s="92" t="str">
        <f t="shared" si="2"/>
        <v/>
      </c>
      <c r="O91" s="272" t="str">
        <f t="shared" si="3"/>
        <v/>
      </c>
    </row>
    <row r="92" spans="1:15" ht="13.6">
      <c r="A92" s="304"/>
      <c r="B92" s="305"/>
      <c r="C92" s="322"/>
      <c r="D92" s="320"/>
      <c r="E92" s="437"/>
      <c r="F92" s="437"/>
      <c r="G92" s="437"/>
      <c r="H92" s="437"/>
      <c r="I92" s="437"/>
      <c r="J92" s="437"/>
      <c r="K92" s="437"/>
      <c r="L92" s="437"/>
      <c r="M92" s="438"/>
      <c r="N92" s="92" t="str">
        <f t="shared" si="2"/>
        <v/>
      </c>
      <c r="O92" s="272" t="str">
        <f t="shared" si="3"/>
        <v/>
      </c>
    </row>
    <row r="93" spans="1:15" ht="13.6">
      <c r="A93" s="304"/>
      <c r="B93" s="305"/>
      <c r="C93" s="322"/>
      <c r="D93" s="320"/>
      <c r="E93" s="437"/>
      <c r="F93" s="437"/>
      <c r="G93" s="437"/>
      <c r="H93" s="437"/>
      <c r="I93" s="437"/>
      <c r="J93" s="437"/>
      <c r="K93" s="437"/>
      <c r="L93" s="437"/>
      <c r="M93" s="438"/>
      <c r="N93" s="92" t="str">
        <f t="shared" si="2"/>
        <v/>
      </c>
      <c r="O93" s="272" t="str">
        <f t="shared" si="3"/>
        <v/>
      </c>
    </row>
    <row r="94" spans="1:15" ht="13.6">
      <c r="A94" s="304"/>
      <c r="B94" s="305"/>
      <c r="C94" s="322"/>
      <c r="D94" s="320"/>
      <c r="E94" s="437"/>
      <c r="F94" s="437"/>
      <c r="G94" s="437"/>
      <c r="H94" s="437"/>
      <c r="I94" s="437"/>
      <c r="J94" s="437"/>
      <c r="K94" s="437"/>
      <c r="L94" s="437"/>
      <c r="M94" s="438"/>
      <c r="N94" s="92" t="str">
        <f t="shared" si="2"/>
        <v/>
      </c>
      <c r="O94" s="272" t="str">
        <f t="shared" si="3"/>
        <v/>
      </c>
    </row>
    <row r="95" spans="1:15" ht="13.6">
      <c r="A95" s="304"/>
      <c r="B95" s="305"/>
      <c r="C95" s="322"/>
      <c r="D95" s="320"/>
      <c r="E95" s="437"/>
      <c r="F95" s="437"/>
      <c r="G95" s="437"/>
      <c r="H95" s="437"/>
      <c r="I95" s="437"/>
      <c r="J95" s="437"/>
      <c r="K95" s="437"/>
      <c r="L95" s="437"/>
      <c r="M95" s="438"/>
      <c r="N95" s="92" t="str">
        <f t="shared" si="2"/>
        <v/>
      </c>
      <c r="O95" s="272" t="str">
        <f t="shared" si="3"/>
        <v/>
      </c>
    </row>
    <row r="96" spans="1:15" ht="13.6">
      <c r="A96" s="304"/>
      <c r="B96" s="305"/>
      <c r="C96" s="322"/>
      <c r="D96" s="320"/>
      <c r="E96" s="437"/>
      <c r="F96" s="437"/>
      <c r="G96" s="437"/>
      <c r="H96" s="437"/>
      <c r="I96" s="437"/>
      <c r="J96" s="437"/>
      <c r="K96" s="437"/>
      <c r="L96" s="437"/>
      <c r="M96" s="438"/>
      <c r="N96" s="92" t="str">
        <f t="shared" si="2"/>
        <v/>
      </c>
      <c r="O96" s="272" t="str">
        <f t="shared" si="3"/>
        <v/>
      </c>
    </row>
    <row r="97" spans="1:15" ht="13.6">
      <c r="A97" s="304"/>
      <c r="B97" s="305"/>
      <c r="C97" s="322"/>
      <c r="D97" s="320"/>
      <c r="E97" s="437"/>
      <c r="F97" s="437"/>
      <c r="G97" s="437"/>
      <c r="H97" s="437"/>
      <c r="I97" s="437"/>
      <c r="J97" s="437"/>
      <c r="K97" s="437"/>
      <c r="L97" s="437"/>
      <c r="M97" s="438"/>
      <c r="N97" s="92" t="str">
        <f t="shared" si="2"/>
        <v/>
      </c>
      <c r="O97" s="272" t="str">
        <f t="shared" si="3"/>
        <v/>
      </c>
    </row>
    <row r="98" spans="1:15" ht="13.6">
      <c r="A98" s="304"/>
      <c r="B98" s="305"/>
      <c r="C98" s="322"/>
      <c r="D98" s="320"/>
      <c r="E98" s="437"/>
      <c r="F98" s="437"/>
      <c r="G98" s="437"/>
      <c r="H98" s="437"/>
      <c r="I98" s="437"/>
      <c r="J98" s="437"/>
      <c r="K98" s="437"/>
      <c r="L98" s="437"/>
      <c r="M98" s="438"/>
      <c r="N98" s="92" t="str">
        <f t="shared" si="2"/>
        <v/>
      </c>
      <c r="O98" s="272" t="str">
        <f t="shared" si="3"/>
        <v/>
      </c>
    </row>
    <row r="99" spans="1:15" ht="13.6">
      <c r="A99" s="304"/>
      <c r="B99" s="305"/>
      <c r="C99" s="322"/>
      <c r="D99" s="320"/>
      <c r="E99" s="437"/>
      <c r="F99" s="437"/>
      <c r="G99" s="437"/>
      <c r="H99" s="437"/>
      <c r="I99" s="437"/>
      <c r="J99" s="437"/>
      <c r="K99" s="437"/>
      <c r="L99" s="437"/>
      <c r="M99" s="438"/>
      <c r="N99" s="92" t="str">
        <f t="shared" si="2"/>
        <v/>
      </c>
      <c r="O99" s="272" t="str">
        <f t="shared" si="3"/>
        <v/>
      </c>
    </row>
    <row r="100" spans="1:15" ht="13.6">
      <c r="A100" s="304"/>
      <c r="B100" s="305"/>
      <c r="C100" s="322"/>
      <c r="D100" s="320"/>
      <c r="E100" s="437"/>
      <c r="F100" s="437"/>
      <c r="G100" s="437"/>
      <c r="H100" s="437"/>
      <c r="I100" s="437"/>
      <c r="J100" s="437"/>
      <c r="K100" s="437"/>
      <c r="L100" s="437"/>
      <c r="M100" s="438"/>
      <c r="N100" s="92" t="str">
        <f t="shared" si="2"/>
        <v/>
      </c>
      <c r="O100" s="272" t="str">
        <f t="shared" si="3"/>
        <v/>
      </c>
    </row>
    <row r="101" spans="1:15" ht="13.6">
      <c r="A101" s="304"/>
      <c r="B101" s="305"/>
      <c r="C101" s="322"/>
      <c r="D101" s="320"/>
      <c r="E101" s="437"/>
      <c r="F101" s="437"/>
      <c r="G101" s="437"/>
      <c r="H101" s="437"/>
      <c r="I101" s="437"/>
      <c r="J101" s="437"/>
      <c r="K101" s="437"/>
      <c r="L101" s="437"/>
      <c r="M101" s="438"/>
      <c r="N101" s="92" t="str">
        <f t="shared" si="2"/>
        <v/>
      </c>
      <c r="O101" s="272" t="str">
        <f t="shared" si="3"/>
        <v/>
      </c>
    </row>
    <row r="102" spans="1:15" ht="13.6">
      <c r="A102" s="304"/>
      <c r="B102" s="305"/>
      <c r="C102" s="322"/>
      <c r="D102" s="320"/>
      <c r="E102" s="437"/>
      <c r="F102" s="437"/>
      <c r="G102" s="437"/>
      <c r="H102" s="437"/>
      <c r="I102" s="437"/>
      <c r="J102" s="437"/>
      <c r="K102" s="437"/>
      <c r="L102" s="437"/>
      <c r="M102" s="438"/>
      <c r="N102" s="92" t="str">
        <f t="shared" si="2"/>
        <v/>
      </c>
      <c r="O102" s="272" t="str">
        <f t="shared" si="3"/>
        <v/>
      </c>
    </row>
    <row r="103" spans="1:15" ht="13.6">
      <c r="A103" s="304"/>
      <c r="B103" s="305"/>
      <c r="C103" s="322"/>
      <c r="D103" s="320"/>
      <c r="E103" s="437"/>
      <c r="F103" s="437"/>
      <c r="G103" s="437"/>
      <c r="H103" s="437"/>
      <c r="I103" s="437"/>
      <c r="J103" s="437"/>
      <c r="K103" s="437"/>
      <c r="L103" s="437"/>
      <c r="M103" s="438"/>
      <c r="N103" s="92" t="str">
        <f t="shared" si="2"/>
        <v/>
      </c>
      <c r="O103" s="272" t="str">
        <f t="shared" si="3"/>
        <v/>
      </c>
    </row>
    <row r="104" spans="1:15" ht="13.6">
      <c r="A104" s="304"/>
      <c r="B104" s="305"/>
      <c r="C104" s="322"/>
      <c r="D104" s="320"/>
      <c r="E104" s="437"/>
      <c r="F104" s="437"/>
      <c r="G104" s="437"/>
      <c r="H104" s="437"/>
      <c r="I104" s="437"/>
      <c r="J104" s="437"/>
      <c r="K104" s="437"/>
      <c r="L104" s="437"/>
      <c r="M104" s="438"/>
      <c r="N104" s="92" t="str">
        <f t="shared" si="2"/>
        <v/>
      </c>
      <c r="O104" s="272" t="str">
        <f t="shared" si="3"/>
        <v/>
      </c>
    </row>
    <row r="105" spans="1:15" ht="13.6">
      <c r="A105" s="304"/>
      <c r="B105" s="305"/>
      <c r="C105" s="322"/>
      <c r="D105" s="320"/>
      <c r="E105" s="437"/>
      <c r="F105" s="437"/>
      <c r="G105" s="437"/>
      <c r="H105" s="437"/>
      <c r="I105" s="437"/>
      <c r="J105" s="437"/>
      <c r="K105" s="437"/>
      <c r="L105" s="437"/>
      <c r="M105" s="438"/>
      <c r="N105" s="92" t="str">
        <f t="shared" si="2"/>
        <v/>
      </c>
      <c r="O105" s="272" t="str">
        <f t="shared" si="3"/>
        <v/>
      </c>
    </row>
    <row r="106" spans="1:15" ht="13.6">
      <c r="A106" s="304"/>
      <c r="B106" s="305"/>
      <c r="C106" s="322"/>
      <c r="D106" s="320"/>
      <c r="E106" s="437"/>
      <c r="F106" s="437"/>
      <c r="G106" s="437"/>
      <c r="H106" s="437"/>
      <c r="I106" s="437"/>
      <c r="J106" s="437"/>
      <c r="K106" s="437"/>
      <c r="L106" s="437"/>
      <c r="M106" s="438"/>
      <c r="N106" s="92" t="str">
        <f t="shared" si="2"/>
        <v/>
      </c>
      <c r="O106" s="272" t="str">
        <f t="shared" si="3"/>
        <v/>
      </c>
    </row>
    <row r="107" spans="1:15" ht="13.6">
      <c r="A107" s="304"/>
      <c r="B107" s="305"/>
      <c r="C107" s="322"/>
      <c r="D107" s="320"/>
      <c r="E107" s="437"/>
      <c r="F107" s="437"/>
      <c r="G107" s="437"/>
      <c r="H107" s="437"/>
      <c r="I107" s="437"/>
      <c r="J107" s="437"/>
      <c r="K107" s="437"/>
      <c r="L107" s="437"/>
      <c r="M107" s="438"/>
      <c r="N107" s="92" t="str">
        <f t="shared" si="2"/>
        <v/>
      </c>
      <c r="O107" s="272" t="str">
        <f t="shared" si="3"/>
        <v/>
      </c>
    </row>
    <row r="108" spans="1:15" ht="13.6">
      <c r="A108" s="304"/>
      <c r="B108" s="305"/>
      <c r="C108" s="322"/>
      <c r="D108" s="320"/>
      <c r="E108" s="437"/>
      <c r="F108" s="437"/>
      <c r="G108" s="437"/>
      <c r="H108" s="437"/>
      <c r="I108" s="437"/>
      <c r="J108" s="437"/>
      <c r="K108" s="437"/>
      <c r="L108" s="437"/>
      <c r="M108" s="438"/>
      <c r="N108" s="92" t="str">
        <f t="shared" si="2"/>
        <v/>
      </c>
      <c r="O108" s="272" t="str">
        <f t="shared" si="3"/>
        <v/>
      </c>
    </row>
    <row r="109" spans="1:15" ht="13.6">
      <c r="A109" s="304"/>
      <c r="B109" s="305"/>
      <c r="C109" s="322"/>
      <c r="D109" s="320"/>
      <c r="E109" s="437"/>
      <c r="F109" s="437"/>
      <c r="G109" s="437"/>
      <c r="H109" s="437"/>
      <c r="I109" s="437"/>
      <c r="J109" s="437"/>
      <c r="K109" s="437"/>
      <c r="L109" s="437"/>
      <c r="M109" s="438"/>
      <c r="N109" s="92" t="str">
        <f t="shared" si="2"/>
        <v/>
      </c>
      <c r="O109" s="272" t="str">
        <f t="shared" si="3"/>
        <v/>
      </c>
    </row>
    <row r="110" spans="1:15" ht="13.6">
      <c r="A110" s="304"/>
      <c r="B110" s="305"/>
      <c r="C110" s="322"/>
      <c r="D110" s="320"/>
      <c r="E110" s="437"/>
      <c r="F110" s="437"/>
      <c r="G110" s="437"/>
      <c r="H110" s="437"/>
      <c r="I110" s="437"/>
      <c r="J110" s="437"/>
      <c r="K110" s="437"/>
      <c r="L110" s="437"/>
      <c r="M110" s="438"/>
      <c r="N110" s="92" t="str">
        <f t="shared" si="2"/>
        <v/>
      </c>
      <c r="O110" s="272" t="str">
        <f t="shared" si="3"/>
        <v/>
      </c>
    </row>
    <row r="111" spans="1:15" ht="13.6">
      <c r="A111" s="304"/>
      <c r="B111" s="305"/>
      <c r="C111" s="322"/>
      <c r="D111" s="320"/>
      <c r="E111" s="437"/>
      <c r="F111" s="437"/>
      <c r="G111" s="437"/>
      <c r="H111" s="437"/>
      <c r="I111" s="437"/>
      <c r="J111" s="437"/>
      <c r="K111" s="437"/>
      <c r="L111" s="437"/>
      <c r="M111" s="438"/>
      <c r="N111" s="92" t="str">
        <f t="shared" si="2"/>
        <v/>
      </c>
      <c r="O111" s="272" t="str">
        <f t="shared" si="3"/>
        <v/>
      </c>
    </row>
    <row r="112" spans="1:15" ht="13.6">
      <c r="A112" s="304"/>
      <c r="B112" s="305"/>
      <c r="C112" s="322"/>
      <c r="D112" s="320"/>
      <c r="E112" s="437"/>
      <c r="F112" s="437"/>
      <c r="G112" s="437"/>
      <c r="H112" s="437"/>
      <c r="I112" s="437"/>
      <c r="J112" s="437"/>
      <c r="K112" s="437"/>
      <c r="L112" s="437"/>
      <c r="M112" s="438"/>
      <c r="N112" s="92" t="str">
        <f t="shared" si="2"/>
        <v/>
      </c>
      <c r="O112" s="272" t="str">
        <f t="shared" si="3"/>
        <v/>
      </c>
    </row>
    <row r="113" spans="1:15" ht="13.6">
      <c r="A113" s="304"/>
      <c r="B113" s="305"/>
      <c r="C113" s="322"/>
      <c r="D113" s="320"/>
      <c r="E113" s="437"/>
      <c r="F113" s="437"/>
      <c r="G113" s="437"/>
      <c r="H113" s="437"/>
      <c r="I113" s="437"/>
      <c r="J113" s="437"/>
      <c r="K113" s="437"/>
      <c r="L113" s="437"/>
      <c r="M113" s="438"/>
      <c r="N113" s="92" t="str">
        <f t="shared" si="2"/>
        <v/>
      </c>
      <c r="O113" s="272" t="str">
        <f t="shared" si="3"/>
        <v/>
      </c>
    </row>
    <row r="114" spans="1:15" ht="13.6">
      <c r="A114" s="304"/>
      <c r="B114" s="305"/>
      <c r="C114" s="322"/>
      <c r="D114" s="320"/>
      <c r="E114" s="437"/>
      <c r="F114" s="437"/>
      <c r="G114" s="437"/>
      <c r="H114" s="437"/>
      <c r="I114" s="437"/>
      <c r="J114" s="437"/>
      <c r="K114" s="437"/>
      <c r="L114" s="437"/>
      <c r="M114" s="438"/>
      <c r="N114" s="92" t="str">
        <f t="shared" si="2"/>
        <v/>
      </c>
      <c r="O114" s="272" t="str">
        <f t="shared" si="3"/>
        <v/>
      </c>
    </row>
    <row r="115" spans="1:15" ht="13.6">
      <c r="A115" s="304"/>
      <c r="B115" s="305"/>
      <c r="C115" s="322"/>
      <c r="D115" s="320"/>
      <c r="E115" s="437"/>
      <c r="F115" s="437"/>
      <c r="G115" s="437"/>
      <c r="H115" s="437"/>
      <c r="I115" s="437"/>
      <c r="J115" s="437"/>
      <c r="K115" s="437"/>
      <c r="L115" s="437"/>
      <c r="M115" s="438"/>
      <c r="N115" s="92" t="str">
        <f t="shared" si="2"/>
        <v/>
      </c>
      <c r="O115" s="272" t="str">
        <f t="shared" si="3"/>
        <v/>
      </c>
    </row>
    <row r="116" spans="1:15" ht="13.6">
      <c r="A116" s="304"/>
      <c r="B116" s="305"/>
      <c r="C116" s="322"/>
      <c r="D116" s="320"/>
      <c r="E116" s="437"/>
      <c r="F116" s="437"/>
      <c r="G116" s="437"/>
      <c r="H116" s="437"/>
      <c r="I116" s="437"/>
      <c r="J116" s="437"/>
      <c r="K116" s="437"/>
      <c r="L116" s="437"/>
      <c r="M116" s="438"/>
      <c r="N116" s="92" t="str">
        <f t="shared" si="2"/>
        <v/>
      </c>
      <c r="O116" s="272" t="str">
        <f t="shared" si="3"/>
        <v/>
      </c>
    </row>
    <row r="117" spans="1:15" ht="13.6">
      <c r="A117" s="304"/>
      <c r="B117" s="305"/>
      <c r="C117" s="322"/>
      <c r="D117" s="320"/>
      <c r="E117" s="437"/>
      <c r="F117" s="437"/>
      <c r="G117" s="437"/>
      <c r="H117" s="437"/>
      <c r="I117" s="437"/>
      <c r="J117" s="437"/>
      <c r="K117" s="437"/>
      <c r="L117" s="437"/>
      <c r="M117" s="438"/>
      <c r="N117" s="92" t="str">
        <f t="shared" si="2"/>
        <v/>
      </c>
      <c r="O117" s="272" t="str">
        <f t="shared" si="3"/>
        <v/>
      </c>
    </row>
    <row r="118" spans="1:15" ht="13.6">
      <c r="A118" s="304"/>
      <c r="B118" s="305"/>
      <c r="C118" s="322"/>
      <c r="D118" s="320"/>
      <c r="E118" s="437"/>
      <c r="F118" s="437"/>
      <c r="G118" s="437"/>
      <c r="H118" s="437"/>
      <c r="I118" s="437"/>
      <c r="J118" s="437"/>
      <c r="K118" s="437"/>
      <c r="L118" s="437"/>
      <c r="M118" s="438"/>
      <c r="N118" s="92" t="str">
        <f t="shared" si="2"/>
        <v/>
      </c>
      <c r="O118" s="272" t="str">
        <f t="shared" si="3"/>
        <v/>
      </c>
    </row>
    <row r="119" spans="1:15" ht="13.6">
      <c r="A119" s="304"/>
      <c r="B119" s="305"/>
      <c r="C119" s="322"/>
      <c r="D119" s="320"/>
      <c r="E119" s="437"/>
      <c r="F119" s="437"/>
      <c r="G119" s="437"/>
      <c r="H119" s="437"/>
      <c r="I119" s="437"/>
      <c r="J119" s="437"/>
      <c r="K119" s="437"/>
      <c r="L119" s="437"/>
      <c r="M119" s="438"/>
      <c r="N119" s="92" t="str">
        <f t="shared" si="2"/>
        <v/>
      </c>
      <c r="O119" s="272" t="str">
        <f t="shared" si="3"/>
        <v/>
      </c>
    </row>
    <row r="120" spans="1:15" ht="13.6">
      <c r="A120" s="304"/>
      <c r="B120" s="305"/>
      <c r="C120" s="322"/>
      <c r="D120" s="320"/>
      <c r="E120" s="437"/>
      <c r="F120" s="437"/>
      <c r="G120" s="437"/>
      <c r="H120" s="437"/>
      <c r="I120" s="437"/>
      <c r="J120" s="437"/>
      <c r="K120" s="437"/>
      <c r="L120" s="437"/>
      <c r="M120" s="438"/>
      <c r="N120" s="92" t="str">
        <f t="shared" si="2"/>
        <v/>
      </c>
      <c r="O120" s="272" t="str">
        <f t="shared" si="3"/>
        <v/>
      </c>
    </row>
    <row r="121" spans="1:15" ht="13.6">
      <c r="A121" s="304"/>
      <c r="B121" s="305"/>
      <c r="C121" s="322"/>
      <c r="D121" s="320"/>
      <c r="E121" s="437"/>
      <c r="F121" s="437"/>
      <c r="G121" s="437"/>
      <c r="H121" s="437"/>
      <c r="I121" s="437"/>
      <c r="J121" s="437"/>
      <c r="K121" s="437"/>
      <c r="L121" s="437"/>
      <c r="M121" s="438"/>
      <c r="N121" s="92" t="str">
        <f t="shared" si="2"/>
        <v/>
      </c>
      <c r="O121" s="272" t="str">
        <f t="shared" si="3"/>
        <v/>
      </c>
    </row>
    <row r="122" spans="1:15" ht="13.6">
      <c r="A122" s="304"/>
      <c r="B122" s="305"/>
      <c r="C122" s="322"/>
      <c r="D122" s="320"/>
      <c r="E122" s="437"/>
      <c r="F122" s="437"/>
      <c r="G122" s="437"/>
      <c r="H122" s="437"/>
      <c r="I122" s="437"/>
      <c r="J122" s="437"/>
      <c r="K122" s="437"/>
      <c r="L122" s="437"/>
      <c r="M122" s="438"/>
      <c r="N122" s="92" t="str">
        <f t="shared" si="2"/>
        <v/>
      </c>
      <c r="O122" s="272" t="str">
        <f t="shared" si="3"/>
        <v/>
      </c>
    </row>
    <row r="123" spans="1:15" ht="13.6">
      <c r="A123" s="304"/>
      <c r="B123" s="305"/>
      <c r="C123" s="322"/>
      <c r="D123" s="320"/>
      <c r="E123" s="437"/>
      <c r="F123" s="437"/>
      <c r="G123" s="437"/>
      <c r="H123" s="437"/>
      <c r="I123" s="437"/>
      <c r="J123" s="437"/>
      <c r="K123" s="437"/>
      <c r="L123" s="437"/>
      <c r="M123" s="438"/>
      <c r="N123" s="92" t="str">
        <f t="shared" si="2"/>
        <v/>
      </c>
      <c r="O123" s="272" t="str">
        <f t="shared" si="3"/>
        <v/>
      </c>
    </row>
    <row r="124" spans="1:15" ht="13.6">
      <c r="A124" s="304"/>
      <c r="B124" s="305"/>
      <c r="C124" s="322"/>
      <c r="D124" s="320"/>
      <c r="E124" s="437"/>
      <c r="F124" s="437"/>
      <c r="G124" s="437"/>
      <c r="H124" s="437"/>
      <c r="I124" s="437"/>
      <c r="J124" s="437"/>
      <c r="K124" s="437"/>
      <c r="L124" s="437"/>
      <c r="M124" s="438"/>
      <c r="N124" s="92" t="str">
        <f t="shared" si="2"/>
        <v/>
      </c>
      <c r="O124" s="272" t="str">
        <f t="shared" si="3"/>
        <v/>
      </c>
    </row>
    <row r="125" spans="1:15" ht="13.6">
      <c r="A125" s="304"/>
      <c r="B125" s="305"/>
      <c r="C125" s="322"/>
      <c r="D125" s="320"/>
      <c r="E125" s="437"/>
      <c r="F125" s="437"/>
      <c r="G125" s="437"/>
      <c r="H125" s="437"/>
      <c r="I125" s="437"/>
      <c r="J125" s="437"/>
      <c r="K125" s="437"/>
      <c r="L125" s="437"/>
      <c r="M125" s="438"/>
      <c r="N125" s="92" t="str">
        <f t="shared" si="2"/>
        <v/>
      </c>
      <c r="O125" s="272" t="str">
        <f t="shared" si="3"/>
        <v/>
      </c>
    </row>
    <row r="126" spans="1:15" ht="13.6">
      <c r="A126" s="304"/>
      <c r="B126" s="305"/>
      <c r="C126" s="322"/>
      <c r="D126" s="320"/>
      <c r="E126" s="437"/>
      <c r="F126" s="437"/>
      <c r="G126" s="437"/>
      <c r="H126" s="437"/>
      <c r="I126" s="437"/>
      <c r="J126" s="437"/>
      <c r="K126" s="437"/>
      <c r="L126" s="437"/>
      <c r="M126" s="438"/>
      <c r="N126" s="92" t="str">
        <f t="shared" si="2"/>
        <v/>
      </c>
      <c r="O126" s="272" t="str">
        <f t="shared" si="3"/>
        <v/>
      </c>
    </row>
    <row r="127" spans="1:15" ht="13.6">
      <c r="A127" s="304"/>
      <c r="B127" s="305"/>
      <c r="C127" s="322"/>
      <c r="D127" s="320"/>
      <c r="E127" s="437"/>
      <c r="F127" s="437"/>
      <c r="G127" s="437"/>
      <c r="H127" s="437"/>
      <c r="I127" s="437"/>
      <c r="J127" s="437"/>
      <c r="K127" s="437"/>
      <c r="L127" s="437"/>
      <c r="M127" s="438"/>
      <c r="N127" s="92" t="str">
        <f t="shared" si="2"/>
        <v/>
      </c>
      <c r="O127" s="272" t="str">
        <f t="shared" si="3"/>
        <v/>
      </c>
    </row>
    <row r="128" spans="1:15" ht="13.6">
      <c r="A128" s="304"/>
      <c r="B128" s="305"/>
      <c r="C128" s="322"/>
      <c r="D128" s="320"/>
      <c r="E128" s="437"/>
      <c r="F128" s="437"/>
      <c r="G128" s="437"/>
      <c r="H128" s="437"/>
      <c r="I128" s="437"/>
      <c r="J128" s="437"/>
      <c r="K128" s="437"/>
      <c r="L128" s="437"/>
      <c r="M128" s="438"/>
      <c r="N128" s="92" t="str">
        <f t="shared" si="2"/>
        <v/>
      </c>
      <c r="O128" s="272" t="str">
        <f t="shared" si="3"/>
        <v/>
      </c>
    </row>
    <row r="129" spans="1:15" ht="13.6">
      <c r="A129" s="304"/>
      <c r="B129" s="305"/>
      <c r="C129" s="322"/>
      <c r="D129" s="320"/>
      <c r="E129" s="437"/>
      <c r="F129" s="437"/>
      <c r="G129" s="437"/>
      <c r="H129" s="437"/>
      <c r="I129" s="437"/>
      <c r="J129" s="437"/>
      <c r="K129" s="437"/>
      <c r="L129" s="437"/>
      <c r="M129" s="438"/>
      <c r="N129" s="92" t="str">
        <f t="shared" si="2"/>
        <v/>
      </c>
      <c r="O129" s="272" t="str">
        <f t="shared" si="3"/>
        <v/>
      </c>
    </row>
    <row r="130" spans="1:15" ht="13.6">
      <c r="A130" s="304"/>
      <c r="B130" s="305"/>
      <c r="C130" s="322"/>
      <c r="D130" s="320"/>
      <c r="E130" s="437"/>
      <c r="F130" s="437"/>
      <c r="G130" s="437"/>
      <c r="H130" s="437"/>
      <c r="I130" s="437"/>
      <c r="J130" s="437"/>
      <c r="K130" s="437"/>
      <c r="L130" s="437"/>
      <c r="M130" s="438"/>
      <c r="N130" s="92" t="str">
        <f t="shared" si="2"/>
        <v/>
      </c>
      <c r="O130" s="272" t="str">
        <f t="shared" si="3"/>
        <v/>
      </c>
    </row>
    <row r="131" spans="1:15" ht="13.6">
      <c r="A131" s="304"/>
      <c r="B131" s="305"/>
      <c r="C131" s="322"/>
      <c r="D131" s="320"/>
      <c r="E131" s="437"/>
      <c r="F131" s="437"/>
      <c r="G131" s="437"/>
      <c r="H131" s="437"/>
      <c r="I131" s="437"/>
      <c r="J131" s="437"/>
      <c r="K131" s="437"/>
      <c r="L131" s="437"/>
      <c r="M131" s="438"/>
      <c r="N131" s="92" t="str">
        <f t="shared" si="2"/>
        <v/>
      </c>
      <c r="O131" s="272" t="str">
        <f t="shared" si="3"/>
        <v/>
      </c>
    </row>
    <row r="132" spans="1:15" ht="13.6">
      <c r="A132" s="304"/>
      <c r="B132" s="305"/>
      <c r="C132" s="322"/>
      <c r="D132" s="320"/>
      <c r="E132" s="437"/>
      <c r="F132" s="437"/>
      <c r="G132" s="437"/>
      <c r="H132" s="437"/>
      <c r="I132" s="437"/>
      <c r="J132" s="437"/>
      <c r="K132" s="437"/>
      <c r="L132" s="437"/>
      <c r="M132" s="438"/>
      <c r="N132" s="92" t="str">
        <f t="shared" si="2"/>
        <v/>
      </c>
      <c r="O132" s="272" t="str">
        <f t="shared" si="3"/>
        <v/>
      </c>
    </row>
    <row r="133" spans="1:15" ht="13.6">
      <c r="A133" s="304"/>
      <c r="B133" s="305"/>
      <c r="C133" s="322"/>
      <c r="D133" s="320"/>
      <c r="E133" s="437"/>
      <c r="F133" s="437"/>
      <c r="G133" s="437"/>
      <c r="H133" s="437"/>
      <c r="I133" s="437"/>
      <c r="J133" s="437"/>
      <c r="K133" s="437"/>
      <c r="L133" s="437"/>
      <c r="M133" s="438"/>
      <c r="N133" s="92" t="str">
        <f t="shared" si="2"/>
        <v/>
      </c>
      <c r="O133" s="272" t="str">
        <f t="shared" si="3"/>
        <v/>
      </c>
    </row>
    <row r="134" spans="1:15" ht="13.6">
      <c r="A134" s="304"/>
      <c r="B134" s="305"/>
      <c r="C134" s="322"/>
      <c r="D134" s="320"/>
      <c r="E134" s="437"/>
      <c r="F134" s="437"/>
      <c r="G134" s="437"/>
      <c r="H134" s="437"/>
      <c r="I134" s="437"/>
      <c r="J134" s="437"/>
      <c r="K134" s="437"/>
      <c r="L134" s="437"/>
      <c r="M134" s="438"/>
      <c r="N134" s="92" t="str">
        <f t="shared" si="2"/>
        <v/>
      </c>
      <c r="O134" s="272" t="str">
        <f t="shared" si="3"/>
        <v/>
      </c>
    </row>
    <row r="135" spans="1:15" ht="13.6">
      <c r="A135" s="304"/>
      <c r="B135" s="305"/>
      <c r="C135" s="322"/>
      <c r="D135" s="320"/>
      <c r="E135" s="437"/>
      <c r="F135" s="437"/>
      <c r="G135" s="437"/>
      <c r="H135" s="437"/>
      <c r="I135" s="437"/>
      <c r="J135" s="437"/>
      <c r="K135" s="437"/>
      <c r="L135" s="437"/>
      <c r="M135" s="438"/>
      <c r="N135" s="92" t="str">
        <f t="shared" si="2"/>
        <v/>
      </c>
      <c r="O135" s="272" t="str">
        <f t="shared" si="3"/>
        <v/>
      </c>
    </row>
    <row r="136" spans="1:15" ht="13.6">
      <c r="A136" s="304"/>
      <c r="B136" s="305"/>
      <c r="C136" s="322"/>
      <c r="D136" s="320"/>
      <c r="E136" s="437"/>
      <c r="F136" s="437"/>
      <c r="G136" s="437"/>
      <c r="H136" s="437"/>
      <c r="I136" s="437"/>
      <c r="J136" s="437"/>
      <c r="K136" s="437"/>
      <c r="L136" s="437"/>
      <c r="M136" s="438"/>
      <c r="N136" s="92" t="str">
        <f t="shared" si="2"/>
        <v/>
      </c>
      <c r="O136" s="272" t="str">
        <f t="shared" si="3"/>
        <v/>
      </c>
    </row>
    <row r="137" spans="1:15" ht="13.6">
      <c r="A137" s="304"/>
      <c r="B137" s="305"/>
      <c r="C137" s="322"/>
      <c r="D137" s="320"/>
      <c r="E137" s="437"/>
      <c r="F137" s="437"/>
      <c r="G137" s="437"/>
      <c r="H137" s="437"/>
      <c r="I137" s="437"/>
      <c r="J137" s="437"/>
      <c r="K137" s="437"/>
      <c r="L137" s="437"/>
      <c r="M137" s="438"/>
      <c r="N137" s="92" t="str">
        <f t="shared" si="2"/>
        <v/>
      </c>
      <c r="O137" s="272" t="str">
        <f t="shared" si="3"/>
        <v/>
      </c>
    </row>
    <row r="138" spans="1:15" ht="13.6">
      <c r="A138" s="304"/>
      <c r="B138" s="305"/>
      <c r="C138" s="322"/>
      <c r="D138" s="320"/>
      <c r="E138" s="437"/>
      <c r="F138" s="437"/>
      <c r="G138" s="437"/>
      <c r="H138" s="437"/>
      <c r="I138" s="437"/>
      <c r="J138" s="437"/>
      <c r="K138" s="437"/>
      <c r="L138" s="437"/>
      <c r="M138" s="438"/>
      <c r="N138" s="92" t="str">
        <f t="shared" si="2"/>
        <v/>
      </c>
      <c r="O138" s="272" t="str">
        <f t="shared" si="3"/>
        <v/>
      </c>
    </row>
    <row r="139" spans="1:15" ht="13.6">
      <c r="A139" s="304"/>
      <c r="B139" s="305"/>
      <c r="C139" s="322"/>
      <c r="D139" s="320"/>
      <c r="E139" s="437"/>
      <c r="F139" s="437"/>
      <c r="G139" s="437"/>
      <c r="H139" s="437"/>
      <c r="I139" s="437"/>
      <c r="J139" s="437"/>
      <c r="K139" s="437"/>
      <c r="L139" s="437"/>
      <c r="M139" s="438"/>
      <c r="N139" s="92" t="str">
        <f t="shared" si="2"/>
        <v/>
      </c>
      <c r="O139" s="272" t="str">
        <f t="shared" si="3"/>
        <v/>
      </c>
    </row>
    <row r="140" spans="1:15" ht="13.6">
      <c r="A140" s="304"/>
      <c r="B140" s="305"/>
      <c r="C140" s="322"/>
      <c r="D140" s="320"/>
      <c r="E140" s="437"/>
      <c r="F140" s="437"/>
      <c r="G140" s="437"/>
      <c r="H140" s="437"/>
      <c r="I140" s="437"/>
      <c r="J140" s="437"/>
      <c r="K140" s="437"/>
      <c r="L140" s="437"/>
      <c r="M140" s="438"/>
      <c r="N140" s="92" t="str">
        <f t="shared" si="2"/>
        <v/>
      </c>
      <c r="O140" s="272" t="str">
        <f t="shared" si="3"/>
        <v/>
      </c>
    </row>
    <row r="141" spans="1:15" ht="13.6">
      <c r="A141" s="304"/>
      <c r="B141" s="305"/>
      <c r="C141" s="322"/>
      <c r="D141" s="320"/>
      <c r="E141" s="437"/>
      <c r="F141" s="437"/>
      <c r="G141" s="437"/>
      <c r="H141" s="437"/>
      <c r="I141" s="437"/>
      <c r="J141" s="437"/>
      <c r="K141" s="437"/>
      <c r="L141" s="437"/>
      <c r="M141" s="438"/>
      <c r="N141" s="92" t="str">
        <f t="shared" si="2"/>
        <v/>
      </c>
      <c r="O141" s="272" t="str">
        <f t="shared" si="3"/>
        <v/>
      </c>
    </row>
    <row r="142" spans="1:15" ht="13.6">
      <c r="A142" s="304"/>
      <c r="B142" s="305"/>
      <c r="C142" s="322"/>
      <c r="D142" s="320"/>
      <c r="E142" s="437"/>
      <c r="F142" s="437"/>
      <c r="G142" s="437"/>
      <c r="H142" s="437"/>
      <c r="I142" s="437"/>
      <c r="J142" s="437"/>
      <c r="K142" s="437"/>
      <c r="L142" s="437"/>
      <c r="M142" s="438"/>
      <c r="N142" s="92" t="str">
        <f t="shared" si="2"/>
        <v/>
      </c>
      <c r="O142" s="272" t="str">
        <f t="shared" si="3"/>
        <v/>
      </c>
    </row>
    <row r="143" spans="1:15" ht="13.6">
      <c r="A143" s="304"/>
      <c r="B143" s="305"/>
      <c r="C143" s="322"/>
      <c r="D143" s="320"/>
      <c r="E143" s="437"/>
      <c r="F143" s="437"/>
      <c r="G143" s="437"/>
      <c r="H143" s="437"/>
      <c r="I143" s="437"/>
      <c r="J143" s="437"/>
      <c r="K143" s="437"/>
      <c r="L143" s="437"/>
      <c r="M143" s="438"/>
      <c r="N143" s="92" t="str">
        <f t="shared" si="2"/>
        <v/>
      </c>
      <c r="O143" s="272" t="str">
        <f t="shared" si="3"/>
        <v/>
      </c>
    </row>
    <row r="144" spans="1:15" ht="13.6">
      <c r="A144" s="304"/>
      <c r="B144" s="305"/>
      <c r="C144" s="322"/>
      <c r="D144" s="320"/>
      <c r="E144" s="437"/>
      <c r="F144" s="437"/>
      <c r="G144" s="437"/>
      <c r="H144" s="437"/>
      <c r="I144" s="437"/>
      <c r="J144" s="437"/>
      <c r="K144" s="437"/>
      <c r="L144" s="437"/>
      <c r="M144" s="438"/>
      <c r="N144" s="92" t="str">
        <f t="shared" si="2"/>
        <v/>
      </c>
      <c r="O144" s="272" t="str">
        <f t="shared" si="3"/>
        <v/>
      </c>
    </row>
    <row r="145" spans="1:15" ht="13.6">
      <c r="A145" s="304"/>
      <c r="B145" s="305"/>
      <c r="C145" s="322"/>
      <c r="D145" s="320"/>
      <c r="E145" s="437"/>
      <c r="F145" s="437"/>
      <c r="G145" s="437"/>
      <c r="H145" s="437"/>
      <c r="I145" s="437"/>
      <c r="J145" s="437"/>
      <c r="K145" s="437"/>
      <c r="L145" s="437"/>
      <c r="M145" s="438"/>
      <c r="N145" s="92" t="str">
        <f t="shared" ref="N145:N208" si="4" xml:space="preserve">  IF(AND(A145="",D145=""),"", IF(AND(A145="",D145&lt;&gt;""), "FIX TEST GRP", IF(B145="","FIX CLASS",IF(D145="","FIX PROD'N",astm(C145,1)*D145))))</f>
        <v/>
      </c>
      <c r="O145" s="272" t="str">
        <f t="shared" ref="O145:O208" si="5">IF(A145="","",  IFERROR(N145/(IF(B145="LDV/LLDT",$F$10,$L$10)),""))</f>
        <v/>
      </c>
    </row>
    <row r="146" spans="1:15" ht="13.6">
      <c r="A146" s="304"/>
      <c r="B146" s="305"/>
      <c r="C146" s="322"/>
      <c r="D146" s="320"/>
      <c r="E146" s="437"/>
      <c r="F146" s="437"/>
      <c r="G146" s="437"/>
      <c r="H146" s="437"/>
      <c r="I146" s="437"/>
      <c r="J146" s="437"/>
      <c r="K146" s="437"/>
      <c r="L146" s="437"/>
      <c r="M146" s="438"/>
      <c r="N146" s="92" t="str">
        <f t="shared" si="4"/>
        <v/>
      </c>
      <c r="O146" s="272" t="str">
        <f t="shared" si="5"/>
        <v/>
      </c>
    </row>
    <row r="147" spans="1:15" ht="13.6">
      <c r="A147" s="304"/>
      <c r="B147" s="305"/>
      <c r="C147" s="322"/>
      <c r="D147" s="320"/>
      <c r="E147" s="437"/>
      <c r="F147" s="437"/>
      <c r="G147" s="437"/>
      <c r="H147" s="437"/>
      <c r="I147" s="437"/>
      <c r="J147" s="437"/>
      <c r="K147" s="437"/>
      <c r="L147" s="437"/>
      <c r="M147" s="438"/>
      <c r="N147" s="92" t="str">
        <f t="shared" si="4"/>
        <v/>
      </c>
      <c r="O147" s="272" t="str">
        <f t="shared" si="5"/>
        <v/>
      </c>
    </row>
    <row r="148" spans="1:15" ht="13.6">
      <c r="A148" s="304"/>
      <c r="B148" s="305"/>
      <c r="C148" s="322"/>
      <c r="D148" s="320"/>
      <c r="E148" s="437"/>
      <c r="F148" s="437"/>
      <c r="G148" s="437"/>
      <c r="H148" s="437"/>
      <c r="I148" s="437"/>
      <c r="J148" s="437"/>
      <c r="K148" s="437"/>
      <c r="L148" s="437"/>
      <c r="M148" s="438"/>
      <c r="N148" s="92" t="str">
        <f t="shared" si="4"/>
        <v/>
      </c>
      <c r="O148" s="272" t="str">
        <f t="shared" si="5"/>
        <v/>
      </c>
    </row>
    <row r="149" spans="1:15" ht="13.6">
      <c r="A149" s="304"/>
      <c r="B149" s="305"/>
      <c r="C149" s="322"/>
      <c r="D149" s="320"/>
      <c r="E149" s="437"/>
      <c r="F149" s="437"/>
      <c r="G149" s="437"/>
      <c r="H149" s="437"/>
      <c r="I149" s="437"/>
      <c r="J149" s="437"/>
      <c r="K149" s="437"/>
      <c r="L149" s="437"/>
      <c r="M149" s="438"/>
      <c r="N149" s="92" t="str">
        <f t="shared" si="4"/>
        <v/>
      </c>
      <c r="O149" s="272" t="str">
        <f t="shared" si="5"/>
        <v/>
      </c>
    </row>
    <row r="150" spans="1:15" ht="13.6">
      <c r="A150" s="304"/>
      <c r="B150" s="305"/>
      <c r="C150" s="322"/>
      <c r="D150" s="320"/>
      <c r="E150" s="437"/>
      <c r="F150" s="437"/>
      <c r="G150" s="437"/>
      <c r="H150" s="437"/>
      <c r="I150" s="437"/>
      <c r="J150" s="437"/>
      <c r="K150" s="437"/>
      <c r="L150" s="437"/>
      <c r="M150" s="438"/>
      <c r="N150" s="92" t="str">
        <f t="shared" si="4"/>
        <v/>
      </c>
      <c r="O150" s="272" t="str">
        <f t="shared" si="5"/>
        <v/>
      </c>
    </row>
    <row r="151" spans="1:15" ht="13.6">
      <c r="A151" s="304"/>
      <c r="B151" s="305"/>
      <c r="C151" s="322"/>
      <c r="D151" s="320"/>
      <c r="E151" s="437"/>
      <c r="F151" s="437"/>
      <c r="G151" s="437"/>
      <c r="H151" s="437"/>
      <c r="I151" s="437"/>
      <c r="J151" s="437"/>
      <c r="K151" s="437"/>
      <c r="L151" s="437"/>
      <c r="M151" s="438"/>
      <c r="N151" s="92" t="str">
        <f t="shared" si="4"/>
        <v/>
      </c>
      <c r="O151" s="272" t="str">
        <f t="shared" si="5"/>
        <v/>
      </c>
    </row>
    <row r="152" spans="1:15" ht="13.6">
      <c r="A152" s="304"/>
      <c r="B152" s="305"/>
      <c r="C152" s="322"/>
      <c r="D152" s="320"/>
      <c r="E152" s="437"/>
      <c r="F152" s="437"/>
      <c r="G152" s="437"/>
      <c r="H152" s="437"/>
      <c r="I152" s="437"/>
      <c r="J152" s="437"/>
      <c r="K152" s="437"/>
      <c r="L152" s="437"/>
      <c r="M152" s="438"/>
      <c r="N152" s="92" t="str">
        <f t="shared" si="4"/>
        <v/>
      </c>
      <c r="O152" s="272" t="str">
        <f t="shared" si="5"/>
        <v/>
      </c>
    </row>
    <row r="153" spans="1:15" ht="13.6">
      <c r="A153" s="304"/>
      <c r="B153" s="305"/>
      <c r="C153" s="322"/>
      <c r="D153" s="320"/>
      <c r="E153" s="437"/>
      <c r="F153" s="437"/>
      <c r="G153" s="437"/>
      <c r="H153" s="437"/>
      <c r="I153" s="437"/>
      <c r="J153" s="437"/>
      <c r="K153" s="437"/>
      <c r="L153" s="437"/>
      <c r="M153" s="438"/>
      <c r="N153" s="92" t="str">
        <f t="shared" si="4"/>
        <v/>
      </c>
      <c r="O153" s="272" t="str">
        <f t="shared" si="5"/>
        <v/>
      </c>
    </row>
    <row r="154" spans="1:15" ht="13.6">
      <c r="A154" s="304"/>
      <c r="B154" s="305"/>
      <c r="C154" s="322"/>
      <c r="D154" s="320"/>
      <c r="E154" s="437"/>
      <c r="F154" s="437"/>
      <c r="G154" s="437"/>
      <c r="H154" s="437"/>
      <c r="I154" s="437"/>
      <c r="J154" s="437"/>
      <c r="K154" s="437"/>
      <c r="L154" s="437"/>
      <c r="M154" s="438"/>
      <c r="N154" s="92" t="str">
        <f t="shared" si="4"/>
        <v/>
      </c>
      <c r="O154" s="272" t="str">
        <f t="shared" si="5"/>
        <v/>
      </c>
    </row>
    <row r="155" spans="1:15" ht="13.6">
      <c r="A155" s="304"/>
      <c r="B155" s="305"/>
      <c r="C155" s="322"/>
      <c r="D155" s="320"/>
      <c r="E155" s="437"/>
      <c r="F155" s="437"/>
      <c r="G155" s="437"/>
      <c r="H155" s="437"/>
      <c r="I155" s="437"/>
      <c r="J155" s="437"/>
      <c r="K155" s="437"/>
      <c r="L155" s="437"/>
      <c r="M155" s="438"/>
      <c r="N155" s="92" t="str">
        <f t="shared" si="4"/>
        <v/>
      </c>
      <c r="O155" s="272" t="str">
        <f t="shared" si="5"/>
        <v/>
      </c>
    </row>
    <row r="156" spans="1:15" ht="13.6">
      <c r="A156" s="304"/>
      <c r="B156" s="305"/>
      <c r="C156" s="322"/>
      <c r="D156" s="320"/>
      <c r="E156" s="437"/>
      <c r="F156" s="437"/>
      <c r="G156" s="437"/>
      <c r="H156" s="437"/>
      <c r="I156" s="437"/>
      <c r="J156" s="437"/>
      <c r="K156" s="437"/>
      <c r="L156" s="437"/>
      <c r="M156" s="438"/>
      <c r="N156" s="92" t="str">
        <f t="shared" si="4"/>
        <v/>
      </c>
      <c r="O156" s="272" t="str">
        <f t="shared" si="5"/>
        <v/>
      </c>
    </row>
    <row r="157" spans="1:15" ht="13.6">
      <c r="A157" s="304"/>
      <c r="B157" s="305"/>
      <c r="C157" s="322"/>
      <c r="D157" s="320"/>
      <c r="E157" s="437"/>
      <c r="F157" s="437"/>
      <c r="G157" s="437"/>
      <c r="H157" s="437"/>
      <c r="I157" s="437"/>
      <c r="J157" s="437"/>
      <c r="K157" s="437"/>
      <c r="L157" s="437"/>
      <c r="M157" s="438"/>
      <c r="N157" s="92" t="str">
        <f t="shared" si="4"/>
        <v/>
      </c>
      <c r="O157" s="272" t="str">
        <f t="shared" si="5"/>
        <v/>
      </c>
    </row>
    <row r="158" spans="1:15" ht="13.6">
      <c r="A158" s="304"/>
      <c r="B158" s="305"/>
      <c r="C158" s="322"/>
      <c r="D158" s="320"/>
      <c r="E158" s="437"/>
      <c r="F158" s="437"/>
      <c r="G158" s="437"/>
      <c r="H158" s="437"/>
      <c r="I158" s="437"/>
      <c r="J158" s="437"/>
      <c r="K158" s="437"/>
      <c r="L158" s="437"/>
      <c r="M158" s="438"/>
      <c r="N158" s="92" t="str">
        <f t="shared" si="4"/>
        <v/>
      </c>
      <c r="O158" s="272" t="str">
        <f t="shared" si="5"/>
        <v/>
      </c>
    </row>
    <row r="159" spans="1:15" ht="13.6">
      <c r="A159" s="304"/>
      <c r="B159" s="305"/>
      <c r="C159" s="322"/>
      <c r="D159" s="320"/>
      <c r="E159" s="437"/>
      <c r="F159" s="437"/>
      <c r="G159" s="437"/>
      <c r="H159" s="437"/>
      <c r="I159" s="437"/>
      <c r="J159" s="437"/>
      <c r="K159" s="437"/>
      <c r="L159" s="437"/>
      <c r="M159" s="438"/>
      <c r="N159" s="92" t="str">
        <f t="shared" si="4"/>
        <v/>
      </c>
      <c r="O159" s="272" t="str">
        <f t="shared" si="5"/>
        <v/>
      </c>
    </row>
    <row r="160" spans="1:15" ht="13.6">
      <c r="A160" s="304"/>
      <c r="B160" s="305"/>
      <c r="C160" s="322"/>
      <c r="D160" s="320"/>
      <c r="E160" s="437"/>
      <c r="F160" s="437"/>
      <c r="G160" s="437"/>
      <c r="H160" s="437"/>
      <c r="I160" s="437"/>
      <c r="J160" s="437"/>
      <c r="K160" s="437"/>
      <c r="L160" s="437"/>
      <c r="M160" s="438"/>
      <c r="N160" s="92" t="str">
        <f t="shared" si="4"/>
        <v/>
      </c>
      <c r="O160" s="272" t="str">
        <f t="shared" si="5"/>
        <v/>
      </c>
    </row>
    <row r="161" spans="1:15" ht="13.6">
      <c r="A161" s="304"/>
      <c r="B161" s="305"/>
      <c r="C161" s="322"/>
      <c r="D161" s="320"/>
      <c r="E161" s="437"/>
      <c r="F161" s="437"/>
      <c r="G161" s="437"/>
      <c r="H161" s="437"/>
      <c r="I161" s="437"/>
      <c r="J161" s="437"/>
      <c r="K161" s="437"/>
      <c r="L161" s="437"/>
      <c r="M161" s="438"/>
      <c r="N161" s="92" t="str">
        <f t="shared" si="4"/>
        <v/>
      </c>
      <c r="O161" s="272" t="str">
        <f t="shared" si="5"/>
        <v/>
      </c>
    </row>
    <row r="162" spans="1:15" ht="13.6">
      <c r="A162" s="304"/>
      <c r="B162" s="305"/>
      <c r="C162" s="322"/>
      <c r="D162" s="320"/>
      <c r="E162" s="437"/>
      <c r="F162" s="437"/>
      <c r="G162" s="437"/>
      <c r="H162" s="437"/>
      <c r="I162" s="437"/>
      <c r="J162" s="437"/>
      <c r="K162" s="437"/>
      <c r="L162" s="437"/>
      <c r="M162" s="438"/>
      <c r="N162" s="92" t="str">
        <f t="shared" si="4"/>
        <v/>
      </c>
      <c r="O162" s="272" t="str">
        <f t="shared" si="5"/>
        <v/>
      </c>
    </row>
    <row r="163" spans="1:15" ht="13.6">
      <c r="A163" s="304"/>
      <c r="B163" s="305"/>
      <c r="C163" s="322"/>
      <c r="D163" s="320"/>
      <c r="E163" s="437"/>
      <c r="F163" s="437"/>
      <c r="G163" s="437"/>
      <c r="H163" s="437"/>
      <c r="I163" s="437"/>
      <c r="J163" s="437"/>
      <c r="K163" s="437"/>
      <c r="L163" s="437"/>
      <c r="M163" s="438"/>
      <c r="N163" s="92" t="str">
        <f t="shared" si="4"/>
        <v/>
      </c>
      <c r="O163" s="272" t="str">
        <f t="shared" si="5"/>
        <v/>
      </c>
    </row>
    <row r="164" spans="1:15" ht="13.6">
      <c r="A164" s="304"/>
      <c r="B164" s="305"/>
      <c r="C164" s="322"/>
      <c r="D164" s="320"/>
      <c r="E164" s="437"/>
      <c r="F164" s="437"/>
      <c r="G164" s="437"/>
      <c r="H164" s="437"/>
      <c r="I164" s="437"/>
      <c r="J164" s="437"/>
      <c r="K164" s="437"/>
      <c r="L164" s="437"/>
      <c r="M164" s="438"/>
      <c r="N164" s="92" t="str">
        <f t="shared" si="4"/>
        <v/>
      </c>
      <c r="O164" s="272" t="str">
        <f t="shared" si="5"/>
        <v/>
      </c>
    </row>
    <row r="165" spans="1:15" ht="13.6">
      <c r="A165" s="304"/>
      <c r="B165" s="305"/>
      <c r="C165" s="322"/>
      <c r="D165" s="320"/>
      <c r="E165" s="437"/>
      <c r="F165" s="437"/>
      <c r="G165" s="437"/>
      <c r="H165" s="437"/>
      <c r="I165" s="437"/>
      <c r="J165" s="437"/>
      <c r="K165" s="437"/>
      <c r="L165" s="437"/>
      <c r="M165" s="438"/>
      <c r="N165" s="92" t="str">
        <f t="shared" si="4"/>
        <v/>
      </c>
      <c r="O165" s="272" t="str">
        <f t="shared" si="5"/>
        <v/>
      </c>
    </row>
    <row r="166" spans="1:15" ht="13.6">
      <c r="A166" s="304"/>
      <c r="B166" s="305"/>
      <c r="C166" s="322"/>
      <c r="D166" s="320"/>
      <c r="E166" s="437"/>
      <c r="F166" s="437"/>
      <c r="G166" s="437"/>
      <c r="H166" s="437"/>
      <c r="I166" s="437"/>
      <c r="J166" s="437"/>
      <c r="K166" s="437"/>
      <c r="L166" s="437"/>
      <c r="M166" s="438"/>
      <c r="N166" s="92" t="str">
        <f t="shared" si="4"/>
        <v/>
      </c>
      <c r="O166" s="272" t="str">
        <f t="shared" si="5"/>
        <v/>
      </c>
    </row>
    <row r="167" spans="1:15" ht="13.6">
      <c r="A167" s="304"/>
      <c r="B167" s="305"/>
      <c r="C167" s="322"/>
      <c r="D167" s="320"/>
      <c r="E167" s="437"/>
      <c r="F167" s="437"/>
      <c r="G167" s="437"/>
      <c r="H167" s="437"/>
      <c r="I167" s="437"/>
      <c r="J167" s="437"/>
      <c r="K167" s="437"/>
      <c r="L167" s="437"/>
      <c r="M167" s="438"/>
      <c r="N167" s="92" t="str">
        <f t="shared" si="4"/>
        <v/>
      </c>
      <c r="O167" s="272" t="str">
        <f t="shared" si="5"/>
        <v/>
      </c>
    </row>
    <row r="168" spans="1:15" ht="13.6">
      <c r="A168" s="304"/>
      <c r="B168" s="305"/>
      <c r="C168" s="322"/>
      <c r="D168" s="320"/>
      <c r="E168" s="437"/>
      <c r="F168" s="437"/>
      <c r="G168" s="437"/>
      <c r="H168" s="437"/>
      <c r="I168" s="437"/>
      <c r="J168" s="437"/>
      <c r="K168" s="437"/>
      <c r="L168" s="437"/>
      <c r="M168" s="438"/>
      <c r="N168" s="92" t="str">
        <f t="shared" si="4"/>
        <v/>
      </c>
      <c r="O168" s="272" t="str">
        <f t="shared" si="5"/>
        <v/>
      </c>
    </row>
    <row r="169" spans="1:15" ht="13.6">
      <c r="A169" s="304"/>
      <c r="B169" s="305"/>
      <c r="C169" s="322"/>
      <c r="D169" s="320"/>
      <c r="E169" s="437"/>
      <c r="F169" s="437"/>
      <c r="G169" s="437"/>
      <c r="H169" s="437"/>
      <c r="I169" s="437"/>
      <c r="J169" s="437"/>
      <c r="K169" s="437"/>
      <c r="L169" s="437"/>
      <c r="M169" s="438"/>
      <c r="N169" s="92" t="str">
        <f t="shared" si="4"/>
        <v/>
      </c>
      <c r="O169" s="272" t="str">
        <f t="shared" si="5"/>
        <v/>
      </c>
    </row>
    <row r="170" spans="1:15" ht="13.6">
      <c r="A170" s="304"/>
      <c r="B170" s="305"/>
      <c r="C170" s="322"/>
      <c r="D170" s="320"/>
      <c r="E170" s="437"/>
      <c r="F170" s="437"/>
      <c r="G170" s="437"/>
      <c r="H170" s="437"/>
      <c r="I170" s="437"/>
      <c r="J170" s="437"/>
      <c r="K170" s="437"/>
      <c r="L170" s="437"/>
      <c r="M170" s="438"/>
      <c r="N170" s="92" t="str">
        <f t="shared" si="4"/>
        <v/>
      </c>
      <c r="O170" s="272" t="str">
        <f t="shared" si="5"/>
        <v/>
      </c>
    </row>
    <row r="171" spans="1:15" ht="13.6">
      <c r="A171" s="304"/>
      <c r="B171" s="305"/>
      <c r="C171" s="322"/>
      <c r="D171" s="320"/>
      <c r="E171" s="437"/>
      <c r="F171" s="437"/>
      <c r="G171" s="437"/>
      <c r="H171" s="437"/>
      <c r="I171" s="437"/>
      <c r="J171" s="437"/>
      <c r="K171" s="437"/>
      <c r="L171" s="437"/>
      <c r="M171" s="438"/>
      <c r="N171" s="92" t="str">
        <f t="shared" si="4"/>
        <v/>
      </c>
      <c r="O171" s="272" t="str">
        <f t="shared" si="5"/>
        <v/>
      </c>
    </row>
    <row r="172" spans="1:15" ht="13.6">
      <c r="A172" s="304"/>
      <c r="B172" s="305"/>
      <c r="C172" s="322"/>
      <c r="D172" s="320"/>
      <c r="E172" s="437"/>
      <c r="F172" s="437"/>
      <c r="G172" s="437"/>
      <c r="H172" s="437"/>
      <c r="I172" s="437"/>
      <c r="J172" s="437"/>
      <c r="K172" s="437"/>
      <c r="L172" s="437"/>
      <c r="M172" s="438"/>
      <c r="N172" s="92" t="str">
        <f t="shared" si="4"/>
        <v/>
      </c>
      <c r="O172" s="272" t="str">
        <f t="shared" si="5"/>
        <v/>
      </c>
    </row>
    <row r="173" spans="1:15" ht="13.6">
      <c r="A173" s="304"/>
      <c r="B173" s="305"/>
      <c r="C173" s="322"/>
      <c r="D173" s="320"/>
      <c r="E173" s="437"/>
      <c r="F173" s="437"/>
      <c r="G173" s="437"/>
      <c r="H173" s="437"/>
      <c r="I173" s="437"/>
      <c r="J173" s="437"/>
      <c r="K173" s="437"/>
      <c r="L173" s="437"/>
      <c r="M173" s="438"/>
      <c r="N173" s="92" t="str">
        <f t="shared" si="4"/>
        <v/>
      </c>
      <c r="O173" s="272" t="str">
        <f t="shared" si="5"/>
        <v/>
      </c>
    </row>
    <row r="174" spans="1:15" ht="13.6">
      <c r="A174" s="304"/>
      <c r="B174" s="305"/>
      <c r="C174" s="322"/>
      <c r="D174" s="320"/>
      <c r="E174" s="437"/>
      <c r="F174" s="437"/>
      <c r="G174" s="437"/>
      <c r="H174" s="437"/>
      <c r="I174" s="437"/>
      <c r="J174" s="437"/>
      <c r="K174" s="437"/>
      <c r="L174" s="437"/>
      <c r="M174" s="438"/>
      <c r="N174" s="92" t="str">
        <f t="shared" si="4"/>
        <v/>
      </c>
      <c r="O174" s="272" t="str">
        <f t="shared" si="5"/>
        <v/>
      </c>
    </row>
    <row r="175" spans="1:15" ht="13.6">
      <c r="A175" s="304"/>
      <c r="B175" s="305"/>
      <c r="C175" s="322"/>
      <c r="D175" s="320"/>
      <c r="E175" s="437"/>
      <c r="F175" s="437"/>
      <c r="G175" s="437"/>
      <c r="H175" s="437"/>
      <c r="I175" s="437"/>
      <c r="J175" s="437"/>
      <c r="K175" s="437"/>
      <c r="L175" s="437"/>
      <c r="M175" s="438"/>
      <c r="N175" s="92" t="str">
        <f t="shared" si="4"/>
        <v/>
      </c>
      <c r="O175" s="272" t="str">
        <f t="shared" si="5"/>
        <v/>
      </c>
    </row>
    <row r="176" spans="1:15" ht="13.6">
      <c r="A176" s="304"/>
      <c r="B176" s="305"/>
      <c r="C176" s="322"/>
      <c r="D176" s="320"/>
      <c r="E176" s="437"/>
      <c r="F176" s="437"/>
      <c r="G176" s="437"/>
      <c r="H176" s="437"/>
      <c r="I176" s="437"/>
      <c r="J176" s="437"/>
      <c r="K176" s="437"/>
      <c r="L176" s="437"/>
      <c r="M176" s="438"/>
      <c r="N176" s="92" t="str">
        <f t="shared" si="4"/>
        <v/>
      </c>
      <c r="O176" s="272" t="str">
        <f t="shared" si="5"/>
        <v/>
      </c>
    </row>
    <row r="177" spans="1:15" ht="13.6">
      <c r="A177" s="304"/>
      <c r="B177" s="305"/>
      <c r="C177" s="322"/>
      <c r="D177" s="320"/>
      <c r="E177" s="437"/>
      <c r="F177" s="437"/>
      <c r="G177" s="437"/>
      <c r="H177" s="437"/>
      <c r="I177" s="437"/>
      <c r="J177" s="437"/>
      <c r="K177" s="437"/>
      <c r="L177" s="437"/>
      <c r="M177" s="438"/>
      <c r="N177" s="92" t="str">
        <f t="shared" si="4"/>
        <v/>
      </c>
      <c r="O177" s="272" t="str">
        <f t="shared" si="5"/>
        <v/>
      </c>
    </row>
    <row r="178" spans="1:15" ht="13.6">
      <c r="A178" s="304"/>
      <c r="B178" s="305"/>
      <c r="C178" s="322"/>
      <c r="D178" s="320"/>
      <c r="E178" s="437"/>
      <c r="F178" s="437"/>
      <c r="G178" s="437"/>
      <c r="H178" s="437"/>
      <c r="I178" s="437"/>
      <c r="J178" s="437"/>
      <c r="K178" s="437"/>
      <c r="L178" s="437"/>
      <c r="M178" s="438"/>
      <c r="N178" s="92" t="str">
        <f t="shared" si="4"/>
        <v/>
      </c>
      <c r="O178" s="272" t="str">
        <f t="shared" si="5"/>
        <v/>
      </c>
    </row>
    <row r="179" spans="1:15" ht="13.6">
      <c r="A179" s="304"/>
      <c r="B179" s="305"/>
      <c r="C179" s="322"/>
      <c r="D179" s="320"/>
      <c r="E179" s="437"/>
      <c r="F179" s="437"/>
      <c r="G179" s="437"/>
      <c r="H179" s="437"/>
      <c r="I179" s="437"/>
      <c r="J179" s="437"/>
      <c r="K179" s="437"/>
      <c r="L179" s="437"/>
      <c r="M179" s="438"/>
      <c r="N179" s="92" t="str">
        <f t="shared" si="4"/>
        <v/>
      </c>
      <c r="O179" s="272" t="str">
        <f t="shared" si="5"/>
        <v/>
      </c>
    </row>
    <row r="180" spans="1:15" ht="13.6">
      <c r="A180" s="304"/>
      <c r="B180" s="305"/>
      <c r="C180" s="322"/>
      <c r="D180" s="320"/>
      <c r="E180" s="437"/>
      <c r="F180" s="437"/>
      <c r="G180" s="437"/>
      <c r="H180" s="437"/>
      <c r="I180" s="437"/>
      <c r="J180" s="437"/>
      <c r="K180" s="437"/>
      <c r="L180" s="437"/>
      <c r="M180" s="438"/>
      <c r="N180" s="92" t="str">
        <f t="shared" si="4"/>
        <v/>
      </c>
      <c r="O180" s="272" t="str">
        <f t="shared" si="5"/>
        <v/>
      </c>
    </row>
    <row r="181" spans="1:15" ht="13.6">
      <c r="A181" s="304"/>
      <c r="B181" s="305"/>
      <c r="C181" s="322"/>
      <c r="D181" s="320"/>
      <c r="E181" s="437"/>
      <c r="F181" s="437"/>
      <c r="G181" s="437"/>
      <c r="H181" s="437"/>
      <c r="I181" s="437"/>
      <c r="J181" s="437"/>
      <c r="K181" s="437"/>
      <c r="L181" s="437"/>
      <c r="M181" s="438"/>
      <c r="N181" s="92" t="str">
        <f t="shared" si="4"/>
        <v/>
      </c>
      <c r="O181" s="272" t="str">
        <f t="shared" si="5"/>
        <v/>
      </c>
    </row>
    <row r="182" spans="1:15" ht="13.6">
      <c r="A182" s="304"/>
      <c r="B182" s="305"/>
      <c r="C182" s="322"/>
      <c r="D182" s="320"/>
      <c r="E182" s="437"/>
      <c r="F182" s="437"/>
      <c r="G182" s="437"/>
      <c r="H182" s="437"/>
      <c r="I182" s="437"/>
      <c r="J182" s="437"/>
      <c r="K182" s="437"/>
      <c r="L182" s="437"/>
      <c r="M182" s="438"/>
      <c r="N182" s="92" t="str">
        <f t="shared" si="4"/>
        <v/>
      </c>
      <c r="O182" s="272" t="str">
        <f t="shared" si="5"/>
        <v/>
      </c>
    </row>
    <row r="183" spans="1:15" ht="13.6">
      <c r="A183" s="304"/>
      <c r="B183" s="305"/>
      <c r="C183" s="322"/>
      <c r="D183" s="320"/>
      <c r="E183" s="437"/>
      <c r="F183" s="437"/>
      <c r="G183" s="437"/>
      <c r="H183" s="437"/>
      <c r="I183" s="437"/>
      <c r="J183" s="437"/>
      <c r="K183" s="437"/>
      <c r="L183" s="437"/>
      <c r="M183" s="438"/>
      <c r="N183" s="92" t="str">
        <f t="shared" si="4"/>
        <v/>
      </c>
      <c r="O183" s="272" t="str">
        <f t="shared" si="5"/>
        <v/>
      </c>
    </row>
    <row r="184" spans="1:15" ht="13.6">
      <c r="A184" s="304"/>
      <c r="B184" s="305"/>
      <c r="C184" s="322"/>
      <c r="D184" s="320"/>
      <c r="E184" s="437"/>
      <c r="F184" s="437"/>
      <c r="G184" s="437"/>
      <c r="H184" s="437"/>
      <c r="I184" s="437"/>
      <c r="J184" s="437"/>
      <c r="K184" s="437"/>
      <c r="L184" s="437"/>
      <c r="M184" s="438"/>
      <c r="N184" s="92" t="str">
        <f t="shared" si="4"/>
        <v/>
      </c>
      <c r="O184" s="272" t="str">
        <f t="shared" si="5"/>
        <v/>
      </c>
    </row>
    <row r="185" spans="1:15" ht="13.6">
      <c r="A185" s="304"/>
      <c r="B185" s="305"/>
      <c r="C185" s="322"/>
      <c r="D185" s="320"/>
      <c r="E185" s="437"/>
      <c r="F185" s="437"/>
      <c r="G185" s="437"/>
      <c r="H185" s="437"/>
      <c r="I185" s="437"/>
      <c r="J185" s="437"/>
      <c r="K185" s="437"/>
      <c r="L185" s="437"/>
      <c r="M185" s="438"/>
      <c r="N185" s="92" t="str">
        <f t="shared" si="4"/>
        <v/>
      </c>
      <c r="O185" s="272" t="str">
        <f t="shared" si="5"/>
        <v/>
      </c>
    </row>
    <row r="186" spans="1:15" ht="13.6">
      <c r="A186" s="304"/>
      <c r="B186" s="305"/>
      <c r="C186" s="322"/>
      <c r="D186" s="320"/>
      <c r="E186" s="437"/>
      <c r="F186" s="437"/>
      <c r="G186" s="437"/>
      <c r="H186" s="437"/>
      <c r="I186" s="437"/>
      <c r="J186" s="437"/>
      <c r="K186" s="437"/>
      <c r="L186" s="437"/>
      <c r="M186" s="438"/>
      <c r="N186" s="92" t="str">
        <f t="shared" si="4"/>
        <v/>
      </c>
      <c r="O186" s="272" t="str">
        <f t="shared" si="5"/>
        <v/>
      </c>
    </row>
    <row r="187" spans="1:15" ht="13.6">
      <c r="A187" s="304"/>
      <c r="B187" s="305"/>
      <c r="C187" s="322"/>
      <c r="D187" s="320"/>
      <c r="E187" s="437"/>
      <c r="F187" s="437"/>
      <c r="G187" s="437"/>
      <c r="H187" s="437"/>
      <c r="I187" s="437"/>
      <c r="J187" s="437"/>
      <c r="K187" s="437"/>
      <c r="L187" s="437"/>
      <c r="M187" s="438"/>
      <c r="N187" s="92" t="str">
        <f t="shared" si="4"/>
        <v/>
      </c>
      <c r="O187" s="272" t="str">
        <f t="shared" si="5"/>
        <v/>
      </c>
    </row>
    <row r="188" spans="1:15" ht="13.6">
      <c r="A188" s="304"/>
      <c r="B188" s="305"/>
      <c r="C188" s="322"/>
      <c r="D188" s="320"/>
      <c r="E188" s="437"/>
      <c r="F188" s="437"/>
      <c r="G188" s="437"/>
      <c r="H188" s="437"/>
      <c r="I188" s="437"/>
      <c r="J188" s="437"/>
      <c r="K188" s="437"/>
      <c r="L188" s="437"/>
      <c r="M188" s="438"/>
      <c r="N188" s="92" t="str">
        <f t="shared" si="4"/>
        <v/>
      </c>
      <c r="O188" s="272" t="str">
        <f t="shared" si="5"/>
        <v/>
      </c>
    </row>
    <row r="189" spans="1:15" ht="13.6">
      <c r="A189" s="304"/>
      <c r="B189" s="305"/>
      <c r="C189" s="322"/>
      <c r="D189" s="320"/>
      <c r="E189" s="437"/>
      <c r="F189" s="437"/>
      <c r="G189" s="437"/>
      <c r="H189" s="437"/>
      <c r="I189" s="437"/>
      <c r="J189" s="437"/>
      <c r="K189" s="437"/>
      <c r="L189" s="437"/>
      <c r="M189" s="438"/>
      <c r="N189" s="92" t="str">
        <f t="shared" si="4"/>
        <v/>
      </c>
      <c r="O189" s="272" t="str">
        <f t="shared" si="5"/>
        <v/>
      </c>
    </row>
    <row r="190" spans="1:15" ht="13.6">
      <c r="A190" s="304"/>
      <c r="B190" s="305"/>
      <c r="C190" s="322"/>
      <c r="D190" s="320"/>
      <c r="E190" s="437"/>
      <c r="F190" s="437"/>
      <c r="G190" s="437"/>
      <c r="H190" s="437"/>
      <c r="I190" s="437"/>
      <c r="J190" s="437"/>
      <c r="K190" s="437"/>
      <c r="L190" s="437"/>
      <c r="M190" s="438"/>
      <c r="N190" s="92" t="str">
        <f t="shared" si="4"/>
        <v/>
      </c>
      <c r="O190" s="272" t="str">
        <f t="shared" si="5"/>
        <v/>
      </c>
    </row>
    <row r="191" spans="1:15" ht="13.6">
      <c r="A191" s="304"/>
      <c r="B191" s="305"/>
      <c r="C191" s="322"/>
      <c r="D191" s="320"/>
      <c r="E191" s="437"/>
      <c r="F191" s="437"/>
      <c r="G191" s="437"/>
      <c r="H191" s="437"/>
      <c r="I191" s="437"/>
      <c r="J191" s="437"/>
      <c r="K191" s="437"/>
      <c r="L191" s="437"/>
      <c r="M191" s="438"/>
      <c r="N191" s="92" t="str">
        <f t="shared" si="4"/>
        <v/>
      </c>
      <c r="O191" s="272" t="str">
        <f t="shared" si="5"/>
        <v/>
      </c>
    </row>
    <row r="192" spans="1:15" ht="13.6">
      <c r="A192" s="304"/>
      <c r="B192" s="305"/>
      <c r="C192" s="322"/>
      <c r="D192" s="320"/>
      <c r="E192" s="437"/>
      <c r="F192" s="437"/>
      <c r="G192" s="437"/>
      <c r="H192" s="437"/>
      <c r="I192" s="437"/>
      <c r="J192" s="437"/>
      <c r="K192" s="437"/>
      <c r="L192" s="437"/>
      <c r="M192" s="438"/>
      <c r="N192" s="92" t="str">
        <f t="shared" si="4"/>
        <v/>
      </c>
      <c r="O192" s="272" t="str">
        <f t="shared" si="5"/>
        <v/>
      </c>
    </row>
    <row r="193" spans="1:15" ht="13.6">
      <c r="A193" s="304"/>
      <c r="B193" s="305"/>
      <c r="C193" s="322"/>
      <c r="D193" s="320"/>
      <c r="E193" s="437"/>
      <c r="F193" s="437"/>
      <c r="G193" s="437"/>
      <c r="H193" s="437"/>
      <c r="I193" s="437"/>
      <c r="J193" s="437"/>
      <c r="K193" s="437"/>
      <c r="L193" s="437"/>
      <c r="M193" s="438"/>
      <c r="N193" s="92" t="str">
        <f t="shared" si="4"/>
        <v/>
      </c>
      <c r="O193" s="272" t="str">
        <f t="shared" si="5"/>
        <v/>
      </c>
    </row>
    <row r="194" spans="1:15" ht="13.6">
      <c r="A194" s="304"/>
      <c r="B194" s="305"/>
      <c r="C194" s="322"/>
      <c r="D194" s="320"/>
      <c r="E194" s="437"/>
      <c r="F194" s="437"/>
      <c r="G194" s="437"/>
      <c r="H194" s="437"/>
      <c r="I194" s="437"/>
      <c r="J194" s="437"/>
      <c r="K194" s="437"/>
      <c r="L194" s="437"/>
      <c r="M194" s="438"/>
      <c r="N194" s="92" t="str">
        <f t="shared" si="4"/>
        <v/>
      </c>
      <c r="O194" s="272" t="str">
        <f t="shared" si="5"/>
        <v/>
      </c>
    </row>
    <row r="195" spans="1:15" ht="13.6">
      <c r="A195" s="304"/>
      <c r="B195" s="305"/>
      <c r="C195" s="322"/>
      <c r="D195" s="320"/>
      <c r="E195" s="437"/>
      <c r="F195" s="437"/>
      <c r="G195" s="437"/>
      <c r="H195" s="437"/>
      <c r="I195" s="437"/>
      <c r="J195" s="437"/>
      <c r="K195" s="437"/>
      <c r="L195" s="437"/>
      <c r="M195" s="438"/>
      <c r="N195" s="92" t="str">
        <f t="shared" si="4"/>
        <v/>
      </c>
      <c r="O195" s="272" t="str">
        <f t="shared" si="5"/>
        <v/>
      </c>
    </row>
    <row r="196" spans="1:15" ht="13.6">
      <c r="A196" s="304"/>
      <c r="B196" s="305"/>
      <c r="C196" s="322"/>
      <c r="D196" s="320"/>
      <c r="E196" s="437"/>
      <c r="F196" s="437"/>
      <c r="G196" s="437"/>
      <c r="H196" s="437"/>
      <c r="I196" s="437"/>
      <c r="J196" s="437"/>
      <c r="K196" s="437"/>
      <c r="L196" s="437"/>
      <c r="M196" s="438"/>
      <c r="N196" s="92" t="str">
        <f t="shared" si="4"/>
        <v/>
      </c>
      <c r="O196" s="272" t="str">
        <f t="shared" si="5"/>
        <v/>
      </c>
    </row>
    <row r="197" spans="1:15" ht="13.6">
      <c r="A197" s="304"/>
      <c r="B197" s="305"/>
      <c r="C197" s="322"/>
      <c r="D197" s="320"/>
      <c r="E197" s="437"/>
      <c r="F197" s="437"/>
      <c r="G197" s="437"/>
      <c r="H197" s="437"/>
      <c r="I197" s="437"/>
      <c r="J197" s="437"/>
      <c r="K197" s="437"/>
      <c r="L197" s="437"/>
      <c r="M197" s="438"/>
      <c r="N197" s="92" t="str">
        <f t="shared" si="4"/>
        <v/>
      </c>
      <c r="O197" s="272" t="str">
        <f t="shared" si="5"/>
        <v/>
      </c>
    </row>
    <row r="198" spans="1:15" ht="13.6">
      <c r="A198" s="304"/>
      <c r="B198" s="305"/>
      <c r="C198" s="322"/>
      <c r="D198" s="320"/>
      <c r="E198" s="437"/>
      <c r="F198" s="437"/>
      <c r="G198" s="437"/>
      <c r="H198" s="437"/>
      <c r="I198" s="437"/>
      <c r="J198" s="437"/>
      <c r="K198" s="437"/>
      <c r="L198" s="437"/>
      <c r="M198" s="438"/>
      <c r="N198" s="92" t="str">
        <f t="shared" si="4"/>
        <v/>
      </c>
      <c r="O198" s="272" t="str">
        <f t="shared" si="5"/>
        <v/>
      </c>
    </row>
    <row r="199" spans="1:15" ht="13.6">
      <c r="A199" s="304"/>
      <c r="B199" s="305"/>
      <c r="C199" s="322"/>
      <c r="D199" s="320"/>
      <c r="E199" s="437"/>
      <c r="F199" s="437"/>
      <c r="G199" s="437"/>
      <c r="H199" s="437"/>
      <c r="I199" s="437"/>
      <c r="J199" s="437"/>
      <c r="K199" s="437"/>
      <c r="L199" s="437"/>
      <c r="M199" s="438"/>
      <c r="N199" s="92" t="str">
        <f t="shared" si="4"/>
        <v/>
      </c>
      <c r="O199" s="272" t="str">
        <f t="shared" si="5"/>
        <v/>
      </c>
    </row>
    <row r="200" spans="1:15" ht="13.6">
      <c r="A200" s="304"/>
      <c r="B200" s="305"/>
      <c r="C200" s="322"/>
      <c r="D200" s="320"/>
      <c r="E200" s="437"/>
      <c r="F200" s="437"/>
      <c r="G200" s="437"/>
      <c r="H200" s="437"/>
      <c r="I200" s="437"/>
      <c r="J200" s="437"/>
      <c r="K200" s="437"/>
      <c r="L200" s="437"/>
      <c r="M200" s="438"/>
      <c r="N200" s="92" t="str">
        <f t="shared" si="4"/>
        <v/>
      </c>
      <c r="O200" s="272" t="str">
        <f t="shared" si="5"/>
        <v/>
      </c>
    </row>
    <row r="201" spans="1:15" ht="13.6">
      <c r="A201" s="304"/>
      <c r="B201" s="305"/>
      <c r="C201" s="322"/>
      <c r="D201" s="320"/>
      <c r="E201" s="437"/>
      <c r="F201" s="437"/>
      <c r="G201" s="437"/>
      <c r="H201" s="437"/>
      <c r="I201" s="437"/>
      <c r="J201" s="437"/>
      <c r="K201" s="437"/>
      <c r="L201" s="437"/>
      <c r="M201" s="438"/>
      <c r="N201" s="92" t="str">
        <f t="shared" si="4"/>
        <v/>
      </c>
      <c r="O201" s="272" t="str">
        <f t="shared" si="5"/>
        <v/>
      </c>
    </row>
    <row r="202" spans="1:15" ht="13.6">
      <c r="A202" s="304"/>
      <c r="B202" s="305"/>
      <c r="C202" s="322"/>
      <c r="D202" s="320"/>
      <c r="E202" s="437"/>
      <c r="F202" s="437"/>
      <c r="G202" s="437"/>
      <c r="H202" s="437"/>
      <c r="I202" s="437"/>
      <c r="J202" s="437"/>
      <c r="K202" s="437"/>
      <c r="L202" s="437"/>
      <c r="M202" s="438"/>
      <c r="N202" s="92" t="str">
        <f t="shared" si="4"/>
        <v/>
      </c>
      <c r="O202" s="272" t="str">
        <f t="shared" si="5"/>
        <v/>
      </c>
    </row>
    <row r="203" spans="1:15" ht="13.6">
      <c r="A203" s="304"/>
      <c r="B203" s="305"/>
      <c r="C203" s="322"/>
      <c r="D203" s="320"/>
      <c r="E203" s="437"/>
      <c r="F203" s="437"/>
      <c r="G203" s="437"/>
      <c r="H203" s="437"/>
      <c r="I203" s="437"/>
      <c r="J203" s="437"/>
      <c r="K203" s="437"/>
      <c r="L203" s="437"/>
      <c r="M203" s="438"/>
      <c r="N203" s="92" t="str">
        <f t="shared" si="4"/>
        <v/>
      </c>
      <c r="O203" s="272" t="str">
        <f t="shared" si="5"/>
        <v/>
      </c>
    </row>
    <row r="204" spans="1:15" ht="13.6">
      <c r="A204" s="304"/>
      <c r="B204" s="305"/>
      <c r="C204" s="322"/>
      <c r="D204" s="320"/>
      <c r="E204" s="437"/>
      <c r="F204" s="437"/>
      <c r="G204" s="437"/>
      <c r="H204" s="437"/>
      <c r="I204" s="437"/>
      <c r="J204" s="437"/>
      <c r="K204" s="437"/>
      <c r="L204" s="437"/>
      <c r="M204" s="438"/>
      <c r="N204" s="92" t="str">
        <f t="shared" si="4"/>
        <v/>
      </c>
      <c r="O204" s="272" t="str">
        <f t="shared" si="5"/>
        <v/>
      </c>
    </row>
    <row r="205" spans="1:15" ht="13.6">
      <c r="A205" s="304"/>
      <c r="B205" s="305"/>
      <c r="C205" s="322"/>
      <c r="D205" s="320"/>
      <c r="E205" s="437"/>
      <c r="F205" s="437"/>
      <c r="G205" s="437"/>
      <c r="H205" s="437"/>
      <c r="I205" s="437"/>
      <c r="J205" s="437"/>
      <c r="K205" s="437"/>
      <c r="L205" s="437"/>
      <c r="M205" s="438"/>
      <c r="N205" s="92" t="str">
        <f t="shared" si="4"/>
        <v/>
      </c>
      <c r="O205" s="272" t="str">
        <f t="shared" si="5"/>
        <v/>
      </c>
    </row>
    <row r="206" spans="1:15" ht="13.6">
      <c r="A206" s="304"/>
      <c r="B206" s="305"/>
      <c r="C206" s="322"/>
      <c r="D206" s="320"/>
      <c r="E206" s="437"/>
      <c r="F206" s="437"/>
      <c r="G206" s="437"/>
      <c r="H206" s="437"/>
      <c r="I206" s="437"/>
      <c r="J206" s="437"/>
      <c r="K206" s="437"/>
      <c r="L206" s="437"/>
      <c r="M206" s="438"/>
      <c r="N206" s="92" t="str">
        <f t="shared" si="4"/>
        <v/>
      </c>
      <c r="O206" s="272" t="str">
        <f t="shared" si="5"/>
        <v/>
      </c>
    </row>
    <row r="207" spans="1:15" ht="13.6">
      <c r="A207" s="304"/>
      <c r="B207" s="305"/>
      <c r="C207" s="322"/>
      <c r="D207" s="320"/>
      <c r="E207" s="437"/>
      <c r="F207" s="437"/>
      <c r="G207" s="437"/>
      <c r="H207" s="437"/>
      <c r="I207" s="437"/>
      <c r="J207" s="437"/>
      <c r="K207" s="437"/>
      <c r="L207" s="437"/>
      <c r="M207" s="438"/>
      <c r="N207" s="92" t="str">
        <f t="shared" si="4"/>
        <v/>
      </c>
      <c r="O207" s="272" t="str">
        <f t="shared" si="5"/>
        <v/>
      </c>
    </row>
    <row r="208" spans="1:15" ht="13.6">
      <c r="A208" s="304"/>
      <c r="B208" s="305"/>
      <c r="C208" s="322"/>
      <c r="D208" s="320"/>
      <c r="E208" s="437"/>
      <c r="F208" s="437"/>
      <c r="G208" s="437"/>
      <c r="H208" s="437"/>
      <c r="I208" s="437"/>
      <c r="J208" s="437"/>
      <c r="K208" s="437"/>
      <c r="L208" s="437"/>
      <c r="M208" s="438"/>
      <c r="N208" s="92" t="str">
        <f t="shared" si="4"/>
        <v/>
      </c>
      <c r="O208" s="272" t="str">
        <f t="shared" si="5"/>
        <v/>
      </c>
    </row>
    <row r="209" spans="1:15" ht="13.6">
      <c r="A209" s="304"/>
      <c r="B209" s="305"/>
      <c r="C209" s="322"/>
      <c r="D209" s="320"/>
      <c r="E209" s="437"/>
      <c r="F209" s="437"/>
      <c r="G209" s="437"/>
      <c r="H209" s="437"/>
      <c r="I209" s="437"/>
      <c r="J209" s="437"/>
      <c r="K209" s="437"/>
      <c r="L209" s="437"/>
      <c r="M209" s="438"/>
      <c r="N209" s="92" t="str">
        <f t="shared" ref="N209:N272" si="6" xml:space="preserve">  IF(AND(A209="",D209=""),"", IF(AND(A209="",D209&lt;&gt;""), "FIX TEST GRP", IF(B209="","FIX CLASS",IF(D209="","FIX PROD'N",astm(C209,1)*D209))))</f>
        <v/>
      </c>
      <c r="O209" s="272" t="str">
        <f t="shared" ref="O209:O272" si="7">IF(A209="","",  IFERROR(N209/(IF(B209="LDV/LLDT",$F$10,$L$10)),""))</f>
        <v/>
      </c>
    </row>
    <row r="210" spans="1:15" ht="13.6">
      <c r="A210" s="304"/>
      <c r="B210" s="305"/>
      <c r="C210" s="322"/>
      <c r="D210" s="320"/>
      <c r="E210" s="437"/>
      <c r="F210" s="437"/>
      <c r="G210" s="437"/>
      <c r="H210" s="437"/>
      <c r="I210" s="437"/>
      <c r="J210" s="437"/>
      <c r="K210" s="437"/>
      <c r="L210" s="437"/>
      <c r="M210" s="438"/>
      <c r="N210" s="92" t="str">
        <f t="shared" si="6"/>
        <v/>
      </c>
      <c r="O210" s="272" t="str">
        <f t="shared" si="7"/>
        <v/>
      </c>
    </row>
    <row r="211" spans="1:15" ht="13.6">
      <c r="A211" s="304"/>
      <c r="B211" s="305"/>
      <c r="C211" s="322"/>
      <c r="D211" s="320"/>
      <c r="E211" s="437"/>
      <c r="F211" s="437"/>
      <c r="G211" s="437"/>
      <c r="H211" s="437"/>
      <c r="I211" s="437"/>
      <c r="J211" s="437"/>
      <c r="K211" s="437"/>
      <c r="L211" s="437"/>
      <c r="M211" s="438"/>
      <c r="N211" s="92" t="str">
        <f t="shared" si="6"/>
        <v/>
      </c>
      <c r="O211" s="272" t="str">
        <f t="shared" si="7"/>
        <v/>
      </c>
    </row>
    <row r="212" spans="1:15" ht="13.6">
      <c r="A212" s="304"/>
      <c r="B212" s="305"/>
      <c r="C212" s="322"/>
      <c r="D212" s="320"/>
      <c r="E212" s="437"/>
      <c r="F212" s="437"/>
      <c r="G212" s="437"/>
      <c r="H212" s="437"/>
      <c r="I212" s="437"/>
      <c r="J212" s="437"/>
      <c r="K212" s="437"/>
      <c r="L212" s="437"/>
      <c r="M212" s="438"/>
      <c r="N212" s="92" t="str">
        <f t="shared" si="6"/>
        <v/>
      </c>
      <c r="O212" s="272" t="str">
        <f t="shared" si="7"/>
        <v/>
      </c>
    </row>
    <row r="213" spans="1:15" ht="13.6">
      <c r="A213" s="304"/>
      <c r="B213" s="305"/>
      <c r="C213" s="322"/>
      <c r="D213" s="320"/>
      <c r="E213" s="437"/>
      <c r="F213" s="437"/>
      <c r="G213" s="437"/>
      <c r="H213" s="437"/>
      <c r="I213" s="437"/>
      <c r="J213" s="437"/>
      <c r="K213" s="437"/>
      <c r="L213" s="437"/>
      <c r="M213" s="438"/>
      <c r="N213" s="92" t="str">
        <f t="shared" si="6"/>
        <v/>
      </c>
      <c r="O213" s="272" t="str">
        <f t="shared" si="7"/>
        <v/>
      </c>
    </row>
    <row r="214" spans="1:15" ht="13.6">
      <c r="A214" s="304"/>
      <c r="B214" s="305"/>
      <c r="C214" s="322"/>
      <c r="D214" s="320"/>
      <c r="E214" s="437"/>
      <c r="F214" s="437"/>
      <c r="G214" s="437"/>
      <c r="H214" s="437"/>
      <c r="I214" s="437"/>
      <c r="J214" s="437"/>
      <c r="K214" s="437"/>
      <c r="L214" s="437"/>
      <c r="M214" s="438"/>
      <c r="N214" s="92" t="str">
        <f t="shared" si="6"/>
        <v/>
      </c>
      <c r="O214" s="272" t="str">
        <f t="shared" si="7"/>
        <v/>
      </c>
    </row>
    <row r="215" spans="1:15" ht="13.6">
      <c r="A215" s="304"/>
      <c r="B215" s="305"/>
      <c r="C215" s="322"/>
      <c r="D215" s="320"/>
      <c r="E215" s="437"/>
      <c r="F215" s="437"/>
      <c r="G215" s="437"/>
      <c r="H215" s="437"/>
      <c r="I215" s="437"/>
      <c r="J215" s="437"/>
      <c r="K215" s="437"/>
      <c r="L215" s="437"/>
      <c r="M215" s="438"/>
      <c r="N215" s="92" t="str">
        <f t="shared" si="6"/>
        <v/>
      </c>
      <c r="O215" s="272" t="str">
        <f t="shared" si="7"/>
        <v/>
      </c>
    </row>
    <row r="216" spans="1:15" ht="13.6">
      <c r="A216" s="304"/>
      <c r="B216" s="305"/>
      <c r="C216" s="322"/>
      <c r="D216" s="320"/>
      <c r="E216" s="437"/>
      <c r="F216" s="437"/>
      <c r="G216" s="437"/>
      <c r="H216" s="437"/>
      <c r="I216" s="437"/>
      <c r="J216" s="437"/>
      <c r="K216" s="437"/>
      <c r="L216" s="437"/>
      <c r="M216" s="438"/>
      <c r="N216" s="92" t="str">
        <f t="shared" si="6"/>
        <v/>
      </c>
      <c r="O216" s="272" t="str">
        <f t="shared" si="7"/>
        <v/>
      </c>
    </row>
    <row r="217" spans="1:15" ht="13.6">
      <c r="A217" s="304"/>
      <c r="B217" s="305"/>
      <c r="C217" s="322"/>
      <c r="D217" s="320"/>
      <c r="E217" s="437"/>
      <c r="F217" s="437"/>
      <c r="G217" s="437"/>
      <c r="H217" s="437"/>
      <c r="I217" s="437"/>
      <c r="J217" s="437"/>
      <c r="K217" s="437"/>
      <c r="L217" s="437"/>
      <c r="M217" s="438"/>
      <c r="N217" s="92" t="str">
        <f t="shared" si="6"/>
        <v/>
      </c>
      <c r="O217" s="272" t="str">
        <f t="shared" si="7"/>
        <v/>
      </c>
    </row>
    <row r="218" spans="1:15" ht="13.6">
      <c r="A218" s="304"/>
      <c r="B218" s="305"/>
      <c r="C218" s="322"/>
      <c r="D218" s="320"/>
      <c r="E218" s="437"/>
      <c r="F218" s="437"/>
      <c r="G218" s="437"/>
      <c r="H218" s="437"/>
      <c r="I218" s="437"/>
      <c r="J218" s="437"/>
      <c r="K218" s="437"/>
      <c r="L218" s="437"/>
      <c r="M218" s="438"/>
      <c r="N218" s="92" t="str">
        <f t="shared" si="6"/>
        <v/>
      </c>
      <c r="O218" s="272" t="str">
        <f t="shared" si="7"/>
        <v/>
      </c>
    </row>
    <row r="219" spans="1:15" ht="13.6">
      <c r="A219" s="304"/>
      <c r="B219" s="305"/>
      <c r="C219" s="322"/>
      <c r="D219" s="320"/>
      <c r="E219" s="437"/>
      <c r="F219" s="437"/>
      <c r="G219" s="437"/>
      <c r="H219" s="437"/>
      <c r="I219" s="437"/>
      <c r="J219" s="437"/>
      <c r="K219" s="437"/>
      <c r="L219" s="437"/>
      <c r="M219" s="438"/>
      <c r="N219" s="92" t="str">
        <f t="shared" si="6"/>
        <v/>
      </c>
      <c r="O219" s="272" t="str">
        <f t="shared" si="7"/>
        <v/>
      </c>
    </row>
    <row r="220" spans="1:15" ht="13.6">
      <c r="A220" s="304"/>
      <c r="B220" s="305"/>
      <c r="C220" s="322"/>
      <c r="D220" s="320"/>
      <c r="E220" s="437"/>
      <c r="F220" s="437"/>
      <c r="G220" s="437"/>
      <c r="H220" s="437"/>
      <c r="I220" s="437"/>
      <c r="J220" s="437"/>
      <c r="K220" s="437"/>
      <c r="L220" s="437"/>
      <c r="M220" s="438"/>
      <c r="N220" s="92" t="str">
        <f t="shared" si="6"/>
        <v/>
      </c>
      <c r="O220" s="272" t="str">
        <f t="shared" si="7"/>
        <v/>
      </c>
    </row>
    <row r="221" spans="1:15" ht="13.6">
      <c r="A221" s="304"/>
      <c r="B221" s="305"/>
      <c r="C221" s="322"/>
      <c r="D221" s="320"/>
      <c r="E221" s="437"/>
      <c r="F221" s="437"/>
      <c r="G221" s="437"/>
      <c r="H221" s="437"/>
      <c r="I221" s="437"/>
      <c r="J221" s="437"/>
      <c r="K221" s="437"/>
      <c r="L221" s="437"/>
      <c r="M221" s="438"/>
      <c r="N221" s="92" t="str">
        <f t="shared" si="6"/>
        <v/>
      </c>
      <c r="O221" s="272" t="str">
        <f t="shared" si="7"/>
        <v/>
      </c>
    </row>
    <row r="222" spans="1:15" ht="13.6">
      <c r="A222" s="304"/>
      <c r="B222" s="305"/>
      <c r="C222" s="322"/>
      <c r="D222" s="320"/>
      <c r="E222" s="437"/>
      <c r="F222" s="437"/>
      <c r="G222" s="437"/>
      <c r="H222" s="437"/>
      <c r="I222" s="437"/>
      <c r="J222" s="437"/>
      <c r="K222" s="437"/>
      <c r="L222" s="437"/>
      <c r="M222" s="438"/>
      <c r="N222" s="92" t="str">
        <f t="shared" si="6"/>
        <v/>
      </c>
      <c r="O222" s="272" t="str">
        <f t="shared" si="7"/>
        <v/>
      </c>
    </row>
    <row r="223" spans="1:15" ht="13.6">
      <c r="A223" s="304"/>
      <c r="B223" s="305"/>
      <c r="C223" s="322"/>
      <c r="D223" s="320"/>
      <c r="E223" s="437"/>
      <c r="F223" s="437"/>
      <c r="G223" s="437"/>
      <c r="H223" s="437"/>
      <c r="I223" s="437"/>
      <c r="J223" s="437"/>
      <c r="K223" s="437"/>
      <c r="L223" s="437"/>
      <c r="M223" s="438"/>
      <c r="N223" s="92" t="str">
        <f t="shared" si="6"/>
        <v/>
      </c>
      <c r="O223" s="272" t="str">
        <f t="shared" si="7"/>
        <v/>
      </c>
    </row>
    <row r="224" spans="1:15" ht="13.6">
      <c r="A224" s="304"/>
      <c r="B224" s="305"/>
      <c r="C224" s="322"/>
      <c r="D224" s="320"/>
      <c r="E224" s="437"/>
      <c r="F224" s="437"/>
      <c r="G224" s="437"/>
      <c r="H224" s="437"/>
      <c r="I224" s="437"/>
      <c r="J224" s="437"/>
      <c r="K224" s="437"/>
      <c r="L224" s="437"/>
      <c r="M224" s="438"/>
      <c r="N224" s="92" t="str">
        <f t="shared" si="6"/>
        <v/>
      </c>
      <c r="O224" s="272" t="str">
        <f t="shared" si="7"/>
        <v/>
      </c>
    </row>
    <row r="225" spans="1:15" ht="13.6">
      <c r="A225" s="304"/>
      <c r="B225" s="305"/>
      <c r="C225" s="322"/>
      <c r="D225" s="320"/>
      <c r="E225" s="437"/>
      <c r="F225" s="437"/>
      <c r="G225" s="437"/>
      <c r="H225" s="437"/>
      <c r="I225" s="437"/>
      <c r="J225" s="437"/>
      <c r="K225" s="437"/>
      <c r="L225" s="437"/>
      <c r="M225" s="438"/>
      <c r="N225" s="92" t="str">
        <f t="shared" si="6"/>
        <v/>
      </c>
      <c r="O225" s="272" t="str">
        <f t="shared" si="7"/>
        <v/>
      </c>
    </row>
    <row r="226" spans="1:15" ht="13.6">
      <c r="A226" s="304"/>
      <c r="B226" s="305"/>
      <c r="C226" s="322"/>
      <c r="D226" s="320"/>
      <c r="E226" s="437"/>
      <c r="F226" s="437"/>
      <c r="G226" s="437"/>
      <c r="H226" s="437"/>
      <c r="I226" s="437"/>
      <c r="J226" s="437"/>
      <c r="K226" s="437"/>
      <c r="L226" s="437"/>
      <c r="M226" s="438"/>
      <c r="N226" s="92" t="str">
        <f t="shared" si="6"/>
        <v/>
      </c>
      <c r="O226" s="272" t="str">
        <f t="shared" si="7"/>
        <v/>
      </c>
    </row>
    <row r="227" spans="1:15" ht="13.6">
      <c r="A227" s="304"/>
      <c r="B227" s="305"/>
      <c r="C227" s="322"/>
      <c r="D227" s="320"/>
      <c r="E227" s="437"/>
      <c r="F227" s="437"/>
      <c r="G227" s="437"/>
      <c r="H227" s="437"/>
      <c r="I227" s="437"/>
      <c r="J227" s="437"/>
      <c r="K227" s="437"/>
      <c r="L227" s="437"/>
      <c r="M227" s="438"/>
      <c r="N227" s="92" t="str">
        <f t="shared" si="6"/>
        <v/>
      </c>
      <c r="O227" s="272" t="str">
        <f t="shared" si="7"/>
        <v/>
      </c>
    </row>
    <row r="228" spans="1:15" ht="13.6">
      <c r="A228" s="304"/>
      <c r="B228" s="305"/>
      <c r="C228" s="322"/>
      <c r="D228" s="320"/>
      <c r="E228" s="437"/>
      <c r="F228" s="437"/>
      <c r="G228" s="437"/>
      <c r="H228" s="437"/>
      <c r="I228" s="437"/>
      <c r="J228" s="437"/>
      <c r="K228" s="437"/>
      <c r="L228" s="437"/>
      <c r="M228" s="438"/>
      <c r="N228" s="92" t="str">
        <f t="shared" si="6"/>
        <v/>
      </c>
      <c r="O228" s="272" t="str">
        <f t="shared" si="7"/>
        <v/>
      </c>
    </row>
    <row r="229" spans="1:15" ht="13.6">
      <c r="A229" s="304"/>
      <c r="B229" s="305"/>
      <c r="C229" s="322"/>
      <c r="D229" s="320"/>
      <c r="E229" s="437"/>
      <c r="F229" s="437"/>
      <c r="G229" s="437"/>
      <c r="H229" s="437"/>
      <c r="I229" s="437"/>
      <c r="J229" s="437"/>
      <c r="K229" s="437"/>
      <c r="L229" s="437"/>
      <c r="M229" s="438"/>
      <c r="N229" s="92" t="str">
        <f t="shared" si="6"/>
        <v/>
      </c>
      <c r="O229" s="272" t="str">
        <f t="shared" si="7"/>
        <v/>
      </c>
    </row>
    <row r="230" spans="1:15" ht="13.6">
      <c r="A230" s="304"/>
      <c r="B230" s="305"/>
      <c r="C230" s="322"/>
      <c r="D230" s="320"/>
      <c r="E230" s="437"/>
      <c r="F230" s="437"/>
      <c r="G230" s="437"/>
      <c r="H230" s="437"/>
      <c r="I230" s="437"/>
      <c r="J230" s="437"/>
      <c r="K230" s="437"/>
      <c r="L230" s="437"/>
      <c r="M230" s="438"/>
      <c r="N230" s="92" t="str">
        <f t="shared" si="6"/>
        <v/>
      </c>
      <c r="O230" s="272" t="str">
        <f t="shared" si="7"/>
        <v/>
      </c>
    </row>
    <row r="231" spans="1:15" ht="13.6">
      <c r="A231" s="304"/>
      <c r="B231" s="305"/>
      <c r="C231" s="322"/>
      <c r="D231" s="320"/>
      <c r="E231" s="437"/>
      <c r="F231" s="437"/>
      <c r="G231" s="437"/>
      <c r="H231" s="437"/>
      <c r="I231" s="437"/>
      <c r="J231" s="437"/>
      <c r="K231" s="437"/>
      <c r="L231" s="437"/>
      <c r="M231" s="438"/>
      <c r="N231" s="92" t="str">
        <f t="shared" si="6"/>
        <v/>
      </c>
      <c r="O231" s="272" t="str">
        <f t="shared" si="7"/>
        <v/>
      </c>
    </row>
    <row r="232" spans="1:15" ht="13.6">
      <c r="A232" s="304"/>
      <c r="B232" s="305"/>
      <c r="C232" s="322"/>
      <c r="D232" s="320"/>
      <c r="E232" s="437"/>
      <c r="F232" s="437"/>
      <c r="G232" s="437"/>
      <c r="H232" s="437"/>
      <c r="I232" s="437"/>
      <c r="J232" s="437"/>
      <c r="K232" s="437"/>
      <c r="L232" s="437"/>
      <c r="M232" s="438"/>
      <c r="N232" s="92" t="str">
        <f t="shared" si="6"/>
        <v/>
      </c>
      <c r="O232" s="272" t="str">
        <f t="shared" si="7"/>
        <v/>
      </c>
    </row>
    <row r="233" spans="1:15" ht="13.6">
      <c r="A233" s="304"/>
      <c r="B233" s="305"/>
      <c r="C233" s="322"/>
      <c r="D233" s="320"/>
      <c r="E233" s="437"/>
      <c r="F233" s="437"/>
      <c r="G233" s="437"/>
      <c r="H233" s="437"/>
      <c r="I233" s="437"/>
      <c r="J233" s="437"/>
      <c r="K233" s="437"/>
      <c r="L233" s="437"/>
      <c r="M233" s="438"/>
      <c r="N233" s="92" t="str">
        <f t="shared" si="6"/>
        <v/>
      </c>
      <c r="O233" s="272" t="str">
        <f t="shared" si="7"/>
        <v/>
      </c>
    </row>
    <row r="234" spans="1:15" ht="13.6">
      <c r="A234" s="304"/>
      <c r="B234" s="305"/>
      <c r="C234" s="322"/>
      <c r="D234" s="320"/>
      <c r="E234" s="437"/>
      <c r="F234" s="437"/>
      <c r="G234" s="437"/>
      <c r="H234" s="437"/>
      <c r="I234" s="437"/>
      <c r="J234" s="437"/>
      <c r="K234" s="437"/>
      <c r="L234" s="437"/>
      <c r="M234" s="438"/>
      <c r="N234" s="92" t="str">
        <f t="shared" si="6"/>
        <v/>
      </c>
      <c r="O234" s="272" t="str">
        <f t="shared" si="7"/>
        <v/>
      </c>
    </row>
    <row r="235" spans="1:15" ht="13.6">
      <c r="A235" s="304"/>
      <c r="B235" s="305"/>
      <c r="C235" s="322"/>
      <c r="D235" s="320"/>
      <c r="E235" s="437"/>
      <c r="F235" s="437"/>
      <c r="G235" s="437"/>
      <c r="H235" s="437"/>
      <c r="I235" s="437"/>
      <c r="J235" s="437"/>
      <c r="K235" s="437"/>
      <c r="L235" s="437"/>
      <c r="M235" s="438"/>
      <c r="N235" s="92" t="str">
        <f t="shared" si="6"/>
        <v/>
      </c>
      <c r="O235" s="272" t="str">
        <f t="shared" si="7"/>
        <v/>
      </c>
    </row>
    <row r="236" spans="1:15" ht="13.6">
      <c r="A236" s="304"/>
      <c r="B236" s="305"/>
      <c r="C236" s="322"/>
      <c r="D236" s="320"/>
      <c r="E236" s="437"/>
      <c r="F236" s="437"/>
      <c r="G236" s="437"/>
      <c r="H236" s="437"/>
      <c r="I236" s="437"/>
      <c r="J236" s="437"/>
      <c r="K236" s="437"/>
      <c r="L236" s="437"/>
      <c r="M236" s="438"/>
      <c r="N236" s="92" t="str">
        <f t="shared" si="6"/>
        <v/>
      </c>
      <c r="O236" s="272" t="str">
        <f t="shared" si="7"/>
        <v/>
      </c>
    </row>
    <row r="237" spans="1:15" ht="13.6">
      <c r="A237" s="304"/>
      <c r="B237" s="305"/>
      <c r="C237" s="322"/>
      <c r="D237" s="320"/>
      <c r="E237" s="437"/>
      <c r="F237" s="437"/>
      <c r="G237" s="437"/>
      <c r="H237" s="437"/>
      <c r="I237" s="437"/>
      <c r="J237" s="437"/>
      <c r="K237" s="437"/>
      <c r="L237" s="437"/>
      <c r="M237" s="438"/>
      <c r="N237" s="92" t="str">
        <f t="shared" si="6"/>
        <v/>
      </c>
      <c r="O237" s="272" t="str">
        <f t="shared" si="7"/>
        <v/>
      </c>
    </row>
    <row r="238" spans="1:15" ht="13.6">
      <c r="A238" s="304"/>
      <c r="B238" s="305"/>
      <c r="C238" s="322"/>
      <c r="D238" s="320"/>
      <c r="E238" s="437"/>
      <c r="F238" s="437"/>
      <c r="G238" s="437"/>
      <c r="H238" s="437"/>
      <c r="I238" s="437"/>
      <c r="J238" s="437"/>
      <c r="K238" s="437"/>
      <c r="L238" s="437"/>
      <c r="M238" s="438"/>
      <c r="N238" s="92" t="str">
        <f t="shared" si="6"/>
        <v/>
      </c>
      <c r="O238" s="272" t="str">
        <f t="shared" si="7"/>
        <v/>
      </c>
    </row>
    <row r="239" spans="1:15" ht="13.6">
      <c r="A239" s="304"/>
      <c r="B239" s="305"/>
      <c r="C239" s="322"/>
      <c r="D239" s="320"/>
      <c r="E239" s="437"/>
      <c r="F239" s="437"/>
      <c r="G239" s="437"/>
      <c r="H239" s="437"/>
      <c r="I239" s="437"/>
      <c r="J239" s="437"/>
      <c r="K239" s="437"/>
      <c r="L239" s="437"/>
      <c r="M239" s="438"/>
      <c r="N239" s="92" t="str">
        <f t="shared" si="6"/>
        <v/>
      </c>
      <c r="O239" s="272" t="str">
        <f t="shared" si="7"/>
        <v/>
      </c>
    </row>
    <row r="240" spans="1:15" ht="13.6">
      <c r="A240" s="304"/>
      <c r="B240" s="305"/>
      <c r="C240" s="322"/>
      <c r="D240" s="320"/>
      <c r="E240" s="437"/>
      <c r="F240" s="437"/>
      <c r="G240" s="437"/>
      <c r="H240" s="437"/>
      <c r="I240" s="437"/>
      <c r="J240" s="437"/>
      <c r="K240" s="437"/>
      <c r="L240" s="437"/>
      <c r="M240" s="438"/>
      <c r="N240" s="92" t="str">
        <f t="shared" si="6"/>
        <v/>
      </c>
      <c r="O240" s="272" t="str">
        <f t="shared" si="7"/>
        <v/>
      </c>
    </row>
    <row r="241" spans="1:15" ht="13.6">
      <c r="A241" s="304"/>
      <c r="B241" s="305"/>
      <c r="C241" s="322"/>
      <c r="D241" s="320"/>
      <c r="E241" s="437"/>
      <c r="F241" s="437"/>
      <c r="G241" s="437"/>
      <c r="H241" s="437"/>
      <c r="I241" s="437"/>
      <c r="J241" s="437"/>
      <c r="K241" s="437"/>
      <c r="L241" s="437"/>
      <c r="M241" s="438"/>
      <c r="N241" s="92" t="str">
        <f t="shared" si="6"/>
        <v/>
      </c>
      <c r="O241" s="272" t="str">
        <f t="shared" si="7"/>
        <v/>
      </c>
    </row>
    <row r="242" spans="1:15" ht="13.6">
      <c r="A242" s="304"/>
      <c r="B242" s="305"/>
      <c r="C242" s="322"/>
      <c r="D242" s="320"/>
      <c r="E242" s="437"/>
      <c r="F242" s="437"/>
      <c r="G242" s="437"/>
      <c r="H242" s="437"/>
      <c r="I242" s="437"/>
      <c r="J242" s="437"/>
      <c r="K242" s="437"/>
      <c r="L242" s="437"/>
      <c r="M242" s="438"/>
      <c r="N242" s="92" t="str">
        <f t="shared" si="6"/>
        <v/>
      </c>
      <c r="O242" s="272" t="str">
        <f t="shared" si="7"/>
        <v/>
      </c>
    </row>
    <row r="243" spans="1:15" ht="13.6">
      <c r="A243" s="304"/>
      <c r="B243" s="305"/>
      <c r="C243" s="322"/>
      <c r="D243" s="320"/>
      <c r="E243" s="437"/>
      <c r="F243" s="437"/>
      <c r="G243" s="437"/>
      <c r="H243" s="437"/>
      <c r="I243" s="437"/>
      <c r="J243" s="437"/>
      <c r="K243" s="437"/>
      <c r="L243" s="437"/>
      <c r="M243" s="438"/>
      <c r="N243" s="92" t="str">
        <f t="shared" si="6"/>
        <v/>
      </c>
      <c r="O243" s="272" t="str">
        <f t="shared" si="7"/>
        <v/>
      </c>
    </row>
    <row r="244" spans="1:15" ht="13.6">
      <c r="A244" s="304"/>
      <c r="B244" s="305"/>
      <c r="C244" s="322"/>
      <c r="D244" s="320"/>
      <c r="E244" s="437"/>
      <c r="F244" s="437"/>
      <c r="G244" s="437"/>
      <c r="H244" s="437"/>
      <c r="I244" s="437"/>
      <c r="J244" s="437"/>
      <c r="K244" s="437"/>
      <c r="L244" s="437"/>
      <c r="M244" s="438"/>
      <c r="N244" s="92" t="str">
        <f t="shared" si="6"/>
        <v/>
      </c>
      <c r="O244" s="272" t="str">
        <f t="shared" si="7"/>
        <v/>
      </c>
    </row>
    <row r="245" spans="1:15" ht="13.6">
      <c r="A245" s="304"/>
      <c r="B245" s="305"/>
      <c r="C245" s="322"/>
      <c r="D245" s="320"/>
      <c r="E245" s="437"/>
      <c r="F245" s="437"/>
      <c r="G245" s="437"/>
      <c r="H245" s="437"/>
      <c r="I245" s="437"/>
      <c r="J245" s="437"/>
      <c r="K245" s="437"/>
      <c r="L245" s="437"/>
      <c r="M245" s="438"/>
      <c r="N245" s="92" t="str">
        <f t="shared" si="6"/>
        <v/>
      </c>
      <c r="O245" s="272" t="str">
        <f t="shared" si="7"/>
        <v/>
      </c>
    </row>
    <row r="246" spans="1:15" ht="13.6">
      <c r="A246" s="304"/>
      <c r="B246" s="305"/>
      <c r="C246" s="322"/>
      <c r="D246" s="320"/>
      <c r="E246" s="437"/>
      <c r="F246" s="437"/>
      <c r="G246" s="437"/>
      <c r="H246" s="437"/>
      <c r="I246" s="437"/>
      <c r="J246" s="437"/>
      <c r="K246" s="437"/>
      <c r="L246" s="437"/>
      <c r="M246" s="438"/>
      <c r="N246" s="92" t="str">
        <f t="shared" si="6"/>
        <v/>
      </c>
      <c r="O246" s="272" t="str">
        <f t="shared" si="7"/>
        <v/>
      </c>
    </row>
    <row r="247" spans="1:15" ht="13.6">
      <c r="A247" s="304"/>
      <c r="B247" s="305"/>
      <c r="C247" s="322"/>
      <c r="D247" s="320"/>
      <c r="E247" s="437"/>
      <c r="F247" s="437"/>
      <c r="G247" s="437"/>
      <c r="H247" s="437"/>
      <c r="I247" s="437"/>
      <c r="J247" s="437"/>
      <c r="K247" s="437"/>
      <c r="L247" s="437"/>
      <c r="M247" s="438"/>
      <c r="N247" s="92" t="str">
        <f t="shared" si="6"/>
        <v/>
      </c>
      <c r="O247" s="272" t="str">
        <f t="shared" si="7"/>
        <v/>
      </c>
    </row>
    <row r="248" spans="1:15" ht="13.6">
      <c r="A248" s="304"/>
      <c r="B248" s="305"/>
      <c r="C248" s="322"/>
      <c r="D248" s="320"/>
      <c r="E248" s="437"/>
      <c r="F248" s="437"/>
      <c r="G248" s="437"/>
      <c r="H248" s="437"/>
      <c r="I248" s="437"/>
      <c r="J248" s="437"/>
      <c r="K248" s="437"/>
      <c r="L248" s="437"/>
      <c r="M248" s="438"/>
      <c r="N248" s="92" t="str">
        <f t="shared" si="6"/>
        <v/>
      </c>
      <c r="O248" s="272" t="str">
        <f t="shared" si="7"/>
        <v/>
      </c>
    </row>
    <row r="249" spans="1:15" ht="13.6">
      <c r="A249" s="304"/>
      <c r="B249" s="305"/>
      <c r="C249" s="322"/>
      <c r="D249" s="320"/>
      <c r="E249" s="437"/>
      <c r="F249" s="437"/>
      <c r="G249" s="437"/>
      <c r="H249" s="437"/>
      <c r="I249" s="437"/>
      <c r="J249" s="437"/>
      <c r="K249" s="437"/>
      <c r="L249" s="437"/>
      <c r="M249" s="438"/>
      <c r="N249" s="92" t="str">
        <f t="shared" si="6"/>
        <v/>
      </c>
      <c r="O249" s="272" t="str">
        <f t="shared" si="7"/>
        <v/>
      </c>
    </row>
    <row r="250" spans="1:15" ht="13.6">
      <c r="A250" s="304"/>
      <c r="B250" s="305"/>
      <c r="C250" s="322"/>
      <c r="D250" s="320"/>
      <c r="E250" s="437"/>
      <c r="F250" s="437"/>
      <c r="G250" s="437"/>
      <c r="H250" s="437"/>
      <c r="I250" s="437"/>
      <c r="J250" s="437"/>
      <c r="K250" s="437"/>
      <c r="L250" s="437"/>
      <c r="M250" s="438"/>
      <c r="N250" s="92" t="str">
        <f t="shared" si="6"/>
        <v/>
      </c>
      <c r="O250" s="272" t="str">
        <f t="shared" si="7"/>
        <v/>
      </c>
    </row>
    <row r="251" spans="1:15" ht="13.6">
      <c r="A251" s="304"/>
      <c r="B251" s="305"/>
      <c r="C251" s="322"/>
      <c r="D251" s="320"/>
      <c r="E251" s="437"/>
      <c r="F251" s="437"/>
      <c r="G251" s="437"/>
      <c r="H251" s="437"/>
      <c r="I251" s="437"/>
      <c r="J251" s="437"/>
      <c r="K251" s="437"/>
      <c r="L251" s="437"/>
      <c r="M251" s="438"/>
      <c r="N251" s="92" t="str">
        <f t="shared" si="6"/>
        <v/>
      </c>
      <c r="O251" s="272" t="str">
        <f t="shared" si="7"/>
        <v/>
      </c>
    </row>
    <row r="252" spans="1:15" ht="13.6">
      <c r="A252" s="304"/>
      <c r="B252" s="305"/>
      <c r="C252" s="322"/>
      <c r="D252" s="320"/>
      <c r="E252" s="437"/>
      <c r="F252" s="437"/>
      <c r="G252" s="437"/>
      <c r="H252" s="437"/>
      <c r="I252" s="437"/>
      <c r="J252" s="437"/>
      <c r="K252" s="437"/>
      <c r="L252" s="437"/>
      <c r="M252" s="438"/>
      <c r="N252" s="92" t="str">
        <f t="shared" si="6"/>
        <v/>
      </c>
      <c r="O252" s="272" t="str">
        <f t="shared" si="7"/>
        <v/>
      </c>
    </row>
    <row r="253" spans="1:15" ht="13.6">
      <c r="A253" s="304"/>
      <c r="B253" s="305"/>
      <c r="C253" s="322"/>
      <c r="D253" s="320"/>
      <c r="E253" s="437"/>
      <c r="F253" s="437"/>
      <c r="G253" s="437"/>
      <c r="H253" s="437"/>
      <c r="I253" s="437"/>
      <c r="J253" s="437"/>
      <c r="K253" s="437"/>
      <c r="L253" s="437"/>
      <c r="M253" s="438"/>
      <c r="N253" s="92" t="str">
        <f t="shared" si="6"/>
        <v/>
      </c>
      <c r="O253" s="272" t="str">
        <f t="shared" si="7"/>
        <v/>
      </c>
    </row>
    <row r="254" spans="1:15" ht="13.6">
      <c r="A254" s="304"/>
      <c r="B254" s="305"/>
      <c r="C254" s="322"/>
      <c r="D254" s="320"/>
      <c r="E254" s="437"/>
      <c r="F254" s="437"/>
      <c r="G254" s="437"/>
      <c r="H254" s="437"/>
      <c r="I254" s="437"/>
      <c r="J254" s="437"/>
      <c r="K254" s="437"/>
      <c r="L254" s="437"/>
      <c r="M254" s="438"/>
      <c r="N254" s="92" t="str">
        <f t="shared" si="6"/>
        <v/>
      </c>
      <c r="O254" s="272" t="str">
        <f t="shared" si="7"/>
        <v/>
      </c>
    </row>
    <row r="255" spans="1:15" ht="13.6">
      <c r="A255" s="304"/>
      <c r="B255" s="305"/>
      <c r="C255" s="322"/>
      <c r="D255" s="320"/>
      <c r="E255" s="437"/>
      <c r="F255" s="437"/>
      <c r="G255" s="437"/>
      <c r="H255" s="437"/>
      <c r="I255" s="437"/>
      <c r="J255" s="437"/>
      <c r="K255" s="437"/>
      <c r="L255" s="437"/>
      <c r="M255" s="438"/>
      <c r="N255" s="92" t="str">
        <f t="shared" si="6"/>
        <v/>
      </c>
      <c r="O255" s="272" t="str">
        <f t="shared" si="7"/>
        <v/>
      </c>
    </row>
    <row r="256" spans="1:15" ht="13.6">
      <c r="A256" s="304"/>
      <c r="B256" s="305"/>
      <c r="C256" s="322"/>
      <c r="D256" s="320"/>
      <c r="E256" s="437"/>
      <c r="F256" s="437"/>
      <c r="G256" s="437"/>
      <c r="H256" s="437"/>
      <c r="I256" s="437"/>
      <c r="J256" s="437"/>
      <c r="K256" s="437"/>
      <c r="L256" s="437"/>
      <c r="M256" s="438"/>
      <c r="N256" s="92" t="str">
        <f t="shared" si="6"/>
        <v/>
      </c>
      <c r="O256" s="272" t="str">
        <f t="shared" si="7"/>
        <v/>
      </c>
    </row>
    <row r="257" spans="1:15" ht="13.6">
      <c r="A257" s="304"/>
      <c r="B257" s="305"/>
      <c r="C257" s="322"/>
      <c r="D257" s="320"/>
      <c r="E257" s="437"/>
      <c r="F257" s="437"/>
      <c r="G257" s="437"/>
      <c r="H257" s="437"/>
      <c r="I257" s="437"/>
      <c r="J257" s="437"/>
      <c r="K257" s="437"/>
      <c r="L257" s="437"/>
      <c r="M257" s="438"/>
      <c r="N257" s="92" t="str">
        <f t="shared" si="6"/>
        <v/>
      </c>
      <c r="O257" s="272" t="str">
        <f t="shared" si="7"/>
        <v/>
      </c>
    </row>
    <row r="258" spans="1:15" ht="13.6">
      <c r="A258" s="304"/>
      <c r="B258" s="305"/>
      <c r="C258" s="322"/>
      <c r="D258" s="320"/>
      <c r="E258" s="437"/>
      <c r="F258" s="437"/>
      <c r="G258" s="437"/>
      <c r="H258" s="437"/>
      <c r="I258" s="437"/>
      <c r="J258" s="437"/>
      <c r="K258" s="437"/>
      <c r="L258" s="437"/>
      <c r="M258" s="438"/>
      <c r="N258" s="92" t="str">
        <f t="shared" si="6"/>
        <v/>
      </c>
      <c r="O258" s="272" t="str">
        <f t="shared" si="7"/>
        <v/>
      </c>
    </row>
    <row r="259" spans="1:15" ht="13.6">
      <c r="A259" s="304"/>
      <c r="B259" s="305"/>
      <c r="C259" s="322"/>
      <c r="D259" s="320"/>
      <c r="E259" s="437"/>
      <c r="F259" s="437"/>
      <c r="G259" s="437"/>
      <c r="H259" s="437"/>
      <c r="I259" s="437"/>
      <c r="J259" s="437"/>
      <c r="K259" s="437"/>
      <c r="L259" s="437"/>
      <c r="M259" s="438"/>
      <c r="N259" s="92" t="str">
        <f t="shared" si="6"/>
        <v/>
      </c>
      <c r="O259" s="272" t="str">
        <f t="shared" si="7"/>
        <v/>
      </c>
    </row>
    <row r="260" spans="1:15" ht="13.6">
      <c r="A260" s="304"/>
      <c r="B260" s="305"/>
      <c r="C260" s="322"/>
      <c r="D260" s="320"/>
      <c r="E260" s="437"/>
      <c r="F260" s="437"/>
      <c r="G260" s="437"/>
      <c r="H260" s="437"/>
      <c r="I260" s="437"/>
      <c r="J260" s="437"/>
      <c r="K260" s="437"/>
      <c r="L260" s="437"/>
      <c r="M260" s="438"/>
      <c r="N260" s="92" t="str">
        <f t="shared" si="6"/>
        <v/>
      </c>
      <c r="O260" s="272" t="str">
        <f t="shared" si="7"/>
        <v/>
      </c>
    </row>
    <row r="261" spans="1:15" ht="13.6">
      <c r="A261" s="304"/>
      <c r="B261" s="305"/>
      <c r="C261" s="322"/>
      <c r="D261" s="320"/>
      <c r="E261" s="437"/>
      <c r="F261" s="437"/>
      <c r="G261" s="437"/>
      <c r="H261" s="437"/>
      <c r="I261" s="437"/>
      <c r="J261" s="437"/>
      <c r="K261" s="437"/>
      <c r="L261" s="437"/>
      <c r="M261" s="438"/>
      <c r="N261" s="92" t="str">
        <f t="shared" si="6"/>
        <v/>
      </c>
      <c r="O261" s="272" t="str">
        <f t="shared" si="7"/>
        <v/>
      </c>
    </row>
    <row r="262" spans="1:15" ht="13.6">
      <c r="A262" s="304"/>
      <c r="B262" s="305"/>
      <c r="C262" s="322"/>
      <c r="D262" s="320"/>
      <c r="E262" s="437"/>
      <c r="F262" s="437"/>
      <c r="G262" s="437"/>
      <c r="H262" s="437"/>
      <c r="I262" s="437"/>
      <c r="J262" s="437"/>
      <c r="K262" s="437"/>
      <c r="L262" s="437"/>
      <c r="M262" s="438"/>
      <c r="N262" s="92" t="str">
        <f t="shared" si="6"/>
        <v/>
      </c>
      <c r="O262" s="272" t="str">
        <f t="shared" si="7"/>
        <v/>
      </c>
    </row>
    <row r="263" spans="1:15" ht="13.6">
      <c r="A263" s="304"/>
      <c r="B263" s="305"/>
      <c r="C263" s="322"/>
      <c r="D263" s="320"/>
      <c r="E263" s="437"/>
      <c r="F263" s="437"/>
      <c r="G263" s="437"/>
      <c r="H263" s="437"/>
      <c r="I263" s="437"/>
      <c r="J263" s="437"/>
      <c r="K263" s="437"/>
      <c r="L263" s="437"/>
      <c r="M263" s="438"/>
      <c r="N263" s="92" t="str">
        <f t="shared" si="6"/>
        <v/>
      </c>
      <c r="O263" s="272" t="str">
        <f t="shared" si="7"/>
        <v/>
      </c>
    </row>
    <row r="264" spans="1:15" ht="13.6">
      <c r="A264" s="304"/>
      <c r="B264" s="305"/>
      <c r="C264" s="322"/>
      <c r="D264" s="320"/>
      <c r="E264" s="437"/>
      <c r="F264" s="437"/>
      <c r="G264" s="437"/>
      <c r="H264" s="437"/>
      <c r="I264" s="437"/>
      <c r="J264" s="437"/>
      <c r="K264" s="437"/>
      <c r="L264" s="437"/>
      <c r="M264" s="438"/>
      <c r="N264" s="92" t="str">
        <f t="shared" si="6"/>
        <v/>
      </c>
      <c r="O264" s="272" t="str">
        <f t="shared" si="7"/>
        <v/>
      </c>
    </row>
    <row r="265" spans="1:15" ht="13.6">
      <c r="A265" s="304"/>
      <c r="B265" s="305"/>
      <c r="C265" s="322"/>
      <c r="D265" s="320"/>
      <c r="E265" s="437"/>
      <c r="F265" s="437"/>
      <c r="G265" s="437"/>
      <c r="H265" s="437"/>
      <c r="I265" s="437"/>
      <c r="J265" s="437"/>
      <c r="K265" s="437"/>
      <c r="L265" s="437"/>
      <c r="M265" s="438"/>
      <c r="N265" s="92" t="str">
        <f t="shared" si="6"/>
        <v/>
      </c>
      <c r="O265" s="272" t="str">
        <f t="shared" si="7"/>
        <v/>
      </c>
    </row>
    <row r="266" spans="1:15" ht="13.6">
      <c r="A266" s="304"/>
      <c r="B266" s="305"/>
      <c r="C266" s="322"/>
      <c r="D266" s="320"/>
      <c r="E266" s="437"/>
      <c r="F266" s="437"/>
      <c r="G266" s="437"/>
      <c r="H266" s="437"/>
      <c r="I266" s="437"/>
      <c r="J266" s="437"/>
      <c r="K266" s="437"/>
      <c r="L266" s="437"/>
      <c r="M266" s="438"/>
      <c r="N266" s="92" t="str">
        <f t="shared" si="6"/>
        <v/>
      </c>
      <c r="O266" s="272" t="str">
        <f t="shared" si="7"/>
        <v/>
      </c>
    </row>
    <row r="267" spans="1:15" ht="13.6">
      <c r="A267" s="304"/>
      <c r="B267" s="305"/>
      <c r="C267" s="322"/>
      <c r="D267" s="320"/>
      <c r="E267" s="437"/>
      <c r="F267" s="437"/>
      <c r="G267" s="437"/>
      <c r="H267" s="437"/>
      <c r="I267" s="437"/>
      <c r="J267" s="437"/>
      <c r="K267" s="437"/>
      <c r="L267" s="437"/>
      <c r="M267" s="438"/>
      <c r="N267" s="92" t="str">
        <f t="shared" si="6"/>
        <v/>
      </c>
      <c r="O267" s="272" t="str">
        <f t="shared" si="7"/>
        <v/>
      </c>
    </row>
    <row r="268" spans="1:15" ht="13.6">
      <c r="A268" s="304"/>
      <c r="B268" s="305"/>
      <c r="C268" s="322"/>
      <c r="D268" s="320"/>
      <c r="E268" s="437"/>
      <c r="F268" s="437"/>
      <c r="G268" s="437"/>
      <c r="H268" s="437"/>
      <c r="I268" s="437"/>
      <c r="J268" s="437"/>
      <c r="K268" s="437"/>
      <c r="L268" s="437"/>
      <c r="M268" s="438"/>
      <c r="N268" s="92" t="str">
        <f t="shared" si="6"/>
        <v/>
      </c>
      <c r="O268" s="272" t="str">
        <f t="shared" si="7"/>
        <v/>
      </c>
    </row>
    <row r="269" spans="1:15" ht="13.6">
      <c r="A269" s="304"/>
      <c r="B269" s="305"/>
      <c r="C269" s="322"/>
      <c r="D269" s="320"/>
      <c r="E269" s="437"/>
      <c r="F269" s="437"/>
      <c r="G269" s="437"/>
      <c r="H269" s="437"/>
      <c r="I269" s="437"/>
      <c r="J269" s="437"/>
      <c r="K269" s="437"/>
      <c r="L269" s="437"/>
      <c r="M269" s="438"/>
      <c r="N269" s="92" t="str">
        <f t="shared" si="6"/>
        <v/>
      </c>
      <c r="O269" s="272" t="str">
        <f t="shared" si="7"/>
        <v/>
      </c>
    </row>
    <row r="270" spans="1:15" ht="13.6">
      <c r="A270" s="304"/>
      <c r="B270" s="305"/>
      <c r="C270" s="322"/>
      <c r="D270" s="320"/>
      <c r="E270" s="437"/>
      <c r="F270" s="437"/>
      <c r="G270" s="437"/>
      <c r="H270" s="437"/>
      <c r="I270" s="437"/>
      <c r="J270" s="437"/>
      <c r="K270" s="437"/>
      <c r="L270" s="437"/>
      <c r="M270" s="438"/>
      <c r="N270" s="92" t="str">
        <f t="shared" si="6"/>
        <v/>
      </c>
      <c r="O270" s="272" t="str">
        <f t="shared" si="7"/>
        <v/>
      </c>
    </row>
    <row r="271" spans="1:15" ht="13.6">
      <c r="A271" s="304"/>
      <c r="B271" s="305"/>
      <c r="C271" s="322"/>
      <c r="D271" s="320"/>
      <c r="E271" s="437"/>
      <c r="F271" s="437"/>
      <c r="G271" s="437"/>
      <c r="H271" s="437"/>
      <c r="I271" s="437"/>
      <c r="J271" s="437"/>
      <c r="K271" s="437"/>
      <c r="L271" s="437"/>
      <c r="M271" s="438"/>
      <c r="N271" s="92" t="str">
        <f t="shared" si="6"/>
        <v/>
      </c>
      <c r="O271" s="272" t="str">
        <f t="shared" si="7"/>
        <v/>
      </c>
    </row>
    <row r="272" spans="1:15" ht="13.6">
      <c r="A272" s="304"/>
      <c r="B272" s="305"/>
      <c r="C272" s="322"/>
      <c r="D272" s="320"/>
      <c r="E272" s="437"/>
      <c r="F272" s="437"/>
      <c r="G272" s="437"/>
      <c r="H272" s="437"/>
      <c r="I272" s="437"/>
      <c r="J272" s="437"/>
      <c r="K272" s="437"/>
      <c r="L272" s="437"/>
      <c r="M272" s="438"/>
      <c r="N272" s="92" t="str">
        <f t="shared" si="6"/>
        <v/>
      </c>
      <c r="O272" s="272" t="str">
        <f t="shared" si="7"/>
        <v/>
      </c>
    </row>
    <row r="273" spans="1:15" ht="13.6">
      <c r="A273" s="304"/>
      <c r="B273" s="305"/>
      <c r="C273" s="322"/>
      <c r="D273" s="320"/>
      <c r="E273" s="437"/>
      <c r="F273" s="437"/>
      <c r="G273" s="437"/>
      <c r="H273" s="437"/>
      <c r="I273" s="437"/>
      <c r="J273" s="437"/>
      <c r="K273" s="437"/>
      <c r="L273" s="437"/>
      <c r="M273" s="438"/>
      <c r="N273" s="92" t="str">
        <f t="shared" ref="N273:N336" si="8" xml:space="preserve">  IF(AND(A273="",D273=""),"", IF(AND(A273="",D273&lt;&gt;""), "FIX TEST GRP", IF(B273="","FIX CLASS",IF(D273="","FIX PROD'N",astm(C273,1)*D273))))</f>
        <v/>
      </c>
      <c r="O273" s="272" t="str">
        <f t="shared" ref="O273:O336" si="9">IF(A273="","",  IFERROR(N273/(IF(B273="LDV/LLDT",$F$10,$L$10)),""))</f>
        <v/>
      </c>
    </row>
    <row r="274" spans="1:15" ht="13.6">
      <c r="A274" s="304"/>
      <c r="B274" s="305"/>
      <c r="C274" s="322"/>
      <c r="D274" s="320"/>
      <c r="E274" s="437"/>
      <c r="F274" s="437"/>
      <c r="G274" s="437"/>
      <c r="H274" s="437"/>
      <c r="I274" s="437"/>
      <c r="J274" s="437"/>
      <c r="K274" s="437"/>
      <c r="L274" s="437"/>
      <c r="M274" s="438"/>
      <c r="N274" s="92" t="str">
        <f t="shared" si="8"/>
        <v/>
      </c>
      <c r="O274" s="272" t="str">
        <f t="shared" si="9"/>
        <v/>
      </c>
    </row>
    <row r="275" spans="1:15" ht="13.6">
      <c r="A275" s="304"/>
      <c r="B275" s="305"/>
      <c r="C275" s="322"/>
      <c r="D275" s="320"/>
      <c r="E275" s="437"/>
      <c r="F275" s="437"/>
      <c r="G275" s="437"/>
      <c r="H275" s="437"/>
      <c r="I275" s="437"/>
      <c r="J275" s="437"/>
      <c r="K275" s="437"/>
      <c r="L275" s="437"/>
      <c r="M275" s="438"/>
      <c r="N275" s="92" t="str">
        <f t="shared" si="8"/>
        <v/>
      </c>
      <c r="O275" s="272" t="str">
        <f t="shared" si="9"/>
        <v/>
      </c>
    </row>
    <row r="276" spans="1:15" ht="13.6">
      <c r="A276" s="304"/>
      <c r="B276" s="305"/>
      <c r="C276" s="322"/>
      <c r="D276" s="320"/>
      <c r="E276" s="437"/>
      <c r="F276" s="437"/>
      <c r="G276" s="437"/>
      <c r="H276" s="437"/>
      <c r="I276" s="437"/>
      <c r="J276" s="437"/>
      <c r="K276" s="437"/>
      <c r="L276" s="437"/>
      <c r="M276" s="438"/>
      <c r="N276" s="92" t="str">
        <f t="shared" si="8"/>
        <v/>
      </c>
      <c r="O276" s="272" t="str">
        <f t="shared" si="9"/>
        <v/>
      </c>
    </row>
    <row r="277" spans="1:15" ht="13.6">
      <c r="A277" s="304"/>
      <c r="B277" s="305"/>
      <c r="C277" s="322"/>
      <c r="D277" s="320"/>
      <c r="E277" s="437"/>
      <c r="F277" s="437"/>
      <c r="G277" s="437"/>
      <c r="H277" s="437"/>
      <c r="I277" s="437"/>
      <c r="J277" s="437"/>
      <c r="K277" s="437"/>
      <c r="L277" s="437"/>
      <c r="M277" s="438"/>
      <c r="N277" s="92" t="str">
        <f t="shared" si="8"/>
        <v/>
      </c>
      <c r="O277" s="272" t="str">
        <f t="shared" si="9"/>
        <v/>
      </c>
    </row>
    <row r="278" spans="1:15" ht="13.6">
      <c r="A278" s="304"/>
      <c r="B278" s="305"/>
      <c r="C278" s="322"/>
      <c r="D278" s="320"/>
      <c r="E278" s="437"/>
      <c r="F278" s="437"/>
      <c r="G278" s="437"/>
      <c r="H278" s="437"/>
      <c r="I278" s="437"/>
      <c r="J278" s="437"/>
      <c r="K278" s="437"/>
      <c r="L278" s="437"/>
      <c r="M278" s="438"/>
      <c r="N278" s="92" t="str">
        <f t="shared" si="8"/>
        <v/>
      </c>
      <c r="O278" s="272" t="str">
        <f t="shared" si="9"/>
        <v/>
      </c>
    </row>
    <row r="279" spans="1:15" ht="13.6">
      <c r="A279" s="304"/>
      <c r="B279" s="305"/>
      <c r="C279" s="322"/>
      <c r="D279" s="320"/>
      <c r="E279" s="437"/>
      <c r="F279" s="437"/>
      <c r="G279" s="437"/>
      <c r="H279" s="437"/>
      <c r="I279" s="437"/>
      <c r="J279" s="437"/>
      <c r="K279" s="437"/>
      <c r="L279" s="437"/>
      <c r="M279" s="438"/>
      <c r="N279" s="92" t="str">
        <f t="shared" si="8"/>
        <v/>
      </c>
      <c r="O279" s="272" t="str">
        <f t="shared" si="9"/>
        <v/>
      </c>
    </row>
    <row r="280" spans="1:15" ht="13.6">
      <c r="A280" s="304"/>
      <c r="B280" s="305"/>
      <c r="C280" s="322"/>
      <c r="D280" s="320"/>
      <c r="E280" s="437"/>
      <c r="F280" s="437"/>
      <c r="G280" s="437"/>
      <c r="H280" s="437"/>
      <c r="I280" s="437"/>
      <c r="J280" s="437"/>
      <c r="K280" s="437"/>
      <c r="L280" s="437"/>
      <c r="M280" s="438"/>
      <c r="N280" s="92" t="str">
        <f t="shared" si="8"/>
        <v/>
      </c>
      <c r="O280" s="272" t="str">
        <f t="shared" si="9"/>
        <v/>
      </c>
    </row>
    <row r="281" spans="1:15" ht="13.6">
      <c r="A281" s="304"/>
      <c r="B281" s="305"/>
      <c r="C281" s="322"/>
      <c r="D281" s="320"/>
      <c r="E281" s="437"/>
      <c r="F281" s="437"/>
      <c r="G281" s="437"/>
      <c r="H281" s="437"/>
      <c r="I281" s="437"/>
      <c r="J281" s="437"/>
      <c r="K281" s="437"/>
      <c r="L281" s="437"/>
      <c r="M281" s="438"/>
      <c r="N281" s="92" t="str">
        <f t="shared" si="8"/>
        <v/>
      </c>
      <c r="O281" s="272" t="str">
        <f t="shared" si="9"/>
        <v/>
      </c>
    </row>
    <row r="282" spans="1:15" ht="13.6">
      <c r="A282" s="304"/>
      <c r="B282" s="305"/>
      <c r="C282" s="322"/>
      <c r="D282" s="320"/>
      <c r="E282" s="437"/>
      <c r="F282" s="437"/>
      <c r="G282" s="437"/>
      <c r="H282" s="437"/>
      <c r="I282" s="437"/>
      <c r="J282" s="437"/>
      <c r="K282" s="437"/>
      <c r="L282" s="437"/>
      <c r="M282" s="438"/>
      <c r="N282" s="92" t="str">
        <f t="shared" si="8"/>
        <v/>
      </c>
      <c r="O282" s="272" t="str">
        <f t="shared" si="9"/>
        <v/>
      </c>
    </row>
    <row r="283" spans="1:15" ht="13.6">
      <c r="A283" s="304"/>
      <c r="B283" s="305"/>
      <c r="C283" s="322"/>
      <c r="D283" s="320"/>
      <c r="E283" s="437"/>
      <c r="F283" s="437"/>
      <c r="G283" s="437"/>
      <c r="H283" s="437"/>
      <c r="I283" s="437"/>
      <c r="J283" s="437"/>
      <c r="K283" s="437"/>
      <c r="L283" s="437"/>
      <c r="M283" s="438"/>
      <c r="N283" s="92" t="str">
        <f t="shared" si="8"/>
        <v/>
      </c>
      <c r="O283" s="272" t="str">
        <f t="shared" si="9"/>
        <v/>
      </c>
    </row>
    <row r="284" spans="1:15" ht="13.6">
      <c r="A284" s="304"/>
      <c r="B284" s="305"/>
      <c r="C284" s="322"/>
      <c r="D284" s="320"/>
      <c r="E284" s="437"/>
      <c r="F284" s="437"/>
      <c r="G284" s="437"/>
      <c r="H284" s="437"/>
      <c r="I284" s="437"/>
      <c r="J284" s="437"/>
      <c r="K284" s="437"/>
      <c r="L284" s="437"/>
      <c r="M284" s="438"/>
      <c r="N284" s="92" t="str">
        <f t="shared" si="8"/>
        <v/>
      </c>
      <c r="O284" s="272" t="str">
        <f t="shared" si="9"/>
        <v/>
      </c>
    </row>
    <row r="285" spans="1:15" ht="13.6">
      <c r="A285" s="304"/>
      <c r="B285" s="305"/>
      <c r="C285" s="322"/>
      <c r="D285" s="320"/>
      <c r="E285" s="437"/>
      <c r="F285" s="437"/>
      <c r="G285" s="437"/>
      <c r="H285" s="437"/>
      <c r="I285" s="437"/>
      <c r="J285" s="437"/>
      <c r="K285" s="437"/>
      <c r="L285" s="437"/>
      <c r="M285" s="438"/>
      <c r="N285" s="92" t="str">
        <f t="shared" si="8"/>
        <v/>
      </c>
      <c r="O285" s="272" t="str">
        <f t="shared" si="9"/>
        <v/>
      </c>
    </row>
    <row r="286" spans="1:15" ht="13.6">
      <c r="A286" s="304"/>
      <c r="B286" s="305"/>
      <c r="C286" s="322"/>
      <c r="D286" s="320"/>
      <c r="E286" s="437"/>
      <c r="F286" s="437"/>
      <c r="G286" s="437"/>
      <c r="H286" s="437"/>
      <c r="I286" s="437"/>
      <c r="J286" s="437"/>
      <c r="K286" s="437"/>
      <c r="L286" s="437"/>
      <c r="M286" s="438"/>
      <c r="N286" s="92" t="str">
        <f t="shared" si="8"/>
        <v/>
      </c>
      <c r="O286" s="272" t="str">
        <f t="shared" si="9"/>
        <v/>
      </c>
    </row>
    <row r="287" spans="1:15" ht="13.6">
      <c r="A287" s="304"/>
      <c r="B287" s="305"/>
      <c r="C287" s="322"/>
      <c r="D287" s="320"/>
      <c r="E287" s="437"/>
      <c r="F287" s="437"/>
      <c r="G287" s="437"/>
      <c r="H287" s="437"/>
      <c r="I287" s="437"/>
      <c r="J287" s="437"/>
      <c r="K287" s="437"/>
      <c r="L287" s="437"/>
      <c r="M287" s="438"/>
      <c r="N287" s="92" t="str">
        <f t="shared" si="8"/>
        <v/>
      </c>
      <c r="O287" s="272" t="str">
        <f t="shared" si="9"/>
        <v/>
      </c>
    </row>
    <row r="288" spans="1:15" ht="13.6">
      <c r="A288" s="304"/>
      <c r="B288" s="305"/>
      <c r="C288" s="322"/>
      <c r="D288" s="320"/>
      <c r="E288" s="437"/>
      <c r="F288" s="437"/>
      <c r="G288" s="437"/>
      <c r="H288" s="437"/>
      <c r="I288" s="437"/>
      <c r="J288" s="437"/>
      <c r="K288" s="437"/>
      <c r="L288" s="437"/>
      <c r="M288" s="438"/>
      <c r="N288" s="92" t="str">
        <f t="shared" si="8"/>
        <v/>
      </c>
      <c r="O288" s="272" t="str">
        <f t="shared" si="9"/>
        <v/>
      </c>
    </row>
    <row r="289" spans="1:15" ht="13.6">
      <c r="A289" s="304"/>
      <c r="B289" s="305"/>
      <c r="C289" s="322"/>
      <c r="D289" s="320"/>
      <c r="E289" s="437"/>
      <c r="F289" s="437"/>
      <c r="G289" s="437"/>
      <c r="H289" s="437"/>
      <c r="I289" s="437"/>
      <c r="J289" s="437"/>
      <c r="K289" s="437"/>
      <c r="L289" s="437"/>
      <c r="M289" s="438"/>
      <c r="N289" s="92" t="str">
        <f t="shared" si="8"/>
        <v/>
      </c>
      <c r="O289" s="272" t="str">
        <f t="shared" si="9"/>
        <v/>
      </c>
    </row>
    <row r="290" spans="1:15" ht="13.6">
      <c r="A290" s="304"/>
      <c r="B290" s="305"/>
      <c r="C290" s="322"/>
      <c r="D290" s="320"/>
      <c r="E290" s="437"/>
      <c r="F290" s="437"/>
      <c r="G290" s="437"/>
      <c r="H290" s="437"/>
      <c r="I290" s="437"/>
      <c r="J290" s="437"/>
      <c r="K290" s="437"/>
      <c r="L290" s="437"/>
      <c r="M290" s="438"/>
      <c r="N290" s="92" t="str">
        <f t="shared" si="8"/>
        <v/>
      </c>
      <c r="O290" s="272" t="str">
        <f t="shared" si="9"/>
        <v/>
      </c>
    </row>
    <row r="291" spans="1:15" ht="13.6">
      <c r="A291" s="304"/>
      <c r="B291" s="305"/>
      <c r="C291" s="322"/>
      <c r="D291" s="320"/>
      <c r="E291" s="437"/>
      <c r="F291" s="437"/>
      <c r="G291" s="437"/>
      <c r="H291" s="437"/>
      <c r="I291" s="437"/>
      <c r="J291" s="437"/>
      <c r="K291" s="437"/>
      <c r="L291" s="437"/>
      <c r="M291" s="438"/>
      <c r="N291" s="92" t="str">
        <f t="shared" si="8"/>
        <v/>
      </c>
      <c r="O291" s="272" t="str">
        <f t="shared" si="9"/>
        <v/>
      </c>
    </row>
    <row r="292" spans="1:15" ht="13.6">
      <c r="A292" s="304"/>
      <c r="B292" s="305"/>
      <c r="C292" s="322"/>
      <c r="D292" s="320"/>
      <c r="E292" s="437"/>
      <c r="F292" s="437"/>
      <c r="G292" s="437"/>
      <c r="H292" s="437"/>
      <c r="I292" s="437"/>
      <c r="J292" s="437"/>
      <c r="K292" s="437"/>
      <c r="L292" s="437"/>
      <c r="M292" s="438"/>
      <c r="N292" s="92" t="str">
        <f t="shared" si="8"/>
        <v/>
      </c>
      <c r="O292" s="272" t="str">
        <f t="shared" si="9"/>
        <v/>
      </c>
    </row>
    <row r="293" spans="1:15" ht="13.6">
      <c r="A293" s="304"/>
      <c r="B293" s="305"/>
      <c r="C293" s="322"/>
      <c r="D293" s="320"/>
      <c r="E293" s="437"/>
      <c r="F293" s="437"/>
      <c r="G293" s="437"/>
      <c r="H293" s="437"/>
      <c r="I293" s="437"/>
      <c r="J293" s="437"/>
      <c r="K293" s="437"/>
      <c r="L293" s="437"/>
      <c r="M293" s="438"/>
      <c r="N293" s="92" t="str">
        <f t="shared" si="8"/>
        <v/>
      </c>
      <c r="O293" s="272" t="str">
        <f t="shared" si="9"/>
        <v/>
      </c>
    </row>
    <row r="294" spans="1:15" ht="13.6">
      <c r="A294" s="304"/>
      <c r="B294" s="305"/>
      <c r="C294" s="322"/>
      <c r="D294" s="320"/>
      <c r="E294" s="437"/>
      <c r="F294" s="437"/>
      <c r="G294" s="437"/>
      <c r="H294" s="437"/>
      <c r="I294" s="437"/>
      <c r="J294" s="437"/>
      <c r="K294" s="437"/>
      <c r="L294" s="437"/>
      <c r="M294" s="438"/>
      <c r="N294" s="92" t="str">
        <f t="shared" si="8"/>
        <v/>
      </c>
      <c r="O294" s="272" t="str">
        <f t="shared" si="9"/>
        <v/>
      </c>
    </row>
    <row r="295" spans="1:15" ht="13.6">
      <c r="A295" s="304"/>
      <c r="B295" s="305"/>
      <c r="C295" s="322"/>
      <c r="D295" s="320"/>
      <c r="E295" s="437"/>
      <c r="F295" s="437"/>
      <c r="G295" s="437"/>
      <c r="H295" s="437"/>
      <c r="I295" s="437"/>
      <c r="J295" s="437"/>
      <c r="K295" s="437"/>
      <c r="L295" s="437"/>
      <c r="M295" s="438"/>
      <c r="N295" s="92" t="str">
        <f t="shared" si="8"/>
        <v/>
      </c>
      <c r="O295" s="272" t="str">
        <f t="shared" si="9"/>
        <v/>
      </c>
    </row>
    <row r="296" spans="1:15" ht="13.6">
      <c r="A296" s="304"/>
      <c r="B296" s="305"/>
      <c r="C296" s="322"/>
      <c r="D296" s="320"/>
      <c r="E296" s="437"/>
      <c r="F296" s="437"/>
      <c r="G296" s="437"/>
      <c r="H296" s="437"/>
      <c r="I296" s="437"/>
      <c r="J296" s="437"/>
      <c r="K296" s="437"/>
      <c r="L296" s="437"/>
      <c r="M296" s="438"/>
      <c r="N296" s="92" t="str">
        <f t="shared" si="8"/>
        <v/>
      </c>
      <c r="O296" s="272" t="str">
        <f t="shared" si="9"/>
        <v/>
      </c>
    </row>
    <row r="297" spans="1:15" ht="13.6">
      <c r="A297" s="304"/>
      <c r="B297" s="305"/>
      <c r="C297" s="322"/>
      <c r="D297" s="320"/>
      <c r="E297" s="437"/>
      <c r="F297" s="437"/>
      <c r="G297" s="437"/>
      <c r="H297" s="437"/>
      <c r="I297" s="437"/>
      <c r="J297" s="437"/>
      <c r="K297" s="437"/>
      <c r="L297" s="437"/>
      <c r="M297" s="438"/>
      <c r="N297" s="92" t="str">
        <f t="shared" si="8"/>
        <v/>
      </c>
      <c r="O297" s="272" t="str">
        <f t="shared" si="9"/>
        <v/>
      </c>
    </row>
    <row r="298" spans="1:15" ht="13.6">
      <c r="A298" s="304"/>
      <c r="B298" s="305"/>
      <c r="C298" s="322"/>
      <c r="D298" s="320"/>
      <c r="E298" s="437"/>
      <c r="F298" s="437"/>
      <c r="G298" s="437"/>
      <c r="H298" s="437"/>
      <c r="I298" s="437"/>
      <c r="J298" s="437"/>
      <c r="K298" s="437"/>
      <c r="L298" s="437"/>
      <c r="M298" s="438"/>
      <c r="N298" s="92" t="str">
        <f t="shared" si="8"/>
        <v/>
      </c>
      <c r="O298" s="272" t="str">
        <f t="shared" si="9"/>
        <v/>
      </c>
    </row>
    <row r="299" spans="1:15" ht="13.6">
      <c r="A299" s="304"/>
      <c r="B299" s="305"/>
      <c r="C299" s="322"/>
      <c r="D299" s="320"/>
      <c r="E299" s="437"/>
      <c r="F299" s="437"/>
      <c r="G299" s="437"/>
      <c r="H299" s="437"/>
      <c r="I299" s="437"/>
      <c r="J299" s="437"/>
      <c r="K299" s="437"/>
      <c r="L299" s="437"/>
      <c r="M299" s="438"/>
      <c r="N299" s="92" t="str">
        <f t="shared" si="8"/>
        <v/>
      </c>
      <c r="O299" s="272" t="str">
        <f t="shared" si="9"/>
        <v/>
      </c>
    </row>
    <row r="300" spans="1:15" ht="13.6">
      <c r="A300" s="304"/>
      <c r="B300" s="305"/>
      <c r="C300" s="322"/>
      <c r="D300" s="320"/>
      <c r="E300" s="437"/>
      <c r="F300" s="437"/>
      <c r="G300" s="437"/>
      <c r="H300" s="437"/>
      <c r="I300" s="437"/>
      <c r="J300" s="437"/>
      <c r="K300" s="437"/>
      <c r="L300" s="437"/>
      <c r="M300" s="438"/>
      <c r="N300" s="92" t="str">
        <f t="shared" si="8"/>
        <v/>
      </c>
      <c r="O300" s="272" t="str">
        <f t="shared" si="9"/>
        <v/>
      </c>
    </row>
    <row r="301" spans="1:15" ht="13.6">
      <c r="A301" s="304"/>
      <c r="B301" s="305"/>
      <c r="C301" s="322"/>
      <c r="D301" s="320"/>
      <c r="E301" s="437"/>
      <c r="F301" s="437"/>
      <c r="G301" s="437"/>
      <c r="H301" s="437"/>
      <c r="I301" s="437"/>
      <c r="J301" s="437"/>
      <c r="K301" s="437"/>
      <c r="L301" s="437"/>
      <c r="M301" s="438"/>
      <c r="N301" s="92" t="str">
        <f t="shared" si="8"/>
        <v/>
      </c>
      <c r="O301" s="272" t="str">
        <f t="shared" si="9"/>
        <v/>
      </c>
    </row>
    <row r="302" spans="1:15" ht="13.6">
      <c r="A302" s="304"/>
      <c r="B302" s="305"/>
      <c r="C302" s="322"/>
      <c r="D302" s="320"/>
      <c r="E302" s="437"/>
      <c r="F302" s="437"/>
      <c r="G302" s="437"/>
      <c r="H302" s="437"/>
      <c r="I302" s="437"/>
      <c r="J302" s="437"/>
      <c r="K302" s="437"/>
      <c r="L302" s="437"/>
      <c r="M302" s="438"/>
      <c r="N302" s="92" t="str">
        <f t="shared" si="8"/>
        <v/>
      </c>
      <c r="O302" s="272" t="str">
        <f t="shared" si="9"/>
        <v/>
      </c>
    </row>
    <row r="303" spans="1:15" ht="13.6">
      <c r="A303" s="304"/>
      <c r="B303" s="305"/>
      <c r="C303" s="322"/>
      <c r="D303" s="320"/>
      <c r="E303" s="437"/>
      <c r="F303" s="437"/>
      <c r="G303" s="437"/>
      <c r="H303" s="437"/>
      <c r="I303" s="437"/>
      <c r="J303" s="437"/>
      <c r="K303" s="437"/>
      <c r="L303" s="437"/>
      <c r="M303" s="438"/>
      <c r="N303" s="92" t="str">
        <f t="shared" si="8"/>
        <v/>
      </c>
      <c r="O303" s="272" t="str">
        <f t="shared" si="9"/>
        <v/>
      </c>
    </row>
    <row r="304" spans="1:15" ht="13.6">
      <c r="A304" s="304"/>
      <c r="B304" s="305"/>
      <c r="C304" s="322"/>
      <c r="D304" s="320"/>
      <c r="E304" s="437"/>
      <c r="F304" s="437"/>
      <c r="G304" s="437"/>
      <c r="H304" s="437"/>
      <c r="I304" s="437"/>
      <c r="J304" s="437"/>
      <c r="K304" s="437"/>
      <c r="L304" s="437"/>
      <c r="M304" s="438"/>
      <c r="N304" s="92" t="str">
        <f t="shared" si="8"/>
        <v/>
      </c>
      <c r="O304" s="272" t="str">
        <f t="shared" si="9"/>
        <v/>
      </c>
    </row>
    <row r="305" spans="1:15" ht="13.6">
      <c r="A305" s="304"/>
      <c r="B305" s="305"/>
      <c r="C305" s="322"/>
      <c r="D305" s="320"/>
      <c r="E305" s="437"/>
      <c r="F305" s="437"/>
      <c r="G305" s="437"/>
      <c r="H305" s="437"/>
      <c r="I305" s="437"/>
      <c r="J305" s="437"/>
      <c r="K305" s="437"/>
      <c r="L305" s="437"/>
      <c r="M305" s="438"/>
      <c r="N305" s="92" t="str">
        <f t="shared" si="8"/>
        <v/>
      </c>
      <c r="O305" s="272" t="str">
        <f t="shared" si="9"/>
        <v/>
      </c>
    </row>
    <row r="306" spans="1:15" ht="13.6">
      <c r="A306" s="304"/>
      <c r="B306" s="305"/>
      <c r="C306" s="322"/>
      <c r="D306" s="320"/>
      <c r="E306" s="437"/>
      <c r="F306" s="437"/>
      <c r="G306" s="437"/>
      <c r="H306" s="437"/>
      <c r="I306" s="437"/>
      <c r="J306" s="437"/>
      <c r="K306" s="437"/>
      <c r="L306" s="437"/>
      <c r="M306" s="438"/>
      <c r="N306" s="92" t="str">
        <f t="shared" si="8"/>
        <v/>
      </c>
      <c r="O306" s="272" t="str">
        <f t="shared" si="9"/>
        <v/>
      </c>
    </row>
    <row r="307" spans="1:15" ht="13.6">
      <c r="A307" s="304"/>
      <c r="B307" s="305"/>
      <c r="C307" s="322"/>
      <c r="D307" s="320"/>
      <c r="E307" s="437"/>
      <c r="F307" s="437"/>
      <c r="G307" s="437"/>
      <c r="H307" s="437"/>
      <c r="I307" s="437"/>
      <c r="J307" s="437"/>
      <c r="K307" s="437"/>
      <c r="L307" s="437"/>
      <c r="M307" s="438"/>
      <c r="N307" s="92" t="str">
        <f t="shared" si="8"/>
        <v/>
      </c>
      <c r="O307" s="272" t="str">
        <f t="shared" si="9"/>
        <v/>
      </c>
    </row>
    <row r="308" spans="1:15" ht="13.6">
      <c r="A308" s="304"/>
      <c r="B308" s="305"/>
      <c r="C308" s="322"/>
      <c r="D308" s="320"/>
      <c r="E308" s="437"/>
      <c r="F308" s="437"/>
      <c r="G308" s="437"/>
      <c r="H308" s="437"/>
      <c r="I308" s="437"/>
      <c r="J308" s="437"/>
      <c r="K308" s="437"/>
      <c r="L308" s="437"/>
      <c r="M308" s="438"/>
      <c r="N308" s="92" t="str">
        <f t="shared" si="8"/>
        <v/>
      </c>
      <c r="O308" s="272" t="str">
        <f t="shared" si="9"/>
        <v/>
      </c>
    </row>
    <row r="309" spans="1:15" ht="13.6">
      <c r="A309" s="304"/>
      <c r="B309" s="305"/>
      <c r="C309" s="322"/>
      <c r="D309" s="320"/>
      <c r="E309" s="437"/>
      <c r="F309" s="437"/>
      <c r="G309" s="437"/>
      <c r="H309" s="437"/>
      <c r="I309" s="437"/>
      <c r="J309" s="437"/>
      <c r="K309" s="437"/>
      <c r="L309" s="437"/>
      <c r="M309" s="438"/>
      <c r="N309" s="92" t="str">
        <f t="shared" si="8"/>
        <v/>
      </c>
      <c r="O309" s="272" t="str">
        <f t="shared" si="9"/>
        <v/>
      </c>
    </row>
    <row r="310" spans="1:15" ht="13.6">
      <c r="A310" s="304"/>
      <c r="B310" s="305"/>
      <c r="C310" s="322"/>
      <c r="D310" s="320"/>
      <c r="E310" s="437"/>
      <c r="F310" s="437"/>
      <c r="G310" s="437"/>
      <c r="H310" s="437"/>
      <c r="I310" s="437"/>
      <c r="J310" s="437"/>
      <c r="K310" s="437"/>
      <c r="L310" s="437"/>
      <c r="M310" s="438"/>
      <c r="N310" s="92" t="str">
        <f t="shared" si="8"/>
        <v/>
      </c>
      <c r="O310" s="272" t="str">
        <f t="shared" si="9"/>
        <v/>
      </c>
    </row>
    <row r="311" spans="1:15" ht="13.6">
      <c r="A311" s="304"/>
      <c r="B311" s="305"/>
      <c r="C311" s="322"/>
      <c r="D311" s="320"/>
      <c r="E311" s="437"/>
      <c r="F311" s="437"/>
      <c r="G311" s="437"/>
      <c r="H311" s="437"/>
      <c r="I311" s="437"/>
      <c r="J311" s="437"/>
      <c r="K311" s="437"/>
      <c r="L311" s="437"/>
      <c r="M311" s="438"/>
      <c r="N311" s="92" t="str">
        <f t="shared" si="8"/>
        <v/>
      </c>
      <c r="O311" s="272" t="str">
        <f t="shared" si="9"/>
        <v/>
      </c>
    </row>
    <row r="312" spans="1:15" ht="13.6">
      <c r="A312" s="304"/>
      <c r="B312" s="305"/>
      <c r="C312" s="322"/>
      <c r="D312" s="320"/>
      <c r="E312" s="437"/>
      <c r="F312" s="437"/>
      <c r="G312" s="437"/>
      <c r="H312" s="437"/>
      <c r="I312" s="437"/>
      <c r="J312" s="437"/>
      <c r="K312" s="437"/>
      <c r="L312" s="437"/>
      <c r="M312" s="438"/>
      <c r="N312" s="92" t="str">
        <f t="shared" si="8"/>
        <v/>
      </c>
      <c r="O312" s="272" t="str">
        <f t="shared" si="9"/>
        <v/>
      </c>
    </row>
    <row r="313" spans="1:15" ht="13.6">
      <c r="A313" s="304"/>
      <c r="B313" s="305"/>
      <c r="C313" s="322"/>
      <c r="D313" s="320"/>
      <c r="E313" s="437"/>
      <c r="F313" s="437"/>
      <c r="G313" s="437"/>
      <c r="H313" s="437"/>
      <c r="I313" s="437"/>
      <c r="J313" s="437"/>
      <c r="K313" s="437"/>
      <c r="L313" s="437"/>
      <c r="M313" s="438"/>
      <c r="N313" s="92" t="str">
        <f t="shared" si="8"/>
        <v/>
      </c>
      <c r="O313" s="272" t="str">
        <f t="shared" si="9"/>
        <v/>
      </c>
    </row>
    <row r="314" spans="1:15" ht="13.6">
      <c r="A314" s="304"/>
      <c r="B314" s="305"/>
      <c r="C314" s="322"/>
      <c r="D314" s="320"/>
      <c r="E314" s="437"/>
      <c r="F314" s="437"/>
      <c r="G314" s="437"/>
      <c r="H314" s="437"/>
      <c r="I314" s="437"/>
      <c r="J314" s="437"/>
      <c r="K314" s="437"/>
      <c r="L314" s="437"/>
      <c r="M314" s="438"/>
      <c r="N314" s="92" t="str">
        <f t="shared" si="8"/>
        <v/>
      </c>
      <c r="O314" s="272" t="str">
        <f t="shared" si="9"/>
        <v/>
      </c>
    </row>
    <row r="315" spans="1:15" ht="13.6">
      <c r="A315" s="304"/>
      <c r="B315" s="305"/>
      <c r="C315" s="322"/>
      <c r="D315" s="320"/>
      <c r="E315" s="437"/>
      <c r="F315" s="437"/>
      <c r="G315" s="437"/>
      <c r="H315" s="437"/>
      <c r="I315" s="437"/>
      <c r="J315" s="437"/>
      <c r="K315" s="437"/>
      <c r="L315" s="437"/>
      <c r="M315" s="438"/>
      <c r="N315" s="92" t="str">
        <f t="shared" si="8"/>
        <v/>
      </c>
      <c r="O315" s="272" t="str">
        <f t="shared" si="9"/>
        <v/>
      </c>
    </row>
    <row r="316" spans="1:15" ht="13.6">
      <c r="A316" s="304"/>
      <c r="B316" s="305"/>
      <c r="C316" s="322"/>
      <c r="D316" s="320"/>
      <c r="E316" s="437"/>
      <c r="F316" s="437"/>
      <c r="G316" s="437"/>
      <c r="H316" s="437"/>
      <c r="I316" s="437"/>
      <c r="J316" s="437"/>
      <c r="K316" s="437"/>
      <c r="L316" s="437"/>
      <c r="M316" s="438"/>
      <c r="N316" s="92" t="str">
        <f t="shared" si="8"/>
        <v/>
      </c>
      <c r="O316" s="272" t="str">
        <f t="shared" si="9"/>
        <v/>
      </c>
    </row>
    <row r="317" spans="1:15" ht="13.6">
      <c r="A317" s="304"/>
      <c r="B317" s="305"/>
      <c r="C317" s="322"/>
      <c r="D317" s="320"/>
      <c r="E317" s="437"/>
      <c r="F317" s="437"/>
      <c r="G317" s="437"/>
      <c r="H317" s="437"/>
      <c r="I317" s="437"/>
      <c r="J317" s="437"/>
      <c r="K317" s="437"/>
      <c r="L317" s="437"/>
      <c r="M317" s="438"/>
      <c r="N317" s="92" t="str">
        <f t="shared" si="8"/>
        <v/>
      </c>
      <c r="O317" s="272" t="str">
        <f t="shared" si="9"/>
        <v/>
      </c>
    </row>
    <row r="318" spans="1:15" ht="13.6">
      <c r="A318" s="304"/>
      <c r="B318" s="305"/>
      <c r="C318" s="322"/>
      <c r="D318" s="320"/>
      <c r="E318" s="437"/>
      <c r="F318" s="437"/>
      <c r="G318" s="437"/>
      <c r="H318" s="437"/>
      <c r="I318" s="437"/>
      <c r="J318" s="437"/>
      <c r="K318" s="437"/>
      <c r="L318" s="437"/>
      <c r="M318" s="438"/>
      <c r="N318" s="92" t="str">
        <f t="shared" si="8"/>
        <v/>
      </c>
      <c r="O318" s="272" t="str">
        <f t="shared" si="9"/>
        <v/>
      </c>
    </row>
    <row r="319" spans="1:15" ht="13.6">
      <c r="A319" s="304"/>
      <c r="B319" s="305"/>
      <c r="C319" s="322"/>
      <c r="D319" s="320"/>
      <c r="E319" s="437"/>
      <c r="F319" s="437"/>
      <c r="G319" s="437"/>
      <c r="H319" s="437"/>
      <c r="I319" s="437"/>
      <c r="J319" s="437"/>
      <c r="K319" s="437"/>
      <c r="L319" s="437"/>
      <c r="M319" s="438"/>
      <c r="N319" s="92" t="str">
        <f t="shared" si="8"/>
        <v/>
      </c>
      <c r="O319" s="272" t="str">
        <f t="shared" si="9"/>
        <v/>
      </c>
    </row>
    <row r="320" spans="1:15" ht="13.6">
      <c r="A320" s="304"/>
      <c r="B320" s="305"/>
      <c r="C320" s="322"/>
      <c r="D320" s="320"/>
      <c r="E320" s="437"/>
      <c r="F320" s="437"/>
      <c r="G320" s="437"/>
      <c r="H320" s="437"/>
      <c r="I320" s="437"/>
      <c r="J320" s="437"/>
      <c r="K320" s="437"/>
      <c r="L320" s="437"/>
      <c r="M320" s="438"/>
      <c r="N320" s="92" t="str">
        <f t="shared" si="8"/>
        <v/>
      </c>
      <c r="O320" s="272" t="str">
        <f t="shared" si="9"/>
        <v/>
      </c>
    </row>
    <row r="321" spans="1:15" ht="13.6">
      <c r="A321" s="304"/>
      <c r="B321" s="305"/>
      <c r="C321" s="322"/>
      <c r="D321" s="320"/>
      <c r="E321" s="437"/>
      <c r="F321" s="437"/>
      <c r="G321" s="437"/>
      <c r="H321" s="437"/>
      <c r="I321" s="437"/>
      <c r="J321" s="437"/>
      <c r="K321" s="437"/>
      <c r="L321" s="437"/>
      <c r="M321" s="438"/>
      <c r="N321" s="92" t="str">
        <f t="shared" si="8"/>
        <v/>
      </c>
      <c r="O321" s="272" t="str">
        <f t="shared" si="9"/>
        <v/>
      </c>
    </row>
    <row r="322" spans="1:15" ht="13.6">
      <c r="A322" s="304"/>
      <c r="B322" s="305"/>
      <c r="C322" s="322"/>
      <c r="D322" s="320"/>
      <c r="E322" s="437"/>
      <c r="F322" s="437"/>
      <c r="G322" s="437"/>
      <c r="H322" s="437"/>
      <c r="I322" s="437"/>
      <c r="J322" s="437"/>
      <c r="K322" s="437"/>
      <c r="L322" s="437"/>
      <c r="M322" s="438"/>
      <c r="N322" s="92" t="str">
        <f t="shared" si="8"/>
        <v/>
      </c>
      <c r="O322" s="272" t="str">
        <f t="shared" si="9"/>
        <v/>
      </c>
    </row>
    <row r="323" spans="1:15" ht="13.6">
      <c r="A323" s="304"/>
      <c r="B323" s="305"/>
      <c r="C323" s="322"/>
      <c r="D323" s="320"/>
      <c r="E323" s="437"/>
      <c r="F323" s="437"/>
      <c r="G323" s="437"/>
      <c r="H323" s="437"/>
      <c r="I323" s="437"/>
      <c r="J323" s="437"/>
      <c r="K323" s="437"/>
      <c r="L323" s="437"/>
      <c r="M323" s="438"/>
      <c r="N323" s="92" t="str">
        <f t="shared" si="8"/>
        <v/>
      </c>
      <c r="O323" s="272" t="str">
        <f t="shared" si="9"/>
        <v/>
      </c>
    </row>
    <row r="324" spans="1:15" ht="13.6">
      <c r="A324" s="304"/>
      <c r="B324" s="305"/>
      <c r="C324" s="322"/>
      <c r="D324" s="320"/>
      <c r="E324" s="437"/>
      <c r="F324" s="437"/>
      <c r="G324" s="437"/>
      <c r="H324" s="437"/>
      <c r="I324" s="437"/>
      <c r="J324" s="437"/>
      <c r="K324" s="437"/>
      <c r="L324" s="437"/>
      <c r="M324" s="438"/>
      <c r="N324" s="92" t="str">
        <f t="shared" si="8"/>
        <v/>
      </c>
      <c r="O324" s="272" t="str">
        <f t="shared" si="9"/>
        <v/>
      </c>
    </row>
    <row r="325" spans="1:15" ht="13.6">
      <c r="A325" s="304"/>
      <c r="B325" s="305"/>
      <c r="C325" s="322"/>
      <c r="D325" s="320"/>
      <c r="E325" s="437"/>
      <c r="F325" s="437"/>
      <c r="G325" s="437"/>
      <c r="H325" s="437"/>
      <c r="I325" s="437"/>
      <c r="J325" s="437"/>
      <c r="K325" s="437"/>
      <c r="L325" s="437"/>
      <c r="M325" s="438"/>
      <c r="N325" s="92" t="str">
        <f t="shared" si="8"/>
        <v/>
      </c>
      <c r="O325" s="272" t="str">
        <f t="shared" si="9"/>
        <v/>
      </c>
    </row>
    <row r="326" spans="1:15" ht="13.6">
      <c r="A326" s="304"/>
      <c r="B326" s="305"/>
      <c r="C326" s="322"/>
      <c r="D326" s="320"/>
      <c r="E326" s="437"/>
      <c r="F326" s="437"/>
      <c r="G326" s="437"/>
      <c r="H326" s="437"/>
      <c r="I326" s="437"/>
      <c r="J326" s="437"/>
      <c r="K326" s="437"/>
      <c r="L326" s="437"/>
      <c r="M326" s="438"/>
      <c r="N326" s="92" t="str">
        <f t="shared" si="8"/>
        <v/>
      </c>
      <c r="O326" s="272" t="str">
        <f t="shared" si="9"/>
        <v/>
      </c>
    </row>
    <row r="327" spans="1:15" ht="13.6">
      <c r="A327" s="304"/>
      <c r="B327" s="305"/>
      <c r="C327" s="322"/>
      <c r="D327" s="320"/>
      <c r="E327" s="437"/>
      <c r="F327" s="437"/>
      <c r="G327" s="437"/>
      <c r="H327" s="437"/>
      <c r="I327" s="437"/>
      <c r="J327" s="437"/>
      <c r="K327" s="437"/>
      <c r="L327" s="437"/>
      <c r="M327" s="438"/>
      <c r="N327" s="92" t="str">
        <f t="shared" si="8"/>
        <v/>
      </c>
      <c r="O327" s="272" t="str">
        <f t="shared" si="9"/>
        <v/>
      </c>
    </row>
    <row r="328" spans="1:15" ht="13.6">
      <c r="A328" s="304"/>
      <c r="B328" s="305"/>
      <c r="C328" s="322"/>
      <c r="D328" s="320"/>
      <c r="E328" s="437"/>
      <c r="F328" s="437"/>
      <c r="G328" s="437"/>
      <c r="H328" s="437"/>
      <c r="I328" s="437"/>
      <c r="J328" s="437"/>
      <c r="K328" s="437"/>
      <c r="L328" s="437"/>
      <c r="M328" s="438"/>
      <c r="N328" s="92" t="str">
        <f t="shared" si="8"/>
        <v/>
      </c>
      <c r="O328" s="272" t="str">
        <f t="shared" si="9"/>
        <v/>
      </c>
    </row>
    <row r="329" spans="1:15" ht="13.6">
      <c r="A329" s="304"/>
      <c r="B329" s="305"/>
      <c r="C329" s="322"/>
      <c r="D329" s="320"/>
      <c r="E329" s="437"/>
      <c r="F329" s="437"/>
      <c r="G329" s="437"/>
      <c r="H329" s="437"/>
      <c r="I329" s="437"/>
      <c r="J329" s="437"/>
      <c r="K329" s="437"/>
      <c r="L329" s="437"/>
      <c r="M329" s="438"/>
      <c r="N329" s="92" t="str">
        <f t="shared" si="8"/>
        <v/>
      </c>
      <c r="O329" s="272" t="str">
        <f t="shared" si="9"/>
        <v/>
      </c>
    </row>
    <row r="330" spans="1:15" ht="13.6">
      <c r="A330" s="304"/>
      <c r="B330" s="305"/>
      <c r="C330" s="322"/>
      <c r="D330" s="320"/>
      <c r="E330" s="437"/>
      <c r="F330" s="437"/>
      <c r="G330" s="437"/>
      <c r="H330" s="437"/>
      <c r="I330" s="437"/>
      <c r="J330" s="437"/>
      <c r="K330" s="437"/>
      <c r="L330" s="437"/>
      <c r="M330" s="438"/>
      <c r="N330" s="92" t="str">
        <f t="shared" si="8"/>
        <v/>
      </c>
      <c r="O330" s="272" t="str">
        <f t="shared" si="9"/>
        <v/>
      </c>
    </row>
    <row r="331" spans="1:15" ht="13.6">
      <c r="A331" s="304"/>
      <c r="B331" s="305"/>
      <c r="C331" s="322"/>
      <c r="D331" s="320"/>
      <c r="E331" s="437"/>
      <c r="F331" s="437"/>
      <c r="G331" s="437"/>
      <c r="H331" s="437"/>
      <c r="I331" s="437"/>
      <c r="J331" s="437"/>
      <c r="K331" s="437"/>
      <c r="L331" s="437"/>
      <c r="M331" s="438"/>
      <c r="N331" s="92" t="str">
        <f t="shared" si="8"/>
        <v/>
      </c>
      <c r="O331" s="272" t="str">
        <f t="shared" si="9"/>
        <v/>
      </c>
    </row>
    <row r="332" spans="1:15" ht="13.6">
      <c r="A332" s="304"/>
      <c r="B332" s="305"/>
      <c r="C332" s="322"/>
      <c r="D332" s="320"/>
      <c r="E332" s="437"/>
      <c r="F332" s="437"/>
      <c r="G332" s="437"/>
      <c r="H332" s="437"/>
      <c r="I332" s="437"/>
      <c r="J332" s="437"/>
      <c r="K332" s="437"/>
      <c r="L332" s="437"/>
      <c r="M332" s="438"/>
      <c r="N332" s="92" t="str">
        <f t="shared" si="8"/>
        <v/>
      </c>
      <c r="O332" s="272" t="str">
        <f t="shared" si="9"/>
        <v/>
      </c>
    </row>
    <row r="333" spans="1:15" ht="13.6">
      <c r="A333" s="304"/>
      <c r="B333" s="305"/>
      <c r="C333" s="322"/>
      <c r="D333" s="320"/>
      <c r="E333" s="437"/>
      <c r="F333" s="437"/>
      <c r="G333" s="437"/>
      <c r="H333" s="437"/>
      <c r="I333" s="437"/>
      <c r="J333" s="437"/>
      <c r="K333" s="437"/>
      <c r="L333" s="437"/>
      <c r="M333" s="438"/>
      <c r="N333" s="92" t="str">
        <f t="shared" si="8"/>
        <v/>
      </c>
      <c r="O333" s="272" t="str">
        <f t="shared" si="9"/>
        <v/>
      </c>
    </row>
    <row r="334" spans="1:15" ht="13.6">
      <c r="A334" s="304"/>
      <c r="B334" s="305"/>
      <c r="C334" s="322"/>
      <c r="D334" s="320"/>
      <c r="E334" s="437"/>
      <c r="F334" s="437"/>
      <c r="G334" s="437"/>
      <c r="H334" s="437"/>
      <c r="I334" s="437"/>
      <c r="J334" s="437"/>
      <c r="K334" s="437"/>
      <c r="L334" s="437"/>
      <c r="M334" s="438"/>
      <c r="N334" s="92" t="str">
        <f t="shared" si="8"/>
        <v/>
      </c>
      <c r="O334" s="272" t="str">
        <f t="shared" si="9"/>
        <v/>
      </c>
    </row>
    <row r="335" spans="1:15" ht="13.6">
      <c r="A335" s="304"/>
      <c r="B335" s="305"/>
      <c r="C335" s="322"/>
      <c r="D335" s="320"/>
      <c r="E335" s="437"/>
      <c r="F335" s="437"/>
      <c r="G335" s="437"/>
      <c r="H335" s="437"/>
      <c r="I335" s="437"/>
      <c r="J335" s="437"/>
      <c r="K335" s="437"/>
      <c r="L335" s="437"/>
      <c r="M335" s="438"/>
      <c r="N335" s="92" t="str">
        <f t="shared" si="8"/>
        <v/>
      </c>
      <c r="O335" s="272" t="str">
        <f t="shared" si="9"/>
        <v/>
      </c>
    </row>
    <row r="336" spans="1:15" ht="13.6">
      <c r="A336" s="304"/>
      <c r="B336" s="305"/>
      <c r="C336" s="322"/>
      <c r="D336" s="320"/>
      <c r="E336" s="437"/>
      <c r="F336" s="437"/>
      <c r="G336" s="437"/>
      <c r="H336" s="437"/>
      <c r="I336" s="437"/>
      <c r="J336" s="437"/>
      <c r="K336" s="437"/>
      <c r="L336" s="437"/>
      <c r="M336" s="438"/>
      <c r="N336" s="92" t="str">
        <f t="shared" si="8"/>
        <v/>
      </c>
      <c r="O336" s="272" t="str">
        <f t="shared" si="9"/>
        <v/>
      </c>
    </row>
    <row r="337" spans="1:15" ht="13.6">
      <c r="A337" s="304"/>
      <c r="B337" s="305"/>
      <c r="C337" s="322"/>
      <c r="D337" s="320"/>
      <c r="E337" s="437"/>
      <c r="F337" s="437"/>
      <c r="G337" s="437"/>
      <c r="H337" s="437"/>
      <c r="I337" s="437"/>
      <c r="J337" s="437"/>
      <c r="K337" s="437"/>
      <c r="L337" s="437"/>
      <c r="M337" s="438"/>
      <c r="N337" s="92" t="str">
        <f t="shared" ref="N337:N400" si="10" xml:space="preserve">  IF(AND(A337="",D337=""),"", IF(AND(A337="",D337&lt;&gt;""), "FIX TEST GRP", IF(B337="","FIX CLASS",IF(D337="","FIX PROD'N",astm(C337,1)*D337))))</f>
        <v/>
      </c>
      <c r="O337" s="272" t="str">
        <f t="shared" ref="O337:O400" si="11">IF(A337="","",  IFERROR(N337/(IF(B337="LDV/LLDT",$F$10,$L$10)),""))</f>
        <v/>
      </c>
    </row>
    <row r="338" spans="1:15" ht="13.6">
      <c r="A338" s="304"/>
      <c r="B338" s="305"/>
      <c r="C338" s="322"/>
      <c r="D338" s="320"/>
      <c r="E338" s="437"/>
      <c r="F338" s="437"/>
      <c r="G338" s="437"/>
      <c r="H338" s="437"/>
      <c r="I338" s="437"/>
      <c r="J338" s="437"/>
      <c r="K338" s="437"/>
      <c r="L338" s="437"/>
      <c r="M338" s="438"/>
      <c r="N338" s="92" t="str">
        <f t="shared" si="10"/>
        <v/>
      </c>
      <c r="O338" s="272" t="str">
        <f t="shared" si="11"/>
        <v/>
      </c>
    </row>
    <row r="339" spans="1:15" ht="13.6">
      <c r="A339" s="304"/>
      <c r="B339" s="305"/>
      <c r="C339" s="322"/>
      <c r="D339" s="320"/>
      <c r="E339" s="437"/>
      <c r="F339" s="437"/>
      <c r="G339" s="437"/>
      <c r="H339" s="437"/>
      <c r="I339" s="437"/>
      <c r="J339" s="437"/>
      <c r="K339" s="437"/>
      <c r="L339" s="437"/>
      <c r="M339" s="438"/>
      <c r="N339" s="92" t="str">
        <f t="shared" si="10"/>
        <v/>
      </c>
      <c r="O339" s="272" t="str">
        <f t="shared" si="11"/>
        <v/>
      </c>
    </row>
    <row r="340" spans="1:15" ht="13.6">
      <c r="A340" s="304"/>
      <c r="B340" s="305"/>
      <c r="C340" s="322"/>
      <c r="D340" s="320"/>
      <c r="E340" s="437"/>
      <c r="F340" s="437"/>
      <c r="G340" s="437"/>
      <c r="H340" s="437"/>
      <c r="I340" s="437"/>
      <c r="J340" s="437"/>
      <c r="K340" s="437"/>
      <c r="L340" s="437"/>
      <c r="M340" s="438"/>
      <c r="N340" s="92" t="str">
        <f t="shared" si="10"/>
        <v/>
      </c>
      <c r="O340" s="272" t="str">
        <f t="shared" si="11"/>
        <v/>
      </c>
    </row>
    <row r="341" spans="1:15" ht="13.6">
      <c r="A341" s="304"/>
      <c r="B341" s="305"/>
      <c r="C341" s="322"/>
      <c r="D341" s="320"/>
      <c r="E341" s="437"/>
      <c r="F341" s="437"/>
      <c r="G341" s="437"/>
      <c r="H341" s="437"/>
      <c r="I341" s="437"/>
      <c r="J341" s="437"/>
      <c r="K341" s="437"/>
      <c r="L341" s="437"/>
      <c r="M341" s="438"/>
      <c r="N341" s="92" t="str">
        <f t="shared" si="10"/>
        <v/>
      </c>
      <c r="O341" s="272" t="str">
        <f t="shared" si="11"/>
        <v/>
      </c>
    </row>
    <row r="342" spans="1:15" ht="13.6">
      <c r="A342" s="304"/>
      <c r="B342" s="305"/>
      <c r="C342" s="322"/>
      <c r="D342" s="320"/>
      <c r="E342" s="437"/>
      <c r="F342" s="437"/>
      <c r="G342" s="437"/>
      <c r="H342" s="437"/>
      <c r="I342" s="437"/>
      <c r="J342" s="437"/>
      <c r="K342" s="437"/>
      <c r="L342" s="437"/>
      <c r="M342" s="438"/>
      <c r="N342" s="92" t="str">
        <f t="shared" si="10"/>
        <v/>
      </c>
      <c r="O342" s="272" t="str">
        <f t="shared" si="11"/>
        <v/>
      </c>
    </row>
    <row r="343" spans="1:15" ht="13.6">
      <c r="A343" s="304"/>
      <c r="B343" s="305"/>
      <c r="C343" s="322"/>
      <c r="D343" s="320"/>
      <c r="E343" s="437"/>
      <c r="F343" s="437"/>
      <c r="G343" s="437"/>
      <c r="H343" s="437"/>
      <c r="I343" s="437"/>
      <c r="J343" s="437"/>
      <c r="K343" s="437"/>
      <c r="L343" s="437"/>
      <c r="M343" s="438"/>
      <c r="N343" s="92" t="str">
        <f t="shared" si="10"/>
        <v/>
      </c>
      <c r="O343" s="272" t="str">
        <f t="shared" si="11"/>
        <v/>
      </c>
    </row>
    <row r="344" spans="1:15" ht="13.6">
      <c r="A344" s="304"/>
      <c r="B344" s="305"/>
      <c r="C344" s="322"/>
      <c r="D344" s="320"/>
      <c r="E344" s="437"/>
      <c r="F344" s="437"/>
      <c r="G344" s="437"/>
      <c r="H344" s="437"/>
      <c r="I344" s="437"/>
      <c r="J344" s="437"/>
      <c r="K344" s="437"/>
      <c r="L344" s="437"/>
      <c r="M344" s="438"/>
      <c r="N344" s="92" t="str">
        <f t="shared" si="10"/>
        <v/>
      </c>
      <c r="O344" s="272" t="str">
        <f t="shared" si="11"/>
        <v/>
      </c>
    </row>
    <row r="345" spans="1:15" ht="13.6">
      <c r="A345" s="304"/>
      <c r="B345" s="305"/>
      <c r="C345" s="322"/>
      <c r="D345" s="320"/>
      <c r="E345" s="437"/>
      <c r="F345" s="437"/>
      <c r="G345" s="437"/>
      <c r="H345" s="437"/>
      <c r="I345" s="437"/>
      <c r="J345" s="437"/>
      <c r="K345" s="437"/>
      <c r="L345" s="437"/>
      <c r="M345" s="438"/>
      <c r="N345" s="92" t="str">
        <f t="shared" si="10"/>
        <v/>
      </c>
      <c r="O345" s="272" t="str">
        <f t="shared" si="11"/>
        <v/>
      </c>
    </row>
    <row r="346" spans="1:15" ht="13.6">
      <c r="A346" s="304"/>
      <c r="B346" s="305"/>
      <c r="C346" s="322"/>
      <c r="D346" s="320"/>
      <c r="E346" s="437"/>
      <c r="F346" s="437"/>
      <c r="G346" s="437"/>
      <c r="H346" s="437"/>
      <c r="I346" s="437"/>
      <c r="J346" s="437"/>
      <c r="K346" s="437"/>
      <c r="L346" s="437"/>
      <c r="M346" s="438"/>
      <c r="N346" s="92" t="str">
        <f t="shared" si="10"/>
        <v/>
      </c>
      <c r="O346" s="272" t="str">
        <f t="shared" si="11"/>
        <v/>
      </c>
    </row>
    <row r="347" spans="1:15" ht="13.6">
      <c r="A347" s="304"/>
      <c r="B347" s="305"/>
      <c r="C347" s="322"/>
      <c r="D347" s="320"/>
      <c r="E347" s="437"/>
      <c r="F347" s="437"/>
      <c r="G347" s="437"/>
      <c r="H347" s="437"/>
      <c r="I347" s="437"/>
      <c r="J347" s="437"/>
      <c r="K347" s="437"/>
      <c r="L347" s="437"/>
      <c r="M347" s="438"/>
      <c r="N347" s="92" t="str">
        <f t="shared" si="10"/>
        <v/>
      </c>
      <c r="O347" s="272" t="str">
        <f t="shared" si="11"/>
        <v/>
      </c>
    </row>
    <row r="348" spans="1:15" ht="13.6">
      <c r="A348" s="304"/>
      <c r="B348" s="305"/>
      <c r="C348" s="322"/>
      <c r="D348" s="320"/>
      <c r="E348" s="437"/>
      <c r="F348" s="437"/>
      <c r="G348" s="437"/>
      <c r="H348" s="437"/>
      <c r="I348" s="437"/>
      <c r="J348" s="437"/>
      <c r="K348" s="437"/>
      <c r="L348" s="437"/>
      <c r="M348" s="438"/>
      <c r="N348" s="92" t="str">
        <f t="shared" si="10"/>
        <v/>
      </c>
      <c r="O348" s="272" t="str">
        <f t="shared" si="11"/>
        <v/>
      </c>
    </row>
    <row r="349" spans="1:15" ht="13.6">
      <c r="A349" s="304"/>
      <c r="B349" s="305"/>
      <c r="C349" s="322"/>
      <c r="D349" s="320"/>
      <c r="E349" s="437"/>
      <c r="F349" s="437"/>
      <c r="G349" s="437"/>
      <c r="H349" s="437"/>
      <c r="I349" s="437"/>
      <c r="J349" s="437"/>
      <c r="K349" s="437"/>
      <c r="L349" s="437"/>
      <c r="M349" s="438"/>
      <c r="N349" s="92" t="str">
        <f t="shared" si="10"/>
        <v/>
      </c>
      <c r="O349" s="272" t="str">
        <f t="shared" si="11"/>
        <v/>
      </c>
    </row>
    <row r="350" spans="1:15" ht="13.6">
      <c r="A350" s="304"/>
      <c r="B350" s="305"/>
      <c r="C350" s="322"/>
      <c r="D350" s="320"/>
      <c r="E350" s="437"/>
      <c r="F350" s="437"/>
      <c r="G350" s="437"/>
      <c r="H350" s="437"/>
      <c r="I350" s="437"/>
      <c r="J350" s="437"/>
      <c r="K350" s="437"/>
      <c r="L350" s="437"/>
      <c r="M350" s="438"/>
      <c r="N350" s="92" t="str">
        <f t="shared" si="10"/>
        <v/>
      </c>
      <c r="O350" s="272" t="str">
        <f t="shared" si="11"/>
        <v/>
      </c>
    </row>
    <row r="351" spans="1:15" ht="13.6">
      <c r="A351" s="304"/>
      <c r="B351" s="305"/>
      <c r="C351" s="322"/>
      <c r="D351" s="320"/>
      <c r="E351" s="437"/>
      <c r="F351" s="437"/>
      <c r="G351" s="437"/>
      <c r="H351" s="437"/>
      <c r="I351" s="437"/>
      <c r="J351" s="437"/>
      <c r="K351" s="437"/>
      <c r="L351" s="437"/>
      <c r="M351" s="438"/>
      <c r="N351" s="92" t="str">
        <f t="shared" si="10"/>
        <v/>
      </c>
      <c r="O351" s="272" t="str">
        <f t="shared" si="11"/>
        <v/>
      </c>
    </row>
    <row r="352" spans="1:15" ht="13.6">
      <c r="A352" s="304"/>
      <c r="B352" s="305"/>
      <c r="C352" s="322"/>
      <c r="D352" s="320"/>
      <c r="E352" s="437"/>
      <c r="F352" s="437"/>
      <c r="G352" s="437"/>
      <c r="H352" s="437"/>
      <c r="I352" s="437"/>
      <c r="J352" s="437"/>
      <c r="K352" s="437"/>
      <c r="L352" s="437"/>
      <c r="M352" s="438"/>
      <c r="N352" s="92" t="str">
        <f t="shared" si="10"/>
        <v/>
      </c>
      <c r="O352" s="272" t="str">
        <f t="shared" si="11"/>
        <v/>
      </c>
    </row>
    <row r="353" spans="1:15" ht="13.6">
      <c r="A353" s="304"/>
      <c r="B353" s="305"/>
      <c r="C353" s="322"/>
      <c r="D353" s="320"/>
      <c r="E353" s="437"/>
      <c r="F353" s="437"/>
      <c r="G353" s="437"/>
      <c r="H353" s="437"/>
      <c r="I353" s="437"/>
      <c r="J353" s="437"/>
      <c r="K353" s="437"/>
      <c r="L353" s="437"/>
      <c r="M353" s="438"/>
      <c r="N353" s="92" t="str">
        <f t="shared" si="10"/>
        <v/>
      </c>
      <c r="O353" s="272" t="str">
        <f t="shared" si="11"/>
        <v/>
      </c>
    </row>
    <row r="354" spans="1:15" ht="13.6">
      <c r="A354" s="304"/>
      <c r="B354" s="305"/>
      <c r="C354" s="322"/>
      <c r="D354" s="320"/>
      <c r="E354" s="437"/>
      <c r="F354" s="437"/>
      <c r="G354" s="437"/>
      <c r="H354" s="437"/>
      <c r="I354" s="437"/>
      <c r="J354" s="437"/>
      <c r="K354" s="437"/>
      <c r="L354" s="437"/>
      <c r="M354" s="438"/>
      <c r="N354" s="92" t="str">
        <f t="shared" si="10"/>
        <v/>
      </c>
      <c r="O354" s="272" t="str">
        <f t="shared" si="11"/>
        <v/>
      </c>
    </row>
    <row r="355" spans="1:15" ht="13.6">
      <c r="A355" s="304"/>
      <c r="B355" s="305"/>
      <c r="C355" s="322"/>
      <c r="D355" s="320"/>
      <c r="E355" s="437"/>
      <c r="F355" s="437"/>
      <c r="G355" s="437"/>
      <c r="H355" s="437"/>
      <c r="I355" s="437"/>
      <c r="J355" s="437"/>
      <c r="K355" s="437"/>
      <c r="L355" s="437"/>
      <c r="M355" s="438"/>
      <c r="N355" s="92" t="str">
        <f t="shared" si="10"/>
        <v/>
      </c>
      <c r="O355" s="272" t="str">
        <f t="shared" si="11"/>
        <v/>
      </c>
    </row>
    <row r="356" spans="1:15" ht="13.6">
      <c r="A356" s="304"/>
      <c r="B356" s="305"/>
      <c r="C356" s="322"/>
      <c r="D356" s="320"/>
      <c r="E356" s="437"/>
      <c r="F356" s="437"/>
      <c r="G356" s="437"/>
      <c r="H356" s="437"/>
      <c r="I356" s="437"/>
      <c r="J356" s="437"/>
      <c r="K356" s="437"/>
      <c r="L356" s="437"/>
      <c r="M356" s="438"/>
      <c r="N356" s="92" t="str">
        <f t="shared" si="10"/>
        <v/>
      </c>
      <c r="O356" s="272" t="str">
        <f t="shared" si="11"/>
        <v/>
      </c>
    </row>
    <row r="357" spans="1:15" ht="13.6">
      <c r="A357" s="304"/>
      <c r="B357" s="305"/>
      <c r="C357" s="322"/>
      <c r="D357" s="320"/>
      <c r="E357" s="437"/>
      <c r="F357" s="437"/>
      <c r="G357" s="437"/>
      <c r="H357" s="437"/>
      <c r="I357" s="437"/>
      <c r="J357" s="437"/>
      <c r="K357" s="437"/>
      <c r="L357" s="437"/>
      <c r="M357" s="438"/>
      <c r="N357" s="92" t="str">
        <f t="shared" si="10"/>
        <v/>
      </c>
      <c r="O357" s="272" t="str">
        <f t="shared" si="11"/>
        <v/>
      </c>
    </row>
    <row r="358" spans="1:15" ht="13.6">
      <c r="A358" s="304"/>
      <c r="B358" s="305"/>
      <c r="C358" s="322"/>
      <c r="D358" s="320"/>
      <c r="E358" s="437"/>
      <c r="F358" s="437"/>
      <c r="G358" s="437"/>
      <c r="H358" s="437"/>
      <c r="I358" s="437"/>
      <c r="J358" s="437"/>
      <c r="K358" s="437"/>
      <c r="L358" s="437"/>
      <c r="M358" s="438"/>
      <c r="N358" s="92" t="str">
        <f t="shared" si="10"/>
        <v/>
      </c>
      <c r="O358" s="272" t="str">
        <f t="shared" si="11"/>
        <v/>
      </c>
    </row>
    <row r="359" spans="1:15" ht="13.6">
      <c r="A359" s="304"/>
      <c r="B359" s="305"/>
      <c r="C359" s="322"/>
      <c r="D359" s="320"/>
      <c r="E359" s="437"/>
      <c r="F359" s="437"/>
      <c r="G359" s="437"/>
      <c r="H359" s="437"/>
      <c r="I359" s="437"/>
      <c r="J359" s="437"/>
      <c r="K359" s="437"/>
      <c r="L359" s="437"/>
      <c r="M359" s="438"/>
      <c r="N359" s="92" t="str">
        <f t="shared" si="10"/>
        <v/>
      </c>
      <c r="O359" s="272" t="str">
        <f t="shared" si="11"/>
        <v/>
      </c>
    </row>
    <row r="360" spans="1:15" ht="13.6">
      <c r="A360" s="304"/>
      <c r="B360" s="305"/>
      <c r="C360" s="322"/>
      <c r="D360" s="320"/>
      <c r="E360" s="437"/>
      <c r="F360" s="437"/>
      <c r="G360" s="437"/>
      <c r="H360" s="437"/>
      <c r="I360" s="437"/>
      <c r="J360" s="437"/>
      <c r="K360" s="437"/>
      <c r="L360" s="437"/>
      <c r="M360" s="438"/>
      <c r="N360" s="92" t="str">
        <f t="shared" si="10"/>
        <v/>
      </c>
      <c r="O360" s="272" t="str">
        <f t="shared" si="11"/>
        <v/>
      </c>
    </row>
    <row r="361" spans="1:15" ht="13.6">
      <c r="A361" s="304"/>
      <c r="B361" s="305"/>
      <c r="C361" s="322"/>
      <c r="D361" s="320"/>
      <c r="E361" s="437"/>
      <c r="F361" s="437"/>
      <c r="G361" s="437"/>
      <c r="H361" s="437"/>
      <c r="I361" s="437"/>
      <c r="J361" s="437"/>
      <c r="K361" s="437"/>
      <c r="L361" s="437"/>
      <c r="M361" s="438"/>
      <c r="N361" s="92" t="str">
        <f t="shared" si="10"/>
        <v/>
      </c>
      <c r="O361" s="272" t="str">
        <f t="shared" si="11"/>
        <v/>
      </c>
    </row>
    <row r="362" spans="1:15" ht="13.6">
      <c r="A362" s="304"/>
      <c r="B362" s="305"/>
      <c r="C362" s="322"/>
      <c r="D362" s="320"/>
      <c r="E362" s="437"/>
      <c r="F362" s="437"/>
      <c r="G362" s="437"/>
      <c r="H362" s="437"/>
      <c r="I362" s="437"/>
      <c r="J362" s="437"/>
      <c r="K362" s="437"/>
      <c r="L362" s="437"/>
      <c r="M362" s="438"/>
      <c r="N362" s="92" t="str">
        <f t="shared" si="10"/>
        <v/>
      </c>
      <c r="O362" s="272" t="str">
        <f t="shared" si="11"/>
        <v/>
      </c>
    </row>
    <row r="363" spans="1:15" ht="13.6">
      <c r="A363" s="304"/>
      <c r="B363" s="305"/>
      <c r="C363" s="322"/>
      <c r="D363" s="320"/>
      <c r="E363" s="437"/>
      <c r="F363" s="437"/>
      <c r="G363" s="437"/>
      <c r="H363" s="437"/>
      <c r="I363" s="437"/>
      <c r="J363" s="437"/>
      <c r="K363" s="437"/>
      <c r="L363" s="437"/>
      <c r="M363" s="438"/>
      <c r="N363" s="92" t="str">
        <f t="shared" si="10"/>
        <v/>
      </c>
      <c r="O363" s="272" t="str">
        <f t="shared" si="11"/>
        <v/>
      </c>
    </row>
    <row r="364" spans="1:15" ht="13.6">
      <c r="A364" s="304"/>
      <c r="B364" s="305"/>
      <c r="C364" s="322"/>
      <c r="D364" s="320"/>
      <c r="E364" s="437"/>
      <c r="F364" s="437"/>
      <c r="G364" s="437"/>
      <c r="H364" s="437"/>
      <c r="I364" s="437"/>
      <c r="J364" s="437"/>
      <c r="K364" s="437"/>
      <c r="L364" s="437"/>
      <c r="M364" s="438"/>
      <c r="N364" s="92" t="str">
        <f t="shared" si="10"/>
        <v/>
      </c>
      <c r="O364" s="272" t="str">
        <f t="shared" si="11"/>
        <v/>
      </c>
    </row>
    <row r="365" spans="1:15" ht="13.6">
      <c r="A365" s="304"/>
      <c r="B365" s="305"/>
      <c r="C365" s="322"/>
      <c r="D365" s="320"/>
      <c r="E365" s="437"/>
      <c r="F365" s="437"/>
      <c r="G365" s="437"/>
      <c r="H365" s="437"/>
      <c r="I365" s="437"/>
      <c r="J365" s="437"/>
      <c r="K365" s="437"/>
      <c r="L365" s="437"/>
      <c r="M365" s="438"/>
      <c r="N365" s="92" t="str">
        <f t="shared" si="10"/>
        <v/>
      </c>
      <c r="O365" s="272" t="str">
        <f t="shared" si="11"/>
        <v/>
      </c>
    </row>
    <row r="366" spans="1:15" ht="13.6">
      <c r="A366" s="304"/>
      <c r="B366" s="305"/>
      <c r="C366" s="322"/>
      <c r="D366" s="320"/>
      <c r="E366" s="437"/>
      <c r="F366" s="437"/>
      <c r="G366" s="437"/>
      <c r="H366" s="437"/>
      <c r="I366" s="437"/>
      <c r="J366" s="437"/>
      <c r="K366" s="437"/>
      <c r="L366" s="437"/>
      <c r="M366" s="438"/>
      <c r="N366" s="92" t="str">
        <f t="shared" si="10"/>
        <v/>
      </c>
      <c r="O366" s="272" t="str">
        <f t="shared" si="11"/>
        <v/>
      </c>
    </row>
    <row r="367" spans="1:15" ht="13.6">
      <c r="A367" s="304"/>
      <c r="B367" s="305"/>
      <c r="C367" s="322"/>
      <c r="D367" s="320"/>
      <c r="E367" s="437"/>
      <c r="F367" s="437"/>
      <c r="G367" s="437"/>
      <c r="H367" s="437"/>
      <c r="I367" s="437"/>
      <c r="J367" s="437"/>
      <c r="K367" s="437"/>
      <c r="L367" s="437"/>
      <c r="M367" s="438"/>
      <c r="N367" s="92" t="str">
        <f t="shared" si="10"/>
        <v/>
      </c>
      <c r="O367" s="272" t="str">
        <f t="shared" si="11"/>
        <v/>
      </c>
    </row>
    <row r="368" spans="1:15" ht="13.6">
      <c r="A368" s="304"/>
      <c r="B368" s="305"/>
      <c r="C368" s="322"/>
      <c r="D368" s="320"/>
      <c r="E368" s="437"/>
      <c r="F368" s="437"/>
      <c r="G368" s="437"/>
      <c r="H368" s="437"/>
      <c r="I368" s="437"/>
      <c r="J368" s="437"/>
      <c r="K368" s="437"/>
      <c r="L368" s="437"/>
      <c r="M368" s="438"/>
      <c r="N368" s="92" t="str">
        <f t="shared" si="10"/>
        <v/>
      </c>
      <c r="O368" s="272" t="str">
        <f t="shared" si="11"/>
        <v/>
      </c>
    </row>
    <row r="369" spans="1:15" ht="13.6">
      <c r="A369" s="304"/>
      <c r="B369" s="305"/>
      <c r="C369" s="322"/>
      <c r="D369" s="320"/>
      <c r="E369" s="437"/>
      <c r="F369" s="437"/>
      <c r="G369" s="437"/>
      <c r="H369" s="437"/>
      <c r="I369" s="437"/>
      <c r="J369" s="437"/>
      <c r="K369" s="437"/>
      <c r="L369" s="437"/>
      <c r="M369" s="438"/>
      <c r="N369" s="92" t="str">
        <f t="shared" si="10"/>
        <v/>
      </c>
      <c r="O369" s="272" t="str">
        <f t="shared" si="11"/>
        <v/>
      </c>
    </row>
    <row r="370" spans="1:15" ht="13.6">
      <c r="A370" s="304"/>
      <c r="B370" s="305"/>
      <c r="C370" s="322"/>
      <c r="D370" s="320"/>
      <c r="E370" s="437"/>
      <c r="F370" s="437"/>
      <c r="G370" s="437"/>
      <c r="H370" s="437"/>
      <c r="I370" s="437"/>
      <c r="J370" s="437"/>
      <c r="K370" s="437"/>
      <c r="L370" s="437"/>
      <c r="M370" s="438"/>
      <c r="N370" s="92" t="str">
        <f t="shared" si="10"/>
        <v/>
      </c>
      <c r="O370" s="272" t="str">
        <f t="shared" si="11"/>
        <v/>
      </c>
    </row>
    <row r="371" spans="1:15" ht="13.6">
      <c r="A371" s="304"/>
      <c r="B371" s="305"/>
      <c r="C371" s="322"/>
      <c r="D371" s="320"/>
      <c r="E371" s="437"/>
      <c r="F371" s="437"/>
      <c r="G371" s="437"/>
      <c r="H371" s="437"/>
      <c r="I371" s="437"/>
      <c r="J371" s="437"/>
      <c r="K371" s="437"/>
      <c r="L371" s="437"/>
      <c r="M371" s="438"/>
      <c r="N371" s="92" t="str">
        <f t="shared" si="10"/>
        <v/>
      </c>
      <c r="O371" s="272" t="str">
        <f t="shared" si="11"/>
        <v/>
      </c>
    </row>
    <row r="372" spans="1:15" ht="13.6">
      <c r="A372" s="304"/>
      <c r="B372" s="305"/>
      <c r="C372" s="322"/>
      <c r="D372" s="320"/>
      <c r="E372" s="437"/>
      <c r="F372" s="437"/>
      <c r="G372" s="437"/>
      <c r="H372" s="437"/>
      <c r="I372" s="437"/>
      <c r="J372" s="437"/>
      <c r="K372" s="437"/>
      <c r="L372" s="437"/>
      <c r="M372" s="438"/>
      <c r="N372" s="92" t="str">
        <f t="shared" si="10"/>
        <v/>
      </c>
      <c r="O372" s="272" t="str">
        <f t="shared" si="11"/>
        <v/>
      </c>
    </row>
    <row r="373" spans="1:15" ht="13.6">
      <c r="A373" s="304"/>
      <c r="B373" s="305"/>
      <c r="C373" s="322"/>
      <c r="D373" s="320"/>
      <c r="E373" s="437"/>
      <c r="F373" s="437"/>
      <c r="G373" s="437"/>
      <c r="H373" s="437"/>
      <c r="I373" s="437"/>
      <c r="J373" s="437"/>
      <c r="K373" s="437"/>
      <c r="L373" s="437"/>
      <c r="M373" s="438"/>
      <c r="N373" s="92" t="str">
        <f t="shared" si="10"/>
        <v/>
      </c>
      <c r="O373" s="272" t="str">
        <f t="shared" si="11"/>
        <v/>
      </c>
    </row>
    <row r="374" spans="1:15" ht="13.6">
      <c r="A374" s="304"/>
      <c r="B374" s="305"/>
      <c r="C374" s="322"/>
      <c r="D374" s="320"/>
      <c r="E374" s="437"/>
      <c r="F374" s="437"/>
      <c r="G374" s="437"/>
      <c r="H374" s="437"/>
      <c r="I374" s="437"/>
      <c r="J374" s="437"/>
      <c r="K374" s="437"/>
      <c r="L374" s="437"/>
      <c r="M374" s="438"/>
      <c r="N374" s="92" t="str">
        <f t="shared" si="10"/>
        <v/>
      </c>
      <c r="O374" s="272" t="str">
        <f t="shared" si="11"/>
        <v/>
      </c>
    </row>
    <row r="375" spans="1:15" ht="13.6">
      <c r="A375" s="304"/>
      <c r="B375" s="305"/>
      <c r="C375" s="322"/>
      <c r="D375" s="320"/>
      <c r="E375" s="437"/>
      <c r="F375" s="437"/>
      <c r="G375" s="437"/>
      <c r="H375" s="437"/>
      <c r="I375" s="437"/>
      <c r="J375" s="437"/>
      <c r="K375" s="437"/>
      <c r="L375" s="437"/>
      <c r="M375" s="438"/>
      <c r="N375" s="92" t="str">
        <f t="shared" si="10"/>
        <v/>
      </c>
      <c r="O375" s="272" t="str">
        <f t="shared" si="11"/>
        <v/>
      </c>
    </row>
    <row r="376" spans="1:15" ht="13.6">
      <c r="A376" s="304"/>
      <c r="B376" s="305"/>
      <c r="C376" s="322"/>
      <c r="D376" s="320"/>
      <c r="E376" s="437"/>
      <c r="F376" s="437"/>
      <c r="G376" s="437"/>
      <c r="H376" s="437"/>
      <c r="I376" s="437"/>
      <c r="J376" s="437"/>
      <c r="K376" s="437"/>
      <c r="L376" s="437"/>
      <c r="M376" s="438"/>
      <c r="N376" s="92" t="str">
        <f t="shared" si="10"/>
        <v/>
      </c>
      <c r="O376" s="272" t="str">
        <f t="shared" si="11"/>
        <v/>
      </c>
    </row>
    <row r="377" spans="1:15" ht="13.6">
      <c r="A377" s="304"/>
      <c r="B377" s="305"/>
      <c r="C377" s="322"/>
      <c r="D377" s="320"/>
      <c r="E377" s="437"/>
      <c r="F377" s="437"/>
      <c r="G377" s="437"/>
      <c r="H377" s="437"/>
      <c r="I377" s="437"/>
      <c r="J377" s="437"/>
      <c r="K377" s="437"/>
      <c r="L377" s="437"/>
      <c r="M377" s="438"/>
      <c r="N377" s="92" t="str">
        <f t="shared" si="10"/>
        <v/>
      </c>
      <c r="O377" s="272" t="str">
        <f t="shared" si="11"/>
        <v/>
      </c>
    </row>
    <row r="378" spans="1:15" ht="13.6">
      <c r="A378" s="304"/>
      <c r="B378" s="305"/>
      <c r="C378" s="322"/>
      <c r="D378" s="320"/>
      <c r="E378" s="437"/>
      <c r="F378" s="437"/>
      <c r="G378" s="437"/>
      <c r="H378" s="437"/>
      <c r="I378" s="437"/>
      <c r="J378" s="437"/>
      <c r="K378" s="437"/>
      <c r="L378" s="437"/>
      <c r="M378" s="438"/>
      <c r="N378" s="92" t="str">
        <f t="shared" si="10"/>
        <v/>
      </c>
      <c r="O378" s="272" t="str">
        <f t="shared" si="11"/>
        <v/>
      </c>
    </row>
    <row r="379" spans="1:15" ht="13.6">
      <c r="A379" s="304"/>
      <c r="B379" s="305"/>
      <c r="C379" s="322"/>
      <c r="D379" s="320"/>
      <c r="E379" s="437"/>
      <c r="F379" s="437"/>
      <c r="G379" s="437"/>
      <c r="H379" s="437"/>
      <c r="I379" s="437"/>
      <c r="J379" s="437"/>
      <c r="K379" s="437"/>
      <c r="L379" s="437"/>
      <c r="M379" s="438"/>
      <c r="N379" s="92" t="str">
        <f t="shared" si="10"/>
        <v/>
      </c>
      <c r="O379" s="272" t="str">
        <f t="shared" si="11"/>
        <v/>
      </c>
    </row>
    <row r="380" spans="1:15" ht="13.6">
      <c r="A380" s="304"/>
      <c r="B380" s="305"/>
      <c r="C380" s="322"/>
      <c r="D380" s="320"/>
      <c r="E380" s="437"/>
      <c r="F380" s="437"/>
      <c r="G380" s="437"/>
      <c r="H380" s="437"/>
      <c r="I380" s="437"/>
      <c r="J380" s="437"/>
      <c r="K380" s="437"/>
      <c r="L380" s="437"/>
      <c r="M380" s="438"/>
      <c r="N380" s="92" t="str">
        <f t="shared" si="10"/>
        <v/>
      </c>
      <c r="O380" s="272" t="str">
        <f t="shared" si="11"/>
        <v/>
      </c>
    </row>
    <row r="381" spans="1:15" ht="13.6">
      <c r="A381" s="304"/>
      <c r="B381" s="305"/>
      <c r="C381" s="322"/>
      <c r="D381" s="320"/>
      <c r="E381" s="437"/>
      <c r="F381" s="437"/>
      <c r="G381" s="437"/>
      <c r="H381" s="437"/>
      <c r="I381" s="437"/>
      <c r="J381" s="437"/>
      <c r="K381" s="437"/>
      <c r="L381" s="437"/>
      <c r="M381" s="438"/>
      <c r="N381" s="92" t="str">
        <f t="shared" si="10"/>
        <v/>
      </c>
      <c r="O381" s="272" t="str">
        <f t="shared" si="11"/>
        <v/>
      </c>
    </row>
    <row r="382" spans="1:15" ht="13.6">
      <c r="A382" s="304"/>
      <c r="B382" s="305"/>
      <c r="C382" s="322"/>
      <c r="D382" s="320"/>
      <c r="E382" s="437"/>
      <c r="F382" s="437"/>
      <c r="G382" s="437"/>
      <c r="H382" s="437"/>
      <c r="I382" s="437"/>
      <c r="J382" s="437"/>
      <c r="K382" s="437"/>
      <c r="L382" s="437"/>
      <c r="M382" s="438"/>
      <c r="N382" s="92" t="str">
        <f t="shared" si="10"/>
        <v/>
      </c>
      <c r="O382" s="272" t="str">
        <f t="shared" si="11"/>
        <v/>
      </c>
    </row>
    <row r="383" spans="1:15" ht="13.6">
      <c r="A383" s="304"/>
      <c r="B383" s="305"/>
      <c r="C383" s="322"/>
      <c r="D383" s="320"/>
      <c r="E383" s="437"/>
      <c r="F383" s="437"/>
      <c r="G383" s="437"/>
      <c r="H383" s="437"/>
      <c r="I383" s="437"/>
      <c r="J383" s="437"/>
      <c r="K383" s="437"/>
      <c r="L383" s="437"/>
      <c r="M383" s="438"/>
      <c r="N383" s="92" t="str">
        <f t="shared" si="10"/>
        <v/>
      </c>
      <c r="O383" s="272" t="str">
        <f t="shared" si="11"/>
        <v/>
      </c>
    </row>
    <row r="384" spans="1:15" ht="13.6">
      <c r="A384" s="304"/>
      <c r="B384" s="305"/>
      <c r="C384" s="322"/>
      <c r="D384" s="320"/>
      <c r="E384" s="437"/>
      <c r="F384" s="437"/>
      <c r="G384" s="437"/>
      <c r="H384" s="437"/>
      <c r="I384" s="437"/>
      <c r="J384" s="437"/>
      <c r="K384" s="437"/>
      <c r="L384" s="437"/>
      <c r="M384" s="438"/>
      <c r="N384" s="92" t="str">
        <f t="shared" si="10"/>
        <v/>
      </c>
      <c r="O384" s="272" t="str">
        <f t="shared" si="11"/>
        <v/>
      </c>
    </row>
    <row r="385" spans="1:15" ht="13.6">
      <c r="A385" s="304"/>
      <c r="B385" s="305"/>
      <c r="C385" s="322"/>
      <c r="D385" s="320"/>
      <c r="E385" s="437"/>
      <c r="F385" s="437"/>
      <c r="G385" s="437"/>
      <c r="H385" s="437"/>
      <c r="I385" s="437"/>
      <c r="J385" s="437"/>
      <c r="K385" s="437"/>
      <c r="L385" s="437"/>
      <c r="M385" s="438"/>
      <c r="N385" s="92" t="str">
        <f t="shared" si="10"/>
        <v/>
      </c>
      <c r="O385" s="272" t="str">
        <f t="shared" si="11"/>
        <v/>
      </c>
    </row>
    <row r="386" spans="1:15" ht="13.6">
      <c r="A386" s="304"/>
      <c r="B386" s="305"/>
      <c r="C386" s="322"/>
      <c r="D386" s="320"/>
      <c r="E386" s="437"/>
      <c r="F386" s="437"/>
      <c r="G386" s="437"/>
      <c r="H386" s="437"/>
      <c r="I386" s="437"/>
      <c r="J386" s="437"/>
      <c r="K386" s="437"/>
      <c r="L386" s="437"/>
      <c r="M386" s="438"/>
      <c r="N386" s="92" t="str">
        <f t="shared" si="10"/>
        <v/>
      </c>
      <c r="O386" s="272" t="str">
        <f t="shared" si="11"/>
        <v/>
      </c>
    </row>
    <row r="387" spans="1:15" ht="13.6">
      <c r="A387" s="304"/>
      <c r="B387" s="305"/>
      <c r="C387" s="322"/>
      <c r="D387" s="320"/>
      <c r="E387" s="437"/>
      <c r="F387" s="437"/>
      <c r="G387" s="437"/>
      <c r="H387" s="437"/>
      <c r="I387" s="437"/>
      <c r="J387" s="437"/>
      <c r="K387" s="437"/>
      <c r="L387" s="437"/>
      <c r="M387" s="438"/>
      <c r="N387" s="92" t="str">
        <f t="shared" si="10"/>
        <v/>
      </c>
      <c r="O387" s="272" t="str">
        <f t="shared" si="11"/>
        <v/>
      </c>
    </row>
    <row r="388" spans="1:15" ht="13.6">
      <c r="A388" s="304"/>
      <c r="B388" s="305"/>
      <c r="C388" s="322"/>
      <c r="D388" s="320"/>
      <c r="E388" s="437"/>
      <c r="F388" s="437"/>
      <c r="G388" s="437"/>
      <c r="H388" s="437"/>
      <c r="I388" s="437"/>
      <c r="J388" s="437"/>
      <c r="K388" s="437"/>
      <c r="L388" s="437"/>
      <c r="M388" s="438"/>
      <c r="N388" s="92" t="str">
        <f t="shared" si="10"/>
        <v/>
      </c>
      <c r="O388" s="272" t="str">
        <f t="shared" si="11"/>
        <v/>
      </c>
    </row>
    <row r="389" spans="1:15" ht="13.6">
      <c r="A389" s="304"/>
      <c r="B389" s="305"/>
      <c r="C389" s="322"/>
      <c r="D389" s="320"/>
      <c r="E389" s="437"/>
      <c r="F389" s="437"/>
      <c r="G389" s="437"/>
      <c r="H389" s="437"/>
      <c r="I389" s="437"/>
      <c r="J389" s="437"/>
      <c r="K389" s="437"/>
      <c r="L389" s="437"/>
      <c r="M389" s="438"/>
      <c r="N389" s="92" t="str">
        <f t="shared" si="10"/>
        <v/>
      </c>
      <c r="O389" s="272" t="str">
        <f t="shared" si="11"/>
        <v/>
      </c>
    </row>
    <row r="390" spans="1:15" ht="13.6">
      <c r="A390" s="304"/>
      <c r="B390" s="305"/>
      <c r="C390" s="322"/>
      <c r="D390" s="320"/>
      <c r="E390" s="437"/>
      <c r="F390" s="437"/>
      <c r="G390" s="437"/>
      <c r="H390" s="437"/>
      <c r="I390" s="437"/>
      <c r="J390" s="437"/>
      <c r="K390" s="437"/>
      <c r="L390" s="437"/>
      <c r="M390" s="438"/>
      <c r="N390" s="92" t="str">
        <f t="shared" si="10"/>
        <v/>
      </c>
      <c r="O390" s="272" t="str">
        <f t="shared" si="11"/>
        <v/>
      </c>
    </row>
    <row r="391" spans="1:15" ht="13.6">
      <c r="A391" s="304"/>
      <c r="B391" s="305"/>
      <c r="C391" s="322"/>
      <c r="D391" s="320"/>
      <c r="E391" s="437"/>
      <c r="F391" s="437"/>
      <c r="G391" s="437"/>
      <c r="H391" s="437"/>
      <c r="I391" s="437"/>
      <c r="J391" s="437"/>
      <c r="K391" s="437"/>
      <c r="L391" s="437"/>
      <c r="M391" s="438"/>
      <c r="N391" s="92" t="str">
        <f t="shared" si="10"/>
        <v/>
      </c>
      <c r="O391" s="272" t="str">
        <f t="shared" si="11"/>
        <v/>
      </c>
    </row>
    <row r="392" spans="1:15" ht="13.6">
      <c r="A392" s="304"/>
      <c r="B392" s="305"/>
      <c r="C392" s="322"/>
      <c r="D392" s="320"/>
      <c r="E392" s="437"/>
      <c r="F392" s="437"/>
      <c r="G392" s="437"/>
      <c r="H392" s="437"/>
      <c r="I392" s="437"/>
      <c r="J392" s="437"/>
      <c r="K392" s="437"/>
      <c r="L392" s="437"/>
      <c r="M392" s="438"/>
      <c r="N392" s="92" t="str">
        <f t="shared" si="10"/>
        <v/>
      </c>
      <c r="O392" s="272" t="str">
        <f t="shared" si="11"/>
        <v/>
      </c>
    </row>
    <row r="393" spans="1:15" ht="13.6">
      <c r="A393" s="304"/>
      <c r="B393" s="305"/>
      <c r="C393" s="322"/>
      <c r="D393" s="320"/>
      <c r="E393" s="437"/>
      <c r="F393" s="437"/>
      <c r="G393" s="437"/>
      <c r="H393" s="437"/>
      <c r="I393" s="437"/>
      <c r="J393" s="437"/>
      <c r="K393" s="437"/>
      <c r="L393" s="437"/>
      <c r="M393" s="438"/>
      <c r="N393" s="92" t="str">
        <f t="shared" si="10"/>
        <v/>
      </c>
      <c r="O393" s="272" t="str">
        <f t="shared" si="11"/>
        <v/>
      </c>
    </row>
    <row r="394" spans="1:15" ht="13.6">
      <c r="A394" s="304"/>
      <c r="B394" s="305"/>
      <c r="C394" s="322"/>
      <c r="D394" s="320"/>
      <c r="E394" s="437"/>
      <c r="F394" s="437"/>
      <c r="G394" s="437"/>
      <c r="H394" s="437"/>
      <c r="I394" s="437"/>
      <c r="J394" s="437"/>
      <c r="K394" s="437"/>
      <c r="L394" s="437"/>
      <c r="M394" s="438"/>
      <c r="N394" s="92" t="str">
        <f t="shared" si="10"/>
        <v/>
      </c>
      <c r="O394" s="272" t="str">
        <f t="shared" si="11"/>
        <v/>
      </c>
    </row>
    <row r="395" spans="1:15" ht="13.6">
      <c r="A395" s="304"/>
      <c r="B395" s="305"/>
      <c r="C395" s="322"/>
      <c r="D395" s="320"/>
      <c r="E395" s="437"/>
      <c r="F395" s="437"/>
      <c r="G395" s="437"/>
      <c r="H395" s="437"/>
      <c r="I395" s="437"/>
      <c r="J395" s="437"/>
      <c r="K395" s="437"/>
      <c r="L395" s="437"/>
      <c r="M395" s="438"/>
      <c r="N395" s="92" t="str">
        <f t="shared" si="10"/>
        <v/>
      </c>
      <c r="O395" s="272" t="str">
        <f t="shared" si="11"/>
        <v/>
      </c>
    </row>
    <row r="396" spans="1:15" ht="13.6">
      <c r="A396" s="304"/>
      <c r="B396" s="305"/>
      <c r="C396" s="322"/>
      <c r="D396" s="320"/>
      <c r="E396" s="437"/>
      <c r="F396" s="437"/>
      <c r="G396" s="437"/>
      <c r="H396" s="437"/>
      <c r="I396" s="437"/>
      <c r="J396" s="437"/>
      <c r="K396" s="437"/>
      <c r="L396" s="437"/>
      <c r="M396" s="438"/>
      <c r="N396" s="92" t="str">
        <f t="shared" si="10"/>
        <v/>
      </c>
      <c r="O396" s="272" t="str">
        <f t="shared" si="11"/>
        <v/>
      </c>
    </row>
    <row r="397" spans="1:15" ht="13.6">
      <c r="A397" s="304"/>
      <c r="B397" s="305"/>
      <c r="C397" s="322"/>
      <c r="D397" s="320"/>
      <c r="E397" s="437"/>
      <c r="F397" s="437"/>
      <c r="G397" s="437"/>
      <c r="H397" s="437"/>
      <c r="I397" s="437"/>
      <c r="J397" s="437"/>
      <c r="K397" s="437"/>
      <c r="L397" s="437"/>
      <c r="M397" s="438"/>
      <c r="N397" s="92" t="str">
        <f t="shared" si="10"/>
        <v/>
      </c>
      <c r="O397" s="272" t="str">
        <f t="shared" si="11"/>
        <v/>
      </c>
    </row>
    <row r="398" spans="1:15" ht="13.6">
      <c r="A398" s="304"/>
      <c r="B398" s="305"/>
      <c r="C398" s="322"/>
      <c r="D398" s="320"/>
      <c r="E398" s="437"/>
      <c r="F398" s="437"/>
      <c r="G398" s="437"/>
      <c r="H398" s="437"/>
      <c r="I398" s="437"/>
      <c r="J398" s="437"/>
      <c r="K398" s="437"/>
      <c r="L398" s="437"/>
      <c r="M398" s="438"/>
      <c r="N398" s="92" t="str">
        <f t="shared" si="10"/>
        <v/>
      </c>
      <c r="O398" s="272" t="str">
        <f t="shared" si="11"/>
        <v/>
      </c>
    </row>
    <row r="399" spans="1:15" ht="13.6">
      <c r="A399" s="304"/>
      <c r="B399" s="305"/>
      <c r="C399" s="322"/>
      <c r="D399" s="320"/>
      <c r="E399" s="437"/>
      <c r="F399" s="437"/>
      <c r="G399" s="437"/>
      <c r="H399" s="437"/>
      <c r="I399" s="437"/>
      <c r="J399" s="437"/>
      <c r="K399" s="437"/>
      <c r="L399" s="437"/>
      <c r="M399" s="438"/>
      <c r="N399" s="92" t="str">
        <f t="shared" si="10"/>
        <v/>
      </c>
      <c r="O399" s="272" t="str">
        <f t="shared" si="11"/>
        <v/>
      </c>
    </row>
    <row r="400" spans="1:15" ht="13.6">
      <c r="A400" s="304"/>
      <c r="B400" s="305"/>
      <c r="C400" s="322"/>
      <c r="D400" s="320"/>
      <c r="E400" s="437"/>
      <c r="F400" s="437"/>
      <c r="G400" s="437"/>
      <c r="H400" s="437"/>
      <c r="I400" s="437"/>
      <c r="J400" s="437"/>
      <c r="K400" s="437"/>
      <c r="L400" s="437"/>
      <c r="M400" s="438"/>
      <c r="N400" s="92" t="str">
        <f t="shared" si="10"/>
        <v/>
      </c>
      <c r="O400" s="272" t="str">
        <f t="shared" si="11"/>
        <v/>
      </c>
    </row>
    <row r="401" spans="1:15" ht="13.6">
      <c r="A401" s="304"/>
      <c r="B401" s="305"/>
      <c r="C401" s="322"/>
      <c r="D401" s="320"/>
      <c r="E401" s="437"/>
      <c r="F401" s="437"/>
      <c r="G401" s="437"/>
      <c r="H401" s="437"/>
      <c r="I401" s="437"/>
      <c r="J401" s="437"/>
      <c r="K401" s="437"/>
      <c r="L401" s="437"/>
      <c r="M401" s="438"/>
      <c r="N401" s="92" t="str">
        <f t="shared" ref="N401:N464" si="12" xml:space="preserve">  IF(AND(A401="",D401=""),"", IF(AND(A401="",D401&lt;&gt;""), "FIX TEST GRP", IF(B401="","FIX CLASS",IF(D401="","FIX PROD'N",astm(C401,1)*D401))))</f>
        <v/>
      </c>
      <c r="O401" s="272" t="str">
        <f t="shared" ref="O401:O464" si="13">IF(A401="","",  IFERROR(N401/(IF(B401="LDV/LLDT",$F$10,$L$10)),""))</f>
        <v/>
      </c>
    </row>
    <row r="402" spans="1:15" ht="13.6">
      <c r="A402" s="304"/>
      <c r="B402" s="305"/>
      <c r="C402" s="322"/>
      <c r="D402" s="320"/>
      <c r="E402" s="437"/>
      <c r="F402" s="437"/>
      <c r="G402" s="437"/>
      <c r="H402" s="437"/>
      <c r="I402" s="437"/>
      <c r="J402" s="437"/>
      <c r="K402" s="437"/>
      <c r="L402" s="437"/>
      <c r="M402" s="438"/>
      <c r="N402" s="92" t="str">
        <f t="shared" si="12"/>
        <v/>
      </c>
      <c r="O402" s="272" t="str">
        <f t="shared" si="13"/>
        <v/>
      </c>
    </row>
    <row r="403" spans="1:15" ht="13.6">
      <c r="A403" s="304"/>
      <c r="B403" s="305"/>
      <c r="C403" s="322"/>
      <c r="D403" s="320"/>
      <c r="E403" s="437"/>
      <c r="F403" s="437"/>
      <c r="G403" s="437"/>
      <c r="H403" s="437"/>
      <c r="I403" s="437"/>
      <c r="J403" s="437"/>
      <c r="K403" s="437"/>
      <c r="L403" s="437"/>
      <c r="M403" s="438"/>
      <c r="N403" s="92" t="str">
        <f t="shared" si="12"/>
        <v/>
      </c>
      <c r="O403" s="272" t="str">
        <f t="shared" si="13"/>
        <v/>
      </c>
    </row>
    <row r="404" spans="1:15" ht="13.6">
      <c r="A404" s="304"/>
      <c r="B404" s="305"/>
      <c r="C404" s="322"/>
      <c r="D404" s="320"/>
      <c r="E404" s="437"/>
      <c r="F404" s="437"/>
      <c r="G404" s="437"/>
      <c r="H404" s="437"/>
      <c r="I404" s="437"/>
      <c r="J404" s="437"/>
      <c r="K404" s="437"/>
      <c r="L404" s="437"/>
      <c r="M404" s="438"/>
      <c r="N404" s="92" t="str">
        <f t="shared" si="12"/>
        <v/>
      </c>
      <c r="O404" s="272" t="str">
        <f t="shared" si="13"/>
        <v/>
      </c>
    </row>
    <row r="405" spans="1:15" ht="13.6">
      <c r="A405" s="304"/>
      <c r="B405" s="305"/>
      <c r="C405" s="322"/>
      <c r="D405" s="320"/>
      <c r="E405" s="437"/>
      <c r="F405" s="437"/>
      <c r="G405" s="437"/>
      <c r="H405" s="437"/>
      <c r="I405" s="437"/>
      <c r="J405" s="437"/>
      <c r="K405" s="437"/>
      <c r="L405" s="437"/>
      <c r="M405" s="438"/>
      <c r="N405" s="92" t="str">
        <f t="shared" si="12"/>
        <v/>
      </c>
      <c r="O405" s="272" t="str">
        <f t="shared" si="13"/>
        <v/>
      </c>
    </row>
    <row r="406" spans="1:15" ht="13.6">
      <c r="A406" s="304"/>
      <c r="B406" s="305"/>
      <c r="C406" s="322"/>
      <c r="D406" s="320"/>
      <c r="E406" s="437"/>
      <c r="F406" s="437"/>
      <c r="G406" s="437"/>
      <c r="H406" s="437"/>
      <c r="I406" s="437"/>
      <c r="J406" s="437"/>
      <c r="K406" s="437"/>
      <c r="L406" s="437"/>
      <c r="M406" s="438"/>
      <c r="N406" s="92" t="str">
        <f t="shared" si="12"/>
        <v/>
      </c>
      <c r="O406" s="272" t="str">
        <f t="shared" si="13"/>
        <v/>
      </c>
    </row>
    <row r="407" spans="1:15" ht="13.6">
      <c r="A407" s="304"/>
      <c r="B407" s="305"/>
      <c r="C407" s="322"/>
      <c r="D407" s="320"/>
      <c r="E407" s="437"/>
      <c r="F407" s="437"/>
      <c r="G407" s="437"/>
      <c r="H407" s="437"/>
      <c r="I407" s="437"/>
      <c r="J407" s="437"/>
      <c r="K407" s="437"/>
      <c r="L407" s="437"/>
      <c r="M407" s="438"/>
      <c r="N407" s="92" t="str">
        <f t="shared" si="12"/>
        <v/>
      </c>
      <c r="O407" s="272" t="str">
        <f t="shared" si="13"/>
        <v/>
      </c>
    </row>
    <row r="408" spans="1:15" ht="13.6">
      <c r="A408" s="304"/>
      <c r="B408" s="305"/>
      <c r="C408" s="322"/>
      <c r="D408" s="320"/>
      <c r="E408" s="437"/>
      <c r="F408" s="437"/>
      <c r="G408" s="437"/>
      <c r="H408" s="437"/>
      <c r="I408" s="437"/>
      <c r="J408" s="437"/>
      <c r="K408" s="437"/>
      <c r="L408" s="437"/>
      <c r="M408" s="438"/>
      <c r="N408" s="92" t="str">
        <f t="shared" si="12"/>
        <v/>
      </c>
      <c r="O408" s="272" t="str">
        <f t="shared" si="13"/>
        <v/>
      </c>
    </row>
    <row r="409" spans="1:15" ht="13.6">
      <c r="A409" s="304"/>
      <c r="B409" s="305"/>
      <c r="C409" s="322"/>
      <c r="D409" s="320"/>
      <c r="E409" s="437"/>
      <c r="F409" s="437"/>
      <c r="G409" s="437"/>
      <c r="H409" s="437"/>
      <c r="I409" s="437"/>
      <c r="J409" s="437"/>
      <c r="K409" s="437"/>
      <c r="L409" s="437"/>
      <c r="M409" s="438"/>
      <c r="N409" s="92" t="str">
        <f t="shared" si="12"/>
        <v/>
      </c>
      <c r="O409" s="272" t="str">
        <f t="shared" si="13"/>
        <v/>
      </c>
    </row>
    <row r="410" spans="1:15" ht="13.6">
      <c r="A410" s="304"/>
      <c r="B410" s="305"/>
      <c r="C410" s="322"/>
      <c r="D410" s="320"/>
      <c r="E410" s="437"/>
      <c r="F410" s="437"/>
      <c r="G410" s="437"/>
      <c r="H410" s="437"/>
      <c r="I410" s="437"/>
      <c r="J410" s="437"/>
      <c r="K410" s="437"/>
      <c r="L410" s="437"/>
      <c r="M410" s="438"/>
      <c r="N410" s="92" t="str">
        <f t="shared" si="12"/>
        <v/>
      </c>
      <c r="O410" s="272" t="str">
        <f t="shared" si="13"/>
        <v/>
      </c>
    </row>
    <row r="411" spans="1:15" ht="13.6">
      <c r="A411" s="304"/>
      <c r="B411" s="305"/>
      <c r="C411" s="322"/>
      <c r="D411" s="320"/>
      <c r="E411" s="437"/>
      <c r="F411" s="437"/>
      <c r="G411" s="437"/>
      <c r="H411" s="437"/>
      <c r="I411" s="437"/>
      <c r="J411" s="437"/>
      <c r="K411" s="437"/>
      <c r="L411" s="437"/>
      <c r="M411" s="438"/>
      <c r="N411" s="92" t="str">
        <f t="shared" si="12"/>
        <v/>
      </c>
      <c r="O411" s="272" t="str">
        <f t="shared" si="13"/>
        <v/>
      </c>
    </row>
    <row r="412" spans="1:15" ht="13.6">
      <c r="A412" s="304"/>
      <c r="B412" s="305"/>
      <c r="C412" s="322"/>
      <c r="D412" s="320"/>
      <c r="E412" s="437"/>
      <c r="F412" s="437"/>
      <c r="G412" s="437"/>
      <c r="H412" s="437"/>
      <c r="I412" s="437"/>
      <c r="J412" s="437"/>
      <c r="K412" s="437"/>
      <c r="L412" s="437"/>
      <c r="M412" s="438"/>
      <c r="N412" s="92" t="str">
        <f t="shared" si="12"/>
        <v/>
      </c>
      <c r="O412" s="272" t="str">
        <f t="shared" si="13"/>
        <v/>
      </c>
    </row>
    <row r="413" spans="1:15" ht="13.6">
      <c r="A413" s="304"/>
      <c r="B413" s="305"/>
      <c r="C413" s="322"/>
      <c r="D413" s="320"/>
      <c r="E413" s="437"/>
      <c r="F413" s="437"/>
      <c r="G413" s="437"/>
      <c r="H413" s="437"/>
      <c r="I413" s="437"/>
      <c r="J413" s="437"/>
      <c r="K413" s="437"/>
      <c r="L413" s="437"/>
      <c r="M413" s="438"/>
      <c r="N413" s="92" t="str">
        <f t="shared" si="12"/>
        <v/>
      </c>
      <c r="O413" s="272" t="str">
        <f t="shared" si="13"/>
        <v/>
      </c>
    </row>
    <row r="414" spans="1:15" ht="13.6">
      <c r="A414" s="304"/>
      <c r="B414" s="305"/>
      <c r="C414" s="322"/>
      <c r="D414" s="320"/>
      <c r="E414" s="437"/>
      <c r="F414" s="437"/>
      <c r="G414" s="437"/>
      <c r="H414" s="437"/>
      <c r="I414" s="437"/>
      <c r="J414" s="437"/>
      <c r="K414" s="437"/>
      <c r="L414" s="437"/>
      <c r="M414" s="438"/>
      <c r="N414" s="92" t="str">
        <f t="shared" si="12"/>
        <v/>
      </c>
      <c r="O414" s="272" t="str">
        <f t="shared" si="13"/>
        <v/>
      </c>
    </row>
    <row r="415" spans="1:15" ht="13.6">
      <c r="A415" s="304"/>
      <c r="B415" s="305"/>
      <c r="C415" s="322"/>
      <c r="D415" s="320"/>
      <c r="E415" s="437"/>
      <c r="F415" s="437"/>
      <c r="G415" s="437"/>
      <c r="H415" s="437"/>
      <c r="I415" s="437"/>
      <c r="J415" s="437"/>
      <c r="K415" s="437"/>
      <c r="L415" s="437"/>
      <c r="M415" s="438"/>
      <c r="N415" s="92" t="str">
        <f t="shared" si="12"/>
        <v/>
      </c>
      <c r="O415" s="272" t="str">
        <f t="shared" si="13"/>
        <v/>
      </c>
    </row>
    <row r="416" spans="1:15" ht="13.6">
      <c r="A416" s="304"/>
      <c r="B416" s="305"/>
      <c r="C416" s="322"/>
      <c r="D416" s="320"/>
      <c r="E416" s="437"/>
      <c r="F416" s="437"/>
      <c r="G416" s="437"/>
      <c r="H416" s="437"/>
      <c r="I416" s="437"/>
      <c r="J416" s="437"/>
      <c r="K416" s="437"/>
      <c r="L416" s="437"/>
      <c r="M416" s="438"/>
      <c r="N416" s="92" t="str">
        <f t="shared" si="12"/>
        <v/>
      </c>
      <c r="O416" s="272" t="str">
        <f t="shared" si="13"/>
        <v/>
      </c>
    </row>
    <row r="417" spans="1:15" ht="13.6">
      <c r="A417" s="304"/>
      <c r="B417" s="305"/>
      <c r="C417" s="322"/>
      <c r="D417" s="320"/>
      <c r="E417" s="437"/>
      <c r="F417" s="437"/>
      <c r="G417" s="437"/>
      <c r="H417" s="437"/>
      <c r="I417" s="437"/>
      <c r="J417" s="437"/>
      <c r="K417" s="437"/>
      <c r="L417" s="437"/>
      <c r="M417" s="438"/>
      <c r="N417" s="92" t="str">
        <f t="shared" si="12"/>
        <v/>
      </c>
      <c r="O417" s="272" t="str">
        <f t="shared" si="13"/>
        <v/>
      </c>
    </row>
    <row r="418" spans="1:15" ht="13.6">
      <c r="A418" s="304"/>
      <c r="B418" s="305"/>
      <c r="C418" s="322"/>
      <c r="D418" s="320"/>
      <c r="E418" s="437"/>
      <c r="F418" s="437"/>
      <c r="G418" s="437"/>
      <c r="H418" s="437"/>
      <c r="I418" s="437"/>
      <c r="J418" s="437"/>
      <c r="K418" s="437"/>
      <c r="L418" s="437"/>
      <c r="M418" s="438"/>
      <c r="N418" s="92" t="str">
        <f t="shared" si="12"/>
        <v/>
      </c>
      <c r="O418" s="272" t="str">
        <f t="shared" si="13"/>
        <v/>
      </c>
    </row>
    <row r="419" spans="1:15" ht="13.6">
      <c r="A419" s="304"/>
      <c r="B419" s="305"/>
      <c r="C419" s="322"/>
      <c r="D419" s="320"/>
      <c r="E419" s="437"/>
      <c r="F419" s="437"/>
      <c r="G419" s="437"/>
      <c r="H419" s="437"/>
      <c r="I419" s="437"/>
      <c r="J419" s="437"/>
      <c r="K419" s="437"/>
      <c r="L419" s="437"/>
      <c r="M419" s="438"/>
      <c r="N419" s="92" t="str">
        <f t="shared" si="12"/>
        <v/>
      </c>
      <c r="O419" s="272" t="str">
        <f t="shared" si="13"/>
        <v/>
      </c>
    </row>
    <row r="420" spans="1:15" ht="13.6">
      <c r="A420" s="304"/>
      <c r="B420" s="305"/>
      <c r="C420" s="322"/>
      <c r="D420" s="320"/>
      <c r="E420" s="437"/>
      <c r="F420" s="437"/>
      <c r="G420" s="437"/>
      <c r="H420" s="437"/>
      <c r="I420" s="437"/>
      <c r="J420" s="437"/>
      <c r="K420" s="437"/>
      <c r="L420" s="437"/>
      <c r="M420" s="438"/>
      <c r="N420" s="92" t="str">
        <f t="shared" si="12"/>
        <v/>
      </c>
      <c r="O420" s="272" t="str">
        <f t="shared" si="13"/>
        <v/>
      </c>
    </row>
    <row r="421" spans="1:15" ht="13.6">
      <c r="A421" s="304"/>
      <c r="B421" s="305"/>
      <c r="C421" s="322"/>
      <c r="D421" s="320"/>
      <c r="E421" s="437"/>
      <c r="F421" s="437"/>
      <c r="G421" s="437"/>
      <c r="H421" s="437"/>
      <c r="I421" s="437"/>
      <c r="J421" s="437"/>
      <c r="K421" s="437"/>
      <c r="L421" s="437"/>
      <c r="M421" s="438"/>
      <c r="N421" s="92" t="str">
        <f t="shared" si="12"/>
        <v/>
      </c>
      <c r="O421" s="272" t="str">
        <f t="shared" si="13"/>
        <v/>
      </c>
    </row>
    <row r="422" spans="1:15" ht="13.6">
      <c r="A422" s="304"/>
      <c r="B422" s="305"/>
      <c r="C422" s="322"/>
      <c r="D422" s="320"/>
      <c r="E422" s="437"/>
      <c r="F422" s="437"/>
      <c r="G422" s="437"/>
      <c r="H422" s="437"/>
      <c r="I422" s="437"/>
      <c r="J422" s="437"/>
      <c r="K422" s="437"/>
      <c r="L422" s="437"/>
      <c r="M422" s="438"/>
      <c r="N422" s="92" t="str">
        <f t="shared" si="12"/>
        <v/>
      </c>
      <c r="O422" s="272" t="str">
        <f t="shared" si="13"/>
        <v/>
      </c>
    </row>
    <row r="423" spans="1:15" ht="13.6">
      <c r="A423" s="304"/>
      <c r="B423" s="305"/>
      <c r="C423" s="322"/>
      <c r="D423" s="320"/>
      <c r="E423" s="437"/>
      <c r="F423" s="437"/>
      <c r="G423" s="437"/>
      <c r="H423" s="437"/>
      <c r="I423" s="437"/>
      <c r="J423" s="437"/>
      <c r="K423" s="437"/>
      <c r="L423" s="437"/>
      <c r="M423" s="438"/>
      <c r="N423" s="92" t="str">
        <f t="shared" si="12"/>
        <v/>
      </c>
      <c r="O423" s="272" t="str">
        <f t="shared" si="13"/>
        <v/>
      </c>
    </row>
    <row r="424" spans="1:15" ht="13.6">
      <c r="A424" s="304"/>
      <c r="B424" s="305"/>
      <c r="C424" s="322"/>
      <c r="D424" s="320"/>
      <c r="E424" s="437"/>
      <c r="F424" s="437"/>
      <c r="G424" s="437"/>
      <c r="H424" s="437"/>
      <c r="I424" s="437"/>
      <c r="J424" s="437"/>
      <c r="K424" s="437"/>
      <c r="L424" s="437"/>
      <c r="M424" s="438"/>
      <c r="N424" s="92" t="str">
        <f t="shared" si="12"/>
        <v/>
      </c>
      <c r="O424" s="272" t="str">
        <f t="shared" si="13"/>
        <v/>
      </c>
    </row>
    <row r="425" spans="1:15" ht="13.6">
      <c r="A425" s="304"/>
      <c r="B425" s="305"/>
      <c r="C425" s="322"/>
      <c r="D425" s="320"/>
      <c r="E425" s="437"/>
      <c r="F425" s="437"/>
      <c r="G425" s="437"/>
      <c r="H425" s="437"/>
      <c r="I425" s="437"/>
      <c r="J425" s="437"/>
      <c r="K425" s="437"/>
      <c r="L425" s="437"/>
      <c r="M425" s="438"/>
      <c r="N425" s="92" t="str">
        <f t="shared" si="12"/>
        <v/>
      </c>
      <c r="O425" s="272" t="str">
        <f t="shared" si="13"/>
        <v/>
      </c>
    </row>
    <row r="426" spans="1:15" ht="13.6">
      <c r="A426" s="304"/>
      <c r="B426" s="305"/>
      <c r="C426" s="322"/>
      <c r="D426" s="320"/>
      <c r="E426" s="437"/>
      <c r="F426" s="437"/>
      <c r="G426" s="437"/>
      <c r="H426" s="437"/>
      <c r="I426" s="437"/>
      <c r="J426" s="437"/>
      <c r="K426" s="437"/>
      <c r="L426" s="437"/>
      <c r="M426" s="438"/>
      <c r="N426" s="92" t="str">
        <f t="shared" si="12"/>
        <v/>
      </c>
      <c r="O426" s="272" t="str">
        <f t="shared" si="13"/>
        <v/>
      </c>
    </row>
    <row r="427" spans="1:15" ht="13.6">
      <c r="A427" s="304"/>
      <c r="B427" s="305"/>
      <c r="C427" s="322"/>
      <c r="D427" s="320"/>
      <c r="E427" s="437"/>
      <c r="F427" s="437"/>
      <c r="G427" s="437"/>
      <c r="H427" s="437"/>
      <c r="I427" s="437"/>
      <c r="J427" s="437"/>
      <c r="K427" s="437"/>
      <c r="L427" s="437"/>
      <c r="M427" s="438"/>
      <c r="N427" s="92" t="str">
        <f t="shared" si="12"/>
        <v/>
      </c>
      <c r="O427" s="272" t="str">
        <f t="shared" si="13"/>
        <v/>
      </c>
    </row>
    <row r="428" spans="1:15" ht="13.6">
      <c r="A428" s="304"/>
      <c r="B428" s="305"/>
      <c r="C428" s="322"/>
      <c r="D428" s="320"/>
      <c r="E428" s="437"/>
      <c r="F428" s="437"/>
      <c r="G428" s="437"/>
      <c r="H428" s="437"/>
      <c r="I428" s="437"/>
      <c r="J428" s="437"/>
      <c r="K428" s="437"/>
      <c r="L428" s="437"/>
      <c r="M428" s="438"/>
      <c r="N428" s="92" t="str">
        <f t="shared" si="12"/>
        <v/>
      </c>
      <c r="O428" s="272" t="str">
        <f t="shared" si="13"/>
        <v/>
      </c>
    </row>
    <row r="429" spans="1:15" ht="13.6">
      <c r="A429" s="304"/>
      <c r="B429" s="305"/>
      <c r="C429" s="322"/>
      <c r="D429" s="320"/>
      <c r="E429" s="437"/>
      <c r="F429" s="437"/>
      <c r="G429" s="437"/>
      <c r="H429" s="437"/>
      <c r="I429" s="437"/>
      <c r="J429" s="437"/>
      <c r="K429" s="437"/>
      <c r="L429" s="437"/>
      <c r="M429" s="438"/>
      <c r="N429" s="92" t="str">
        <f t="shared" si="12"/>
        <v/>
      </c>
      <c r="O429" s="272" t="str">
        <f t="shared" si="13"/>
        <v/>
      </c>
    </row>
    <row r="430" spans="1:15" ht="13.6">
      <c r="A430" s="304"/>
      <c r="B430" s="305"/>
      <c r="C430" s="322"/>
      <c r="D430" s="320"/>
      <c r="E430" s="437"/>
      <c r="F430" s="437"/>
      <c r="G430" s="437"/>
      <c r="H430" s="437"/>
      <c r="I430" s="437"/>
      <c r="J430" s="437"/>
      <c r="K430" s="437"/>
      <c r="L430" s="437"/>
      <c r="M430" s="438"/>
      <c r="N430" s="92" t="str">
        <f t="shared" si="12"/>
        <v/>
      </c>
      <c r="O430" s="272" t="str">
        <f t="shared" si="13"/>
        <v/>
      </c>
    </row>
    <row r="431" spans="1:15" ht="13.6">
      <c r="A431" s="304"/>
      <c r="B431" s="305"/>
      <c r="C431" s="322"/>
      <c r="D431" s="320"/>
      <c r="E431" s="437"/>
      <c r="F431" s="437"/>
      <c r="G431" s="437"/>
      <c r="H431" s="437"/>
      <c r="I431" s="437"/>
      <c r="J431" s="437"/>
      <c r="K431" s="437"/>
      <c r="L431" s="437"/>
      <c r="M431" s="438"/>
      <c r="N431" s="92" t="str">
        <f t="shared" si="12"/>
        <v/>
      </c>
      <c r="O431" s="272" t="str">
        <f t="shared" si="13"/>
        <v/>
      </c>
    </row>
    <row r="432" spans="1:15" ht="13.6">
      <c r="A432" s="304"/>
      <c r="B432" s="305"/>
      <c r="C432" s="322"/>
      <c r="D432" s="320"/>
      <c r="E432" s="437"/>
      <c r="F432" s="437"/>
      <c r="G432" s="437"/>
      <c r="H432" s="437"/>
      <c r="I432" s="437"/>
      <c r="J432" s="437"/>
      <c r="K432" s="437"/>
      <c r="L432" s="437"/>
      <c r="M432" s="438"/>
      <c r="N432" s="92" t="str">
        <f t="shared" si="12"/>
        <v/>
      </c>
      <c r="O432" s="272" t="str">
        <f t="shared" si="13"/>
        <v/>
      </c>
    </row>
    <row r="433" spans="1:15" ht="13.6">
      <c r="A433" s="304"/>
      <c r="B433" s="305"/>
      <c r="C433" s="322"/>
      <c r="D433" s="320"/>
      <c r="E433" s="437"/>
      <c r="F433" s="437"/>
      <c r="G433" s="437"/>
      <c r="H433" s="437"/>
      <c r="I433" s="437"/>
      <c r="J433" s="437"/>
      <c r="K433" s="437"/>
      <c r="L433" s="437"/>
      <c r="M433" s="438"/>
      <c r="N433" s="92" t="str">
        <f t="shared" si="12"/>
        <v/>
      </c>
      <c r="O433" s="272" t="str">
        <f t="shared" si="13"/>
        <v/>
      </c>
    </row>
    <row r="434" spans="1:15" ht="13.6">
      <c r="A434" s="304"/>
      <c r="B434" s="305"/>
      <c r="C434" s="322"/>
      <c r="D434" s="320"/>
      <c r="E434" s="437"/>
      <c r="F434" s="437"/>
      <c r="G434" s="437"/>
      <c r="H434" s="437"/>
      <c r="I434" s="437"/>
      <c r="J434" s="437"/>
      <c r="K434" s="437"/>
      <c r="L434" s="437"/>
      <c r="M434" s="438"/>
      <c r="N434" s="92" t="str">
        <f t="shared" si="12"/>
        <v/>
      </c>
      <c r="O434" s="272" t="str">
        <f t="shared" si="13"/>
        <v/>
      </c>
    </row>
    <row r="435" spans="1:15" ht="13.6">
      <c r="A435" s="304"/>
      <c r="B435" s="305"/>
      <c r="C435" s="322"/>
      <c r="D435" s="320"/>
      <c r="E435" s="437"/>
      <c r="F435" s="437"/>
      <c r="G435" s="437"/>
      <c r="H435" s="437"/>
      <c r="I435" s="437"/>
      <c r="J435" s="437"/>
      <c r="K435" s="437"/>
      <c r="L435" s="437"/>
      <c r="M435" s="438"/>
      <c r="N435" s="92" t="str">
        <f t="shared" si="12"/>
        <v/>
      </c>
      <c r="O435" s="272" t="str">
        <f t="shared" si="13"/>
        <v/>
      </c>
    </row>
    <row r="436" spans="1:15" ht="13.6">
      <c r="A436" s="304"/>
      <c r="B436" s="305"/>
      <c r="C436" s="322"/>
      <c r="D436" s="320"/>
      <c r="E436" s="437"/>
      <c r="F436" s="437"/>
      <c r="G436" s="437"/>
      <c r="H436" s="437"/>
      <c r="I436" s="437"/>
      <c r="J436" s="437"/>
      <c r="K436" s="437"/>
      <c r="L436" s="437"/>
      <c r="M436" s="438"/>
      <c r="N436" s="92" t="str">
        <f t="shared" si="12"/>
        <v/>
      </c>
      <c r="O436" s="272" t="str">
        <f t="shared" si="13"/>
        <v/>
      </c>
    </row>
    <row r="437" spans="1:15" ht="13.6">
      <c r="A437" s="304"/>
      <c r="B437" s="305"/>
      <c r="C437" s="322"/>
      <c r="D437" s="320"/>
      <c r="E437" s="437"/>
      <c r="F437" s="437"/>
      <c r="G437" s="437"/>
      <c r="H437" s="437"/>
      <c r="I437" s="437"/>
      <c r="J437" s="437"/>
      <c r="K437" s="437"/>
      <c r="L437" s="437"/>
      <c r="M437" s="438"/>
      <c r="N437" s="92" t="str">
        <f t="shared" si="12"/>
        <v/>
      </c>
      <c r="O437" s="272" t="str">
        <f t="shared" si="13"/>
        <v/>
      </c>
    </row>
    <row r="438" spans="1:15" ht="13.6">
      <c r="A438" s="304"/>
      <c r="B438" s="305"/>
      <c r="C438" s="322"/>
      <c r="D438" s="320"/>
      <c r="E438" s="437"/>
      <c r="F438" s="437"/>
      <c r="G438" s="437"/>
      <c r="H438" s="437"/>
      <c r="I438" s="437"/>
      <c r="J438" s="437"/>
      <c r="K438" s="437"/>
      <c r="L438" s="437"/>
      <c r="M438" s="438"/>
      <c r="N438" s="92" t="str">
        <f t="shared" si="12"/>
        <v/>
      </c>
      <c r="O438" s="272" t="str">
        <f t="shared" si="13"/>
        <v/>
      </c>
    </row>
    <row r="439" spans="1:15" ht="13.6">
      <c r="A439" s="304"/>
      <c r="B439" s="305"/>
      <c r="C439" s="322"/>
      <c r="D439" s="320"/>
      <c r="E439" s="437"/>
      <c r="F439" s="437"/>
      <c r="G439" s="437"/>
      <c r="H439" s="437"/>
      <c r="I439" s="437"/>
      <c r="J439" s="437"/>
      <c r="K439" s="437"/>
      <c r="L439" s="437"/>
      <c r="M439" s="438"/>
      <c r="N439" s="92" t="str">
        <f t="shared" si="12"/>
        <v/>
      </c>
      <c r="O439" s="272" t="str">
        <f t="shared" si="13"/>
        <v/>
      </c>
    </row>
    <row r="440" spans="1:15" ht="13.6">
      <c r="A440" s="304"/>
      <c r="B440" s="305"/>
      <c r="C440" s="322"/>
      <c r="D440" s="320"/>
      <c r="E440" s="437"/>
      <c r="F440" s="437"/>
      <c r="G440" s="437"/>
      <c r="H440" s="437"/>
      <c r="I440" s="437"/>
      <c r="J440" s="437"/>
      <c r="K440" s="437"/>
      <c r="L440" s="437"/>
      <c r="M440" s="438"/>
      <c r="N440" s="92" t="str">
        <f t="shared" si="12"/>
        <v/>
      </c>
      <c r="O440" s="272" t="str">
        <f t="shared" si="13"/>
        <v/>
      </c>
    </row>
    <row r="441" spans="1:15" ht="13.6">
      <c r="A441" s="304"/>
      <c r="B441" s="305"/>
      <c r="C441" s="322"/>
      <c r="D441" s="320"/>
      <c r="E441" s="437"/>
      <c r="F441" s="437"/>
      <c r="G441" s="437"/>
      <c r="H441" s="437"/>
      <c r="I441" s="437"/>
      <c r="J441" s="437"/>
      <c r="K441" s="437"/>
      <c r="L441" s="437"/>
      <c r="M441" s="438"/>
      <c r="N441" s="92" t="str">
        <f t="shared" si="12"/>
        <v/>
      </c>
      <c r="O441" s="272" t="str">
        <f t="shared" si="13"/>
        <v/>
      </c>
    </row>
    <row r="442" spans="1:15" ht="13.6">
      <c r="A442" s="304"/>
      <c r="B442" s="305"/>
      <c r="C442" s="322"/>
      <c r="D442" s="320"/>
      <c r="E442" s="437"/>
      <c r="F442" s="437"/>
      <c r="G442" s="437"/>
      <c r="H442" s="437"/>
      <c r="I442" s="437"/>
      <c r="J442" s="437"/>
      <c r="K442" s="437"/>
      <c r="L442" s="437"/>
      <c r="M442" s="438"/>
      <c r="N442" s="92" t="str">
        <f t="shared" si="12"/>
        <v/>
      </c>
      <c r="O442" s="272" t="str">
        <f t="shared" si="13"/>
        <v/>
      </c>
    </row>
    <row r="443" spans="1:15" ht="13.6">
      <c r="A443" s="304"/>
      <c r="B443" s="305"/>
      <c r="C443" s="322"/>
      <c r="D443" s="320"/>
      <c r="E443" s="437"/>
      <c r="F443" s="437"/>
      <c r="G443" s="437"/>
      <c r="H443" s="437"/>
      <c r="I443" s="437"/>
      <c r="J443" s="437"/>
      <c r="K443" s="437"/>
      <c r="L443" s="437"/>
      <c r="M443" s="438"/>
      <c r="N443" s="92" t="str">
        <f t="shared" si="12"/>
        <v/>
      </c>
      <c r="O443" s="272" t="str">
        <f t="shared" si="13"/>
        <v/>
      </c>
    </row>
    <row r="444" spans="1:15" ht="13.6">
      <c r="A444" s="304"/>
      <c r="B444" s="305"/>
      <c r="C444" s="322"/>
      <c r="D444" s="320"/>
      <c r="E444" s="437"/>
      <c r="F444" s="437"/>
      <c r="G444" s="437"/>
      <c r="H444" s="437"/>
      <c r="I444" s="437"/>
      <c r="J444" s="437"/>
      <c r="K444" s="437"/>
      <c r="L444" s="437"/>
      <c r="M444" s="438"/>
      <c r="N444" s="92" t="str">
        <f t="shared" si="12"/>
        <v/>
      </c>
      <c r="O444" s="272" t="str">
        <f t="shared" si="13"/>
        <v/>
      </c>
    </row>
    <row r="445" spans="1:15" ht="13.6">
      <c r="A445" s="304"/>
      <c r="B445" s="305"/>
      <c r="C445" s="322"/>
      <c r="D445" s="320"/>
      <c r="E445" s="437"/>
      <c r="F445" s="437"/>
      <c r="G445" s="437"/>
      <c r="H445" s="437"/>
      <c r="I445" s="437"/>
      <c r="J445" s="437"/>
      <c r="K445" s="437"/>
      <c r="L445" s="437"/>
      <c r="M445" s="438"/>
      <c r="N445" s="92" t="str">
        <f t="shared" si="12"/>
        <v/>
      </c>
      <c r="O445" s="272" t="str">
        <f t="shared" si="13"/>
        <v/>
      </c>
    </row>
    <row r="446" spans="1:15" ht="13.6">
      <c r="A446" s="304"/>
      <c r="B446" s="305"/>
      <c r="C446" s="322"/>
      <c r="D446" s="320"/>
      <c r="E446" s="437"/>
      <c r="F446" s="437"/>
      <c r="G446" s="437"/>
      <c r="H446" s="437"/>
      <c r="I446" s="437"/>
      <c r="J446" s="437"/>
      <c r="K446" s="437"/>
      <c r="L446" s="437"/>
      <c r="M446" s="438"/>
      <c r="N446" s="92" t="str">
        <f t="shared" si="12"/>
        <v/>
      </c>
      <c r="O446" s="272" t="str">
        <f t="shared" si="13"/>
        <v/>
      </c>
    </row>
    <row r="447" spans="1:15" ht="13.6">
      <c r="A447" s="304"/>
      <c r="B447" s="305"/>
      <c r="C447" s="322"/>
      <c r="D447" s="320"/>
      <c r="E447" s="437"/>
      <c r="F447" s="437"/>
      <c r="G447" s="437"/>
      <c r="H447" s="437"/>
      <c r="I447" s="437"/>
      <c r="J447" s="437"/>
      <c r="K447" s="437"/>
      <c r="L447" s="437"/>
      <c r="M447" s="438"/>
      <c r="N447" s="92" t="str">
        <f t="shared" si="12"/>
        <v/>
      </c>
      <c r="O447" s="272" t="str">
        <f t="shared" si="13"/>
        <v/>
      </c>
    </row>
    <row r="448" spans="1:15" ht="13.6">
      <c r="A448" s="304"/>
      <c r="B448" s="305"/>
      <c r="C448" s="322"/>
      <c r="D448" s="320"/>
      <c r="E448" s="437"/>
      <c r="F448" s="437"/>
      <c r="G448" s="437"/>
      <c r="H448" s="437"/>
      <c r="I448" s="437"/>
      <c r="J448" s="437"/>
      <c r="K448" s="437"/>
      <c r="L448" s="437"/>
      <c r="M448" s="438"/>
      <c r="N448" s="92" t="str">
        <f t="shared" si="12"/>
        <v/>
      </c>
      <c r="O448" s="272" t="str">
        <f t="shared" si="13"/>
        <v/>
      </c>
    </row>
    <row r="449" spans="1:15" ht="13.6">
      <c r="A449" s="304"/>
      <c r="B449" s="305"/>
      <c r="C449" s="322"/>
      <c r="D449" s="320"/>
      <c r="E449" s="437"/>
      <c r="F449" s="437"/>
      <c r="G449" s="437"/>
      <c r="H449" s="437"/>
      <c r="I449" s="437"/>
      <c r="J449" s="437"/>
      <c r="K449" s="437"/>
      <c r="L449" s="437"/>
      <c r="M449" s="438"/>
      <c r="N449" s="92" t="str">
        <f t="shared" si="12"/>
        <v/>
      </c>
      <c r="O449" s="272" t="str">
        <f t="shared" si="13"/>
        <v/>
      </c>
    </row>
    <row r="450" spans="1:15" ht="13.6">
      <c r="A450" s="304"/>
      <c r="B450" s="305"/>
      <c r="C450" s="322"/>
      <c r="D450" s="320"/>
      <c r="E450" s="437"/>
      <c r="F450" s="437"/>
      <c r="G450" s="437"/>
      <c r="H450" s="437"/>
      <c r="I450" s="437"/>
      <c r="J450" s="437"/>
      <c r="K450" s="437"/>
      <c r="L450" s="437"/>
      <c r="M450" s="438"/>
      <c r="N450" s="92" t="str">
        <f t="shared" si="12"/>
        <v/>
      </c>
      <c r="O450" s="272" t="str">
        <f t="shared" si="13"/>
        <v/>
      </c>
    </row>
    <row r="451" spans="1:15" ht="13.6">
      <c r="A451" s="304"/>
      <c r="B451" s="305"/>
      <c r="C451" s="322"/>
      <c r="D451" s="320"/>
      <c r="E451" s="437"/>
      <c r="F451" s="437"/>
      <c r="G451" s="437"/>
      <c r="H451" s="437"/>
      <c r="I451" s="437"/>
      <c r="J451" s="437"/>
      <c r="K451" s="437"/>
      <c r="L451" s="437"/>
      <c r="M451" s="438"/>
      <c r="N451" s="92" t="str">
        <f t="shared" si="12"/>
        <v/>
      </c>
      <c r="O451" s="272" t="str">
        <f t="shared" si="13"/>
        <v/>
      </c>
    </row>
    <row r="452" spans="1:15" ht="13.6">
      <c r="A452" s="304"/>
      <c r="B452" s="305"/>
      <c r="C452" s="322"/>
      <c r="D452" s="320"/>
      <c r="E452" s="437"/>
      <c r="F452" s="437"/>
      <c r="G452" s="437"/>
      <c r="H452" s="437"/>
      <c r="I452" s="437"/>
      <c r="J452" s="437"/>
      <c r="K452" s="437"/>
      <c r="L452" s="437"/>
      <c r="M452" s="438"/>
      <c r="N452" s="92" t="str">
        <f t="shared" si="12"/>
        <v/>
      </c>
      <c r="O452" s="272" t="str">
        <f t="shared" si="13"/>
        <v/>
      </c>
    </row>
    <row r="453" spans="1:15" ht="13.6">
      <c r="A453" s="304"/>
      <c r="B453" s="305"/>
      <c r="C453" s="322"/>
      <c r="D453" s="320"/>
      <c r="E453" s="437"/>
      <c r="F453" s="437"/>
      <c r="G453" s="437"/>
      <c r="H453" s="437"/>
      <c r="I453" s="437"/>
      <c r="J453" s="437"/>
      <c r="K453" s="437"/>
      <c r="L453" s="437"/>
      <c r="M453" s="438"/>
      <c r="N453" s="92" t="str">
        <f t="shared" si="12"/>
        <v/>
      </c>
      <c r="O453" s="272" t="str">
        <f t="shared" si="13"/>
        <v/>
      </c>
    </row>
    <row r="454" spans="1:15" ht="13.6">
      <c r="A454" s="304"/>
      <c r="B454" s="305"/>
      <c r="C454" s="322"/>
      <c r="D454" s="320"/>
      <c r="E454" s="437"/>
      <c r="F454" s="437"/>
      <c r="G454" s="437"/>
      <c r="H454" s="437"/>
      <c r="I454" s="437"/>
      <c r="J454" s="437"/>
      <c r="K454" s="437"/>
      <c r="L454" s="437"/>
      <c r="M454" s="438"/>
      <c r="N454" s="92" t="str">
        <f t="shared" si="12"/>
        <v/>
      </c>
      <c r="O454" s="272" t="str">
        <f t="shared" si="13"/>
        <v/>
      </c>
    </row>
    <row r="455" spans="1:15" ht="13.6">
      <c r="A455" s="304"/>
      <c r="B455" s="305"/>
      <c r="C455" s="322"/>
      <c r="D455" s="320"/>
      <c r="E455" s="437"/>
      <c r="F455" s="437"/>
      <c r="G455" s="437"/>
      <c r="H455" s="437"/>
      <c r="I455" s="437"/>
      <c r="J455" s="437"/>
      <c r="K455" s="437"/>
      <c r="L455" s="437"/>
      <c r="M455" s="438"/>
      <c r="N455" s="92" t="str">
        <f t="shared" si="12"/>
        <v/>
      </c>
      <c r="O455" s="272" t="str">
        <f t="shared" si="13"/>
        <v/>
      </c>
    </row>
    <row r="456" spans="1:15" ht="13.6">
      <c r="A456" s="304"/>
      <c r="B456" s="305"/>
      <c r="C456" s="322"/>
      <c r="D456" s="320"/>
      <c r="E456" s="437"/>
      <c r="F456" s="437"/>
      <c r="G456" s="437"/>
      <c r="H456" s="437"/>
      <c r="I456" s="437"/>
      <c r="J456" s="437"/>
      <c r="K456" s="437"/>
      <c r="L456" s="437"/>
      <c r="M456" s="438"/>
      <c r="N456" s="92" t="str">
        <f t="shared" si="12"/>
        <v/>
      </c>
      <c r="O456" s="272" t="str">
        <f t="shared" si="13"/>
        <v/>
      </c>
    </row>
    <row r="457" spans="1:15" ht="13.6">
      <c r="A457" s="304"/>
      <c r="B457" s="305"/>
      <c r="C457" s="322"/>
      <c r="D457" s="320"/>
      <c r="E457" s="437"/>
      <c r="F457" s="437"/>
      <c r="G457" s="437"/>
      <c r="H457" s="437"/>
      <c r="I457" s="437"/>
      <c r="J457" s="437"/>
      <c r="K457" s="437"/>
      <c r="L457" s="437"/>
      <c r="M457" s="438"/>
      <c r="N457" s="92" t="str">
        <f t="shared" si="12"/>
        <v/>
      </c>
      <c r="O457" s="272" t="str">
        <f t="shared" si="13"/>
        <v/>
      </c>
    </row>
    <row r="458" spans="1:15" ht="13.6">
      <c r="A458" s="304"/>
      <c r="B458" s="305"/>
      <c r="C458" s="322"/>
      <c r="D458" s="320"/>
      <c r="E458" s="437"/>
      <c r="F458" s="437"/>
      <c r="G458" s="437"/>
      <c r="H458" s="437"/>
      <c r="I458" s="437"/>
      <c r="J458" s="437"/>
      <c r="K458" s="437"/>
      <c r="L458" s="437"/>
      <c r="M458" s="438"/>
      <c r="N458" s="92" t="str">
        <f t="shared" si="12"/>
        <v/>
      </c>
      <c r="O458" s="272" t="str">
        <f t="shared" si="13"/>
        <v/>
      </c>
    </row>
    <row r="459" spans="1:15" ht="13.6">
      <c r="A459" s="304"/>
      <c r="B459" s="305"/>
      <c r="C459" s="322"/>
      <c r="D459" s="320"/>
      <c r="E459" s="437"/>
      <c r="F459" s="437"/>
      <c r="G459" s="437"/>
      <c r="H459" s="437"/>
      <c r="I459" s="437"/>
      <c r="J459" s="437"/>
      <c r="K459" s="437"/>
      <c r="L459" s="437"/>
      <c r="M459" s="438"/>
      <c r="N459" s="92" t="str">
        <f t="shared" si="12"/>
        <v/>
      </c>
      <c r="O459" s="272" t="str">
        <f t="shared" si="13"/>
        <v/>
      </c>
    </row>
    <row r="460" spans="1:15" ht="13.6">
      <c r="A460" s="304"/>
      <c r="B460" s="305"/>
      <c r="C460" s="322"/>
      <c r="D460" s="320"/>
      <c r="E460" s="437"/>
      <c r="F460" s="437"/>
      <c r="G460" s="437"/>
      <c r="H460" s="437"/>
      <c r="I460" s="437"/>
      <c r="J460" s="437"/>
      <c r="K460" s="437"/>
      <c r="L460" s="437"/>
      <c r="M460" s="438"/>
      <c r="N460" s="92" t="str">
        <f t="shared" si="12"/>
        <v/>
      </c>
      <c r="O460" s="272" t="str">
        <f t="shared" si="13"/>
        <v/>
      </c>
    </row>
    <row r="461" spans="1:15" ht="13.6">
      <c r="A461" s="304"/>
      <c r="B461" s="305"/>
      <c r="C461" s="322"/>
      <c r="D461" s="320"/>
      <c r="E461" s="437"/>
      <c r="F461" s="437"/>
      <c r="G461" s="437"/>
      <c r="H461" s="437"/>
      <c r="I461" s="437"/>
      <c r="J461" s="437"/>
      <c r="K461" s="437"/>
      <c r="L461" s="437"/>
      <c r="M461" s="438"/>
      <c r="N461" s="92" t="str">
        <f t="shared" si="12"/>
        <v/>
      </c>
      <c r="O461" s="272" t="str">
        <f t="shared" si="13"/>
        <v/>
      </c>
    </row>
    <row r="462" spans="1:15" ht="13.6">
      <c r="A462" s="304"/>
      <c r="B462" s="305"/>
      <c r="C462" s="322"/>
      <c r="D462" s="320"/>
      <c r="E462" s="437"/>
      <c r="F462" s="437"/>
      <c r="G462" s="437"/>
      <c r="H462" s="437"/>
      <c r="I462" s="437"/>
      <c r="J462" s="437"/>
      <c r="K462" s="437"/>
      <c r="L462" s="437"/>
      <c r="M462" s="438"/>
      <c r="N462" s="92" t="str">
        <f t="shared" si="12"/>
        <v/>
      </c>
      <c r="O462" s="272" t="str">
        <f t="shared" si="13"/>
        <v/>
      </c>
    </row>
    <row r="463" spans="1:15" ht="13.6">
      <c r="A463" s="304"/>
      <c r="B463" s="305"/>
      <c r="C463" s="322"/>
      <c r="D463" s="320"/>
      <c r="E463" s="437"/>
      <c r="F463" s="437"/>
      <c r="G463" s="437"/>
      <c r="H463" s="437"/>
      <c r="I463" s="437"/>
      <c r="J463" s="437"/>
      <c r="K463" s="437"/>
      <c r="L463" s="437"/>
      <c r="M463" s="438"/>
      <c r="N463" s="92" t="str">
        <f t="shared" si="12"/>
        <v/>
      </c>
      <c r="O463" s="272" t="str">
        <f t="shared" si="13"/>
        <v/>
      </c>
    </row>
    <row r="464" spans="1:15" ht="13.6">
      <c r="A464" s="304"/>
      <c r="B464" s="305"/>
      <c r="C464" s="322"/>
      <c r="D464" s="320"/>
      <c r="E464" s="437"/>
      <c r="F464" s="437"/>
      <c r="G464" s="437"/>
      <c r="H464" s="437"/>
      <c r="I464" s="437"/>
      <c r="J464" s="437"/>
      <c r="K464" s="437"/>
      <c r="L464" s="437"/>
      <c r="M464" s="438"/>
      <c r="N464" s="92" t="str">
        <f t="shared" si="12"/>
        <v/>
      </c>
      <c r="O464" s="272" t="str">
        <f t="shared" si="13"/>
        <v/>
      </c>
    </row>
    <row r="465" spans="1:15" ht="13.6">
      <c r="A465" s="304"/>
      <c r="B465" s="305"/>
      <c r="C465" s="322"/>
      <c r="D465" s="320"/>
      <c r="E465" s="437"/>
      <c r="F465" s="437"/>
      <c r="G465" s="437"/>
      <c r="H465" s="437"/>
      <c r="I465" s="437"/>
      <c r="J465" s="437"/>
      <c r="K465" s="437"/>
      <c r="L465" s="437"/>
      <c r="M465" s="438"/>
      <c r="N465" s="92" t="str">
        <f t="shared" ref="N465:N485" si="14" xml:space="preserve">  IF(AND(A465="",D465=""),"", IF(AND(A465="",D465&lt;&gt;""), "FIX TEST GRP", IF(B465="","FIX CLASS",IF(D465="","FIX PROD'N",astm(C465,1)*D465))))</f>
        <v/>
      </c>
      <c r="O465" s="272" t="str">
        <f t="shared" ref="O465:O485" si="15">IF(A465="","",  IFERROR(N465/(IF(B465="LDV/LLDT",$F$10,$L$10)),""))</f>
        <v/>
      </c>
    </row>
    <row r="466" spans="1:15" ht="13.6">
      <c r="A466" s="304"/>
      <c r="B466" s="305"/>
      <c r="C466" s="322"/>
      <c r="D466" s="320"/>
      <c r="E466" s="437"/>
      <c r="F466" s="437"/>
      <c r="G466" s="437"/>
      <c r="H466" s="437"/>
      <c r="I466" s="437"/>
      <c r="J466" s="437"/>
      <c r="K466" s="437"/>
      <c r="L466" s="437"/>
      <c r="M466" s="438"/>
      <c r="N466" s="92" t="str">
        <f t="shared" si="14"/>
        <v/>
      </c>
      <c r="O466" s="272" t="str">
        <f t="shared" si="15"/>
        <v/>
      </c>
    </row>
    <row r="467" spans="1:15" ht="13.6">
      <c r="A467" s="304"/>
      <c r="B467" s="305"/>
      <c r="C467" s="322"/>
      <c r="D467" s="320"/>
      <c r="E467" s="437"/>
      <c r="F467" s="437"/>
      <c r="G467" s="437"/>
      <c r="H467" s="437"/>
      <c r="I467" s="437"/>
      <c r="J467" s="437"/>
      <c r="K467" s="437"/>
      <c r="L467" s="437"/>
      <c r="M467" s="438"/>
      <c r="N467" s="92" t="str">
        <f t="shared" si="14"/>
        <v/>
      </c>
      <c r="O467" s="272" t="str">
        <f t="shared" si="15"/>
        <v/>
      </c>
    </row>
    <row r="468" spans="1:15" ht="13.6">
      <c r="A468" s="304"/>
      <c r="B468" s="305"/>
      <c r="C468" s="322"/>
      <c r="D468" s="320"/>
      <c r="E468" s="437"/>
      <c r="F468" s="437"/>
      <c r="G468" s="437"/>
      <c r="H468" s="437"/>
      <c r="I468" s="437"/>
      <c r="J468" s="437"/>
      <c r="K468" s="437"/>
      <c r="L468" s="437"/>
      <c r="M468" s="438"/>
      <c r="N468" s="92" t="str">
        <f t="shared" si="14"/>
        <v/>
      </c>
      <c r="O468" s="272" t="str">
        <f t="shared" si="15"/>
        <v/>
      </c>
    </row>
    <row r="469" spans="1:15" ht="13.6">
      <c r="A469" s="304"/>
      <c r="B469" s="305"/>
      <c r="C469" s="322"/>
      <c r="D469" s="320"/>
      <c r="E469" s="437"/>
      <c r="F469" s="437"/>
      <c r="G469" s="437"/>
      <c r="H469" s="437"/>
      <c r="I469" s="437"/>
      <c r="J469" s="437"/>
      <c r="K469" s="437"/>
      <c r="L469" s="437"/>
      <c r="M469" s="438"/>
      <c r="N469" s="92" t="str">
        <f t="shared" si="14"/>
        <v/>
      </c>
      <c r="O469" s="272" t="str">
        <f t="shared" si="15"/>
        <v/>
      </c>
    </row>
    <row r="470" spans="1:15" ht="13.6">
      <c r="A470" s="304"/>
      <c r="B470" s="305"/>
      <c r="C470" s="322"/>
      <c r="D470" s="320"/>
      <c r="E470" s="437"/>
      <c r="F470" s="437"/>
      <c r="G470" s="437"/>
      <c r="H470" s="437"/>
      <c r="I470" s="437"/>
      <c r="J470" s="437"/>
      <c r="K470" s="437"/>
      <c r="L470" s="437"/>
      <c r="M470" s="438"/>
      <c r="N470" s="92" t="str">
        <f t="shared" si="14"/>
        <v/>
      </c>
      <c r="O470" s="272" t="str">
        <f t="shared" si="15"/>
        <v/>
      </c>
    </row>
    <row r="471" spans="1:15" ht="13.6">
      <c r="A471" s="304"/>
      <c r="B471" s="305"/>
      <c r="C471" s="322"/>
      <c r="D471" s="320"/>
      <c r="E471" s="437"/>
      <c r="F471" s="437"/>
      <c r="G471" s="437"/>
      <c r="H471" s="437"/>
      <c r="I471" s="437"/>
      <c r="J471" s="437"/>
      <c r="K471" s="437"/>
      <c r="L471" s="437"/>
      <c r="M471" s="438"/>
      <c r="N471" s="92" t="str">
        <f t="shared" si="14"/>
        <v/>
      </c>
      <c r="O471" s="272" t="str">
        <f t="shared" si="15"/>
        <v/>
      </c>
    </row>
    <row r="472" spans="1:15" ht="13.6">
      <c r="A472" s="304"/>
      <c r="B472" s="305"/>
      <c r="C472" s="322"/>
      <c r="D472" s="320"/>
      <c r="E472" s="437"/>
      <c r="F472" s="437"/>
      <c r="G472" s="437"/>
      <c r="H472" s="437"/>
      <c r="I472" s="437"/>
      <c r="J472" s="437"/>
      <c r="K472" s="437"/>
      <c r="L472" s="437"/>
      <c r="M472" s="438"/>
      <c r="N472" s="92" t="str">
        <f t="shared" si="14"/>
        <v/>
      </c>
      <c r="O472" s="272" t="str">
        <f t="shared" si="15"/>
        <v/>
      </c>
    </row>
    <row r="473" spans="1:15" ht="13.6">
      <c r="A473" s="304"/>
      <c r="B473" s="305"/>
      <c r="C473" s="322"/>
      <c r="D473" s="320"/>
      <c r="E473" s="437"/>
      <c r="F473" s="437"/>
      <c r="G473" s="437"/>
      <c r="H473" s="437"/>
      <c r="I473" s="437"/>
      <c r="J473" s="437"/>
      <c r="K473" s="437"/>
      <c r="L473" s="437"/>
      <c r="M473" s="438"/>
      <c r="N473" s="92" t="str">
        <f t="shared" si="14"/>
        <v/>
      </c>
      <c r="O473" s="272" t="str">
        <f t="shared" si="15"/>
        <v/>
      </c>
    </row>
    <row r="474" spans="1:15" ht="13.6">
      <c r="A474" s="304"/>
      <c r="B474" s="305"/>
      <c r="C474" s="322"/>
      <c r="D474" s="320"/>
      <c r="E474" s="437"/>
      <c r="F474" s="437"/>
      <c r="G474" s="437"/>
      <c r="H474" s="437"/>
      <c r="I474" s="437"/>
      <c r="J474" s="437"/>
      <c r="K474" s="437"/>
      <c r="L474" s="437"/>
      <c r="M474" s="438"/>
      <c r="N474" s="92" t="str">
        <f t="shared" si="14"/>
        <v/>
      </c>
      <c r="O474" s="272" t="str">
        <f t="shared" si="15"/>
        <v/>
      </c>
    </row>
    <row r="475" spans="1:15" ht="13.6">
      <c r="A475" s="304"/>
      <c r="B475" s="305"/>
      <c r="C475" s="322"/>
      <c r="D475" s="320"/>
      <c r="E475" s="437"/>
      <c r="F475" s="437"/>
      <c r="G475" s="437"/>
      <c r="H475" s="437"/>
      <c r="I475" s="437"/>
      <c r="J475" s="437"/>
      <c r="K475" s="437"/>
      <c r="L475" s="437"/>
      <c r="M475" s="438"/>
      <c r="N475" s="92" t="str">
        <f t="shared" si="14"/>
        <v/>
      </c>
      <c r="O475" s="272" t="str">
        <f t="shared" si="15"/>
        <v/>
      </c>
    </row>
    <row r="476" spans="1:15" ht="13.6">
      <c r="A476" s="304"/>
      <c r="B476" s="305"/>
      <c r="C476" s="322"/>
      <c r="D476" s="320"/>
      <c r="E476" s="437"/>
      <c r="F476" s="437"/>
      <c r="G476" s="437"/>
      <c r="H476" s="437"/>
      <c r="I476" s="437"/>
      <c r="J476" s="437"/>
      <c r="K476" s="437"/>
      <c r="L476" s="437"/>
      <c r="M476" s="438"/>
      <c r="N476" s="92" t="str">
        <f t="shared" si="14"/>
        <v/>
      </c>
      <c r="O476" s="272" t="str">
        <f t="shared" si="15"/>
        <v/>
      </c>
    </row>
    <row r="477" spans="1:15" ht="13.6">
      <c r="A477" s="304"/>
      <c r="B477" s="305"/>
      <c r="C477" s="322"/>
      <c r="D477" s="320"/>
      <c r="E477" s="437"/>
      <c r="F477" s="437"/>
      <c r="G477" s="437"/>
      <c r="H477" s="437"/>
      <c r="I477" s="437"/>
      <c r="J477" s="437"/>
      <c r="K477" s="437"/>
      <c r="L477" s="437"/>
      <c r="M477" s="438"/>
      <c r="N477" s="92" t="str">
        <f t="shared" si="14"/>
        <v/>
      </c>
      <c r="O477" s="272" t="str">
        <f t="shared" si="15"/>
        <v/>
      </c>
    </row>
    <row r="478" spans="1:15" ht="13.6">
      <c r="A478" s="304"/>
      <c r="B478" s="305"/>
      <c r="C478" s="322"/>
      <c r="D478" s="320"/>
      <c r="E478" s="437"/>
      <c r="F478" s="437"/>
      <c r="G478" s="437"/>
      <c r="H478" s="437"/>
      <c r="I478" s="437"/>
      <c r="J478" s="437"/>
      <c r="K478" s="437"/>
      <c r="L478" s="437"/>
      <c r="M478" s="438"/>
      <c r="N478" s="92" t="str">
        <f t="shared" si="14"/>
        <v/>
      </c>
      <c r="O478" s="272" t="str">
        <f t="shared" si="15"/>
        <v/>
      </c>
    </row>
    <row r="479" spans="1:15" ht="13.6">
      <c r="A479" s="304"/>
      <c r="B479" s="305"/>
      <c r="C479" s="322"/>
      <c r="D479" s="320"/>
      <c r="E479" s="437"/>
      <c r="F479" s="437"/>
      <c r="G479" s="437"/>
      <c r="H479" s="437"/>
      <c r="I479" s="437"/>
      <c r="J479" s="437"/>
      <c r="K479" s="437"/>
      <c r="L479" s="437"/>
      <c r="M479" s="438"/>
      <c r="N479" s="92" t="str">
        <f t="shared" si="14"/>
        <v/>
      </c>
      <c r="O479" s="272" t="str">
        <f t="shared" si="15"/>
        <v/>
      </c>
    </row>
    <row r="480" spans="1:15" ht="13.6">
      <c r="A480" s="304"/>
      <c r="B480" s="305"/>
      <c r="C480" s="322"/>
      <c r="D480" s="320"/>
      <c r="E480" s="437"/>
      <c r="F480" s="437"/>
      <c r="G480" s="437"/>
      <c r="H480" s="437"/>
      <c r="I480" s="437"/>
      <c r="J480" s="437"/>
      <c r="K480" s="437"/>
      <c r="L480" s="437"/>
      <c r="M480" s="438"/>
      <c r="N480" s="92" t="str">
        <f t="shared" si="14"/>
        <v/>
      </c>
      <c r="O480" s="272" t="str">
        <f t="shared" si="15"/>
        <v/>
      </c>
    </row>
    <row r="481" spans="1:15" ht="13.6">
      <c r="A481" s="304"/>
      <c r="B481" s="305"/>
      <c r="C481" s="322"/>
      <c r="D481" s="320"/>
      <c r="E481" s="437"/>
      <c r="F481" s="437"/>
      <c r="G481" s="437"/>
      <c r="H481" s="437"/>
      <c r="I481" s="437"/>
      <c r="J481" s="437"/>
      <c r="K481" s="437"/>
      <c r="L481" s="437"/>
      <c r="M481" s="438"/>
      <c r="N481" s="92" t="str">
        <f t="shared" si="14"/>
        <v/>
      </c>
      <c r="O481" s="272" t="str">
        <f t="shared" si="15"/>
        <v/>
      </c>
    </row>
    <row r="482" spans="1:15" ht="13.6">
      <c r="A482" s="304"/>
      <c r="B482" s="305"/>
      <c r="C482" s="322"/>
      <c r="D482" s="320"/>
      <c r="E482" s="437"/>
      <c r="F482" s="437"/>
      <c r="G482" s="437"/>
      <c r="H482" s="437"/>
      <c r="I482" s="437"/>
      <c r="J482" s="437"/>
      <c r="K482" s="437"/>
      <c r="L482" s="437"/>
      <c r="M482" s="438"/>
      <c r="N482" s="92" t="str">
        <f t="shared" si="14"/>
        <v/>
      </c>
      <c r="O482" s="272" t="str">
        <f t="shared" si="15"/>
        <v/>
      </c>
    </row>
    <row r="483" spans="1:15" ht="13.6">
      <c r="A483" s="304"/>
      <c r="B483" s="305"/>
      <c r="C483" s="322"/>
      <c r="D483" s="320"/>
      <c r="E483" s="437"/>
      <c r="F483" s="437"/>
      <c r="G483" s="437"/>
      <c r="H483" s="437"/>
      <c r="I483" s="437"/>
      <c r="J483" s="437"/>
      <c r="K483" s="437"/>
      <c r="L483" s="437"/>
      <c r="M483" s="438"/>
      <c r="N483" s="92" t="str">
        <f t="shared" si="14"/>
        <v/>
      </c>
      <c r="O483" s="272" t="str">
        <f t="shared" si="15"/>
        <v/>
      </c>
    </row>
    <row r="484" spans="1:15" ht="13.6">
      <c r="A484" s="304"/>
      <c r="B484" s="305"/>
      <c r="C484" s="322"/>
      <c r="D484" s="320"/>
      <c r="E484" s="437"/>
      <c r="F484" s="437"/>
      <c r="G484" s="437"/>
      <c r="H484" s="437"/>
      <c r="I484" s="437"/>
      <c r="J484" s="437"/>
      <c r="K484" s="437"/>
      <c r="L484" s="437"/>
      <c r="M484" s="438"/>
      <c r="N484" s="92" t="str">
        <f t="shared" si="14"/>
        <v/>
      </c>
      <c r="O484" s="272" t="str">
        <f t="shared" si="15"/>
        <v/>
      </c>
    </row>
    <row r="485" spans="1:15" ht="14.3" thickBot="1">
      <c r="A485" s="309"/>
      <c r="B485" s="310"/>
      <c r="C485" s="323"/>
      <c r="D485" s="324"/>
      <c r="E485" s="462"/>
      <c r="F485" s="462"/>
      <c r="G485" s="462"/>
      <c r="H485" s="462"/>
      <c r="I485" s="462"/>
      <c r="J485" s="462"/>
      <c r="K485" s="462"/>
      <c r="L485" s="462"/>
      <c r="M485" s="463"/>
      <c r="N485" s="273" t="str">
        <f t="shared" si="14"/>
        <v/>
      </c>
      <c r="O485" s="274" t="str">
        <f t="shared" si="15"/>
        <v/>
      </c>
    </row>
  </sheetData>
  <sheetProtection formatRows="0"/>
  <mergeCells count="485">
    <mergeCell ref="E483:M483"/>
    <mergeCell ref="E484:M484"/>
    <mergeCell ref="E485:M485"/>
    <mergeCell ref="E474:M474"/>
    <mergeCell ref="E475:M475"/>
    <mergeCell ref="E476:M476"/>
    <mergeCell ref="E477:M477"/>
    <mergeCell ref="E478:M478"/>
    <mergeCell ref="E479:M479"/>
    <mergeCell ref="E480:M480"/>
    <mergeCell ref="E481:M481"/>
    <mergeCell ref="E482:M482"/>
    <mergeCell ref="E447:M447"/>
    <mergeCell ref="E448:M448"/>
    <mergeCell ref="E449:M449"/>
    <mergeCell ref="E426:M426"/>
    <mergeCell ref="E427:M427"/>
    <mergeCell ref="E428:M428"/>
    <mergeCell ref="E17:M17"/>
    <mergeCell ref="E18:M18"/>
    <mergeCell ref="E19:M19"/>
    <mergeCell ref="E20:M20"/>
    <mergeCell ref="E21:M21"/>
    <mergeCell ref="E22:M22"/>
    <mergeCell ref="E23:M23"/>
    <mergeCell ref="E24:M24"/>
    <mergeCell ref="E25:M25"/>
    <mergeCell ref="E438:M438"/>
    <mergeCell ref="E439:M439"/>
    <mergeCell ref="E440:M440"/>
    <mergeCell ref="E441:M441"/>
    <mergeCell ref="E442:M442"/>
    <mergeCell ref="E443:M443"/>
    <mergeCell ref="E444:M444"/>
    <mergeCell ref="E445:M445"/>
    <mergeCell ref="E446:M446"/>
    <mergeCell ref="E469:M469"/>
    <mergeCell ref="E470:M470"/>
    <mergeCell ref="E471:M471"/>
    <mergeCell ref="E472:M472"/>
    <mergeCell ref="E473:M473"/>
    <mergeCell ref="E450:M450"/>
    <mergeCell ref="E451:M451"/>
    <mergeCell ref="E452:M452"/>
    <mergeCell ref="E453:M453"/>
    <mergeCell ref="E454:M454"/>
    <mergeCell ref="E455:M455"/>
    <mergeCell ref="E456:M456"/>
    <mergeCell ref="E457:M457"/>
    <mergeCell ref="E458:M458"/>
    <mergeCell ref="E459:M459"/>
    <mergeCell ref="E460:M460"/>
    <mergeCell ref="E461:M461"/>
    <mergeCell ref="E462:M462"/>
    <mergeCell ref="E463:M463"/>
    <mergeCell ref="E464:M464"/>
    <mergeCell ref="E465:M465"/>
    <mergeCell ref="E466:M466"/>
    <mergeCell ref="E467:M467"/>
    <mergeCell ref="E468:M468"/>
    <mergeCell ref="E429:M429"/>
    <mergeCell ref="E430:M430"/>
    <mergeCell ref="E431:M431"/>
    <mergeCell ref="E432:M432"/>
    <mergeCell ref="E433:M433"/>
    <mergeCell ref="E434:M434"/>
    <mergeCell ref="E435:M435"/>
    <mergeCell ref="E436:M436"/>
    <mergeCell ref="E437:M437"/>
    <mergeCell ref="E423:M423"/>
    <mergeCell ref="E424:M424"/>
    <mergeCell ref="E425:M425"/>
    <mergeCell ref="E402:M402"/>
    <mergeCell ref="E403:M403"/>
    <mergeCell ref="E404:M404"/>
    <mergeCell ref="E405:M405"/>
    <mergeCell ref="E406:M406"/>
    <mergeCell ref="E407:M407"/>
    <mergeCell ref="E408:M408"/>
    <mergeCell ref="E409:M409"/>
    <mergeCell ref="E410:M410"/>
    <mergeCell ref="E411:M411"/>
    <mergeCell ref="E412:M412"/>
    <mergeCell ref="E413:M413"/>
    <mergeCell ref="E414:M414"/>
    <mergeCell ref="E415:M415"/>
    <mergeCell ref="E416:M416"/>
    <mergeCell ref="E417:M417"/>
    <mergeCell ref="E418:M418"/>
    <mergeCell ref="E419:M419"/>
    <mergeCell ref="E420:M420"/>
    <mergeCell ref="E421:M421"/>
    <mergeCell ref="E422:M422"/>
    <mergeCell ref="E399:M399"/>
    <mergeCell ref="E400:M400"/>
    <mergeCell ref="E401:M401"/>
    <mergeCell ref="E378:M378"/>
    <mergeCell ref="E379:M379"/>
    <mergeCell ref="E380:M380"/>
    <mergeCell ref="E381:M381"/>
    <mergeCell ref="E382:M382"/>
    <mergeCell ref="E383:M383"/>
    <mergeCell ref="E384:M384"/>
    <mergeCell ref="E385:M385"/>
    <mergeCell ref="E386:M386"/>
    <mergeCell ref="E387:M387"/>
    <mergeCell ref="E388:M388"/>
    <mergeCell ref="E389:M389"/>
    <mergeCell ref="E390:M390"/>
    <mergeCell ref="E391:M391"/>
    <mergeCell ref="E392:M392"/>
    <mergeCell ref="E393:M393"/>
    <mergeCell ref="E394:M394"/>
    <mergeCell ref="E395:M395"/>
    <mergeCell ref="E396:M396"/>
    <mergeCell ref="E397:M397"/>
    <mergeCell ref="E398:M398"/>
    <mergeCell ref="E375:M375"/>
    <mergeCell ref="E376:M376"/>
    <mergeCell ref="E377:M377"/>
    <mergeCell ref="E354:M354"/>
    <mergeCell ref="E355:M355"/>
    <mergeCell ref="E356:M356"/>
    <mergeCell ref="E357:M357"/>
    <mergeCell ref="E358:M358"/>
    <mergeCell ref="E359:M359"/>
    <mergeCell ref="E360:M360"/>
    <mergeCell ref="E361:M361"/>
    <mergeCell ref="E362:M362"/>
    <mergeCell ref="E363:M363"/>
    <mergeCell ref="E364:M364"/>
    <mergeCell ref="E365:M365"/>
    <mergeCell ref="E366:M366"/>
    <mergeCell ref="E367:M367"/>
    <mergeCell ref="E368:M368"/>
    <mergeCell ref="E369:M369"/>
    <mergeCell ref="E370:M370"/>
    <mergeCell ref="E371:M371"/>
    <mergeCell ref="E372:M372"/>
    <mergeCell ref="E373:M373"/>
    <mergeCell ref="E374:M374"/>
    <mergeCell ref="E351:M351"/>
    <mergeCell ref="E352:M352"/>
    <mergeCell ref="E353:M353"/>
    <mergeCell ref="E330:M330"/>
    <mergeCell ref="E331:M331"/>
    <mergeCell ref="E332:M332"/>
    <mergeCell ref="E333:M333"/>
    <mergeCell ref="E334:M334"/>
    <mergeCell ref="E335:M335"/>
    <mergeCell ref="E336:M336"/>
    <mergeCell ref="E337:M337"/>
    <mergeCell ref="E338:M338"/>
    <mergeCell ref="E339:M339"/>
    <mergeCell ref="E340:M340"/>
    <mergeCell ref="E341:M341"/>
    <mergeCell ref="E342:M342"/>
    <mergeCell ref="E343:M343"/>
    <mergeCell ref="E344:M344"/>
    <mergeCell ref="E345:M345"/>
    <mergeCell ref="E346:M346"/>
    <mergeCell ref="E347:M347"/>
    <mergeCell ref="E348:M348"/>
    <mergeCell ref="E349:M349"/>
    <mergeCell ref="E350:M350"/>
    <mergeCell ref="E327:M327"/>
    <mergeCell ref="E328:M328"/>
    <mergeCell ref="E329:M329"/>
    <mergeCell ref="E306:M306"/>
    <mergeCell ref="E307:M307"/>
    <mergeCell ref="E308:M308"/>
    <mergeCell ref="E309:M309"/>
    <mergeCell ref="E310:M310"/>
    <mergeCell ref="E311:M311"/>
    <mergeCell ref="E312:M312"/>
    <mergeCell ref="E313:M313"/>
    <mergeCell ref="E314:M314"/>
    <mergeCell ref="E315:M315"/>
    <mergeCell ref="E316:M316"/>
    <mergeCell ref="E317:M317"/>
    <mergeCell ref="E318:M318"/>
    <mergeCell ref="E319:M319"/>
    <mergeCell ref="E320:M320"/>
    <mergeCell ref="E321:M321"/>
    <mergeCell ref="E322:M322"/>
    <mergeCell ref="E323:M323"/>
    <mergeCell ref="E324:M324"/>
    <mergeCell ref="E325:M325"/>
    <mergeCell ref="E326:M326"/>
    <mergeCell ref="E303:M303"/>
    <mergeCell ref="E304:M304"/>
    <mergeCell ref="E305:M305"/>
    <mergeCell ref="E282:M282"/>
    <mergeCell ref="E283:M283"/>
    <mergeCell ref="E284:M284"/>
    <mergeCell ref="E285:M285"/>
    <mergeCell ref="E286:M286"/>
    <mergeCell ref="E287:M287"/>
    <mergeCell ref="E288:M288"/>
    <mergeCell ref="E289:M289"/>
    <mergeCell ref="E290:M290"/>
    <mergeCell ref="E291:M291"/>
    <mergeCell ref="E292:M292"/>
    <mergeCell ref="E293:M293"/>
    <mergeCell ref="E294:M294"/>
    <mergeCell ref="E295:M295"/>
    <mergeCell ref="E296:M296"/>
    <mergeCell ref="E297:M297"/>
    <mergeCell ref="E298:M298"/>
    <mergeCell ref="E299:M299"/>
    <mergeCell ref="E300:M300"/>
    <mergeCell ref="E301:M301"/>
    <mergeCell ref="E302:M302"/>
    <mergeCell ref="E279:M279"/>
    <mergeCell ref="E280:M280"/>
    <mergeCell ref="E281:M281"/>
    <mergeCell ref="E258:M258"/>
    <mergeCell ref="E259:M259"/>
    <mergeCell ref="E260:M260"/>
    <mergeCell ref="E261:M261"/>
    <mergeCell ref="E262:M262"/>
    <mergeCell ref="E263:M263"/>
    <mergeCell ref="E264:M264"/>
    <mergeCell ref="E265:M265"/>
    <mergeCell ref="E266:M266"/>
    <mergeCell ref="E267:M267"/>
    <mergeCell ref="E268:M268"/>
    <mergeCell ref="E269:M269"/>
    <mergeCell ref="E270:M270"/>
    <mergeCell ref="E271:M271"/>
    <mergeCell ref="E272:M272"/>
    <mergeCell ref="E273:M273"/>
    <mergeCell ref="E274:M274"/>
    <mergeCell ref="E275:M275"/>
    <mergeCell ref="E276:M276"/>
    <mergeCell ref="E277:M277"/>
    <mergeCell ref="E278:M278"/>
    <mergeCell ref="E255:M255"/>
    <mergeCell ref="E256:M256"/>
    <mergeCell ref="E257:M257"/>
    <mergeCell ref="E234:M234"/>
    <mergeCell ref="E235:M235"/>
    <mergeCell ref="E236:M236"/>
    <mergeCell ref="E237:M237"/>
    <mergeCell ref="E238:M238"/>
    <mergeCell ref="E239:M239"/>
    <mergeCell ref="E240:M240"/>
    <mergeCell ref="E241:M241"/>
    <mergeCell ref="E242:M242"/>
    <mergeCell ref="E243:M243"/>
    <mergeCell ref="E244:M244"/>
    <mergeCell ref="E245:M245"/>
    <mergeCell ref="E246:M246"/>
    <mergeCell ref="E247:M247"/>
    <mergeCell ref="E248:M248"/>
    <mergeCell ref="E249:M249"/>
    <mergeCell ref="E250:M250"/>
    <mergeCell ref="E251:M251"/>
    <mergeCell ref="E252:M252"/>
    <mergeCell ref="E253:M253"/>
    <mergeCell ref="E254:M254"/>
    <mergeCell ref="E231:M231"/>
    <mergeCell ref="E232:M232"/>
    <mergeCell ref="E233:M233"/>
    <mergeCell ref="E210:M210"/>
    <mergeCell ref="E211:M211"/>
    <mergeCell ref="E212:M212"/>
    <mergeCell ref="E213:M213"/>
    <mergeCell ref="E214:M214"/>
    <mergeCell ref="E215:M215"/>
    <mergeCell ref="E216:M216"/>
    <mergeCell ref="E217:M217"/>
    <mergeCell ref="E218:M218"/>
    <mergeCell ref="E219:M219"/>
    <mergeCell ref="E220:M220"/>
    <mergeCell ref="E221:M221"/>
    <mergeCell ref="E222:M222"/>
    <mergeCell ref="E223:M223"/>
    <mergeCell ref="E224:M224"/>
    <mergeCell ref="E225:M225"/>
    <mergeCell ref="E226:M226"/>
    <mergeCell ref="E227:M227"/>
    <mergeCell ref="E228:M228"/>
    <mergeCell ref="E229:M229"/>
    <mergeCell ref="E230:M230"/>
    <mergeCell ref="E207:M207"/>
    <mergeCell ref="E208:M208"/>
    <mergeCell ref="E209:M209"/>
    <mergeCell ref="E186:M186"/>
    <mergeCell ref="E187:M187"/>
    <mergeCell ref="E188:M188"/>
    <mergeCell ref="E189:M189"/>
    <mergeCell ref="E190:M190"/>
    <mergeCell ref="E191:M191"/>
    <mergeCell ref="E192:M192"/>
    <mergeCell ref="E193:M193"/>
    <mergeCell ref="E194:M194"/>
    <mergeCell ref="E195:M195"/>
    <mergeCell ref="E196:M196"/>
    <mergeCell ref="E197:M197"/>
    <mergeCell ref="E198:M198"/>
    <mergeCell ref="E199:M199"/>
    <mergeCell ref="E200:M200"/>
    <mergeCell ref="E201:M201"/>
    <mergeCell ref="E202:M202"/>
    <mergeCell ref="E203:M203"/>
    <mergeCell ref="E204:M204"/>
    <mergeCell ref="E205:M205"/>
    <mergeCell ref="E206:M206"/>
    <mergeCell ref="E183:M183"/>
    <mergeCell ref="E184:M184"/>
    <mergeCell ref="E185:M185"/>
    <mergeCell ref="E162:M162"/>
    <mergeCell ref="E163:M163"/>
    <mergeCell ref="E164:M164"/>
    <mergeCell ref="E165:M165"/>
    <mergeCell ref="E166:M166"/>
    <mergeCell ref="E167:M167"/>
    <mergeCell ref="E168:M168"/>
    <mergeCell ref="E169:M169"/>
    <mergeCell ref="E170:M170"/>
    <mergeCell ref="E171:M171"/>
    <mergeCell ref="E172:M172"/>
    <mergeCell ref="E173:M173"/>
    <mergeCell ref="E174:M174"/>
    <mergeCell ref="E175:M175"/>
    <mergeCell ref="E176:M176"/>
    <mergeCell ref="E177:M177"/>
    <mergeCell ref="E178:M178"/>
    <mergeCell ref="E179:M179"/>
    <mergeCell ref="E180:M180"/>
    <mergeCell ref="E181:M181"/>
    <mergeCell ref="E182:M182"/>
    <mergeCell ref="E159:M159"/>
    <mergeCell ref="E160:M160"/>
    <mergeCell ref="E161:M161"/>
    <mergeCell ref="E138:M138"/>
    <mergeCell ref="E139:M139"/>
    <mergeCell ref="E140:M140"/>
    <mergeCell ref="E141:M141"/>
    <mergeCell ref="E142:M142"/>
    <mergeCell ref="E143:M143"/>
    <mergeCell ref="E144:M144"/>
    <mergeCell ref="E145:M145"/>
    <mergeCell ref="E146:M146"/>
    <mergeCell ref="E147:M147"/>
    <mergeCell ref="E148:M148"/>
    <mergeCell ref="E149:M149"/>
    <mergeCell ref="E150:M150"/>
    <mergeCell ref="E151:M151"/>
    <mergeCell ref="E152:M152"/>
    <mergeCell ref="E153:M153"/>
    <mergeCell ref="E154:M154"/>
    <mergeCell ref="E155:M155"/>
    <mergeCell ref="E156:M156"/>
    <mergeCell ref="E157:M157"/>
    <mergeCell ref="E158:M158"/>
    <mergeCell ref="E135:M135"/>
    <mergeCell ref="E136:M136"/>
    <mergeCell ref="E137:M137"/>
    <mergeCell ref="E114:M114"/>
    <mergeCell ref="E115:M115"/>
    <mergeCell ref="E116:M116"/>
    <mergeCell ref="E117:M117"/>
    <mergeCell ref="E118:M118"/>
    <mergeCell ref="E119:M119"/>
    <mergeCell ref="E120:M120"/>
    <mergeCell ref="E121:M121"/>
    <mergeCell ref="E122:M122"/>
    <mergeCell ref="E123:M123"/>
    <mergeCell ref="E124:M124"/>
    <mergeCell ref="E125:M125"/>
    <mergeCell ref="E126:M126"/>
    <mergeCell ref="E127:M127"/>
    <mergeCell ref="E128:M128"/>
    <mergeCell ref="E129:M129"/>
    <mergeCell ref="E130:M130"/>
    <mergeCell ref="E131:M131"/>
    <mergeCell ref="E132:M132"/>
    <mergeCell ref="E133:M133"/>
    <mergeCell ref="E134:M134"/>
    <mergeCell ref="E111:M111"/>
    <mergeCell ref="E112:M112"/>
    <mergeCell ref="E113:M113"/>
    <mergeCell ref="E90:M90"/>
    <mergeCell ref="E91:M91"/>
    <mergeCell ref="E92:M92"/>
    <mergeCell ref="E93:M93"/>
    <mergeCell ref="E94:M94"/>
    <mergeCell ref="E95:M95"/>
    <mergeCell ref="E96:M96"/>
    <mergeCell ref="E97:M97"/>
    <mergeCell ref="E98:M98"/>
    <mergeCell ref="E99:M99"/>
    <mergeCell ref="E100:M100"/>
    <mergeCell ref="E101:M101"/>
    <mergeCell ref="E102:M102"/>
    <mergeCell ref="E103:M103"/>
    <mergeCell ref="E104:M104"/>
    <mergeCell ref="E105:M105"/>
    <mergeCell ref="E106:M106"/>
    <mergeCell ref="E107:M107"/>
    <mergeCell ref="E108:M108"/>
    <mergeCell ref="E109:M109"/>
    <mergeCell ref="E110:M110"/>
    <mergeCell ref="E87:M87"/>
    <mergeCell ref="E88:M88"/>
    <mergeCell ref="E89:M89"/>
    <mergeCell ref="E66:M66"/>
    <mergeCell ref="E67:M67"/>
    <mergeCell ref="E68:M68"/>
    <mergeCell ref="E69:M69"/>
    <mergeCell ref="E70:M70"/>
    <mergeCell ref="E71:M71"/>
    <mergeCell ref="E72:M72"/>
    <mergeCell ref="E73:M73"/>
    <mergeCell ref="E74:M74"/>
    <mergeCell ref="E75:M75"/>
    <mergeCell ref="E76:M76"/>
    <mergeCell ref="E77:M77"/>
    <mergeCell ref="E78:M78"/>
    <mergeCell ref="E79:M79"/>
    <mergeCell ref="E80:M80"/>
    <mergeCell ref="E81:M81"/>
    <mergeCell ref="E82:M82"/>
    <mergeCell ref="E83:M83"/>
    <mergeCell ref="E84:M84"/>
    <mergeCell ref="E85:M85"/>
    <mergeCell ref="E86:M86"/>
    <mergeCell ref="E65:M65"/>
    <mergeCell ref="E42:M42"/>
    <mergeCell ref="E43:M43"/>
    <mergeCell ref="E44:M44"/>
    <mergeCell ref="E45:M45"/>
    <mergeCell ref="E46:M46"/>
    <mergeCell ref="E47:M47"/>
    <mergeCell ref="E48:M48"/>
    <mergeCell ref="E49:M49"/>
    <mergeCell ref="E50:M50"/>
    <mergeCell ref="E51:M51"/>
    <mergeCell ref="E52:M52"/>
    <mergeCell ref="E53:M53"/>
    <mergeCell ref="E54:M54"/>
    <mergeCell ref="E55:M55"/>
    <mergeCell ref="E56:M56"/>
    <mergeCell ref="E57:M57"/>
    <mergeCell ref="E58:M58"/>
    <mergeCell ref="E59:M59"/>
    <mergeCell ref="E60:M60"/>
    <mergeCell ref="E61:M61"/>
    <mergeCell ref="E62:M62"/>
    <mergeCell ref="E27:M27"/>
    <mergeCell ref="A8:B8"/>
    <mergeCell ref="A10:C10"/>
    <mergeCell ref="A11:B11"/>
    <mergeCell ref="A12:B12"/>
    <mergeCell ref="A13:B13"/>
    <mergeCell ref="E15:M16"/>
    <mergeCell ref="E63:M63"/>
    <mergeCell ref="E64:M64"/>
    <mergeCell ref="M12:O13"/>
    <mergeCell ref="B2:H2"/>
    <mergeCell ref="A1:O1"/>
    <mergeCell ref="J2:M2"/>
    <mergeCell ref="A5:O5"/>
    <mergeCell ref="A4:O4"/>
    <mergeCell ref="E39:M39"/>
    <mergeCell ref="E40:M40"/>
    <mergeCell ref="E41:M41"/>
    <mergeCell ref="E28:M28"/>
    <mergeCell ref="E29:M29"/>
    <mergeCell ref="A15:A16"/>
    <mergeCell ref="O15:O16"/>
    <mergeCell ref="E7:I7"/>
    <mergeCell ref="K7:O7"/>
    <mergeCell ref="E30:M30"/>
    <mergeCell ref="E31:M31"/>
    <mergeCell ref="E32:M32"/>
    <mergeCell ref="E33:M33"/>
    <mergeCell ref="E34:M34"/>
    <mergeCell ref="E35:M35"/>
    <mergeCell ref="E36:M36"/>
    <mergeCell ref="E37:M37"/>
    <mergeCell ref="E38:M38"/>
    <mergeCell ref="E26:M26"/>
  </mergeCells>
  <dataValidations count="1">
    <dataValidation type="list" allowBlank="1" showInputMessage="1" showErrorMessage="1" sqref="C12:C13" xr:uid="{00000000-0002-0000-0200-000000000000}">
      <formula1>"X"</formula1>
    </dataValidation>
  </dataValidations>
  <pageMargins left="0.7" right="0.7" top="0.65" bottom="0.65" header="0.3" footer="0.3"/>
  <pageSetup paperSize="5" scale="74" fitToHeight="0" orientation="landscape" r:id="rId1"/>
  <headerFooter differentFirst="1">
    <firstHeader>&amp;L&amp;G&amp;C&amp;"-,Bold"EPA Cold NMHC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Sheet2!$C$5:$C$6</xm:f>
          </x14:formula1>
          <xm:sqref>B17:B485</xm:sqref>
        </x14:dataValidation>
        <x14:dataValidation type="list" allowBlank="1" showInputMessage="1" showErrorMessage="1" xr:uid="{00000000-0002-0000-0200-000002000000}">
          <x14:formula1>
            <xm:f>Sheet2!$E$1:$E$13</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9"/>
  <sheetViews>
    <sheetView zoomScale="55" zoomScaleNormal="55" workbookViewId="0">
      <selection activeCell="K7" sqref="K7"/>
    </sheetView>
  </sheetViews>
  <sheetFormatPr defaultRowHeight="12.9"/>
  <cols>
    <col min="1" max="1" width="12.375" customWidth="1"/>
    <col min="3" max="3" width="18.25" customWidth="1"/>
    <col min="4" max="4" width="17.75" customWidth="1"/>
    <col min="5" max="5" width="17.625" customWidth="1"/>
    <col min="6" max="6" width="20.25" customWidth="1"/>
    <col min="7" max="7" width="17.125" customWidth="1"/>
    <col min="8" max="8" width="11.875" customWidth="1"/>
    <col min="9" max="9" width="25.375" customWidth="1"/>
    <col min="10" max="10" width="14.25" customWidth="1"/>
    <col min="11" max="11" width="131.5" customWidth="1"/>
    <col min="13" max="13" width="12.25" customWidth="1"/>
    <col min="15" max="15" width="10.875" bestFit="1" customWidth="1"/>
    <col min="17" max="17" width="10.5" customWidth="1"/>
  </cols>
  <sheetData>
    <row r="1" spans="1:18" ht="35.35" customHeight="1">
      <c r="A1" s="464" t="s">
        <v>230</v>
      </c>
      <c r="B1" s="464"/>
      <c r="C1" s="464"/>
      <c r="D1" s="464"/>
      <c r="E1" s="464"/>
      <c r="F1" s="464"/>
      <c r="G1" s="464"/>
      <c r="H1" s="464"/>
      <c r="I1" s="464"/>
      <c r="J1" s="464"/>
      <c r="K1" s="464"/>
      <c r="L1" s="34"/>
      <c r="M1" s="34"/>
      <c r="N1" s="356" t="s">
        <v>311</v>
      </c>
      <c r="O1" s="50"/>
      <c r="P1" s="50"/>
      <c r="Q1" s="50"/>
    </row>
    <row r="2" spans="1:18" ht="30.6">
      <c r="A2" s="396" t="s">
        <v>46</v>
      </c>
      <c r="B2" s="396"/>
      <c r="C2" s="396"/>
      <c r="D2" s="396"/>
      <c r="E2" s="396"/>
      <c r="F2" s="396"/>
      <c r="G2" s="396"/>
      <c r="H2" s="396"/>
      <c r="I2" s="396"/>
      <c r="J2" s="125"/>
      <c r="K2" s="125" t="s">
        <v>34</v>
      </c>
      <c r="L2" s="50"/>
      <c r="M2" s="50"/>
      <c r="N2" s="356" t="s">
        <v>307</v>
      </c>
      <c r="O2" s="50"/>
      <c r="P2" s="50"/>
      <c r="Q2" s="50"/>
    </row>
    <row r="3" spans="1:18" s="43" customFormat="1" ht="32.6" customHeight="1" thickBot="1">
      <c r="A3" s="34"/>
      <c r="B3" s="34"/>
      <c r="C3" s="34"/>
      <c r="D3" s="34"/>
      <c r="E3" s="34"/>
      <c r="F3" s="34"/>
      <c r="G3" s="34"/>
      <c r="H3" s="34"/>
      <c r="I3" s="34"/>
      <c r="J3" s="34"/>
      <c r="K3" s="34"/>
      <c r="L3" s="50"/>
      <c r="M3" s="50"/>
      <c r="N3" s="356" t="s">
        <v>312</v>
      </c>
      <c r="O3" s="50"/>
      <c r="P3" s="50"/>
      <c r="Q3" s="50"/>
    </row>
    <row r="4" spans="1:18" s="43" customFormat="1" ht="30.6">
      <c r="A4" s="374" t="s">
        <v>283</v>
      </c>
      <c r="B4" s="375"/>
      <c r="C4" s="375"/>
      <c r="D4" s="375"/>
      <c r="E4" s="375"/>
      <c r="F4" s="375"/>
      <c r="G4" s="375"/>
      <c r="H4" s="375"/>
      <c r="I4" s="375"/>
      <c r="J4" s="375"/>
      <c r="K4" s="376"/>
      <c r="L4" s="50"/>
      <c r="M4" s="50"/>
      <c r="N4" s="356" t="s">
        <v>313</v>
      </c>
      <c r="O4" s="50"/>
      <c r="P4" s="50"/>
      <c r="Q4" s="50"/>
    </row>
    <row r="5" spans="1:18" s="43" customFormat="1" ht="116.35" customHeight="1" thickBot="1">
      <c r="A5" s="371" t="s">
        <v>296</v>
      </c>
      <c r="B5" s="372"/>
      <c r="C5" s="372"/>
      <c r="D5" s="372"/>
      <c r="E5" s="372"/>
      <c r="F5" s="372"/>
      <c r="G5" s="372"/>
      <c r="H5" s="372"/>
      <c r="I5" s="372"/>
      <c r="J5" s="372"/>
      <c r="K5" s="373"/>
      <c r="L5" s="50"/>
      <c r="M5" s="50"/>
      <c r="N5" s="50"/>
      <c r="O5" s="50"/>
      <c r="P5" s="50"/>
      <c r="Q5" s="50"/>
    </row>
    <row r="6" spans="1:18" ht="12.1" customHeight="1" thickBot="1">
      <c r="A6" s="34"/>
      <c r="B6" s="35"/>
      <c r="C6" s="35"/>
      <c r="D6" s="35"/>
      <c r="E6" s="35"/>
      <c r="F6" s="35"/>
      <c r="G6" s="35"/>
      <c r="H6" s="35"/>
      <c r="I6" s="35"/>
      <c r="J6" s="35"/>
      <c r="K6" s="35"/>
      <c r="L6" s="14"/>
      <c r="M6" s="14"/>
    </row>
    <row r="7" spans="1:18" ht="50.3" customHeight="1" thickBot="1">
      <c r="A7" s="465" t="s">
        <v>22</v>
      </c>
      <c r="B7" s="466"/>
      <c r="C7" s="467"/>
      <c r="D7" s="468">
        <v>2019</v>
      </c>
      <c r="E7" s="469"/>
      <c r="F7" s="35"/>
      <c r="G7" s="135"/>
      <c r="H7" s="35"/>
      <c r="I7" s="135"/>
      <c r="J7" s="35"/>
      <c r="K7" s="344"/>
      <c r="L7" s="3"/>
      <c r="M7" s="14"/>
    </row>
    <row r="8" spans="1:18" ht="12.1" customHeight="1" thickBot="1">
      <c r="A8" s="34"/>
      <c r="B8" s="35"/>
      <c r="C8" s="35"/>
      <c r="D8" s="35"/>
      <c r="E8" s="35"/>
      <c r="F8" s="35"/>
      <c r="G8" s="35"/>
      <c r="H8" s="35"/>
      <c r="I8" s="35"/>
      <c r="J8" s="35"/>
      <c r="K8" s="39"/>
      <c r="L8" s="30"/>
      <c r="M8" s="36"/>
    </row>
    <row r="9" spans="1:18" s="1" customFormat="1" ht="18" customHeight="1" thickBot="1">
      <c r="A9" s="48"/>
      <c r="B9" s="48"/>
      <c r="C9" s="48"/>
      <c r="D9" s="411" t="s">
        <v>5</v>
      </c>
      <c r="E9" s="412"/>
      <c r="F9" s="413"/>
      <c r="G9" s="408" t="s">
        <v>42</v>
      </c>
      <c r="H9" s="397" t="s">
        <v>52</v>
      </c>
      <c r="I9" s="397" t="s">
        <v>53</v>
      </c>
      <c r="J9" s="397" t="s">
        <v>48</v>
      </c>
      <c r="K9" s="408" t="s">
        <v>4</v>
      </c>
      <c r="L9" s="52"/>
      <c r="M9" s="54"/>
    </row>
    <row r="10" spans="1:18" s="1" customFormat="1" ht="84.1" customHeight="1" thickBot="1">
      <c r="A10" s="416" t="s">
        <v>30</v>
      </c>
      <c r="B10" s="416" t="s">
        <v>6</v>
      </c>
      <c r="C10" s="400" t="s">
        <v>7</v>
      </c>
      <c r="D10" s="2" t="s">
        <v>87</v>
      </c>
      <c r="E10" s="45" t="s">
        <v>88</v>
      </c>
      <c r="F10" s="46" t="s">
        <v>115</v>
      </c>
      <c r="G10" s="410"/>
      <c r="H10" s="398"/>
      <c r="I10" s="398"/>
      <c r="J10" s="398"/>
      <c r="K10" s="409"/>
      <c r="L10" s="53"/>
      <c r="M10" s="54"/>
      <c r="Q10" s="129"/>
      <c r="R10" s="129"/>
    </row>
    <row r="11" spans="1:18" s="1" customFormat="1" ht="21.1" customHeight="1" thickBot="1">
      <c r="A11" s="417"/>
      <c r="B11" s="417"/>
      <c r="C11" s="401"/>
      <c r="D11" s="47" t="s">
        <v>31</v>
      </c>
      <c r="E11" s="47" t="s">
        <v>31</v>
      </c>
      <c r="F11" s="126" t="s">
        <v>8</v>
      </c>
      <c r="G11" s="47" t="s">
        <v>31</v>
      </c>
      <c r="H11" s="399"/>
      <c r="I11" s="399"/>
      <c r="J11" s="399"/>
      <c r="K11" s="410"/>
      <c r="L11" s="53"/>
      <c r="M11" s="51"/>
      <c r="Q11" s="89"/>
    </row>
    <row r="12" spans="1:18" s="1" customFormat="1" ht="11.25" customHeight="1">
      <c r="A12" s="8"/>
      <c r="B12" s="8"/>
      <c r="C12" s="8"/>
      <c r="D12" s="6"/>
      <c r="E12" s="6"/>
      <c r="F12" s="6"/>
      <c r="G12" s="6"/>
      <c r="H12" s="9"/>
      <c r="I12" s="9"/>
      <c r="J12" s="9"/>
      <c r="K12" s="9"/>
      <c r="L12" s="49"/>
      <c r="M12" s="60"/>
    </row>
    <row r="13" spans="1:18" s="1" customFormat="1" ht="11.25" customHeight="1">
      <c r="A13" s="8"/>
      <c r="B13" s="8"/>
      <c r="C13" s="8"/>
      <c r="D13" s="6"/>
      <c r="E13" s="6"/>
      <c r="F13" s="6"/>
      <c r="G13" s="6"/>
      <c r="H13" s="9"/>
      <c r="I13" s="9"/>
      <c r="J13" s="9"/>
      <c r="K13" s="9"/>
      <c r="L13" s="49"/>
      <c r="M13" s="60"/>
    </row>
    <row r="14" spans="1:18" s="1" customFormat="1" ht="16.3" thickBot="1">
      <c r="A14" s="10" t="s">
        <v>120</v>
      </c>
      <c r="B14" s="11"/>
      <c r="C14" s="11"/>
      <c r="D14" s="11"/>
      <c r="E14" s="11"/>
      <c r="F14" s="4"/>
      <c r="G14" s="12"/>
      <c r="H14" s="11"/>
      <c r="I14" s="11"/>
      <c r="J14" s="11"/>
      <c r="K14" s="13"/>
      <c r="L14" s="11"/>
      <c r="M14" s="13"/>
    </row>
    <row r="15" spans="1:18" s="14" customFormat="1" ht="15.65">
      <c r="A15" s="85">
        <v>40664</v>
      </c>
      <c r="B15" s="22">
        <v>2010</v>
      </c>
      <c r="C15" s="107" t="s">
        <v>74</v>
      </c>
      <c r="D15" s="143" t="str">
        <f>IF(AND(B15&lt;2008,C15="LDV/LLDT"),"Not Allowed", IF(AND(B15&lt;2010,C15="HLDT/MDPV"),"Not Allowed", IF(AND(B15&gt;2007,C15="LDV/LLDT"),"0.3", IF(AND(B15&gt;2009,C15="HLDT/MDPV"),"0.5",  ERROR))))</f>
        <v>0.3</v>
      </c>
      <c r="E15" s="132">
        <v>0.3</v>
      </c>
      <c r="F15" s="106">
        <v>10002</v>
      </c>
      <c r="G15" s="111">
        <f>IF(D15="","ERROR",IF(E15="","ERROR",astm((astm(D15,1)-(astm(E15,1)))*F15,0)))</f>
        <v>0</v>
      </c>
      <c r="H15" s="68">
        <v>40543</v>
      </c>
      <c r="I15" s="115" t="s">
        <v>114</v>
      </c>
      <c r="J15" s="115" t="s">
        <v>113</v>
      </c>
      <c r="K15" s="26" t="s">
        <v>244</v>
      </c>
      <c r="L15" s="11"/>
      <c r="M15" s="4"/>
      <c r="Q15" s="89"/>
    </row>
    <row r="16" spans="1:18" s="14" customFormat="1" ht="16.3" thickBot="1">
      <c r="A16" s="24"/>
      <c r="B16" s="57">
        <v>2010</v>
      </c>
      <c r="C16" s="61" t="s">
        <v>9</v>
      </c>
      <c r="D16" s="72" t="s">
        <v>10</v>
      </c>
      <c r="E16" s="73" t="s">
        <v>10</v>
      </c>
      <c r="F16" s="76" t="s">
        <v>10</v>
      </c>
      <c r="G16" s="349"/>
      <c r="H16" s="71" t="s">
        <v>10</v>
      </c>
      <c r="I16" s="71" t="s">
        <v>10</v>
      </c>
      <c r="J16" s="74" t="s">
        <v>10</v>
      </c>
      <c r="K16" s="28"/>
      <c r="L16" s="11"/>
      <c r="M16" s="4"/>
    </row>
    <row r="17" spans="1:17" s="14" customFormat="1" ht="16.3" thickBot="1">
      <c r="A17" s="17"/>
      <c r="B17" s="18"/>
      <c r="C17" s="18"/>
      <c r="D17" s="424" t="s">
        <v>129</v>
      </c>
      <c r="E17" s="425"/>
      <c r="F17" s="426"/>
      <c r="G17" s="21">
        <f>SUM(G15:G16)</f>
        <v>0</v>
      </c>
      <c r="H17" s="66"/>
      <c r="I17" s="66"/>
      <c r="J17" s="66"/>
      <c r="K17" s="70"/>
      <c r="L17" s="11"/>
      <c r="M17" s="4"/>
    </row>
    <row r="18" spans="1:17" s="1" customFormat="1" ht="11.25" customHeight="1">
      <c r="A18" s="8"/>
      <c r="B18" s="8"/>
      <c r="C18" s="8"/>
      <c r="D18" s="6"/>
      <c r="E18" s="6"/>
      <c r="F18" s="6"/>
      <c r="G18" s="6"/>
      <c r="H18" s="9"/>
      <c r="I18" s="9"/>
      <c r="J18" s="9"/>
      <c r="K18" s="9"/>
      <c r="L18" s="49"/>
      <c r="M18" s="60"/>
    </row>
    <row r="19" spans="1:17" s="1" customFormat="1" ht="16.3" thickBot="1">
      <c r="A19" s="10" t="s">
        <v>121</v>
      </c>
      <c r="B19" s="11"/>
      <c r="C19" s="11"/>
      <c r="D19" s="11"/>
      <c r="E19" s="11"/>
      <c r="F19" s="4"/>
      <c r="G19" s="12"/>
      <c r="H19" s="11"/>
      <c r="I19" s="11"/>
      <c r="J19" s="11"/>
      <c r="K19" s="13"/>
      <c r="L19" s="11"/>
      <c r="M19" s="13"/>
    </row>
    <row r="20" spans="1:17" s="14" customFormat="1" ht="15.65">
      <c r="A20" s="127">
        <v>41030</v>
      </c>
      <c r="B20" s="22">
        <v>2011</v>
      </c>
      <c r="C20" s="107" t="s">
        <v>74</v>
      </c>
      <c r="D20" s="143" t="str">
        <f>IF(AND(B20&lt;2008,C20="LDV/LLDT"),"Not Allowed", IF(AND(B20&lt;2010,C20="HLDT/MDPV"),"Not Allowed", IF(AND(B20&gt;2007,C20="LDV/LLDT"),"0.3", IF(AND(B20&gt;2009,C20="HLDT/MDPV"),"0.5",  ERROR))))</f>
        <v>0.3</v>
      </c>
      <c r="E20" s="132">
        <v>0.3</v>
      </c>
      <c r="F20" s="106">
        <v>10002</v>
      </c>
      <c r="G20" s="111">
        <f>IF(D20="","ERROR",IF(E20="","ERROR",astm((astm(D20,1)-(astm(E20,1)))*F20,0)))</f>
        <v>0</v>
      </c>
      <c r="H20" s="68">
        <v>40908</v>
      </c>
      <c r="I20" s="240" t="s">
        <v>114</v>
      </c>
      <c r="J20" s="240" t="s">
        <v>113</v>
      </c>
      <c r="K20" s="26" t="s">
        <v>245</v>
      </c>
      <c r="L20" s="11"/>
      <c r="M20" s="4"/>
      <c r="Q20" s="89"/>
    </row>
    <row r="21" spans="1:17" s="14" customFormat="1" ht="18" customHeight="1">
      <c r="A21" s="84">
        <v>41030</v>
      </c>
      <c r="B21" s="23">
        <v>2011</v>
      </c>
      <c r="C21" s="32" t="s">
        <v>75</v>
      </c>
      <c r="D21" s="144" t="str">
        <f>IF(AND(B21&lt;2008,C21="LDV/LLDT"),"Not Allowed", IF(AND(B21&lt;2010,C21="HLDT/MDPV"),"Not Allowed", IF(AND(B21&gt;2007,C21="LDV/LLDT"),"0.3", IF(AND(B21&gt;2009,C21="HLDT/MDPV"),"0.5",  ERROR))))</f>
        <v>0.5</v>
      </c>
      <c r="E21" s="133">
        <v>0.4</v>
      </c>
      <c r="F21" s="75">
        <v>1000</v>
      </c>
      <c r="G21" s="112">
        <f>IF(D21="","ERROR",IF(E21="","ERROR",astm((astm(D21,1)-(astm(E21,1)))*F21,0)))</f>
        <v>100</v>
      </c>
      <c r="H21" s="69">
        <v>41274</v>
      </c>
      <c r="I21" s="117" t="s">
        <v>114</v>
      </c>
      <c r="J21" s="117" t="s">
        <v>113</v>
      </c>
      <c r="K21" s="27" t="s">
        <v>277</v>
      </c>
      <c r="L21" s="11"/>
      <c r="M21" s="4"/>
      <c r="Q21" s="89"/>
    </row>
    <row r="22" spans="1:17" s="14" customFormat="1" ht="16.3" thickBot="1">
      <c r="A22" s="24"/>
      <c r="B22" s="57">
        <v>2011</v>
      </c>
      <c r="C22" s="61" t="s">
        <v>9</v>
      </c>
      <c r="D22" s="72" t="s">
        <v>10</v>
      </c>
      <c r="E22" s="73" t="s">
        <v>10</v>
      </c>
      <c r="F22" s="76" t="s">
        <v>10</v>
      </c>
      <c r="G22" s="349"/>
      <c r="H22" s="71" t="s">
        <v>10</v>
      </c>
      <c r="I22" s="71" t="s">
        <v>10</v>
      </c>
      <c r="J22" s="74" t="s">
        <v>10</v>
      </c>
      <c r="K22" s="28"/>
      <c r="L22" s="11"/>
      <c r="M22" s="4"/>
    </row>
    <row r="23" spans="1:17" s="14" customFormat="1" ht="16.3" thickBot="1">
      <c r="A23" s="17"/>
      <c r="B23" s="18"/>
      <c r="C23" s="18"/>
      <c r="D23" s="424" t="s">
        <v>130</v>
      </c>
      <c r="E23" s="425"/>
      <c r="F23" s="426"/>
      <c r="G23" s="21">
        <f>SUM(G20:G22)</f>
        <v>100</v>
      </c>
      <c r="H23" s="66"/>
      <c r="I23" s="66"/>
      <c r="J23" s="66"/>
      <c r="K23" s="70"/>
      <c r="L23" s="11"/>
      <c r="M23" s="4"/>
    </row>
    <row r="24" spans="1:17" s="1" customFormat="1" ht="11.25" customHeight="1">
      <c r="A24" s="8"/>
      <c r="B24" s="8"/>
      <c r="C24" s="8"/>
      <c r="D24" s="6"/>
      <c r="E24" s="6"/>
      <c r="F24" s="6"/>
      <c r="G24" s="6"/>
      <c r="H24" s="9"/>
      <c r="I24" s="9"/>
      <c r="J24" s="9"/>
      <c r="K24" s="9"/>
      <c r="L24" s="49"/>
      <c r="M24" s="60"/>
    </row>
    <row r="25" spans="1:17" s="1" customFormat="1" ht="16.3" thickBot="1">
      <c r="A25" s="10" t="s">
        <v>122</v>
      </c>
      <c r="B25" s="11"/>
      <c r="C25" s="11"/>
      <c r="D25" s="11"/>
      <c r="E25" s="11"/>
      <c r="F25" s="4"/>
      <c r="G25" s="12"/>
      <c r="H25" s="11"/>
      <c r="I25" s="11"/>
      <c r="J25" s="11"/>
      <c r="K25" s="13"/>
      <c r="L25" s="11"/>
      <c r="M25" s="13"/>
    </row>
    <row r="26" spans="1:17" s="14" customFormat="1" ht="16.3" thickBot="1">
      <c r="A26" s="85">
        <v>41395</v>
      </c>
      <c r="B26" s="22">
        <v>2012</v>
      </c>
      <c r="C26" s="107" t="s">
        <v>74</v>
      </c>
      <c r="D26" s="143" t="str">
        <f>IF(AND(B26&lt;2008,C26="LDV/LLDT"),"Not Allowed", IF(AND(B26&lt;2010,C26="HLDT/MDPV"),"Not Allowed", IF(AND(B26&gt;2007,C26="LDV/LLDT"),"0.3", IF(AND(B26&gt;2009,C26="HLDT/MDPV"),"0.5",  ERROR))))</f>
        <v>0.3</v>
      </c>
      <c r="E26" s="132">
        <v>0.3</v>
      </c>
      <c r="F26" s="106">
        <v>10002</v>
      </c>
      <c r="G26" s="111">
        <f>IF(D26="","ERROR",IF(E26="","ERROR",astm((astm(D26,1)-(astm(E26,1)))*F26,0)))</f>
        <v>0</v>
      </c>
      <c r="H26" s="68">
        <v>41274</v>
      </c>
      <c r="I26" s="115" t="s">
        <v>114</v>
      </c>
      <c r="J26" s="115" t="s">
        <v>113</v>
      </c>
      <c r="K26" s="26" t="s">
        <v>246</v>
      </c>
      <c r="L26" s="11"/>
      <c r="M26" s="4"/>
      <c r="Q26" s="89"/>
    </row>
    <row r="27" spans="1:17" s="14" customFormat="1" ht="15.65">
      <c r="A27" s="85">
        <v>41395</v>
      </c>
      <c r="B27" s="23">
        <v>2012</v>
      </c>
      <c r="C27" s="32" t="s">
        <v>75</v>
      </c>
      <c r="D27" s="144" t="str">
        <f>IF(AND(B27&lt;2008,C27="LDV/LLDT"),"Not Allowed", IF(AND(B27&lt;2010,C27="HLDT/MDPV"),"Not Allowed", IF(AND(B27&gt;2007,C27="LDV/LLDT"),"0.3", IF(AND(B27&gt;2009,C27="HLDT/MDPV"),"0.5",  ERROR))))</f>
        <v>0.5</v>
      </c>
      <c r="E27" s="133">
        <v>0.5</v>
      </c>
      <c r="F27" s="75">
        <v>1000</v>
      </c>
      <c r="G27" s="112">
        <f>IF(E27= "", "ERROR", astm((astm(D27,1)-(astm(E27,1)))*F27,0))</f>
        <v>0</v>
      </c>
      <c r="H27" s="69">
        <v>41274</v>
      </c>
      <c r="I27" s="115" t="s">
        <v>114</v>
      </c>
      <c r="J27" s="115" t="s">
        <v>113</v>
      </c>
      <c r="K27" s="27" t="s">
        <v>247</v>
      </c>
      <c r="L27" s="11"/>
      <c r="M27" s="4"/>
      <c r="Q27" s="89"/>
    </row>
    <row r="28" spans="1:17" s="14" customFormat="1" ht="16.3" thickBot="1">
      <c r="A28" s="24"/>
      <c r="B28" s="57">
        <v>2012</v>
      </c>
      <c r="C28" s="61" t="s">
        <v>9</v>
      </c>
      <c r="D28" s="72" t="s">
        <v>10</v>
      </c>
      <c r="E28" s="73" t="s">
        <v>10</v>
      </c>
      <c r="F28" s="76" t="s">
        <v>10</v>
      </c>
      <c r="G28" s="349"/>
      <c r="H28" s="71" t="s">
        <v>10</v>
      </c>
      <c r="I28" s="71" t="s">
        <v>10</v>
      </c>
      <c r="J28" s="74" t="s">
        <v>10</v>
      </c>
      <c r="K28" s="28"/>
      <c r="L28" s="11"/>
      <c r="M28" s="4"/>
    </row>
    <row r="29" spans="1:17" s="14" customFormat="1" ht="16.3" thickBot="1">
      <c r="A29" s="17"/>
      <c r="B29" s="18"/>
      <c r="C29" s="18"/>
      <c r="D29" s="424" t="s">
        <v>132</v>
      </c>
      <c r="E29" s="425"/>
      <c r="F29" s="426"/>
      <c r="G29" s="21">
        <f>SUM(G26:G28)</f>
        <v>0</v>
      </c>
      <c r="H29" s="66"/>
      <c r="I29" s="66"/>
      <c r="J29" s="66"/>
      <c r="K29" s="70"/>
      <c r="L29" s="11"/>
      <c r="M29" s="4"/>
    </row>
    <row r="30" spans="1:17" s="1" customFormat="1" ht="11.25" customHeight="1">
      <c r="A30" s="8"/>
      <c r="B30" s="8"/>
      <c r="C30" s="8"/>
      <c r="D30" s="6"/>
      <c r="E30" s="6"/>
      <c r="F30" s="6"/>
      <c r="G30" s="6"/>
      <c r="H30" s="9"/>
      <c r="I30" s="9"/>
      <c r="J30" s="9"/>
      <c r="K30" s="9"/>
      <c r="L30" s="49"/>
      <c r="M30" s="60"/>
    </row>
    <row r="31" spans="1:17" s="1" customFormat="1" ht="16.3" thickBot="1">
      <c r="A31" s="10" t="s">
        <v>123</v>
      </c>
      <c r="B31" s="11"/>
      <c r="C31" s="11"/>
      <c r="D31" s="11"/>
      <c r="E31" s="11"/>
      <c r="F31" s="4"/>
      <c r="G31" s="12"/>
      <c r="H31" s="11"/>
      <c r="I31" s="11"/>
      <c r="J31" s="11"/>
      <c r="K31" s="13"/>
      <c r="L31" s="11"/>
      <c r="M31" s="13"/>
    </row>
    <row r="32" spans="1:17" s="14" customFormat="1" ht="16.3" thickBot="1">
      <c r="A32" s="85">
        <v>41760</v>
      </c>
      <c r="B32" s="22">
        <v>2013</v>
      </c>
      <c r="C32" s="107" t="s">
        <v>74</v>
      </c>
      <c r="D32" s="143" t="str">
        <f>IF(AND(B32&lt;2008,C32="LDV/LLDT"),"Not Allowed", IF(AND(B32&lt;2010,C32="HLDT/MDPV"),"Not Allowed", IF(AND(B32&gt;2007,C32="LDV/LLDT"),"0.3", IF(AND(B32&gt;2009,C32="HLDT/MDPV"),"0.5",  ERROR))))</f>
        <v>0.3</v>
      </c>
      <c r="E32" s="132">
        <v>0.3</v>
      </c>
      <c r="F32" s="106">
        <v>10002</v>
      </c>
      <c r="G32" s="111">
        <f>IF(D32="","ERROR",IF(E32="","ERROR",astm((astm(D32,1)-(astm(E32,1)))*F32,0)))</f>
        <v>0</v>
      </c>
      <c r="H32" s="68">
        <v>41639</v>
      </c>
      <c r="I32" s="115" t="s">
        <v>114</v>
      </c>
      <c r="J32" s="115" t="s">
        <v>113</v>
      </c>
      <c r="K32" s="26" t="s">
        <v>248</v>
      </c>
      <c r="L32" s="11"/>
      <c r="M32" s="4"/>
      <c r="Q32" s="89"/>
    </row>
    <row r="33" spans="1:17" s="14" customFormat="1" ht="15.65">
      <c r="A33" s="85">
        <v>41760</v>
      </c>
      <c r="B33" s="23">
        <v>2013</v>
      </c>
      <c r="C33" s="32" t="s">
        <v>75</v>
      </c>
      <c r="D33" s="144" t="str">
        <f>IF(AND(B33&lt;2008,C33="LDV/LLDT"),"Not Allowed", IF(AND(B33&lt;2010,C33="HLDT/MDPV"),"Not Allowed", IF(AND(B33&gt;2007,C33="LDV/LLDT"),"0.3", IF(AND(B33&gt;2009,C33="HLDT/MDPV"),"0.5",  ERROR))))</f>
        <v>0.5</v>
      </c>
      <c r="E33" s="133">
        <v>0.5</v>
      </c>
      <c r="F33" s="75">
        <v>1000</v>
      </c>
      <c r="G33" s="112">
        <f>IF(E33= "", "ERROR", astm((astm(D33,1)-(astm(E33,1)))*F33,0))</f>
        <v>0</v>
      </c>
      <c r="H33" s="69">
        <v>41639</v>
      </c>
      <c r="I33" s="115" t="s">
        <v>114</v>
      </c>
      <c r="J33" s="115" t="s">
        <v>113</v>
      </c>
      <c r="K33" s="27" t="s">
        <v>249</v>
      </c>
      <c r="L33" s="11"/>
      <c r="M33" s="4"/>
      <c r="Q33" s="89"/>
    </row>
    <row r="34" spans="1:17" s="14" customFormat="1" ht="16.3" thickBot="1">
      <c r="A34" s="24"/>
      <c r="B34" s="57">
        <v>2013</v>
      </c>
      <c r="C34" s="61" t="s">
        <v>9</v>
      </c>
      <c r="D34" s="72" t="s">
        <v>10</v>
      </c>
      <c r="E34" s="73" t="s">
        <v>10</v>
      </c>
      <c r="F34" s="76" t="s">
        <v>10</v>
      </c>
      <c r="G34" s="349"/>
      <c r="H34" s="71" t="s">
        <v>10</v>
      </c>
      <c r="I34" s="71" t="s">
        <v>10</v>
      </c>
      <c r="J34" s="74" t="s">
        <v>10</v>
      </c>
      <c r="K34" s="28"/>
      <c r="L34" s="11"/>
      <c r="M34" s="4"/>
    </row>
    <row r="35" spans="1:17" s="14" customFormat="1" ht="16.3" thickBot="1">
      <c r="A35" s="17"/>
      <c r="B35" s="18"/>
      <c r="C35" s="18"/>
      <c r="D35" s="424" t="s">
        <v>131</v>
      </c>
      <c r="E35" s="425"/>
      <c r="F35" s="426"/>
      <c r="G35" s="21">
        <f>SUM(G32:G34)</f>
        <v>0</v>
      </c>
      <c r="H35" s="66"/>
      <c r="I35" s="66"/>
      <c r="J35" s="66"/>
      <c r="K35" s="70"/>
      <c r="L35" s="11"/>
      <c r="M35" s="4"/>
    </row>
    <row r="36" spans="1:17" s="1" customFormat="1" ht="11.25" customHeight="1">
      <c r="A36" s="8"/>
      <c r="B36" s="8"/>
      <c r="C36" s="8"/>
      <c r="D36" s="6"/>
      <c r="E36" s="6"/>
      <c r="F36" s="6"/>
      <c r="G36" s="6"/>
      <c r="H36" s="9"/>
      <c r="I36" s="9"/>
      <c r="J36" s="9"/>
      <c r="K36" s="9"/>
      <c r="L36" s="49"/>
      <c r="M36" s="60"/>
    </row>
    <row r="37" spans="1:17" s="1" customFormat="1" ht="16.3" thickBot="1">
      <c r="A37" s="10" t="s">
        <v>124</v>
      </c>
      <c r="B37" s="11"/>
      <c r="C37" s="11"/>
      <c r="D37" s="11"/>
      <c r="E37" s="11"/>
      <c r="F37" s="4"/>
      <c r="G37" s="12"/>
      <c r="H37" s="11"/>
      <c r="I37" s="11"/>
      <c r="J37" s="11"/>
      <c r="K37" s="13"/>
      <c r="L37" s="11"/>
      <c r="M37" s="13"/>
    </row>
    <row r="38" spans="1:17" s="14" customFormat="1" ht="16.3" thickBot="1">
      <c r="A38" s="85">
        <v>42125</v>
      </c>
      <c r="B38" s="22">
        <v>2014</v>
      </c>
      <c r="C38" s="107" t="s">
        <v>74</v>
      </c>
      <c r="D38" s="143" t="str">
        <f>IF(AND(B38&lt;2008,C38="LDV/LLDT"),"Not Allowed", IF(AND(B38&lt;2010,C38="HLDT/MDPV"),"Not Allowed", IF(AND(B38&gt;2007,C38="LDV/LLDT"),"0.3", IF(AND(B38&gt;2009,C38="HLDT/MDPV"),"0.5",  ERROR))))</f>
        <v>0.3</v>
      </c>
      <c r="E38" s="132">
        <v>0.3</v>
      </c>
      <c r="F38" s="106">
        <v>10002</v>
      </c>
      <c r="G38" s="111">
        <f>IF(D38="","ERROR",IF(E38="","ERROR",astm((astm(D38,1)-(astm(E38,1)))*F38,0)))</f>
        <v>0</v>
      </c>
      <c r="H38" s="68">
        <v>42004</v>
      </c>
      <c r="I38" s="115" t="s">
        <v>114</v>
      </c>
      <c r="J38" s="115" t="s">
        <v>113</v>
      </c>
      <c r="K38" s="26" t="s">
        <v>250</v>
      </c>
      <c r="L38" s="11"/>
      <c r="M38" s="4"/>
      <c r="Q38" s="89"/>
    </row>
    <row r="39" spans="1:17" s="14" customFormat="1" ht="15.65">
      <c r="A39" s="85">
        <v>42125</v>
      </c>
      <c r="B39" s="23">
        <v>2014</v>
      </c>
      <c r="C39" s="32" t="s">
        <v>75</v>
      </c>
      <c r="D39" s="144" t="str">
        <f>IF(AND(B39&lt;2008,C39="LDV/LLDT"),"Not Allowed", IF(AND(B39&lt;2010,C39="HLDT/MDPV"),"Not Allowed", IF(AND(B39&gt;2007,C39="LDV/LLDT"),"0.3", IF(AND(B39&gt;2009,C39="HLDT/MDPV"),"0.5",  ERROR))))</f>
        <v>0.5</v>
      </c>
      <c r="E39" s="133">
        <v>0.5</v>
      </c>
      <c r="F39" s="75">
        <v>1000</v>
      </c>
      <c r="G39" s="112">
        <f>IF(E39= "", "ERROR", astm((astm(D39,1)-(astm(E39,1)))*F39,0))</f>
        <v>0</v>
      </c>
      <c r="H39" s="69">
        <v>42004</v>
      </c>
      <c r="I39" s="115" t="s">
        <v>114</v>
      </c>
      <c r="J39" s="115" t="s">
        <v>113</v>
      </c>
      <c r="K39" s="27" t="s">
        <v>251</v>
      </c>
      <c r="L39" s="11"/>
      <c r="M39" s="4"/>
      <c r="Q39" s="89"/>
    </row>
    <row r="40" spans="1:17" s="14" customFormat="1" ht="16.3" thickBot="1">
      <c r="A40" s="24"/>
      <c r="B40" s="57">
        <v>2014</v>
      </c>
      <c r="C40" s="61" t="s">
        <v>9</v>
      </c>
      <c r="D40" s="72" t="s">
        <v>10</v>
      </c>
      <c r="E40" s="73" t="s">
        <v>10</v>
      </c>
      <c r="F40" s="76" t="s">
        <v>10</v>
      </c>
      <c r="G40" s="349"/>
      <c r="H40" s="71" t="s">
        <v>10</v>
      </c>
      <c r="I40" s="71" t="s">
        <v>10</v>
      </c>
      <c r="J40" s="74" t="s">
        <v>10</v>
      </c>
      <c r="K40" s="28"/>
      <c r="L40" s="11"/>
      <c r="M40" s="4"/>
    </row>
    <row r="41" spans="1:17" s="14" customFormat="1" ht="16.3" thickBot="1">
      <c r="A41" s="17"/>
      <c r="B41" s="18"/>
      <c r="C41" s="18"/>
      <c r="D41" s="424" t="s">
        <v>133</v>
      </c>
      <c r="E41" s="425"/>
      <c r="F41" s="426"/>
      <c r="G41" s="21">
        <f>SUM(G38:G40)</f>
        <v>0</v>
      </c>
      <c r="H41" s="66"/>
      <c r="I41" s="66"/>
      <c r="J41" s="66"/>
      <c r="K41" s="70"/>
      <c r="L41" s="11"/>
      <c r="M41" s="4"/>
    </row>
    <row r="42" spans="1:17" s="1" customFormat="1" ht="11.25" customHeight="1">
      <c r="A42" s="8"/>
      <c r="B42" s="8"/>
      <c r="C42" s="8"/>
      <c r="D42" s="6"/>
      <c r="E42" s="6"/>
      <c r="F42" s="6"/>
      <c r="G42" s="6"/>
      <c r="H42" s="9"/>
      <c r="I42" s="9"/>
      <c r="J42" s="9"/>
      <c r="K42" s="9"/>
      <c r="L42" s="49"/>
      <c r="M42" s="60"/>
    </row>
    <row r="43" spans="1:17" s="1" customFormat="1" ht="16.3" thickBot="1">
      <c r="A43" s="10" t="s">
        <v>119</v>
      </c>
      <c r="B43" s="11"/>
      <c r="C43" s="11"/>
      <c r="D43" s="11"/>
      <c r="E43" s="11"/>
      <c r="F43" s="4"/>
      <c r="G43" s="12"/>
      <c r="H43" s="11"/>
      <c r="I43" s="11"/>
      <c r="J43" s="11"/>
      <c r="K43" s="13"/>
      <c r="L43" s="11"/>
      <c r="M43" s="13"/>
    </row>
    <row r="44" spans="1:17" s="14" customFormat="1" ht="16.3" thickBot="1">
      <c r="A44" s="85">
        <v>42491</v>
      </c>
      <c r="B44" s="22">
        <v>2015</v>
      </c>
      <c r="C44" s="107" t="s">
        <v>74</v>
      </c>
      <c r="D44" s="143" t="str">
        <f>IF(AND(B44&lt;2008,C44="LDV/LLDT"),"Not Allowed", IF(AND(B44&lt;2010,C44="HLDT/MDPV"),"Not Allowed", IF(AND(B44&gt;2007,C44="LDV/LLDT"),"0.3", IF(AND(B44&gt;2009,C44="HLDT/MDPV"),"0.5",  ERROR))))</f>
        <v>0.3</v>
      </c>
      <c r="E44" s="132">
        <v>0.3</v>
      </c>
      <c r="F44" s="106">
        <v>10002</v>
      </c>
      <c r="G44" s="111">
        <f>IF(D44="","ERROR",IF(E44="","ERROR",astm((astm(D44,1)-(astm(E44,1)))*F44,0)))</f>
        <v>0</v>
      </c>
      <c r="H44" s="68">
        <v>42369</v>
      </c>
      <c r="I44" s="115" t="s">
        <v>114</v>
      </c>
      <c r="J44" s="115" t="s">
        <v>113</v>
      </c>
      <c r="K44" s="26" t="s">
        <v>252</v>
      </c>
      <c r="L44" s="11"/>
      <c r="M44" s="4"/>
      <c r="Q44" s="89"/>
    </row>
    <row r="45" spans="1:17" s="14" customFormat="1" ht="15.65">
      <c r="A45" s="85">
        <v>42491</v>
      </c>
      <c r="B45" s="23">
        <v>2014</v>
      </c>
      <c r="C45" s="32" t="s">
        <v>75</v>
      </c>
      <c r="D45" s="144" t="str">
        <f>IF(AND(B45&lt;2008,C45="LDV/LLDT"),"Not Allowed", IF(AND(B45&lt;2010,C45="HLDT/MDPV"),"Not Allowed", IF(AND(B45&gt;2007,C45="LDV/LLDT"),"0.3", IF(AND(B45&gt;2009,C45="HLDT/MDPV"),"0.5",  ERROR))))</f>
        <v>0.5</v>
      </c>
      <c r="E45" s="133">
        <v>0.5</v>
      </c>
      <c r="F45" s="75">
        <v>1000</v>
      </c>
      <c r="G45" s="112">
        <f>IF(E45= "", "ERROR", astm((astm(D45,1)-(astm(E45,1)))*F45,0))</f>
        <v>0</v>
      </c>
      <c r="H45" s="69">
        <v>42369</v>
      </c>
      <c r="I45" s="115" t="s">
        <v>114</v>
      </c>
      <c r="J45" s="115" t="s">
        <v>113</v>
      </c>
      <c r="K45" s="27" t="s">
        <v>253</v>
      </c>
      <c r="L45" s="11"/>
      <c r="M45" s="4"/>
      <c r="Q45" s="89"/>
    </row>
    <row r="46" spans="1:17" s="14" customFormat="1" ht="16.3" thickBot="1">
      <c r="A46" s="24"/>
      <c r="B46" s="57">
        <v>2015</v>
      </c>
      <c r="C46" s="61" t="s">
        <v>9</v>
      </c>
      <c r="D46" s="72" t="s">
        <v>10</v>
      </c>
      <c r="E46" s="73" t="s">
        <v>10</v>
      </c>
      <c r="F46" s="76" t="s">
        <v>10</v>
      </c>
      <c r="G46" s="349"/>
      <c r="H46" s="71" t="s">
        <v>10</v>
      </c>
      <c r="I46" s="71" t="s">
        <v>10</v>
      </c>
      <c r="J46" s="74" t="s">
        <v>10</v>
      </c>
      <c r="K46" s="28"/>
      <c r="L46" s="11"/>
      <c r="M46" s="4"/>
    </row>
    <row r="47" spans="1:17" s="14" customFormat="1" ht="16.3" thickBot="1">
      <c r="A47" s="17"/>
      <c r="B47" s="18"/>
      <c r="C47" s="18"/>
      <c r="D47" s="424" t="s">
        <v>134</v>
      </c>
      <c r="E47" s="425"/>
      <c r="F47" s="426"/>
      <c r="G47" s="21">
        <f>SUM(G44:G46)</f>
        <v>0</v>
      </c>
      <c r="H47" s="66"/>
      <c r="I47" s="66"/>
      <c r="J47" s="66"/>
      <c r="K47" s="70"/>
      <c r="L47" s="11"/>
      <c r="M47" s="4"/>
    </row>
    <row r="48" spans="1:17" s="1" customFormat="1" ht="11.25" customHeight="1">
      <c r="A48" s="8"/>
      <c r="B48" s="8"/>
      <c r="C48" s="8"/>
      <c r="D48" s="6"/>
      <c r="E48" s="6"/>
      <c r="F48" s="6"/>
      <c r="G48" s="6"/>
      <c r="H48" s="9"/>
      <c r="I48" s="9"/>
      <c r="J48" s="9"/>
      <c r="K48" s="9"/>
      <c r="L48" s="49"/>
      <c r="M48" s="60"/>
    </row>
    <row r="49" spans="1:17" s="1" customFormat="1" ht="16.3" thickBot="1">
      <c r="A49" s="10" t="s">
        <v>109</v>
      </c>
      <c r="B49" s="11"/>
      <c r="C49" s="11"/>
      <c r="D49" s="11"/>
      <c r="E49" s="11"/>
      <c r="F49" s="4"/>
      <c r="G49" s="12"/>
      <c r="H49" s="11"/>
      <c r="I49" s="11"/>
      <c r="J49" s="11"/>
      <c r="K49" s="13"/>
      <c r="L49" s="11"/>
      <c r="M49" s="13"/>
    </row>
    <row r="50" spans="1:17" s="14" customFormat="1" ht="16.3" thickBot="1">
      <c r="A50" s="85">
        <v>42856</v>
      </c>
      <c r="B50" s="22">
        <v>2016</v>
      </c>
      <c r="C50" s="107" t="s">
        <v>74</v>
      </c>
      <c r="D50" s="143" t="str">
        <f>IF(AND(B50&lt;2008,C50="LDV/LLDT"),"Not Allowed", IF(AND(B50&lt;2010,C50="HLDT/MDPV"),"Not Allowed", IF(AND(B50&gt;2007,C50="LDV/LLDT"),"0.3", IF(AND(B50&gt;2009,C50="HLDT/MDPV"),"0.5",  ERROR))))</f>
        <v>0.3</v>
      </c>
      <c r="E50" s="132">
        <v>0.2</v>
      </c>
      <c r="F50" s="106">
        <v>10002</v>
      </c>
      <c r="G50" s="111">
        <f>IF(D50="","ERROR",IF(E50="","ERROR",astm((astm(D50,1)-(astm(E50,1)))*F50,0)))</f>
        <v>1000</v>
      </c>
      <c r="H50" s="68">
        <v>42735</v>
      </c>
      <c r="I50" s="115" t="s">
        <v>114</v>
      </c>
      <c r="J50" s="115" t="s">
        <v>113</v>
      </c>
      <c r="K50" s="26" t="s">
        <v>254</v>
      </c>
      <c r="L50" s="11"/>
      <c r="M50" s="4"/>
      <c r="Q50" s="89"/>
    </row>
    <row r="51" spans="1:17" s="14" customFormat="1" ht="15.65">
      <c r="A51" s="85">
        <v>42856</v>
      </c>
      <c r="B51" s="23">
        <v>2016</v>
      </c>
      <c r="C51" s="32" t="s">
        <v>75</v>
      </c>
      <c r="D51" s="144" t="str">
        <f>IF(AND(B51&lt;2008,C51="LDV/LLDT"),"Not Allowed", IF(AND(B51&lt;2010,C51="HLDT/MDPV"),"Not Allowed", IF(AND(B51&gt;2007,C51="LDV/LLDT"),"0.3", IF(AND(B51&gt;2009,C51="HLDT/MDPV"),"0.5",  ERROR))))</f>
        <v>0.5</v>
      </c>
      <c r="E51" s="133">
        <v>0.5</v>
      </c>
      <c r="F51" s="75">
        <v>1000</v>
      </c>
      <c r="G51" s="112">
        <f>IF(E51= "", "ERROR", astm((astm(D51,1)-(astm(E51,1)))*F51,0))</f>
        <v>0</v>
      </c>
      <c r="H51" s="69">
        <v>42735</v>
      </c>
      <c r="I51" s="115" t="s">
        <v>114</v>
      </c>
      <c r="J51" s="115" t="s">
        <v>113</v>
      </c>
      <c r="K51" s="27" t="s">
        <v>255</v>
      </c>
      <c r="L51" s="11"/>
      <c r="M51" s="4"/>
      <c r="Q51" s="89"/>
    </row>
    <row r="52" spans="1:17" s="14" customFormat="1" ht="16.3" thickBot="1">
      <c r="A52" s="24"/>
      <c r="B52" s="57">
        <v>2016</v>
      </c>
      <c r="C52" s="61" t="s">
        <v>9</v>
      </c>
      <c r="D52" s="72" t="s">
        <v>10</v>
      </c>
      <c r="E52" s="73" t="s">
        <v>10</v>
      </c>
      <c r="F52" s="76" t="s">
        <v>10</v>
      </c>
      <c r="G52" s="349"/>
      <c r="H52" s="71" t="s">
        <v>10</v>
      </c>
      <c r="I52" s="71" t="s">
        <v>10</v>
      </c>
      <c r="J52" s="74" t="s">
        <v>10</v>
      </c>
      <c r="K52" s="28"/>
      <c r="L52" s="11"/>
      <c r="M52" s="4"/>
    </row>
    <row r="53" spans="1:17" s="14" customFormat="1" ht="16.3" thickBot="1">
      <c r="A53" s="17"/>
      <c r="B53" s="18"/>
      <c r="C53" s="18"/>
      <c r="D53" s="424" t="s">
        <v>89</v>
      </c>
      <c r="E53" s="425"/>
      <c r="F53" s="426"/>
      <c r="G53" s="21">
        <f>SUM(G50:G52)</f>
        <v>1000</v>
      </c>
      <c r="H53" s="66"/>
      <c r="I53" s="66"/>
      <c r="J53" s="66"/>
      <c r="K53" s="70"/>
      <c r="L53" s="11"/>
      <c r="M53" s="4"/>
    </row>
    <row r="54" spans="1:17" s="14" customFormat="1" ht="15.65">
      <c r="A54" s="17"/>
      <c r="B54" s="18"/>
      <c r="C54" s="18"/>
      <c r="D54" s="40"/>
      <c r="E54" s="40"/>
      <c r="F54" s="40"/>
      <c r="G54" s="40"/>
      <c r="H54" s="66"/>
      <c r="I54" s="66"/>
      <c r="J54" s="66"/>
      <c r="K54" s="13"/>
      <c r="L54" s="11"/>
      <c r="M54" s="4"/>
    </row>
    <row r="55" spans="1:17" s="14" customFormat="1" ht="16.3" thickBot="1">
      <c r="A55" s="10" t="s">
        <v>110</v>
      </c>
      <c r="B55" s="11"/>
      <c r="C55" s="11"/>
      <c r="D55" s="11"/>
      <c r="E55" s="11"/>
      <c r="F55" s="11"/>
      <c r="G55" s="12"/>
      <c r="H55" s="66"/>
      <c r="I55" s="66"/>
      <c r="J55" s="66"/>
      <c r="K55" s="13"/>
      <c r="L55" s="11"/>
      <c r="M55" s="4"/>
    </row>
    <row r="56" spans="1:17" s="14" customFormat="1" ht="16.3" thickBot="1">
      <c r="A56" s="84">
        <v>43221</v>
      </c>
      <c r="B56" s="23">
        <v>2017</v>
      </c>
      <c r="C56" s="107" t="s">
        <v>74</v>
      </c>
      <c r="D56" s="143" t="str">
        <f>IF(AND(B56&lt;2008,C56="LDV/LLDT"),"Not Allowed", IF(AND(B56&lt;2010,C56="HLDT/MDPV"),"Not Allowed", IF(AND(B56&gt;2007,C56="LDV/LLDT"),"0.3", IF(AND(B56&gt;2009,C56="HLDT/MDPV"),"0.5",  ERROR))))</f>
        <v>0.3</v>
      </c>
      <c r="E56" s="133">
        <v>0.3</v>
      </c>
      <c r="F56" s="75">
        <v>21784</v>
      </c>
      <c r="G56" s="111">
        <f>IF(D56="","ERROR",IF(E56="","ERROR",astm((astm(D56,1)-(astm(E56,1)))*F56,0)))</f>
        <v>0</v>
      </c>
      <c r="H56" s="69">
        <v>43100</v>
      </c>
      <c r="I56" s="115" t="s">
        <v>114</v>
      </c>
      <c r="J56" s="115" t="s">
        <v>113</v>
      </c>
      <c r="K56" s="26" t="s">
        <v>256</v>
      </c>
      <c r="L56" s="11"/>
      <c r="M56" s="4"/>
    </row>
    <row r="57" spans="1:17" s="14" customFormat="1" ht="15.65">
      <c r="A57" s="84">
        <v>43221</v>
      </c>
      <c r="B57" s="23">
        <v>2017</v>
      </c>
      <c r="C57" s="32" t="s">
        <v>75</v>
      </c>
      <c r="D57" s="144" t="str">
        <f>IF(AND(B57&lt;2008,C57="LDV/LLDT"),"Not Allowed", IF(AND(B57&lt;2010,C57="HLDT/MDPV"),"Not Allowed", IF(AND(B57&gt;2007,C57="LDV/LLDT"),"0.3", IF(AND(B57&gt;2009,C57="HLDT/MDPV"),"0.5",  ERROR))))</f>
        <v>0.5</v>
      </c>
      <c r="E57" s="133">
        <v>0.5</v>
      </c>
      <c r="F57" s="75">
        <v>1000</v>
      </c>
      <c r="G57" s="112">
        <f>IF(E57= "", "ERROR", astm((astm(D57,1)-(astm(E57,1)))*F57,0))</f>
        <v>0</v>
      </c>
      <c r="H57" s="69">
        <v>43100</v>
      </c>
      <c r="I57" s="115" t="s">
        <v>114</v>
      </c>
      <c r="J57" s="115" t="s">
        <v>113</v>
      </c>
      <c r="K57" s="27" t="s">
        <v>257</v>
      </c>
      <c r="L57" s="11"/>
      <c r="M57" s="4"/>
    </row>
    <row r="58" spans="1:17" s="14" customFormat="1" ht="16.3" thickBot="1">
      <c r="A58" s="24"/>
      <c r="B58" s="57">
        <v>2017</v>
      </c>
      <c r="C58" s="61" t="s">
        <v>9</v>
      </c>
      <c r="D58" s="72" t="s">
        <v>10</v>
      </c>
      <c r="E58" s="73" t="s">
        <v>10</v>
      </c>
      <c r="F58" s="76" t="s">
        <v>10</v>
      </c>
      <c r="G58" s="349"/>
      <c r="H58" s="71" t="s">
        <v>10</v>
      </c>
      <c r="I58" s="71" t="s">
        <v>10</v>
      </c>
      <c r="J58" s="74" t="s">
        <v>10</v>
      </c>
      <c r="K58" s="28"/>
      <c r="L58" s="11"/>
      <c r="M58" s="4"/>
    </row>
    <row r="59" spans="1:17" s="14" customFormat="1" ht="16.3" thickBot="1">
      <c r="A59" s="17"/>
      <c r="B59" s="18"/>
      <c r="C59" s="18"/>
      <c r="D59" s="424" t="s">
        <v>125</v>
      </c>
      <c r="E59" s="425"/>
      <c r="F59" s="426"/>
      <c r="G59" s="21">
        <f>SUM(G56:G58)</f>
        <v>0</v>
      </c>
      <c r="H59" s="66"/>
      <c r="I59" s="66"/>
      <c r="J59" s="66"/>
      <c r="K59" s="70"/>
      <c r="L59" s="11"/>
      <c r="M59" s="4"/>
    </row>
    <row r="60" spans="1:17" s="14" customFormat="1" ht="16.3" thickBot="1">
      <c r="A60" s="17"/>
      <c r="B60" s="18"/>
      <c r="C60" s="18"/>
      <c r="D60" s="40"/>
      <c r="E60" s="40"/>
      <c r="F60" s="40"/>
      <c r="G60" s="19"/>
      <c r="H60" s="66"/>
      <c r="I60" s="66"/>
      <c r="J60" s="66"/>
      <c r="K60" s="13"/>
      <c r="L60" s="11"/>
      <c r="M60" s="4"/>
    </row>
    <row r="61" spans="1:17" s="14" customFormat="1" ht="16.3" thickBot="1">
      <c r="A61" s="17"/>
      <c r="B61" s="18"/>
      <c r="C61" s="421" t="s">
        <v>126</v>
      </c>
      <c r="D61" s="422"/>
      <c r="E61" s="422"/>
      <c r="F61" s="423"/>
      <c r="G61" s="63">
        <f>SUM(G17+G23+G29+G35+G41+G47+G53+G59)</f>
        <v>1100</v>
      </c>
      <c r="H61" s="66"/>
      <c r="I61" s="67"/>
      <c r="J61" s="66"/>
      <c r="K61" s="13"/>
      <c r="L61" s="11"/>
      <c r="M61" s="4"/>
    </row>
    <row r="62" spans="1:17" s="14" customFormat="1" ht="12.1" customHeight="1">
      <c r="A62" s="17"/>
      <c r="B62" s="18"/>
      <c r="C62" s="40"/>
      <c r="D62" s="40"/>
      <c r="E62" s="40"/>
      <c r="F62" s="40"/>
      <c r="G62" s="142"/>
      <c r="H62" s="66"/>
      <c r="I62" s="67"/>
      <c r="J62" s="66"/>
      <c r="K62" s="13"/>
      <c r="L62" s="11"/>
      <c r="M62" s="4"/>
    </row>
    <row r="63" spans="1:17" s="14" customFormat="1" ht="16.3" thickBot="1">
      <c r="A63" s="431" t="s">
        <v>111</v>
      </c>
      <c r="B63" s="431"/>
      <c r="C63" s="432"/>
      <c r="D63" s="11"/>
      <c r="E63" s="11"/>
      <c r="F63" s="11"/>
      <c r="G63" s="12"/>
      <c r="H63" s="66"/>
      <c r="I63" s="66"/>
      <c r="J63" s="66"/>
      <c r="K63" s="13"/>
      <c r="L63" s="11"/>
      <c r="M63" s="4"/>
    </row>
    <row r="64" spans="1:17" s="14" customFormat="1" ht="16.3" thickBot="1">
      <c r="A64" s="84">
        <v>43586</v>
      </c>
      <c r="B64" s="23">
        <v>2018</v>
      </c>
      <c r="C64" s="107" t="s">
        <v>74</v>
      </c>
      <c r="D64" s="143" t="str">
        <f>IF(AND(B64&lt;2008,C64="LDV/LLDT"),"Not Allowed", IF(AND(B64&lt;2010,C64="HLDT/MDPV"),"Not Allowed", IF(AND(B64&gt;2007,C64="LDV/LLDT"),"0.3", IF(AND(B64&gt;2009,C64="HLDT/MDPV"),"0.5",  ERROR))))</f>
        <v>0.3</v>
      </c>
      <c r="E64" s="133">
        <v>0.4</v>
      </c>
      <c r="F64" s="75">
        <v>28471</v>
      </c>
      <c r="G64" s="111">
        <f>IF(D64="","ERROR",IF(E64="","ERROR",astm((astm(D64,1)-(astm(E64,1)))*F64,0)))</f>
        <v>-2847</v>
      </c>
      <c r="H64" s="69">
        <v>43465</v>
      </c>
      <c r="I64" s="115" t="s">
        <v>114</v>
      </c>
      <c r="J64" s="115" t="s">
        <v>113</v>
      </c>
      <c r="K64" s="26" t="s">
        <v>258</v>
      </c>
      <c r="L64" s="11"/>
      <c r="M64" s="4"/>
    </row>
    <row r="65" spans="1:15" s="14" customFormat="1" ht="16.3" thickBot="1">
      <c r="A65" s="84">
        <v>43586</v>
      </c>
      <c r="B65" s="23">
        <v>2018</v>
      </c>
      <c r="C65" s="32" t="s">
        <v>75</v>
      </c>
      <c r="D65" s="144" t="str">
        <f>IF(AND(B65&lt;2008,C65="LDV/LLDT"),"Not Allowed", IF(AND(B65&lt;2010,C65="HLDT/MDPV"),"Not Allowed", IF(AND(B65&gt;2007,C65="LDV/LLDT"),"0.3", IF(AND(B65&gt;2009,C65="HLDT/MDPV"),"0.5",  ERROR))))</f>
        <v>0.5</v>
      </c>
      <c r="E65" s="133">
        <v>0.5</v>
      </c>
      <c r="F65" s="75">
        <v>1000</v>
      </c>
      <c r="G65" s="112">
        <f>IF(E65= "", "ERROR", astm((astm(D65,1)-(astm(E65,1)))*F65,0))</f>
        <v>0</v>
      </c>
      <c r="H65" s="69">
        <v>43465</v>
      </c>
      <c r="I65" s="115" t="s">
        <v>114</v>
      </c>
      <c r="J65" s="115" t="s">
        <v>113</v>
      </c>
      <c r="K65" s="27" t="s">
        <v>259</v>
      </c>
      <c r="L65" s="11"/>
      <c r="M65" s="4"/>
    </row>
    <row r="66" spans="1:15" s="14" customFormat="1" ht="16.3" thickBot="1">
      <c r="A66" s="122">
        <v>43485</v>
      </c>
      <c r="B66" s="57">
        <v>2018</v>
      </c>
      <c r="C66" s="61" t="s">
        <v>9</v>
      </c>
      <c r="D66" s="72" t="s">
        <v>10</v>
      </c>
      <c r="E66" s="73" t="s">
        <v>10</v>
      </c>
      <c r="F66" s="76" t="s">
        <v>10</v>
      </c>
      <c r="G66" s="349">
        <v>2000</v>
      </c>
      <c r="H66" s="124">
        <v>42735</v>
      </c>
      <c r="I66" s="115" t="s">
        <v>114</v>
      </c>
      <c r="J66" s="156" t="s">
        <v>113</v>
      </c>
      <c r="K66" s="28" t="s">
        <v>116</v>
      </c>
      <c r="L66" s="11"/>
      <c r="M66" s="4"/>
    </row>
    <row r="67" spans="1:15" s="14" customFormat="1" ht="16.3" thickBot="1">
      <c r="A67" s="17"/>
      <c r="B67" s="18"/>
      <c r="C67" s="18"/>
      <c r="D67" s="424" t="s">
        <v>135</v>
      </c>
      <c r="E67" s="425"/>
      <c r="F67" s="426"/>
      <c r="G67" s="21">
        <f>SUM(G64:G66)</f>
        <v>-847</v>
      </c>
      <c r="H67" s="66"/>
      <c r="I67" s="67"/>
      <c r="J67" s="66"/>
      <c r="K67" s="70"/>
      <c r="L67" s="11"/>
      <c r="M67" s="4"/>
    </row>
    <row r="68" spans="1:15" s="14" customFormat="1" ht="16.3" thickBot="1">
      <c r="A68" s="17"/>
      <c r="B68" s="18"/>
      <c r="C68" s="18"/>
      <c r="D68" s="18"/>
      <c r="E68" s="18"/>
      <c r="F68" s="19"/>
      <c r="G68" s="19"/>
      <c r="H68" s="66"/>
      <c r="I68" s="66"/>
      <c r="J68" s="66"/>
      <c r="K68" s="13"/>
      <c r="L68" s="11"/>
      <c r="M68" s="4"/>
    </row>
    <row r="69" spans="1:15" s="14" customFormat="1" ht="16.3" thickBot="1">
      <c r="A69" s="17"/>
      <c r="B69" s="18"/>
      <c r="C69" s="421" t="s">
        <v>127</v>
      </c>
      <c r="D69" s="422"/>
      <c r="E69" s="422"/>
      <c r="F69" s="423"/>
      <c r="G69" s="63">
        <f>SUM(G61+G67)</f>
        <v>253</v>
      </c>
      <c r="H69" s="66"/>
      <c r="J69" s="66"/>
      <c r="K69" s="13"/>
      <c r="L69" s="11"/>
      <c r="M69" s="4"/>
      <c r="O69" s="89"/>
    </row>
    <row r="70" spans="1:15" s="14" customFormat="1" ht="15.65">
      <c r="A70" s="17"/>
      <c r="B70" s="18"/>
      <c r="C70" s="40"/>
      <c r="D70" s="40"/>
      <c r="E70" s="40"/>
      <c r="F70" s="40"/>
      <c r="G70" s="142"/>
      <c r="H70" s="66"/>
      <c r="J70" s="66"/>
      <c r="K70" s="13"/>
      <c r="L70" s="11"/>
      <c r="M70" s="4"/>
      <c r="O70" s="89"/>
    </row>
    <row r="71" spans="1:15" s="1" customFormat="1" ht="16.3" thickBot="1">
      <c r="A71" s="10" t="s">
        <v>16</v>
      </c>
      <c r="B71" s="11"/>
      <c r="C71" s="11"/>
      <c r="D71" s="11"/>
      <c r="E71" s="11"/>
      <c r="F71" s="11"/>
      <c r="G71" s="12"/>
      <c r="H71" s="66"/>
      <c r="I71" s="66"/>
      <c r="J71" s="66"/>
      <c r="K71" s="13"/>
      <c r="L71" s="11"/>
      <c r="M71" s="4"/>
    </row>
    <row r="72" spans="1:15" s="1" customFormat="1" ht="16.3" thickBot="1">
      <c r="A72" s="85">
        <v>43952</v>
      </c>
      <c r="B72" s="56">
        <v>2019</v>
      </c>
      <c r="C72" s="107" t="s">
        <v>74</v>
      </c>
      <c r="D72" s="143" t="str">
        <f>IF(AND(B72&lt;2008,C72="LDV/LLDT"),"Not Allowed", IF(AND(B72&lt;2010,C72="HLDT/MDPV"),"Not Allowed", IF(AND(B72&gt;2007,C72="LDV/LLDT"),"0.3", IF(AND(B72&gt;2009,C72="HLDT/MDPV"),"0.5",  ERROR))))</f>
        <v>0.3</v>
      </c>
      <c r="E72" s="132">
        <v>0.3</v>
      </c>
      <c r="F72" s="25">
        <v>53458</v>
      </c>
      <c r="G72" s="111">
        <f>IF(D72="","ERROR",IF(E72="","ERROR",astm((astm(D72,1)-(astm(E72,1)))*F72,0)))</f>
        <v>0</v>
      </c>
      <c r="H72" s="69">
        <v>43830</v>
      </c>
      <c r="I72" s="115" t="s">
        <v>114</v>
      </c>
      <c r="J72" s="115" t="s">
        <v>113</v>
      </c>
      <c r="K72" s="26" t="s">
        <v>117</v>
      </c>
      <c r="L72" s="11"/>
      <c r="M72" s="4"/>
    </row>
    <row r="73" spans="1:15" s="1" customFormat="1" ht="15.65">
      <c r="A73" s="86">
        <v>43952</v>
      </c>
      <c r="B73" s="23">
        <v>2019</v>
      </c>
      <c r="C73" s="32" t="s">
        <v>75</v>
      </c>
      <c r="D73" s="144" t="str">
        <f>IF(AND(B73&lt;2008,C73="LDV/LLDT"),"Not Allowed", IF(AND(B73&lt;2010,C73="HLDT/MDPV"),"Not Allowed", IF(AND(B73&gt;2007,C73="LDV/LLDT"),"0.3", IF(AND(B73&gt;2009,C73="HLDT/MDPV"),"0.5",  ERROR))))</f>
        <v>0.5</v>
      </c>
      <c r="E73" s="134">
        <v>0.5</v>
      </c>
      <c r="F73" s="108">
        <v>1000</v>
      </c>
      <c r="G73" s="112">
        <f>IF(E73= "", "ERROR", astm((astm(D73,1)-(astm(E73,1)))*F73,0))</f>
        <v>0</v>
      </c>
      <c r="H73" s="69">
        <v>43830</v>
      </c>
      <c r="I73" s="115" t="s">
        <v>114</v>
      </c>
      <c r="J73" s="115" t="s">
        <v>113</v>
      </c>
      <c r="K73" s="27" t="s">
        <v>118</v>
      </c>
      <c r="L73" s="11"/>
      <c r="M73" s="4"/>
    </row>
    <row r="74" spans="1:15" s="1" customFormat="1" ht="16.3" thickBot="1">
      <c r="A74" s="122"/>
      <c r="B74" s="57">
        <v>2019</v>
      </c>
      <c r="C74" s="61" t="s">
        <v>9</v>
      </c>
      <c r="D74" s="72" t="s">
        <v>10</v>
      </c>
      <c r="E74" s="73" t="s">
        <v>10</v>
      </c>
      <c r="F74" s="16" t="s">
        <v>10</v>
      </c>
      <c r="G74" s="349"/>
      <c r="H74" s="71" t="s">
        <v>10</v>
      </c>
      <c r="I74" s="15" t="s">
        <v>10</v>
      </c>
      <c r="J74" s="74" t="s">
        <v>10</v>
      </c>
      <c r="K74" s="28"/>
      <c r="L74" s="11"/>
      <c r="M74" s="4"/>
    </row>
    <row r="75" spans="1:15" s="1" customFormat="1" ht="16.3" thickBot="1">
      <c r="A75" s="37"/>
      <c r="B75" s="38"/>
      <c r="C75" s="38"/>
      <c r="D75" s="424" t="s">
        <v>44</v>
      </c>
      <c r="E75" s="425"/>
      <c r="F75" s="426"/>
      <c r="G75" s="21">
        <f>SUM(G72:G74)</f>
        <v>0</v>
      </c>
      <c r="H75" s="67"/>
      <c r="I75" s="67"/>
      <c r="J75" s="67"/>
      <c r="K75" s="70"/>
      <c r="L75" s="11"/>
      <c r="M75" s="4"/>
    </row>
    <row r="76" spans="1:15" s="1" customFormat="1" ht="14.3" thickBot="1">
      <c r="L76" s="5"/>
      <c r="M76" s="5"/>
    </row>
    <row r="77" spans="1:15" s="1" customFormat="1" ht="16.3" thickBot="1">
      <c r="C77" s="421" t="s">
        <v>128</v>
      </c>
      <c r="D77" s="422"/>
      <c r="E77" s="422"/>
      <c r="F77" s="423"/>
      <c r="G77" s="63">
        <f>G69+G75</f>
        <v>253</v>
      </c>
      <c r="L77" s="5"/>
      <c r="M77" s="5"/>
    </row>
    <row r="78" spans="1:15" ht="15.65">
      <c r="H78" s="12"/>
      <c r="L78" s="20"/>
      <c r="M78" s="20"/>
    </row>
    <row r="79" spans="1:15">
      <c r="L79" s="20"/>
      <c r="M79" s="20"/>
    </row>
  </sheetData>
  <mergeCells count="29">
    <mergeCell ref="D9:F9"/>
    <mergeCell ref="G9:G10"/>
    <mergeCell ref="A1:K1"/>
    <mergeCell ref="A2:I2"/>
    <mergeCell ref="A7:C7"/>
    <mergeCell ref="D7:E7"/>
    <mergeCell ref="H9:H11"/>
    <mergeCell ref="I9:I11"/>
    <mergeCell ref="J9:J11"/>
    <mergeCell ref="K9:K11"/>
    <mergeCell ref="A10:A11"/>
    <mergeCell ref="B10:B11"/>
    <mergeCell ref="C10:C11"/>
    <mergeCell ref="A5:K5"/>
    <mergeCell ref="A4:K4"/>
    <mergeCell ref="C69:F69"/>
    <mergeCell ref="D75:F75"/>
    <mergeCell ref="C77:F77"/>
    <mergeCell ref="D53:F53"/>
    <mergeCell ref="D59:F59"/>
    <mergeCell ref="C61:F61"/>
    <mergeCell ref="A63:C63"/>
    <mergeCell ref="D67:F67"/>
    <mergeCell ref="D47:F47"/>
    <mergeCell ref="D17:F17"/>
    <mergeCell ref="D23:F23"/>
    <mergeCell ref="D29:F29"/>
    <mergeCell ref="D35:F35"/>
    <mergeCell ref="D41:F41"/>
  </mergeCells>
  <dataValidations count="2">
    <dataValidation type="whole" allowBlank="1" showInputMessage="1" showErrorMessage="1" errorTitle="Invalid Value !!!" error="Must be a whole number from 0 to 5,000,000 !!!" sqref="F72:F73 F50:F51 F56:F57 F64:F65 F44:F45 F15 F38:F39 F26:F27 F32:F33 F20:F21" xr:uid="{00000000-0002-0000-0300-000000000000}">
      <formula1>0</formula1>
      <formula2>5000000</formula2>
    </dataValidation>
    <dataValidation type="list" allowBlank="1" showInputMessage="1" showErrorMessage="1" sqref="C50:C51 C56:C57 C64:C65 C72:C73 C44:C45 C15 C38:C39 C26:C27 C32:C33 C20:C21" xr:uid="{00000000-0002-0000-0300-000001000000}">
      <formula1>"LDV/LLDT, HLDT/MDPV"</formula1>
    </dataValidation>
  </dataValidations>
  <pageMargins left="0.25" right="0.25" top="0.75" bottom="1" header="0.3" footer="0.3"/>
  <pageSetup paperSize="5" scale="55" fitToHeight="2" orientation="landscape" r:id="rId1"/>
  <headerFooter differentFirst="1">
    <firstHeader>&amp;L&amp;G&amp;C&amp;"-,Bold"EPA Cold NMHC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errorTitle="Invalid Year" error="Must be from Model Years 2017-2027." xr:uid="{00000000-0002-0000-0300-000002000000}">
          <x14:formula1>
            <xm:f>Sheet2!$F$1:$F$18</xm:f>
          </x14:formula1>
          <xm:sqref>D7:E7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490"/>
  <sheetViews>
    <sheetView zoomScale="60" zoomScaleNormal="60" workbookViewId="0">
      <selection activeCell="E7" sqref="E7:G7"/>
    </sheetView>
  </sheetViews>
  <sheetFormatPr defaultRowHeight="12.9"/>
  <cols>
    <col min="1" max="1" width="24.25" customWidth="1"/>
    <col min="2" max="2" width="21.875" customWidth="1"/>
    <col min="3" max="3" width="10.125" customWidth="1"/>
    <col min="4" max="4" width="13.25" style="151" customWidth="1"/>
    <col min="5" max="6" width="14.875" style="151" customWidth="1"/>
    <col min="8" max="8" width="14.75" customWidth="1"/>
    <col min="9" max="9" width="12.375" customWidth="1"/>
    <col min="10" max="10" width="17.375" customWidth="1"/>
    <col min="11" max="11" width="17" customWidth="1"/>
    <col min="12" max="12" width="33.5" customWidth="1"/>
    <col min="13" max="13" width="18.75" customWidth="1"/>
    <col min="14" max="14" width="17.5" customWidth="1"/>
    <col min="15" max="15" width="16.375" customWidth="1"/>
    <col min="16" max="16" width="18.75" customWidth="1"/>
    <col min="17" max="17" width="14.625" customWidth="1"/>
    <col min="18" max="18" width="14.125" customWidth="1"/>
    <col min="19" max="19" width="17.375" customWidth="1"/>
    <col min="20" max="20" width="12.125" customWidth="1"/>
    <col min="21" max="21" width="10.625" customWidth="1"/>
    <col min="22" max="22" width="10.125" customWidth="1"/>
    <col min="23" max="23" width="19.25" customWidth="1"/>
    <col min="24" max="24" width="23.875" customWidth="1"/>
    <col min="25" max="25" width="21.625" customWidth="1"/>
    <col min="26" max="26" width="21" customWidth="1"/>
    <col min="27" max="27" width="20.5" customWidth="1"/>
    <col min="28" max="28" width="14.875" customWidth="1"/>
    <col min="29" max="29" width="10.625" customWidth="1"/>
    <col min="30" max="30" width="38.5" customWidth="1"/>
    <col min="35" max="35" width="11.875" customWidth="1"/>
    <col min="36" max="36" width="10.875" customWidth="1"/>
    <col min="37" max="37" width="12.625" customWidth="1"/>
    <col min="38" max="38" width="10.75" customWidth="1"/>
    <col min="39" max="39" width="10.125" customWidth="1"/>
    <col min="41" max="41" width="11.75" customWidth="1"/>
    <col min="42" max="42" width="11.125" customWidth="1"/>
    <col min="43" max="43" width="12.625" customWidth="1"/>
    <col min="44" max="44" width="10.5" customWidth="1"/>
    <col min="45" max="45" width="10" customWidth="1"/>
  </cols>
  <sheetData>
    <row r="1" spans="1:28" ht="36" customHeight="1">
      <c r="A1" s="357" t="s">
        <v>233</v>
      </c>
      <c r="B1" s="357"/>
      <c r="C1" s="357"/>
      <c r="D1" s="357"/>
      <c r="E1" s="357"/>
      <c r="F1" s="357"/>
      <c r="G1" s="357"/>
      <c r="H1" s="357"/>
      <c r="I1" s="357"/>
      <c r="J1" s="357"/>
      <c r="K1" s="357"/>
      <c r="L1" s="357"/>
      <c r="M1" s="357"/>
      <c r="N1" s="357"/>
      <c r="O1" s="357"/>
      <c r="P1" s="357"/>
      <c r="Q1" s="357"/>
      <c r="R1" s="357"/>
      <c r="S1" s="357"/>
      <c r="T1" s="357"/>
      <c r="U1" s="357"/>
      <c r="V1" s="357"/>
      <c r="W1" s="257"/>
      <c r="X1" s="356" t="s">
        <v>311</v>
      </c>
      <c r="Y1" s="257"/>
      <c r="Z1" s="257"/>
      <c r="AA1" s="257"/>
      <c r="AB1" s="257"/>
    </row>
    <row r="2" spans="1:28" ht="33.799999999999997" customHeight="1">
      <c r="A2" s="103"/>
      <c r="B2" s="103"/>
      <c r="C2" s="103"/>
      <c r="D2" s="477" t="s">
        <v>300</v>
      </c>
      <c r="E2" s="477"/>
      <c r="F2" s="477"/>
      <c r="G2" s="477"/>
      <c r="H2" s="477"/>
      <c r="I2" s="477"/>
      <c r="J2" s="477"/>
      <c r="K2" s="477"/>
      <c r="L2" s="477"/>
      <c r="M2" s="370" t="s">
        <v>25</v>
      </c>
      <c r="N2" s="370"/>
      <c r="O2" s="370"/>
      <c r="P2" s="370"/>
      <c r="Q2" s="103"/>
      <c r="R2" s="103"/>
      <c r="S2" s="103"/>
      <c r="T2" s="103"/>
      <c r="U2" s="103"/>
      <c r="V2" s="103"/>
      <c r="W2" s="103"/>
      <c r="X2" s="356" t="s">
        <v>307</v>
      </c>
      <c r="Y2" s="103"/>
      <c r="Z2" s="103"/>
      <c r="AA2" s="257"/>
      <c r="AB2" s="257"/>
    </row>
    <row r="3" spans="1:28" s="43" customFormat="1" ht="25.15" customHeight="1" thickBot="1">
      <c r="A3" s="50"/>
      <c r="B3" s="50"/>
      <c r="C3" s="50"/>
      <c r="D3" s="50"/>
      <c r="E3" s="34"/>
      <c r="F3" s="34"/>
      <c r="G3" s="50"/>
      <c r="H3" s="50"/>
      <c r="I3" s="50"/>
      <c r="J3" s="34"/>
      <c r="K3" s="34"/>
      <c r="L3" s="34"/>
      <c r="M3" s="250"/>
      <c r="N3" s="250"/>
      <c r="O3" s="50"/>
      <c r="P3" s="250"/>
      <c r="Q3" s="50"/>
      <c r="R3" s="50"/>
      <c r="S3" s="50"/>
      <c r="T3" s="50"/>
      <c r="U3" s="50"/>
      <c r="V3" s="50"/>
      <c r="W3" s="50"/>
      <c r="X3" s="356" t="s">
        <v>312</v>
      </c>
      <c r="Y3" s="50"/>
      <c r="Z3" s="50"/>
    </row>
    <row r="4" spans="1:28" s="43" customFormat="1" ht="30.6">
      <c r="A4" s="374" t="s">
        <v>283</v>
      </c>
      <c r="B4" s="375"/>
      <c r="C4" s="375"/>
      <c r="D4" s="375"/>
      <c r="E4" s="375"/>
      <c r="F4" s="375"/>
      <c r="G4" s="375"/>
      <c r="H4" s="375"/>
      <c r="I4" s="375"/>
      <c r="J4" s="375"/>
      <c r="K4" s="375"/>
      <c r="L4" s="375"/>
      <c r="M4" s="375"/>
      <c r="N4" s="375"/>
      <c r="O4" s="375"/>
      <c r="P4" s="289"/>
      <c r="Q4" s="290"/>
      <c r="R4" s="290"/>
      <c r="S4" s="291"/>
      <c r="T4" s="50"/>
      <c r="U4" s="50"/>
      <c r="V4" s="50"/>
      <c r="W4" s="50"/>
      <c r="X4" s="356" t="s">
        <v>313</v>
      </c>
      <c r="Y4" s="50"/>
      <c r="Z4" s="50"/>
    </row>
    <row r="5" spans="1:28" ht="120.75" customHeight="1" thickBot="1">
      <c r="A5" s="371" t="s">
        <v>297</v>
      </c>
      <c r="B5" s="372"/>
      <c r="C5" s="372"/>
      <c r="D5" s="372"/>
      <c r="E5" s="372"/>
      <c r="F5" s="372"/>
      <c r="G5" s="372"/>
      <c r="H5" s="372"/>
      <c r="I5" s="372"/>
      <c r="J5" s="372"/>
      <c r="K5" s="372"/>
      <c r="L5" s="372"/>
      <c r="M5" s="372"/>
      <c r="N5" s="372"/>
      <c r="O5" s="372"/>
      <c r="P5" s="372"/>
      <c r="Q5" s="372"/>
      <c r="R5" s="372"/>
      <c r="S5" s="373"/>
    </row>
    <row r="6" spans="1:28" s="43" customFormat="1" ht="12.1" customHeight="1" thickBot="1">
      <c r="A6" s="34"/>
      <c r="B6" s="34"/>
      <c r="C6" s="34"/>
      <c r="D6" s="34"/>
      <c r="E6" s="34"/>
      <c r="F6" s="34"/>
      <c r="G6" s="34"/>
      <c r="H6" s="34"/>
      <c r="I6" s="34"/>
      <c r="J6" s="34"/>
      <c r="K6" s="34"/>
      <c r="L6" s="34"/>
      <c r="M6" s="34"/>
      <c r="N6" s="34"/>
      <c r="O6" s="34"/>
    </row>
    <row r="7" spans="1:28" s="43" customFormat="1" ht="31.25" thickBot="1">
      <c r="A7" s="93" t="s">
        <v>11</v>
      </c>
      <c r="B7" s="34"/>
      <c r="C7"/>
      <c r="D7"/>
      <c r="E7" s="393"/>
      <c r="F7" s="394"/>
      <c r="G7" s="395"/>
      <c r="H7"/>
      <c r="I7" s="380" t="s">
        <v>166</v>
      </c>
      <c r="J7" s="381"/>
      <c r="K7" s="381"/>
      <c r="L7" s="381"/>
      <c r="M7" s="382"/>
      <c r="O7" s="380" t="s">
        <v>165</v>
      </c>
      <c r="P7" s="381"/>
      <c r="Q7" s="381"/>
      <c r="R7" s="381"/>
      <c r="S7" s="382"/>
    </row>
    <row r="8" spans="1:28" ht="57.75" customHeight="1" thickBot="1">
      <c r="A8" s="365" t="s">
        <v>22</v>
      </c>
      <c r="B8" s="366"/>
      <c r="C8" s="315">
        <v>2019</v>
      </c>
      <c r="D8" s="1"/>
      <c r="E8" s="44"/>
      <c r="F8" s="44"/>
      <c r="G8" s="44"/>
      <c r="H8" s="1"/>
      <c r="I8" s="391" t="s">
        <v>143</v>
      </c>
      <c r="J8" s="389" t="s">
        <v>147</v>
      </c>
      <c r="K8" s="42" t="s">
        <v>148</v>
      </c>
      <c r="L8" s="42" t="s">
        <v>19</v>
      </c>
      <c r="M8" s="42" t="s">
        <v>20</v>
      </c>
      <c r="O8" s="391" t="s">
        <v>143</v>
      </c>
      <c r="P8" s="389" t="s">
        <v>147</v>
      </c>
      <c r="Q8" s="42" t="s">
        <v>148</v>
      </c>
      <c r="R8" s="42" t="s">
        <v>19</v>
      </c>
      <c r="S8" s="42" t="s">
        <v>20</v>
      </c>
    </row>
    <row r="9" spans="1:28" ht="18.7" customHeight="1" thickBot="1">
      <c r="B9" s="33"/>
      <c r="C9" s="1"/>
      <c r="D9" s="1"/>
      <c r="E9" s="44"/>
      <c r="F9" s="44"/>
      <c r="G9" s="44"/>
      <c r="H9" s="1"/>
      <c r="I9" s="392"/>
      <c r="J9" s="478"/>
      <c r="K9" s="340" t="s">
        <v>164</v>
      </c>
      <c r="L9" s="340" t="s">
        <v>164</v>
      </c>
      <c r="M9" s="340" t="s">
        <v>270</v>
      </c>
      <c r="O9" s="392"/>
      <c r="P9" s="478"/>
      <c r="Q9" s="340" t="s">
        <v>164</v>
      </c>
      <c r="R9" s="340" t="s">
        <v>164</v>
      </c>
      <c r="S9" s="340" t="s">
        <v>163</v>
      </c>
    </row>
    <row r="10" spans="1:28" ht="69.8" customHeight="1" thickBot="1">
      <c r="B10" s="439" t="s">
        <v>284</v>
      </c>
      <c r="C10" s="440"/>
      <c r="D10" s="441"/>
      <c r="E10" s="129"/>
      <c r="F10" s="129"/>
      <c r="G10" s="129"/>
      <c r="H10" s="1"/>
      <c r="I10" s="55" t="s">
        <v>142</v>
      </c>
      <c r="J10" s="141">
        <f>SUMIF(B21:B490,"LDV/LDT1",Y21:Y490)</f>
        <v>79840</v>
      </c>
      <c r="K10" s="350">
        <f>IF(D12="X", "All vehicles certified at or below fleet average standard",astm(SUMIF(B21:B490,"LDV/LDT1",Z21:Z490)/J10,3))</f>
        <v>0.188</v>
      </c>
      <c r="L10" s="91">
        <v>0.3</v>
      </c>
      <c r="M10" s="64">
        <f>IF(D12="X", 0,astm(((L10-K10)*J10),0))</f>
        <v>8942</v>
      </c>
      <c r="N10" s="161"/>
      <c r="O10" s="55" t="s">
        <v>142</v>
      </c>
      <c r="P10" s="141">
        <f>SUMIF(B21:B490,"LDT2",Y21:Y490)</f>
        <v>134000</v>
      </c>
      <c r="Q10" s="350">
        <f>IF(D13="X","All vehicles certified at or below fleet average standard",astm(SUMIF(B21:B490,"LDT2",Z21:IP490)/P10,3))</f>
        <v>0.33700000000000002</v>
      </c>
      <c r="R10" s="91">
        <v>0.4</v>
      </c>
      <c r="S10" s="64">
        <f>IF(D13="X",0,astm(((R10-Q10)*P10),0))</f>
        <v>8442</v>
      </c>
      <c r="AA10" s="95"/>
    </row>
    <row r="11" spans="1:28" ht="63.7" customHeight="1" thickBot="1">
      <c r="A11" s="145"/>
      <c r="B11" s="442" t="s">
        <v>285</v>
      </c>
      <c r="C11" s="443"/>
      <c r="D11" s="251" t="s">
        <v>286</v>
      </c>
      <c r="E11" s="158"/>
      <c r="F11" s="158"/>
      <c r="G11" s="158"/>
      <c r="H11" s="14"/>
      <c r="I11" s="60"/>
      <c r="J11" s="146"/>
      <c r="K11" s="147"/>
      <c r="L11" s="147"/>
      <c r="M11" s="148"/>
      <c r="N11" s="162"/>
      <c r="O11" s="60"/>
      <c r="P11" s="146"/>
      <c r="Q11" s="147"/>
      <c r="R11" s="147"/>
      <c r="S11" s="148"/>
      <c r="AA11" s="95"/>
    </row>
    <row r="12" spans="1:28" ht="31.6" customHeight="1" thickBot="1">
      <c r="A12" s="145"/>
      <c r="B12" s="444" t="s">
        <v>289</v>
      </c>
      <c r="C12" s="445"/>
      <c r="D12" s="325"/>
      <c r="E12" s="158"/>
      <c r="F12" s="158"/>
      <c r="G12" s="158"/>
      <c r="H12" s="14"/>
      <c r="I12" s="380" t="s">
        <v>167</v>
      </c>
      <c r="J12" s="381"/>
      <c r="K12" s="381"/>
      <c r="L12" s="381"/>
      <c r="M12" s="382"/>
      <c r="N12" s="163"/>
      <c r="O12" s="380" t="s">
        <v>168</v>
      </c>
      <c r="P12" s="381"/>
      <c r="Q12" s="381"/>
      <c r="R12" s="381"/>
      <c r="S12" s="382"/>
      <c r="AA12" s="95"/>
    </row>
    <row r="13" spans="1:28" ht="63.7" customHeight="1" thickBot="1">
      <c r="A13" s="145"/>
      <c r="B13" s="475" t="s">
        <v>290</v>
      </c>
      <c r="C13" s="476"/>
      <c r="D13" s="325"/>
      <c r="E13" s="158"/>
      <c r="F13" s="158"/>
      <c r="G13" s="158"/>
      <c r="H13" s="14"/>
      <c r="I13" s="391" t="s">
        <v>143</v>
      </c>
      <c r="J13" s="389" t="s">
        <v>147</v>
      </c>
      <c r="K13" s="42" t="s">
        <v>148</v>
      </c>
      <c r="L13" s="42" t="s">
        <v>19</v>
      </c>
      <c r="M13" s="42" t="s">
        <v>20</v>
      </c>
      <c r="N13" s="164"/>
      <c r="O13" s="391" t="s">
        <v>143</v>
      </c>
      <c r="P13" s="389" t="s">
        <v>147</v>
      </c>
      <c r="Q13" s="42" t="s">
        <v>148</v>
      </c>
      <c r="R13" s="42" t="s">
        <v>19</v>
      </c>
      <c r="S13" s="42" t="s">
        <v>20</v>
      </c>
      <c r="AA13" s="95"/>
    </row>
    <row r="14" spans="1:28" ht="24.8" customHeight="1" thickBot="1">
      <c r="A14" s="145"/>
      <c r="B14" s="479" t="s">
        <v>291</v>
      </c>
      <c r="C14" s="480"/>
      <c r="D14" s="339"/>
      <c r="E14" s="158"/>
      <c r="F14" s="158"/>
      <c r="G14" s="158"/>
      <c r="H14" s="14"/>
      <c r="I14" s="392"/>
      <c r="J14" s="478"/>
      <c r="K14" s="341" t="s">
        <v>164</v>
      </c>
      <c r="L14" s="341" t="s">
        <v>164</v>
      </c>
      <c r="M14" s="341" t="s">
        <v>270</v>
      </c>
      <c r="N14" s="164"/>
      <c r="O14" s="392"/>
      <c r="P14" s="478"/>
      <c r="Q14" s="341" t="s">
        <v>164</v>
      </c>
      <c r="R14" s="341" t="s">
        <v>164</v>
      </c>
      <c r="S14" s="341" t="s">
        <v>163</v>
      </c>
      <c r="AA14" s="95"/>
    </row>
    <row r="15" spans="1:28" ht="73.55" customHeight="1" thickBot="1">
      <c r="A15" s="145"/>
      <c r="B15" s="446" t="s">
        <v>292</v>
      </c>
      <c r="C15" s="447"/>
      <c r="D15" s="326"/>
      <c r="E15" s="158"/>
      <c r="F15" s="158"/>
      <c r="G15" s="158"/>
      <c r="H15" s="14"/>
      <c r="I15" s="55" t="s">
        <v>142</v>
      </c>
      <c r="J15" s="141">
        <f>SUMIF(B21:B490,"HLDT/MDPV",Y21:Y490) + SUMIF(B21:B490,"HLDT Allowance only",Y21:Y490) + SUMIF(B21:B490,"MDPV Allowance only",Y21:Y490)</f>
        <v>120049</v>
      </c>
      <c r="K15" s="350">
        <f>IF(D14="X", "All vehicles certified at or below fleet average standard",astm((SUMIF(B21:B490,"HLDT/MDPV",Z21:Z490)+ SUMIF(B21:B490,"HLDT Allowance only",Z21:Z490) + SUMIF(B21:B490,"MDPV Allowance only",Z21:Z490))/J15,3))</f>
        <v>0.48099999999999998</v>
      </c>
      <c r="L15" s="91">
        <v>0.5</v>
      </c>
      <c r="M15" s="64">
        <f>IF(D14="X", 0,astm(((L15-K15)*J15),0))</f>
        <v>2281</v>
      </c>
      <c r="N15" s="161"/>
      <c r="O15" s="55" t="s">
        <v>142</v>
      </c>
      <c r="P15" s="141">
        <f>SUMIF(B21:B490,"HDV",Y21:Y490)</f>
        <v>116000</v>
      </c>
      <c r="Q15" s="350">
        <f>IF(D15="X","All vehicles certified at or below fleet average standard",astm(SUMIF(B21:B490,"HDV",Z21:Z490)/P15,3))</f>
        <v>0.60099999999999998</v>
      </c>
      <c r="R15" s="91">
        <v>0.6</v>
      </c>
      <c r="S15" s="64">
        <f>IF(D15="X",0,astm(((R15-Q15)*P15),0))</f>
        <v>-116</v>
      </c>
      <c r="AA15" s="95"/>
    </row>
    <row r="16" spans="1:28" ht="43.5" customHeight="1">
      <c r="A16" s="145"/>
      <c r="B16" s="145"/>
      <c r="C16" s="145"/>
      <c r="D16" s="159"/>
      <c r="E16" s="159"/>
      <c r="F16" s="159"/>
      <c r="G16" s="1"/>
      <c r="H16" s="60"/>
      <c r="I16" s="60"/>
      <c r="J16" s="60"/>
      <c r="K16" s="60"/>
      <c r="L16" s="60"/>
      <c r="M16" s="60"/>
      <c r="N16" s="60"/>
      <c r="O16" s="60"/>
      <c r="P16" s="97"/>
    </row>
    <row r="17" spans="1:28" ht="9" customHeight="1" thickBot="1">
      <c r="D17" s="160"/>
      <c r="E17" s="160"/>
      <c r="F17" s="160"/>
      <c r="G17" s="1"/>
      <c r="H17" s="58"/>
      <c r="I17" s="58"/>
      <c r="J17" s="58"/>
      <c r="K17" s="58"/>
      <c r="L17" s="58"/>
      <c r="M17" s="58"/>
      <c r="N17" s="58"/>
      <c r="O17" s="58"/>
      <c r="P17" s="1"/>
      <c r="Q17" s="41"/>
    </row>
    <row r="18" spans="1:28" ht="20.25" customHeight="1" thickBot="1">
      <c r="A18" s="1"/>
      <c r="B18" s="1"/>
      <c r="C18" s="1"/>
      <c r="D18" s="44"/>
      <c r="E18" s="44"/>
      <c r="F18" s="44"/>
      <c r="G18" s="1"/>
      <c r="H18" s="58"/>
      <c r="I18" s="58"/>
      <c r="J18" s="58"/>
      <c r="K18" s="58"/>
      <c r="L18" s="58"/>
      <c r="M18" s="58"/>
      <c r="N18" s="58"/>
      <c r="O18" s="58"/>
      <c r="P18" s="1"/>
      <c r="AA18" s="377" t="s">
        <v>107</v>
      </c>
      <c r="AB18" s="379"/>
    </row>
    <row r="19" spans="1:28" s="79" customFormat="1" ht="123.8" customHeight="1" thickBot="1">
      <c r="A19" s="367" t="s">
        <v>155</v>
      </c>
      <c r="B19" s="77" t="s">
        <v>136</v>
      </c>
      <c r="C19" s="256" t="s">
        <v>144</v>
      </c>
      <c r="D19" s="77" t="s">
        <v>173</v>
      </c>
      <c r="E19" s="77" t="s">
        <v>196</v>
      </c>
      <c r="F19" s="77" t="s">
        <v>278</v>
      </c>
      <c r="G19" s="77" t="s">
        <v>145</v>
      </c>
      <c r="H19" s="83" t="s">
        <v>146</v>
      </c>
      <c r="I19" s="150" t="s">
        <v>161</v>
      </c>
      <c r="J19" s="150" t="s">
        <v>181</v>
      </c>
      <c r="K19" s="150" t="s">
        <v>183</v>
      </c>
      <c r="L19" s="150" t="s">
        <v>198</v>
      </c>
      <c r="M19" s="150" t="s">
        <v>180</v>
      </c>
      <c r="N19" s="78" t="s">
        <v>172</v>
      </c>
      <c r="O19" s="78" t="s">
        <v>160</v>
      </c>
      <c r="P19" s="383" t="s">
        <v>193</v>
      </c>
      <c r="Q19" s="384"/>
      <c r="R19" s="384"/>
      <c r="S19" s="384"/>
      <c r="T19" s="384"/>
      <c r="U19" s="384"/>
      <c r="V19" s="385"/>
      <c r="W19" s="77" t="s">
        <v>301</v>
      </c>
      <c r="X19" s="150" t="s">
        <v>302</v>
      </c>
      <c r="Y19" s="78" t="s">
        <v>303</v>
      </c>
      <c r="Z19" s="77" t="s">
        <v>271</v>
      </c>
      <c r="AA19" s="367" t="s">
        <v>194</v>
      </c>
      <c r="AB19" s="367" t="s">
        <v>305</v>
      </c>
    </row>
    <row r="20" spans="1:28" s="82" customFormat="1" ht="70.5" customHeight="1" thickBot="1">
      <c r="A20" s="369"/>
      <c r="B20" s="149" t="s">
        <v>171</v>
      </c>
      <c r="C20" s="77" t="s">
        <v>162</v>
      </c>
      <c r="D20" s="256" t="s">
        <v>175</v>
      </c>
      <c r="E20" s="153" t="s">
        <v>197</v>
      </c>
      <c r="F20" s="153" t="s">
        <v>281</v>
      </c>
      <c r="G20" s="256" t="s">
        <v>24</v>
      </c>
      <c r="H20" s="256" t="s">
        <v>154</v>
      </c>
      <c r="I20" s="256" t="s">
        <v>153</v>
      </c>
      <c r="J20" s="256" t="s">
        <v>182</v>
      </c>
      <c r="K20" s="256" t="s">
        <v>293</v>
      </c>
      <c r="L20" s="256" t="s">
        <v>200</v>
      </c>
      <c r="M20" s="256" t="s">
        <v>195</v>
      </c>
      <c r="N20" s="80" t="s">
        <v>17</v>
      </c>
      <c r="O20" s="80" t="s">
        <v>17</v>
      </c>
      <c r="P20" s="386"/>
      <c r="Q20" s="387"/>
      <c r="R20" s="387"/>
      <c r="S20" s="387"/>
      <c r="T20" s="387"/>
      <c r="U20" s="387"/>
      <c r="V20" s="388"/>
      <c r="W20" s="77" t="s">
        <v>162</v>
      </c>
      <c r="X20" s="153" t="s">
        <v>174</v>
      </c>
      <c r="Y20" s="81" t="s">
        <v>17</v>
      </c>
      <c r="Z20" s="77" t="s">
        <v>269</v>
      </c>
      <c r="AA20" s="368"/>
      <c r="AB20" s="368"/>
    </row>
    <row r="21" spans="1:28" ht="14.3" customHeight="1">
      <c r="A21" s="292" t="s">
        <v>0</v>
      </c>
      <c r="B21" s="293" t="s">
        <v>139</v>
      </c>
      <c r="C21" s="327">
        <v>0.15</v>
      </c>
      <c r="D21" s="295"/>
      <c r="E21" s="295"/>
      <c r="F21" s="295"/>
      <c r="G21" s="295">
        <v>150</v>
      </c>
      <c r="H21" s="296">
        <v>150</v>
      </c>
      <c r="I21" s="296" t="s">
        <v>152</v>
      </c>
      <c r="J21" s="296" t="s">
        <v>32</v>
      </c>
      <c r="K21" s="296" t="s">
        <v>32</v>
      </c>
      <c r="L21" s="296" t="s">
        <v>32</v>
      </c>
      <c r="M21" s="296" t="s">
        <v>159</v>
      </c>
      <c r="N21" s="328"/>
      <c r="O21" s="329">
        <v>39458</v>
      </c>
      <c r="P21" s="472"/>
      <c r="Q21" s="473"/>
      <c r="R21" s="473"/>
      <c r="S21" s="473"/>
      <c r="T21" s="473"/>
      <c r="U21" s="473"/>
      <c r="V21" s="474"/>
      <c r="W21" s="136">
        <f>IF(A21="","", IF(B21="LDV/LDT1", 0.3,  IF(B21="LDT2", 0.4, IF(OR(B21="HLDT/MDPV",B21="HLDT Allowance only", B21="MDPV Allowance only"), 0.5, IF(B21="HDV", 0.6,   ERROR)))))</f>
        <v>0.3</v>
      </c>
      <c r="X21" s="152">
        <f t="shared" ref="X21:X84" si="0">IF(A21="", "", IF(J21 = "Yes", W21, IF(K21="Yes", W21, IF(AND(A21&lt;&gt;"",B21="HDV",E21="Statement"), MAX(C21, W21),C21))))</f>
        <v>0.15</v>
      </c>
      <c r="Y21" s="281">
        <f>IF(A21="","",IF(AND(A21&lt;&gt;"",L21="Yes",$C$8&gt;2021),"ERROR--Can't Use Early Allowances after 2021MY",
IF(AND(A21&lt;&gt;"",B21="HLDT Allowance only",$C$8=2017),"Can't Use HLDT Allowance before 2018MY",IF(AND(A21&lt;&gt;"",B21="MDPV Allowance only",$C$8=2017),"Can't Use MDPV Allowance before 2018MY",IF(AND(A21&lt;&gt;"",B21="HLDT/MDPV",$C$8=2017),"Can't Use HLDT/MDPV Allowance before 2018MY",IF(AND(A21&lt;&gt;"",B21="HDV",$C$8=2017),"Can't Use HDV Allowance before 2018MY",IF(AND(A21&lt;&gt;"",L21="Yes",J21&lt;&gt;"Yes",K21&lt;&gt;"Yes",C21&gt;W21),"ERROR--Early Allowance evaporative family does not comply with Tier 3 standards and is not a 2015 or 2016 Carryover PZEV or Carryover LEV3 Option 1 (Rig Test) Evap family",IF(AND(A21&lt;&gt;"",L21="Yes",B21="HDV",O21=""),"FIX 50-St Prod'n--needed for HDV Allowances",IF(AND(A21&lt;&gt;"",B21="MDPV Allowance only",O21=""),"FIX 50-St Prod'n--needed for MDPV early allowances",IF(AND(A21&lt;&gt;"",L21="Yes",B21="LDV/LDT1",N21=""),"FIX Fed Prod'n--needed for LDV/LDT1 early allowances",IF(AND(A21&lt;&gt;"",L21="Yes",B21="LDT2",N21=""),"FIX Fed Prod'n--needed for LDT2 early allowances",IF(AND(A21&lt;&gt;"",L21="Yes",B21="HLDT Allowance only",N21=""),"FIX Fed Prod'n--needed for HLDT early allowances",IF(AND(A21&lt;&gt;"",L21="Yes",B21="HLDT/MDPV"),"ERROR in Col B--must use HLDT Allowance only or MDPV Allowance only value from Column B menu and corresponding production values for HLDT Allowances or MDPV Allowances as applicable",IF(AND(A21&lt;&gt;"",B21="HDV",D21=""),"ERROR--Column B is HDV but HDV Class in Column E is Blank",IF(AND(A21&lt;&gt;"",B21&lt;&gt;"",B21&lt;&gt;"HDV",D21&lt;&gt;""),"ERROR--Column B is not HDV but you entered a HDV Class in Column E",IF(AND(A21&lt;&gt;"",B21="HDV",D21=4,E21=""),"ERROR--Column E indicates HDV Class 4-8 but Certification Basis in Column F is Blank",IF(AND(A21&lt;&gt;"",B21="HDV",D21=5,E21=""),"ERROR--Column E indicates HDV Class 4-8 but Certification Basis in Column F is Blank",IF(AND(A21&lt;&gt;"",B21="HDV",D21=6,E21=""),"ERROR--Column E indicates HDV Class 4-8 but Certification Basis in Column F is Blank",IF(AND(A21&lt;&gt;"",B21="HDV",D21=7,E21=""),"ERROR--Column E indicates HDV Class 4-8 but Certification Basis in Column F is Blank",IF(AND(A21&lt;&gt;"",B21="HDV",D21=8,E21=""),"ERROR--Column E indicates HDV Class 4-8 but Certification Basis in Column F is Blank",IF(AND(A21&lt;&gt;"",D21="2b",E21="Statement"),"ERROR in Columns E &amp; F---Can't use Statement for Certification Basis of Class 2b HDVs",IF(AND(A21&lt;&gt;"",D21=3,E21="Statement"),"ERROR in Columns E &amp; F---Can't use Statement for Certification Basis of Class 3 HDVs",IF(AND(A21&lt;&gt;"",B21&lt;&gt;"HDV",E21="Statement"),"ERROR in Columns B &amp; F---Can only use Statement as the Certification Basis of Class 4 and above HDVs",IF(AND(A21&lt;&gt;"",I21="Phase 2",J21="No"),"ERROR--Can only use Phase 2 test fuel for 2015-2016 Carryover PZEV Option 1 (Rig Test) Evaporative Families",IF(AND(A21&lt;&gt;"",I21="NA",E21&lt;&gt;"Statement"),"ERROR in Columns F &amp; J---Can only use NA for Test Fuel if Certification is based on a Statement",IF(AND(A21&lt;&gt;"",J21="Yes",I21&lt;&gt;"Phase 2"),"ERROR--Test fuel must be Phase 2 for 2015-2016 Carryover PZEV Option 1 (Rig test) evaporative families",IF(AND(A21&lt;&gt;"",J21="Yes",C21&lt;&gt;0.35,C21&lt;&gt;0.5,C21&lt;&gt;0.75),"ERROR--FEL must be 0.350, 0.500 or 0.750 for 2015-2016 Carryover PZEV Option 1 (Rig test) evaporative families",IF(AND(A21&lt;&gt;"",J21="Yes",B21&lt;&gt;"LDV/LDT1",B21&lt;&gt;"LDT2",B21&lt;&gt;"HLDT/MDPV"),"ERROR--Vehicle class must be LDV/LDT1 or LDT2 or HLDT/MDPV for 2015-2016 Carryover PZEV Option 1 (Rig test) evaporative families",IF(AND(A21&lt;&gt;"",$C$8&gt;2019,J21="Yes",L21&lt;&gt;"Yes"),"ERROR--Can't use Carryover data from 2015-2016 PZEV Option 1 (Rig test) using Phase 2 test fuel after 2019MY (or after 2021MY if used as an Early Allowance)",IF(AND(A21&lt;&gt;"",K21="Yes",I21&lt;&gt;"LEV 3"),"ERROR--Test fuel must be LEV 3 for 2015-2016 Carryover LEV3 Option 1 (Rig test) evaporative families",IF(AND(A21&lt;&gt;"",K21="Yes",C21&lt;&gt;0.35,C21&lt;&gt;0.5,C21&lt;&gt;0.75),"ERROR--FEL must be 0.350, 0.500 or 0.750 for 2015-2016 Carryover LEV3 Option 1 (Rig test) evaporative families",IF(AND(A21&lt;&gt;"",$C$8&gt;2021,K21="Yes"),"ERROR--Can't use Carryover data from 2015-2016 CARB LEV3 Option 1 (Rig test) using LEV 3 test fuel after 2021MY",IF(AND(A21&lt;&gt;"",B21&lt;&gt;"LDV/LDT1",G21=120),"ERROR--Useful Life must be 150,000 miles for this Tier 3 Evaporative Family",IF(AND(A21&lt;&gt;"",L21="Yes",M21&lt;&gt;2015,M21&lt;&gt;2016,M21&lt;&gt;2017),"FIX Model Year Early Allowance was earned",IF(AND(A21&lt;&gt;"",L21="No",M21&lt;&gt;"",M21&lt;&gt;"NA"),"Error in cols M &amp; N---column M indicates No Allowance but Column N indicates an allowance was earned",IF(AND(A21&lt;&gt;"",L21="Yes",B21&lt;&gt;"HDV",B21&lt;&gt;"HLDT Allowance only",B21&lt;&gt;"MDPV Allowance only",M21=2017),"ERROR--Early allowances can't be earned in 2017MY for LDV/LDT1 and LDT2 Evaporative Families",IF(AND(A21&lt;&gt;"",$C$8=2017,N21=""),"FIX Federal Prod'n--needed for 2017MY compliance",IF(AND(A21&lt;&gt;"",$C$8&lt;&gt;2017,L21="No",O21=""),"FIX 50-St Prod'n",IF(AND(A21&lt;&gt;"",B21="HLDT Allowance only",L21&lt;&gt;"Yes"),"ERROR - Cols B &amp; M--Column B indicates an Allowance is being used but Column M indicates No Allowance",IF(AND(A21&lt;&gt;"",B21="MDPV Allowance only",L21&lt;&gt;"Yes"),"ERROR - Cols B &amp; M--Column B indicates an Allowance is being use but Column M indicates No Allowance",IF(AND(A21&lt;&gt;"",B21="HDV",D21&lt;&gt; "2b", L21="Yes",F21 =""),"FIX Column G 'HDV also meets ORVR Standards'---needed for HDV Class 3 and above Allowances",IF(AND(A21&lt;&gt;"",B21="HDV",D21&lt;&gt; "2b", L21="Yes",F21 ="Yes"), 2*O21,IF(AND(A21&lt;&gt;"",L21="Yes",B21="LDV/LDT1"),N21,IF(AND(A21&lt;&gt;"",L21="Yes",B21="LDT2"),N21,IF(AND(A21&lt;&gt;"",L21="Yes",B21="HLDT Allowance only"),N21,IF(AND(A21&lt;&gt;"",L21="No",$C$8=2017),N21,O21))))))))))))))))))))))))))))))))))))))))))))))</f>
        <v>39458</v>
      </c>
      <c r="Z21" s="282">
        <f>IF(AND(A21="",N21&lt;&gt;""),"FIX TEST GROUP",IF(AND(A21="",O21&lt;&gt;""),"FIX TEST GROUP",IF(A21="","", IF(B21="","FIX CLASS",IF(C21="","FIX FEL",IF(G21="","FIX U/L Miles",IF(I21="","FIX Test Fuel",IF(J21="","FIX PZEV Carryover",IF(K21="","FIX CARB Opt 1 Carryover",IF(L21="","FIX Allowance Y/N",IF(M21="","FIX Allowance MY",IF(Y21="","FIX PROD'N in Column Q",Y21*X21))))))))))))</f>
        <v>5918.7</v>
      </c>
      <c r="AA21" s="287" t="str">
        <f t="shared" ref="AA21:AA84" si="1">IF(A21="","",IF(AND(A21&lt;&gt;"",B21="LDV/LDT1",C21&lt;=0.5),"OK",IF(AND(A21&lt;&gt;"",B21="LDT2",C21&lt;=0.65),"OK",IF(AND(A21&lt;&gt;"",B21="HLDT/MDPV",C21&lt;=0.9),"OK",IF(AND(A21&lt;&gt;"",B21="HLDT/MDPV",C21&gt;0.9,C21&lt;=1),"OK if HLDTs &lt; 0.9",IF(AND(A21&lt;&gt;"",B21="HDV",D21="2b",C21&lt;=1.4),"OK",IF(AND(A21&lt;&gt;"",B21="HDV",D21=3,C21&lt;=1.4),"OK",IF(AND(A21&lt;&gt;"",B21="HDV",C21&lt;=1.9, D21&gt;=4),"OK",IF(AND(A21&lt;&gt;"",B21="HLDT Allowance only"),"OK",IF(AND(A21&lt;&gt;"",B21="MDPV Allowance only"),"OK","FEL exceeds CAP"))))))))))</f>
        <v>OK</v>
      </c>
      <c r="AB21" s="288" t="str">
        <f t="shared" ref="AB21:AB84" si="2">IF(ISNUMBER(Y21)=TRUE, "", Y21)</f>
        <v/>
      </c>
    </row>
    <row r="22" spans="1:28" ht="14.3" customHeight="1">
      <c r="A22" s="298" t="s">
        <v>2</v>
      </c>
      <c r="B22" s="299" t="s">
        <v>139</v>
      </c>
      <c r="C22" s="330">
        <v>0.15</v>
      </c>
      <c r="D22" s="301"/>
      <c r="E22" s="301"/>
      <c r="F22" s="301"/>
      <c r="G22" s="301">
        <v>120</v>
      </c>
      <c r="H22" s="302">
        <v>150</v>
      </c>
      <c r="I22" s="302" t="s">
        <v>151</v>
      </c>
      <c r="J22" s="302" t="s">
        <v>32</v>
      </c>
      <c r="K22" s="302" t="s">
        <v>32</v>
      </c>
      <c r="L22" s="302" t="s">
        <v>32</v>
      </c>
      <c r="M22" s="302" t="s">
        <v>159</v>
      </c>
      <c r="N22" s="331"/>
      <c r="O22" s="331">
        <v>20382</v>
      </c>
      <c r="P22" s="470"/>
      <c r="Q22" s="470"/>
      <c r="R22" s="470"/>
      <c r="S22" s="470"/>
      <c r="T22" s="470"/>
      <c r="U22" s="470"/>
      <c r="V22" s="471"/>
      <c r="W22" s="139">
        <f>IF(A22="","", IF(B22="LDV/LDT1", 0.3,  IF(B22="LDT2", 0.4, IF(OR(B22="HLDT/MDPV",B22="HLDT Allowance only", B22="MDPV Allowance only"), 0.5, IF(B22="HDV", 0.6,   ERROR)))))</f>
        <v>0.3</v>
      </c>
      <c r="X22" s="154">
        <f t="shared" si="0"/>
        <v>0.15</v>
      </c>
      <c r="Y22" s="157">
        <f t="shared" ref="Y22:Y84" si="3">IF(A22="","",IF(AND(A22&lt;&gt;"",L22="Yes",$C$8&gt;2021),"ERROR--Can't Use Early Allowances after 2021MY",
IF(AND(A22&lt;&gt;"",B22="HLDT Allowance only",$C$8=2017),"Can't Use HLDT Allowance before 2018MY",IF(AND(A22&lt;&gt;"",B22="MDPV Allowance only",$C$8=2017),"Can't Use MDPV Allowance before 2018MY",IF(AND(A22&lt;&gt;"",B22="HLDT/MDPV",$C$8=2017),"Can't Use HLDT/MDPV Allowance before 2018MY",IF(AND(A22&lt;&gt;"",B22="HDV",$C$8=2017),"Can't Use HDV Allowance before 2018MY",IF(AND(A22&lt;&gt;"",L22="Yes",J22&lt;&gt;"Yes",K22&lt;&gt;"Yes",C22&gt;W22),"ERROR--Early Allowance evaporative family does not comply with Tier 3 standards and is not a 2015 or 2016 Carryover PZEV or Carryover LEV3 Option 1 (Rig Test) Evap family",IF(AND(A22&lt;&gt;"",L22="Yes",B22="HDV",O22=""),"FIX 50-St Prod'n--needed for HDV Allowances",IF(AND(A22&lt;&gt;"",B22="MDPV Allowance only",O22=""),"FIX 50-St Prod'n--needed for MDPV early allowances",IF(AND(A22&lt;&gt;"",L22="Yes",B22="LDV/LDT1",N22=""),"FIX Fed Prod'n--needed for LDV/LDT1 early allowances",IF(AND(A22&lt;&gt;"",L22="Yes",B22="LDT2",N22=""),"FIX Fed Prod'n--needed for LDT2 early allowances",IF(AND(A22&lt;&gt;"",L22="Yes",B22="HLDT Allowance only",N22=""),"FIX Fed Prod'n--needed for HLDT early allowances",IF(AND(A22&lt;&gt;"",L22="Yes",B22="HLDT/MDPV"),"ERROR in Col B--must use HLDT Allowance only or MDPV Allowance only value from Column B menu and corresponding production values for HLDT Allowances or MDPV Allowances as applicable",IF(AND(A22&lt;&gt;"",B22="HDV",D22=""),"ERROR--Column B is HDV but HDV Class in Column E is Blank",IF(AND(A22&lt;&gt;"",B22&lt;&gt;"",B22&lt;&gt;"HDV",D22&lt;&gt;""),"ERROR--Column B is not HDV but you entered a HDV Class in Column E",IF(AND(A22&lt;&gt;"",B22="HDV",D22=4,E22=""),"ERROR--Column E indicates HDV Class 4-8 but Certification Basis in Column F is Blank",IF(AND(A22&lt;&gt;"",B22="HDV",D22=5,E22=""),"ERROR--Column E indicates HDV Class 4-8 but Certification Basis in Column F is Blank",IF(AND(A22&lt;&gt;"",B22="HDV",D22=6,E22=""),"ERROR--Column E indicates HDV Class 4-8 but Certification Basis in Column F is Blank",IF(AND(A22&lt;&gt;"",B22="HDV",D22=7,E22=""),"ERROR--Column E indicates HDV Class 4-8 but Certification Basis in Column F is Blank",IF(AND(A22&lt;&gt;"",B22="HDV",D22=8,E22=""),"ERROR--Column E indicates HDV Class 4-8 but Certification Basis in Column F is Blank",IF(AND(A22&lt;&gt;"",D22="2b",E22="Statement"),"ERROR in Columns E &amp; F---Can't use Statement for Certification Basis of Class 2b HDVs",IF(AND(A22&lt;&gt;"",D22=3,E22="Statement"),"ERROR in Columns E &amp; F---Can't use Statement for Certification Basis of Class 3 HDVs",IF(AND(A22&lt;&gt;"",B22&lt;&gt;"HDV",E22="Statement"),"ERROR in Columns B &amp; F---Can only use Statement as the Certification Basis of Class 4 and above HDVs",IF(AND(A22&lt;&gt;"",I22="Phase 2",J22="No"),"ERROR--Can only use Phase 2 test fuel for 2015-2016 Carryover PZEV Option 1 (Rig Test) Evaporative Families",IF(AND(A22&lt;&gt;"",I22="NA",E22&lt;&gt;"Statement"),"ERROR in Columns F &amp; J---Can only use NA for Test Fuel if Certification is based on a Statement",IF(AND(A22&lt;&gt;"",J22="Yes",I22&lt;&gt;"Phase 2"),"ERROR--Test fuel must be Phase 2 for 2015-2016 Carryover PZEV Option 1 (Rig test) evaporative families",IF(AND(A22&lt;&gt;"",J22="Yes",C22&lt;&gt;0.35,C22&lt;&gt;0.5,C22&lt;&gt;0.75),"ERROR--FEL must be 0.350, 0.500 or 0.750 for 2015-2016 Carryover PZEV Option 1 (Rig test) evaporative families",IF(AND(A22&lt;&gt;"",J22="Yes",B22&lt;&gt;"LDV/LDT1",B22&lt;&gt;"LDT2",B22&lt;&gt;"HLDT/MDPV"),"ERROR--Vehicle class must be LDV/LDT1 or LDT2 or HLDT/MDPV for 2015-2016 Carryover PZEV Option 1 (Rig test) evaporative families",IF(AND(A22&lt;&gt;"",$C$8&gt;2019,J22="Yes",L22&lt;&gt;"Yes"),"ERROR--Can't use Carryover data from 2015-2016 PZEV Option 1 (Rig test) using Phase 2 test fuel after 2019MY (or after 2021MY if used as an Early Allowance)",IF(AND(A22&lt;&gt;"",K22="Yes",I22&lt;&gt;"LEV 3"),"ERROR--Test fuel must be LEV 3 for 2015-2016 Carryover LEV3 Option 1 (Rig test) evaporative families",IF(AND(A22&lt;&gt;"",K22="Yes",C22&lt;&gt;0.35,C22&lt;&gt;0.5,C22&lt;&gt;0.75),"ERROR--FEL must be 0.350, 0.500 or 0.750 for 2015-2016 Carryover LEV3 Option 1 (Rig test) evaporative families",IF(AND(A22&lt;&gt;"",$C$8&gt;2021,K22="Yes"),"ERROR--Can't use Carryover data from 2015-2016 CARB LEV3 Option 1 (Rig test) using LEV 3 test fuel after 2021MY",IF(AND(A22&lt;&gt;"",B22&lt;&gt;"LDV/LDT1",G22=120),"ERROR--Useful Life must be 150,000 miles for this Tier 3 Evaporative Family",IF(AND(A22&lt;&gt;"",L22="Yes",M22&lt;&gt;2015,M22&lt;&gt;2016,M22&lt;&gt;2017),"FIX Model Year Early Allowance was earned",IF(AND(A22&lt;&gt;"",L22="No",M22&lt;&gt;"",M22&lt;&gt;"NA"),"Error in cols M &amp; N---column M indicates No Allowance but Column N indicates an allowance was earned",IF(AND(A22&lt;&gt;"",L22="Yes",B22&lt;&gt;"HDV",B22&lt;&gt;"HLDT Allowance only",B22&lt;&gt;"MDPV Allowance only",M22=2017),"ERROR--Early allowances can't be earned in 2017MY for LDV/LDT1 and LDT2 Evaporative Families",IF(AND(A22&lt;&gt;"",$C$8=2017,N22=""),"FIX Federal Prod'n--needed for 2017MY compliance",IF(AND(A22&lt;&gt;"",$C$8&lt;&gt;2017,L22="No",O22=""),"FIX 50-St Prod'n",IF(AND(A22&lt;&gt;"",B22="HLDT Allowance only",L22&lt;&gt;"Yes"),"ERROR - Cols B &amp; M--Column B indicates an Allowance is being used but Column M indicates No Allowance",IF(AND(A22&lt;&gt;"",B22="MDPV Allowance only",L22&lt;&gt;"Yes"),"ERROR - Cols B &amp; M--Column B indicates an Allowance is being use but Column M indicates No Allowance",IF(AND(A22&lt;&gt;"",B22="HDV",D22&lt;&gt; "2b", L22="Yes",F22 =""),"FIX Column G 'HDV also meets ORVR Standards'---needed for HDV Class 3 and above Allowances",IF(AND(A22&lt;&gt;"",B22="HDV",D22&lt;&gt; "2b", L22="Yes",F22 ="Yes"), 2*O22,IF(AND(A22&lt;&gt;"",L22="Yes",B22="LDV/LDT1"),N22,IF(AND(A22&lt;&gt;"",L22="Yes",B22="LDT2"),N22,IF(AND(A22&lt;&gt;"",L22="Yes",B22="HLDT Allowance only"),N22,IF(AND(A22&lt;&gt;"",L22="No",$C$8=2017),N22,O22))))))))))))))))))))))))))))))))))))))))))))))</f>
        <v>20382</v>
      </c>
      <c r="Z22" s="275">
        <f t="shared" ref="Z22:Z84" si="4">IF(AND(A22="",N22&lt;&gt;""),"FIX TEST GROUP",IF(AND(A22="",O22&lt;&gt;""),"FIX TEST GROUP",IF(A22="","", IF(B22="","FIX CLASS",IF(C22="","FIX FEL",IF(G22="","FIX U/L Miles",IF(I22="","FIX Test Fuel",IF(J22="","FIX PZEV Carryover",IF(K22="","FIX CARB Opt 1 Carryover",IF(L22="","FIX Allowance Y/N",IF(M22="","FIX Allowance MY",IF(Y22="","FIX PROD'N in Column Q",Y22*X22))))))))))))</f>
        <v>3057.2999999999997</v>
      </c>
      <c r="AA22" s="279" t="str">
        <f t="shared" si="1"/>
        <v>OK</v>
      </c>
      <c r="AB22" s="277" t="str">
        <f t="shared" si="2"/>
        <v/>
      </c>
    </row>
    <row r="23" spans="1:28" ht="32.950000000000003" customHeight="1">
      <c r="A23" s="304" t="s">
        <v>184</v>
      </c>
      <c r="B23" s="305" t="s">
        <v>139</v>
      </c>
      <c r="C23" s="330">
        <v>0.35</v>
      </c>
      <c r="D23" s="301"/>
      <c r="E23" s="301"/>
      <c r="F23" s="301"/>
      <c r="G23" s="301">
        <v>150</v>
      </c>
      <c r="H23" s="306">
        <v>150</v>
      </c>
      <c r="I23" s="306" t="s">
        <v>150</v>
      </c>
      <c r="J23" s="302" t="s">
        <v>33</v>
      </c>
      <c r="K23" s="302" t="s">
        <v>32</v>
      </c>
      <c r="L23" s="302" t="s">
        <v>33</v>
      </c>
      <c r="M23" s="306">
        <v>2015</v>
      </c>
      <c r="N23" s="332">
        <v>20000</v>
      </c>
      <c r="O23" s="331"/>
      <c r="P23" s="470" t="s">
        <v>309</v>
      </c>
      <c r="Q23" s="470"/>
      <c r="R23" s="470"/>
      <c r="S23" s="470"/>
      <c r="T23" s="470"/>
      <c r="U23" s="470"/>
      <c r="V23" s="471"/>
      <c r="W23" s="139">
        <f>IF(A23="","", IF(B23="LDV/LDT1", 0.3,  IF(B23="LDT2", 0.4, IF(OR(B23="HLDT/MDPV",B23="HLDT Allowance only", B23="MDPV Allowance only"), 0.5, IF(B23="HDV", 0.6,   ERROR)))))</f>
        <v>0.3</v>
      </c>
      <c r="X23" s="155">
        <f t="shared" si="0"/>
        <v>0.3</v>
      </c>
      <c r="Y23" s="157">
        <f t="shared" si="3"/>
        <v>20000</v>
      </c>
      <c r="Z23" s="275">
        <f t="shared" si="4"/>
        <v>6000</v>
      </c>
      <c r="AA23" s="279" t="str">
        <f t="shared" si="1"/>
        <v>OK</v>
      </c>
      <c r="AB23" s="277" t="str">
        <f t="shared" si="2"/>
        <v/>
      </c>
    </row>
    <row r="24" spans="1:28" ht="14.3" customHeight="1">
      <c r="A24" s="298" t="s">
        <v>28</v>
      </c>
      <c r="B24" s="299" t="s">
        <v>140</v>
      </c>
      <c r="C24" s="330">
        <v>0.3</v>
      </c>
      <c r="D24" s="301"/>
      <c r="E24" s="301"/>
      <c r="F24" s="301"/>
      <c r="G24" s="301">
        <v>150</v>
      </c>
      <c r="H24" s="302">
        <v>150</v>
      </c>
      <c r="I24" s="302" t="s">
        <v>151</v>
      </c>
      <c r="J24" s="302" t="s">
        <v>32</v>
      </c>
      <c r="K24" s="302" t="s">
        <v>32</v>
      </c>
      <c r="L24" s="302" t="s">
        <v>32</v>
      </c>
      <c r="M24" s="302" t="s">
        <v>159</v>
      </c>
      <c r="N24" s="331"/>
      <c r="O24" s="331">
        <v>45000</v>
      </c>
      <c r="P24" s="470"/>
      <c r="Q24" s="470"/>
      <c r="R24" s="470"/>
      <c r="S24" s="470"/>
      <c r="T24" s="470"/>
      <c r="U24" s="470"/>
      <c r="V24" s="471"/>
      <c r="W24" s="139">
        <f>IF(A24="","", IF(B24="LDV/LDT1", 0.3,  IF(B24="LDT2", 0.4, IF(OR(B24="HLDT/MDPV",B24="HLDT Allowance only", B24="MDPV Allowance only"), 0.5, IF(B24="HDV", 0.6,   ERROR)))))</f>
        <v>0.4</v>
      </c>
      <c r="X24" s="154">
        <f t="shared" si="0"/>
        <v>0.3</v>
      </c>
      <c r="Y24" s="157">
        <f t="shared" si="3"/>
        <v>45000</v>
      </c>
      <c r="Z24" s="275">
        <f t="shared" si="4"/>
        <v>13500</v>
      </c>
      <c r="AA24" s="279" t="str">
        <f t="shared" si="1"/>
        <v>OK</v>
      </c>
      <c r="AB24" s="277" t="str">
        <f t="shared" si="2"/>
        <v/>
      </c>
    </row>
    <row r="25" spans="1:28" ht="14.3" customHeight="1">
      <c r="A25" s="298" t="s">
        <v>35</v>
      </c>
      <c r="B25" s="299" t="s">
        <v>140</v>
      </c>
      <c r="C25" s="330">
        <v>0.35</v>
      </c>
      <c r="D25" s="301"/>
      <c r="E25" s="301"/>
      <c r="F25" s="301"/>
      <c r="G25" s="301">
        <v>150</v>
      </c>
      <c r="H25" s="302">
        <v>150</v>
      </c>
      <c r="I25" s="302" t="s">
        <v>152</v>
      </c>
      <c r="J25" s="302" t="s">
        <v>32</v>
      </c>
      <c r="K25" s="302" t="s">
        <v>32</v>
      </c>
      <c r="L25" s="302" t="s">
        <v>32</v>
      </c>
      <c r="M25" s="302" t="s">
        <v>159</v>
      </c>
      <c r="N25" s="331"/>
      <c r="O25" s="331">
        <v>79000</v>
      </c>
      <c r="P25" s="470"/>
      <c r="Q25" s="470"/>
      <c r="R25" s="470"/>
      <c r="S25" s="470"/>
      <c r="T25" s="470"/>
      <c r="U25" s="470"/>
      <c r="V25" s="471"/>
      <c r="W25" s="139">
        <f>IF(A25="","", IF(B25="LDV/LDT1", 0.3,  IF(B25="LDT2", 0.4, IF(OR(B25="HLDT/MDPV",B25="HLDT Allowance only", B25="MDPV Allowance only"), 0.5, IF(B25="HDV", 0.6,   ERROR)))))</f>
        <v>0.4</v>
      </c>
      <c r="X25" s="154">
        <f t="shared" si="0"/>
        <v>0.35</v>
      </c>
      <c r="Y25" s="157">
        <f t="shared" si="3"/>
        <v>79000</v>
      </c>
      <c r="Z25" s="275">
        <f t="shared" si="4"/>
        <v>27650</v>
      </c>
      <c r="AA25" s="279" t="str">
        <f t="shared" si="1"/>
        <v>OK</v>
      </c>
      <c r="AB25" s="277" t="str">
        <f t="shared" si="2"/>
        <v/>
      </c>
    </row>
    <row r="26" spans="1:28" ht="14.3" customHeight="1">
      <c r="A26" s="304" t="s">
        <v>189</v>
      </c>
      <c r="B26" s="305" t="s">
        <v>140</v>
      </c>
      <c r="C26" s="330">
        <v>0.5</v>
      </c>
      <c r="D26" s="301"/>
      <c r="E26" s="301"/>
      <c r="F26" s="301"/>
      <c r="G26" s="301">
        <v>150</v>
      </c>
      <c r="H26" s="306">
        <v>150</v>
      </c>
      <c r="I26" s="306" t="s">
        <v>150</v>
      </c>
      <c r="J26" s="302" t="s">
        <v>33</v>
      </c>
      <c r="K26" s="302" t="s">
        <v>32</v>
      </c>
      <c r="L26" s="302" t="s">
        <v>32</v>
      </c>
      <c r="M26" s="306" t="s">
        <v>159</v>
      </c>
      <c r="N26" s="332"/>
      <c r="O26" s="331">
        <v>10000</v>
      </c>
      <c r="P26" s="470" t="s">
        <v>267</v>
      </c>
      <c r="Q26" s="470"/>
      <c r="R26" s="470"/>
      <c r="S26" s="470"/>
      <c r="T26" s="470"/>
      <c r="U26" s="470"/>
      <c r="V26" s="471"/>
      <c r="W26" s="139">
        <f>IF(A26="","", IF(B26="LDV/LDT1", 0.3,  IF(B26="LDT2", 0.4, IF(OR(B26="HLDT/MDPV",B26="HLDT Allowance only", B26="MDPV Allowance only"), 0.5, IF(B26="HDV", 0.6,   ERROR)))))</f>
        <v>0.4</v>
      </c>
      <c r="X26" s="155">
        <f t="shared" si="0"/>
        <v>0.4</v>
      </c>
      <c r="Y26" s="157">
        <f t="shared" si="3"/>
        <v>10000</v>
      </c>
      <c r="Z26" s="275">
        <f t="shared" si="4"/>
        <v>4000</v>
      </c>
      <c r="AA26" s="279" t="str">
        <f t="shared" si="1"/>
        <v>OK</v>
      </c>
      <c r="AB26" s="277" t="str">
        <f t="shared" si="2"/>
        <v/>
      </c>
    </row>
    <row r="27" spans="1:28" ht="14.3" customHeight="1">
      <c r="A27" s="304" t="s">
        <v>43</v>
      </c>
      <c r="B27" s="299" t="s">
        <v>75</v>
      </c>
      <c r="C27" s="330">
        <v>0.4</v>
      </c>
      <c r="D27" s="301"/>
      <c r="E27" s="301"/>
      <c r="F27" s="301"/>
      <c r="G27" s="301">
        <v>150</v>
      </c>
      <c r="H27" s="302">
        <v>150</v>
      </c>
      <c r="I27" s="302" t="s">
        <v>151</v>
      </c>
      <c r="J27" s="302" t="s">
        <v>32</v>
      </c>
      <c r="K27" s="302" t="s">
        <v>32</v>
      </c>
      <c r="L27" s="302" t="s">
        <v>32</v>
      </c>
      <c r="M27" s="302" t="s">
        <v>159</v>
      </c>
      <c r="N27" s="331"/>
      <c r="O27" s="331">
        <v>10000</v>
      </c>
      <c r="P27" s="470"/>
      <c r="Q27" s="470"/>
      <c r="R27" s="470"/>
      <c r="S27" s="470"/>
      <c r="T27" s="470"/>
      <c r="U27" s="470"/>
      <c r="V27" s="471"/>
      <c r="W27" s="139">
        <f>IF(A27="","", IF(B27="LDV/LDT1", 0.3,  IF(B27="LDT2", 0.4, IF(OR(B27="HLDT/MDPV",B27="HLDT Allowance only", B27="MDPV Allowance only"), 0.5, IF(B27="HDV", 0.6,   ERROR)))))</f>
        <v>0.5</v>
      </c>
      <c r="X27" s="154">
        <f t="shared" si="0"/>
        <v>0.4</v>
      </c>
      <c r="Y27" s="157">
        <f t="shared" si="3"/>
        <v>10000</v>
      </c>
      <c r="Z27" s="275">
        <f t="shared" si="4"/>
        <v>4000</v>
      </c>
      <c r="AA27" s="279" t="str">
        <f t="shared" si="1"/>
        <v>OK</v>
      </c>
      <c r="AB27" s="277" t="str">
        <f t="shared" si="2"/>
        <v/>
      </c>
    </row>
    <row r="28" spans="1:28" ht="14.3" customHeight="1">
      <c r="A28" s="304" t="s">
        <v>3</v>
      </c>
      <c r="B28" s="299" t="s">
        <v>75</v>
      </c>
      <c r="C28" s="330">
        <v>0.5</v>
      </c>
      <c r="D28" s="301"/>
      <c r="E28" s="301"/>
      <c r="F28" s="301"/>
      <c r="G28" s="301">
        <v>150</v>
      </c>
      <c r="H28" s="302">
        <v>150</v>
      </c>
      <c r="I28" s="302" t="s">
        <v>151</v>
      </c>
      <c r="J28" s="302" t="s">
        <v>32</v>
      </c>
      <c r="K28" s="302" t="s">
        <v>32</v>
      </c>
      <c r="L28" s="302" t="s">
        <v>32</v>
      </c>
      <c r="M28" s="302" t="s">
        <v>159</v>
      </c>
      <c r="N28" s="331"/>
      <c r="O28" s="331">
        <v>90000</v>
      </c>
      <c r="P28" s="470"/>
      <c r="Q28" s="470"/>
      <c r="R28" s="470"/>
      <c r="S28" s="470"/>
      <c r="T28" s="470"/>
      <c r="U28" s="470"/>
      <c r="V28" s="471"/>
      <c r="W28" s="139">
        <f>IF(A28="","", IF(B28="LDV/LDT1", 0.3,  IF(B28="LDT2", 0.4, IF(OR(B28="HLDT/MDPV",B28="HLDT Allowance only", B28="MDPV Allowance only"), 0.5, IF(B28="HDV", 0.6,   ERROR)))))</f>
        <v>0.5</v>
      </c>
      <c r="X28" s="154">
        <f t="shared" si="0"/>
        <v>0.5</v>
      </c>
      <c r="Y28" s="157">
        <f t="shared" si="3"/>
        <v>90000</v>
      </c>
      <c r="Z28" s="275">
        <f t="shared" si="4"/>
        <v>45000</v>
      </c>
      <c r="AA28" s="279" t="str">
        <f t="shared" si="1"/>
        <v>OK</v>
      </c>
      <c r="AB28" s="277" t="str">
        <f t="shared" si="2"/>
        <v/>
      </c>
    </row>
    <row r="29" spans="1:28" ht="14.3" customHeight="1">
      <c r="A29" s="304" t="s">
        <v>268</v>
      </c>
      <c r="B29" s="305" t="s">
        <v>75</v>
      </c>
      <c r="C29" s="330">
        <v>0.75</v>
      </c>
      <c r="D29" s="301"/>
      <c r="E29" s="301"/>
      <c r="F29" s="301"/>
      <c r="G29" s="301">
        <v>150</v>
      </c>
      <c r="H29" s="306">
        <v>150</v>
      </c>
      <c r="I29" s="306" t="s">
        <v>152</v>
      </c>
      <c r="J29" s="306" t="s">
        <v>32</v>
      </c>
      <c r="K29" s="306" t="s">
        <v>33</v>
      </c>
      <c r="L29" s="306" t="s">
        <v>32</v>
      </c>
      <c r="M29" s="306" t="s">
        <v>159</v>
      </c>
      <c r="N29" s="333"/>
      <c r="O29" s="334">
        <v>3000</v>
      </c>
      <c r="P29" s="470" t="s">
        <v>266</v>
      </c>
      <c r="Q29" s="470"/>
      <c r="R29" s="470"/>
      <c r="S29" s="470"/>
      <c r="T29" s="470"/>
      <c r="U29" s="470"/>
      <c r="V29" s="471"/>
      <c r="W29" s="139">
        <f>IF(A29="","", IF(B29="LDV/LDT1", 0.3,  IF(B29="LDT2", 0.4, IF(OR(B29="HLDT/MDPV",B29="HLDT Allowance only", B29="MDPV Allowance only"), 0.5, IF(B29="HDV", 0.6,   ERROR)))))</f>
        <v>0.5</v>
      </c>
      <c r="X29" s="155">
        <f t="shared" si="0"/>
        <v>0.5</v>
      </c>
      <c r="Y29" s="157">
        <f t="shared" si="3"/>
        <v>3000</v>
      </c>
      <c r="Z29" s="275">
        <f t="shared" si="4"/>
        <v>1500</v>
      </c>
      <c r="AA29" s="279" t="str">
        <f t="shared" si="1"/>
        <v>OK</v>
      </c>
      <c r="AB29" s="277" t="str">
        <f t="shared" si="2"/>
        <v/>
      </c>
    </row>
    <row r="30" spans="1:28" ht="14.3" customHeight="1">
      <c r="A30" s="304" t="s">
        <v>192</v>
      </c>
      <c r="B30" s="305" t="s">
        <v>169</v>
      </c>
      <c r="C30" s="330">
        <v>0.35</v>
      </c>
      <c r="D30" s="301"/>
      <c r="E30" s="301"/>
      <c r="F30" s="301"/>
      <c r="G30" s="301">
        <v>150</v>
      </c>
      <c r="H30" s="306">
        <v>150</v>
      </c>
      <c r="I30" s="306" t="s">
        <v>152</v>
      </c>
      <c r="J30" s="306" t="s">
        <v>32</v>
      </c>
      <c r="K30" s="306" t="s">
        <v>32</v>
      </c>
      <c r="L30" s="306" t="s">
        <v>33</v>
      </c>
      <c r="M30" s="306">
        <v>2015</v>
      </c>
      <c r="N30" s="333">
        <v>2049</v>
      </c>
      <c r="O30" s="334"/>
      <c r="P30" s="470" t="s">
        <v>263</v>
      </c>
      <c r="Q30" s="470"/>
      <c r="R30" s="470"/>
      <c r="S30" s="470"/>
      <c r="T30" s="470"/>
      <c r="U30" s="470"/>
      <c r="V30" s="471"/>
      <c r="W30" s="139">
        <f>IF(A30="","", IF(B30="LDV/LDT1", 0.3,  IF(B30="LDT2", 0.4, IF(OR(B30="HLDT/MDPV",B30="HLDT Allowance only", B30="MDPV Allowance only"), 0.5, IF(B30="HDV", 0.6,   ERROR)))))</f>
        <v>0.5</v>
      </c>
      <c r="X30" s="155">
        <f t="shared" si="0"/>
        <v>0.35</v>
      </c>
      <c r="Y30" s="157">
        <f t="shared" si="3"/>
        <v>2049</v>
      </c>
      <c r="Z30" s="275">
        <f t="shared" si="4"/>
        <v>717.15</v>
      </c>
      <c r="AA30" s="279" t="str">
        <f t="shared" si="1"/>
        <v>OK</v>
      </c>
      <c r="AB30" s="277" t="str">
        <f t="shared" si="2"/>
        <v/>
      </c>
    </row>
    <row r="31" spans="1:28" ht="14.3" customHeight="1">
      <c r="A31" s="304" t="s">
        <v>185</v>
      </c>
      <c r="B31" s="305" t="s">
        <v>169</v>
      </c>
      <c r="C31" s="330">
        <v>0.5</v>
      </c>
      <c r="D31" s="301"/>
      <c r="E31" s="301"/>
      <c r="F31" s="301"/>
      <c r="G31" s="301">
        <v>150</v>
      </c>
      <c r="H31" s="306">
        <v>150</v>
      </c>
      <c r="I31" s="306" t="s">
        <v>152</v>
      </c>
      <c r="J31" s="306" t="s">
        <v>32</v>
      </c>
      <c r="K31" s="306" t="s">
        <v>32</v>
      </c>
      <c r="L31" s="306" t="s">
        <v>33</v>
      </c>
      <c r="M31" s="306">
        <v>2016</v>
      </c>
      <c r="N31" s="332">
        <v>5000</v>
      </c>
      <c r="O31" s="335"/>
      <c r="P31" s="470" t="s">
        <v>264</v>
      </c>
      <c r="Q31" s="470"/>
      <c r="R31" s="470"/>
      <c r="S31" s="470"/>
      <c r="T31" s="470"/>
      <c r="U31" s="470"/>
      <c r="V31" s="471"/>
      <c r="W31" s="139">
        <f>IF(A31="","", IF(B31="LDV/LDT1", 0.3,  IF(B31="LDT2", 0.4, IF(OR(B31="HLDT/MDPV",B31="HLDT Allowance only", B31="MDPV Allowance only"), 0.5, IF(B31="HDV", 0.6,   ERROR)))))</f>
        <v>0.5</v>
      </c>
      <c r="X31" s="155">
        <f t="shared" si="0"/>
        <v>0.5</v>
      </c>
      <c r="Y31" s="157">
        <f t="shared" si="3"/>
        <v>5000</v>
      </c>
      <c r="Z31" s="275">
        <f t="shared" si="4"/>
        <v>2500</v>
      </c>
      <c r="AA31" s="279" t="str">
        <f t="shared" si="1"/>
        <v>OK</v>
      </c>
      <c r="AB31" s="277" t="str">
        <f t="shared" si="2"/>
        <v/>
      </c>
    </row>
    <row r="32" spans="1:28" ht="14.3" customHeight="1">
      <c r="A32" s="304" t="s">
        <v>186</v>
      </c>
      <c r="B32" s="305" t="s">
        <v>170</v>
      </c>
      <c r="C32" s="330">
        <v>0.4</v>
      </c>
      <c r="D32" s="301"/>
      <c r="E32" s="301"/>
      <c r="F32" s="301"/>
      <c r="G32" s="301">
        <v>150</v>
      </c>
      <c r="H32" s="306">
        <v>150</v>
      </c>
      <c r="I32" s="306" t="s">
        <v>151</v>
      </c>
      <c r="J32" s="306" t="s">
        <v>32</v>
      </c>
      <c r="K32" s="306" t="s">
        <v>32</v>
      </c>
      <c r="L32" s="306" t="s">
        <v>33</v>
      </c>
      <c r="M32" s="306">
        <v>2017</v>
      </c>
      <c r="N32" s="335"/>
      <c r="O32" s="332">
        <v>10000</v>
      </c>
      <c r="P32" s="470" t="s">
        <v>265</v>
      </c>
      <c r="Q32" s="470"/>
      <c r="R32" s="470"/>
      <c r="S32" s="470"/>
      <c r="T32" s="470"/>
      <c r="U32" s="470"/>
      <c r="V32" s="471"/>
      <c r="W32" s="139">
        <f>IF(A32="","", IF(B32="LDV/LDT1", 0.3,  IF(B32="LDT2", 0.4, IF(OR(B32="HLDT/MDPV",B32="HLDT Allowance only", B32="MDPV Allowance only"), 0.5, IF(B32="HDV", 0.6,   ERROR)))))</f>
        <v>0.5</v>
      </c>
      <c r="X32" s="155">
        <f t="shared" si="0"/>
        <v>0.4</v>
      </c>
      <c r="Y32" s="157">
        <f t="shared" si="3"/>
        <v>10000</v>
      </c>
      <c r="Z32" s="275">
        <f t="shared" si="4"/>
        <v>4000</v>
      </c>
      <c r="AA32" s="279" t="str">
        <f t="shared" si="1"/>
        <v>OK</v>
      </c>
      <c r="AB32" s="277" t="str">
        <f t="shared" si="2"/>
        <v/>
      </c>
    </row>
    <row r="33" spans="1:28" ht="14.3" customHeight="1">
      <c r="A33" s="304" t="s">
        <v>191</v>
      </c>
      <c r="B33" s="299" t="s">
        <v>141</v>
      </c>
      <c r="C33" s="330">
        <v>0.15</v>
      </c>
      <c r="D33" s="301" t="s">
        <v>57</v>
      </c>
      <c r="E33" s="301"/>
      <c r="F33" s="301"/>
      <c r="G33" s="301">
        <v>150</v>
      </c>
      <c r="H33" s="302">
        <v>150</v>
      </c>
      <c r="I33" s="302" t="s">
        <v>151</v>
      </c>
      <c r="J33" s="302" t="s">
        <v>32</v>
      </c>
      <c r="K33" s="302" t="s">
        <v>32</v>
      </c>
      <c r="L33" s="302" t="s">
        <v>32</v>
      </c>
      <c r="M33" s="302" t="s">
        <v>159</v>
      </c>
      <c r="N33" s="331"/>
      <c r="O33" s="331">
        <v>60000</v>
      </c>
      <c r="P33" s="470"/>
      <c r="Q33" s="470"/>
      <c r="R33" s="470"/>
      <c r="S33" s="470"/>
      <c r="T33" s="470"/>
      <c r="U33" s="470"/>
      <c r="V33" s="471"/>
      <c r="W33" s="139">
        <f>IF(A33="","", IF(B33="LDV/LDT1", 0.3,  IF(B33="LDT2", 0.4, IF(OR(B33="HLDT/MDPV",B33="HLDT Allowance only", B33="MDPV Allowance only"), 0.5, IF(B33="HDV", 0.6,   ERROR)))))</f>
        <v>0.6</v>
      </c>
      <c r="X33" s="154">
        <f t="shared" si="0"/>
        <v>0.15</v>
      </c>
      <c r="Y33" s="157">
        <f t="shared" si="3"/>
        <v>60000</v>
      </c>
      <c r="Z33" s="275">
        <f t="shared" si="4"/>
        <v>9000</v>
      </c>
      <c r="AA33" s="279" t="str">
        <f t="shared" si="1"/>
        <v>OK</v>
      </c>
      <c r="AB33" s="277" t="str">
        <f t="shared" si="2"/>
        <v/>
      </c>
    </row>
    <row r="34" spans="1:28" ht="14.3" customHeight="1">
      <c r="A34" s="304" t="s">
        <v>187</v>
      </c>
      <c r="B34" s="305" t="s">
        <v>141</v>
      </c>
      <c r="C34" s="330">
        <v>0.35</v>
      </c>
      <c r="D34" s="301" t="s">
        <v>57</v>
      </c>
      <c r="E34" s="301"/>
      <c r="F34" s="301"/>
      <c r="G34" s="301">
        <v>150</v>
      </c>
      <c r="H34" s="306">
        <v>150</v>
      </c>
      <c r="I34" s="306" t="s">
        <v>152</v>
      </c>
      <c r="J34" s="306" t="s">
        <v>32</v>
      </c>
      <c r="K34" s="306" t="s">
        <v>32</v>
      </c>
      <c r="L34" s="306" t="s">
        <v>33</v>
      </c>
      <c r="M34" s="306">
        <v>2017</v>
      </c>
      <c r="N34" s="333"/>
      <c r="O34" s="334">
        <v>2500</v>
      </c>
      <c r="P34" s="470" t="s">
        <v>199</v>
      </c>
      <c r="Q34" s="470"/>
      <c r="R34" s="470"/>
      <c r="S34" s="470"/>
      <c r="T34" s="470"/>
      <c r="U34" s="470"/>
      <c r="V34" s="471"/>
      <c r="W34" s="139">
        <f>IF(A34="","", IF(B34="LDV/LDT1", 0.3,  IF(B34="LDT2", 0.4, IF(OR(B34="HLDT/MDPV",B34="HLDT Allowance only", B34="MDPV Allowance only"), 0.5, IF(B34="HDV", 0.6,   ERROR)))))</f>
        <v>0.6</v>
      </c>
      <c r="X34" s="155">
        <f t="shared" si="0"/>
        <v>0.35</v>
      </c>
      <c r="Y34" s="157">
        <f t="shared" si="3"/>
        <v>2500</v>
      </c>
      <c r="Z34" s="275">
        <f t="shared" si="4"/>
        <v>875</v>
      </c>
      <c r="AA34" s="279" t="str">
        <f t="shared" si="1"/>
        <v>OK</v>
      </c>
      <c r="AB34" s="277" t="str">
        <f t="shared" si="2"/>
        <v/>
      </c>
    </row>
    <row r="35" spans="1:28" ht="14.3" customHeight="1">
      <c r="A35" s="304" t="s">
        <v>188</v>
      </c>
      <c r="B35" s="299" t="s">
        <v>141</v>
      </c>
      <c r="C35" s="330">
        <v>1.2</v>
      </c>
      <c r="D35" s="301">
        <v>3</v>
      </c>
      <c r="E35" s="301"/>
      <c r="F35" s="301"/>
      <c r="G35" s="301">
        <v>150</v>
      </c>
      <c r="H35" s="302">
        <v>150</v>
      </c>
      <c r="I35" s="302" t="s">
        <v>151</v>
      </c>
      <c r="J35" s="302" t="s">
        <v>32</v>
      </c>
      <c r="K35" s="302" t="s">
        <v>32</v>
      </c>
      <c r="L35" s="302" t="s">
        <v>32</v>
      </c>
      <c r="M35" s="302" t="s">
        <v>159</v>
      </c>
      <c r="N35" s="331"/>
      <c r="O35" s="331">
        <v>45000</v>
      </c>
      <c r="P35" s="470"/>
      <c r="Q35" s="470"/>
      <c r="R35" s="470"/>
      <c r="S35" s="470"/>
      <c r="T35" s="470"/>
      <c r="U35" s="470"/>
      <c r="V35" s="471"/>
      <c r="W35" s="139">
        <f>IF(A35="","", IF(B35="LDV/LDT1", 0.3,  IF(B35="LDT2", 0.4, IF(OR(B35="HLDT/MDPV",B35="HLDT Allowance only", B35="MDPV Allowance only"), 0.5, IF(B35="HDV", 0.6,   ERROR)))))</f>
        <v>0.6</v>
      </c>
      <c r="X35" s="154">
        <f t="shared" si="0"/>
        <v>1.2</v>
      </c>
      <c r="Y35" s="157">
        <f t="shared" si="3"/>
        <v>45000</v>
      </c>
      <c r="Z35" s="275">
        <f t="shared" si="4"/>
        <v>54000</v>
      </c>
      <c r="AA35" s="279" t="str">
        <f t="shared" si="1"/>
        <v>OK</v>
      </c>
      <c r="AB35" s="277" t="str">
        <f t="shared" si="2"/>
        <v/>
      </c>
    </row>
    <row r="36" spans="1:28" ht="14.3" customHeight="1">
      <c r="A36" s="304" t="s">
        <v>280</v>
      </c>
      <c r="B36" s="305" t="s">
        <v>141</v>
      </c>
      <c r="C36" s="330">
        <v>0.55000000000000004</v>
      </c>
      <c r="D36" s="301">
        <v>3</v>
      </c>
      <c r="E36" s="301"/>
      <c r="F36" s="301" t="s">
        <v>33</v>
      </c>
      <c r="G36" s="301">
        <v>150</v>
      </c>
      <c r="H36" s="306">
        <v>150</v>
      </c>
      <c r="I36" s="306" t="s">
        <v>151</v>
      </c>
      <c r="J36" s="306" t="s">
        <v>32</v>
      </c>
      <c r="K36" s="306" t="s">
        <v>32</v>
      </c>
      <c r="L36" s="306" t="s">
        <v>33</v>
      </c>
      <c r="M36" s="306">
        <v>2016</v>
      </c>
      <c r="N36" s="335"/>
      <c r="O36" s="332">
        <v>2500</v>
      </c>
      <c r="P36" s="470" t="s">
        <v>282</v>
      </c>
      <c r="Q36" s="470"/>
      <c r="R36" s="470"/>
      <c r="S36" s="470"/>
      <c r="T36" s="470"/>
      <c r="U36" s="470"/>
      <c r="V36" s="471"/>
      <c r="W36" s="139">
        <f>IF(A36="","", IF(B36="LDV/LDT1", 0.3,  IF(B36="LDT2", 0.4, IF(OR(B36="HLDT/MDPV",B36="HLDT Allowance only", B36="MDPV Allowance only"), 0.5, IF(B36="HDV", 0.6,   ERROR)))))</f>
        <v>0.6</v>
      </c>
      <c r="X36" s="155">
        <f t="shared" si="0"/>
        <v>0.55000000000000004</v>
      </c>
      <c r="Y36" s="157">
        <f t="shared" si="3"/>
        <v>5000</v>
      </c>
      <c r="Z36" s="275">
        <f t="shared" si="4"/>
        <v>2750</v>
      </c>
      <c r="AA36" s="279" t="str">
        <f t="shared" si="1"/>
        <v>OK</v>
      </c>
      <c r="AB36" s="277" t="str">
        <f t="shared" si="2"/>
        <v/>
      </c>
    </row>
    <row r="37" spans="1:28" ht="14.3" customHeight="1">
      <c r="A37" s="304" t="s">
        <v>190</v>
      </c>
      <c r="B37" s="305" t="s">
        <v>141</v>
      </c>
      <c r="C37" s="330">
        <v>0.5</v>
      </c>
      <c r="D37" s="301">
        <v>4</v>
      </c>
      <c r="E37" s="301" t="s">
        <v>178</v>
      </c>
      <c r="F37" s="301"/>
      <c r="G37" s="301">
        <v>150</v>
      </c>
      <c r="H37" s="306">
        <v>150</v>
      </c>
      <c r="I37" s="306" t="s">
        <v>159</v>
      </c>
      <c r="J37" s="306" t="s">
        <v>32</v>
      </c>
      <c r="K37" s="306" t="s">
        <v>32</v>
      </c>
      <c r="L37" s="306" t="s">
        <v>32</v>
      </c>
      <c r="M37" s="306" t="s">
        <v>159</v>
      </c>
      <c r="N37" s="335"/>
      <c r="O37" s="332">
        <v>2500</v>
      </c>
      <c r="P37" s="470"/>
      <c r="Q37" s="470"/>
      <c r="R37" s="470"/>
      <c r="S37" s="470"/>
      <c r="T37" s="470"/>
      <c r="U37" s="470"/>
      <c r="V37" s="471"/>
      <c r="W37" s="139">
        <f>IF(A37="","", IF(B37="LDV/LDT1", 0.3,  IF(B37="LDT2", 0.4, IF(OR(B37="HLDT/MDPV",B37="HLDT Allowance only", B37="MDPV Allowance only"), 0.5, IF(B37="HDV", 0.6,   ERROR)))))</f>
        <v>0.6</v>
      </c>
      <c r="X37" s="155">
        <f t="shared" si="0"/>
        <v>0.6</v>
      </c>
      <c r="Y37" s="157">
        <f t="shared" si="3"/>
        <v>2500</v>
      </c>
      <c r="Z37" s="275">
        <f t="shared" si="4"/>
        <v>1500</v>
      </c>
      <c r="AA37" s="279" t="str">
        <f t="shared" si="1"/>
        <v>OK</v>
      </c>
      <c r="AB37" s="277" t="str">
        <f t="shared" si="2"/>
        <v/>
      </c>
    </row>
    <row r="38" spans="1:28" ht="14.3" customHeight="1">
      <c r="A38" s="304" t="s">
        <v>279</v>
      </c>
      <c r="B38" s="305" t="s">
        <v>141</v>
      </c>
      <c r="C38" s="330">
        <v>1.6</v>
      </c>
      <c r="D38" s="301">
        <v>6</v>
      </c>
      <c r="E38" s="301" t="s">
        <v>178</v>
      </c>
      <c r="F38" s="301"/>
      <c r="G38" s="301">
        <v>150</v>
      </c>
      <c r="H38" s="306">
        <v>150</v>
      </c>
      <c r="I38" s="306" t="s">
        <v>159</v>
      </c>
      <c r="J38" s="306" t="s">
        <v>32</v>
      </c>
      <c r="K38" s="306" t="s">
        <v>32</v>
      </c>
      <c r="L38" s="306" t="s">
        <v>32</v>
      </c>
      <c r="M38" s="306" t="s">
        <v>159</v>
      </c>
      <c r="N38" s="335"/>
      <c r="O38" s="332">
        <v>1000</v>
      </c>
      <c r="P38" s="470"/>
      <c r="Q38" s="470"/>
      <c r="R38" s="470"/>
      <c r="S38" s="470"/>
      <c r="T38" s="470"/>
      <c r="U38" s="470"/>
      <c r="V38" s="471"/>
      <c r="W38" s="139">
        <f>IF(A38="","", IF(B38="LDV/LDT1", 0.3,  IF(B38="LDT2", 0.4, IF(OR(B38="HLDT/MDPV",B38="HLDT Allowance only", B38="MDPV Allowance only"), 0.5, IF(B38="HDV", 0.6,   ERROR)))))</f>
        <v>0.6</v>
      </c>
      <c r="X38" s="155">
        <f t="shared" si="0"/>
        <v>1.6</v>
      </c>
      <c r="Y38" s="157">
        <f t="shared" si="3"/>
        <v>1000</v>
      </c>
      <c r="Z38" s="275">
        <f t="shared" si="4"/>
        <v>1600</v>
      </c>
      <c r="AA38" s="279" t="str">
        <f t="shared" si="1"/>
        <v>OK</v>
      </c>
      <c r="AB38" s="277" t="str">
        <f t="shared" si="2"/>
        <v/>
      </c>
    </row>
    <row r="39" spans="1:28" ht="14.3" customHeight="1">
      <c r="A39" s="304"/>
      <c r="B39" s="305"/>
      <c r="C39" s="330"/>
      <c r="D39" s="301"/>
      <c r="E39" s="301"/>
      <c r="F39" s="301"/>
      <c r="G39" s="301"/>
      <c r="H39" s="306"/>
      <c r="I39" s="306"/>
      <c r="J39" s="306"/>
      <c r="K39" s="306"/>
      <c r="L39" s="306"/>
      <c r="M39" s="306"/>
      <c r="N39" s="335"/>
      <c r="O39" s="335"/>
      <c r="P39" s="470"/>
      <c r="Q39" s="470"/>
      <c r="R39" s="470"/>
      <c r="S39" s="470"/>
      <c r="T39" s="470"/>
      <c r="U39" s="470"/>
      <c r="V39" s="471"/>
      <c r="W39" s="139" t="str">
        <f>IF(A39="","", IF(B39="LDV/LDT1", 0.3,  IF(B39="LDT2", 0.4, IF(OR(B39="HLDT/MDPV",B39="HLDT Allowance only", B39="MDPV Allowance only"), 0.5, IF(B39="HDV", 0.6,   ERROR)))))</f>
        <v/>
      </c>
      <c r="X39" s="155" t="str">
        <f t="shared" si="0"/>
        <v/>
      </c>
      <c r="Y39" s="157" t="str">
        <f t="shared" si="3"/>
        <v/>
      </c>
      <c r="Z39" s="276" t="str">
        <f t="shared" si="4"/>
        <v/>
      </c>
      <c r="AA39" s="279" t="str">
        <f t="shared" si="1"/>
        <v/>
      </c>
      <c r="AB39" s="277" t="str">
        <f t="shared" si="2"/>
        <v/>
      </c>
    </row>
    <row r="40" spans="1:28" ht="14.3" customHeight="1">
      <c r="A40" s="304"/>
      <c r="B40" s="305"/>
      <c r="C40" s="330"/>
      <c r="D40" s="301"/>
      <c r="E40" s="301"/>
      <c r="F40" s="301"/>
      <c r="G40" s="301"/>
      <c r="H40" s="306"/>
      <c r="I40" s="306"/>
      <c r="J40" s="306"/>
      <c r="K40" s="306"/>
      <c r="L40" s="306"/>
      <c r="M40" s="306"/>
      <c r="N40" s="335"/>
      <c r="O40" s="335"/>
      <c r="P40" s="470"/>
      <c r="Q40" s="470"/>
      <c r="R40" s="470"/>
      <c r="S40" s="470"/>
      <c r="T40" s="470"/>
      <c r="U40" s="470"/>
      <c r="V40" s="471"/>
      <c r="W40" s="139" t="str">
        <f>IF(A40="","", IF(B40="LDV/LDT1", 0.3,  IF(B40="LDT2", 0.4, IF(OR(B40="HLDT/MDPV",B40="HLDT Allowance only", B40="MDPV Allowance only"), 0.5, IF(B40="HDV", 0.6,   ERROR)))))</f>
        <v/>
      </c>
      <c r="X40" s="155" t="str">
        <f t="shared" si="0"/>
        <v/>
      </c>
      <c r="Y40" s="157" t="str">
        <f t="shared" si="3"/>
        <v/>
      </c>
      <c r="Z40" s="276" t="str">
        <f t="shared" si="4"/>
        <v/>
      </c>
      <c r="AA40" s="279" t="str">
        <f t="shared" si="1"/>
        <v/>
      </c>
      <c r="AB40" s="277" t="str">
        <f t="shared" si="2"/>
        <v/>
      </c>
    </row>
    <row r="41" spans="1:28" ht="14.3" customHeight="1">
      <c r="A41" s="304"/>
      <c r="B41" s="305"/>
      <c r="C41" s="330"/>
      <c r="D41" s="301"/>
      <c r="E41" s="301"/>
      <c r="F41" s="301"/>
      <c r="G41" s="301"/>
      <c r="H41" s="306"/>
      <c r="I41" s="306"/>
      <c r="J41" s="306"/>
      <c r="K41" s="306"/>
      <c r="L41" s="306"/>
      <c r="M41" s="306"/>
      <c r="N41" s="335"/>
      <c r="O41" s="335"/>
      <c r="P41" s="470"/>
      <c r="Q41" s="470"/>
      <c r="R41" s="470"/>
      <c r="S41" s="470"/>
      <c r="T41" s="470"/>
      <c r="U41" s="470"/>
      <c r="V41" s="471"/>
      <c r="W41" s="139" t="str">
        <f>IF(A41="","", IF(B41="LDV/LDT1", 0.3,  IF(B41="LDT2", 0.4, IF(OR(B41="HLDT/MDPV",B41="HLDT Allowance only", B41="MDPV Allowance only"), 0.5, IF(B41="HDV", 0.6,   ERROR)))))</f>
        <v/>
      </c>
      <c r="X41" s="155" t="str">
        <f t="shared" si="0"/>
        <v/>
      </c>
      <c r="Y41" s="157" t="str">
        <f t="shared" si="3"/>
        <v/>
      </c>
      <c r="Z41" s="276" t="str">
        <f t="shared" si="4"/>
        <v/>
      </c>
      <c r="AA41" s="279" t="str">
        <f t="shared" si="1"/>
        <v/>
      </c>
      <c r="AB41" s="277" t="str">
        <f t="shared" si="2"/>
        <v/>
      </c>
    </row>
    <row r="42" spans="1:28" ht="14.3" customHeight="1">
      <c r="A42" s="304"/>
      <c r="B42" s="305"/>
      <c r="C42" s="330"/>
      <c r="D42" s="301"/>
      <c r="E42" s="301"/>
      <c r="F42" s="301"/>
      <c r="G42" s="301"/>
      <c r="H42" s="306"/>
      <c r="I42" s="306"/>
      <c r="J42" s="306"/>
      <c r="K42" s="306"/>
      <c r="L42" s="306"/>
      <c r="M42" s="306"/>
      <c r="N42" s="335"/>
      <c r="O42" s="335"/>
      <c r="P42" s="470"/>
      <c r="Q42" s="470"/>
      <c r="R42" s="470"/>
      <c r="S42" s="470"/>
      <c r="T42" s="470"/>
      <c r="U42" s="470"/>
      <c r="V42" s="471"/>
      <c r="W42" s="139" t="str">
        <f>IF(A42="","", IF(B42="LDV/LDT1", 0.3,  IF(B42="LDT2", 0.4, IF(OR(B42="HLDT/MDPV",B42="HLDT Allowance only", B42="MDPV Allowance only"), 0.5, IF(B42="HDV", 0.6,   ERROR)))))</f>
        <v/>
      </c>
      <c r="X42" s="155" t="str">
        <f t="shared" si="0"/>
        <v/>
      </c>
      <c r="Y42" s="157" t="str">
        <f t="shared" si="3"/>
        <v/>
      </c>
      <c r="Z42" s="276" t="str">
        <f t="shared" si="4"/>
        <v/>
      </c>
      <c r="AA42" s="279" t="str">
        <f t="shared" si="1"/>
        <v/>
      </c>
      <c r="AB42" s="277" t="str">
        <f t="shared" si="2"/>
        <v/>
      </c>
    </row>
    <row r="43" spans="1:28" ht="14.3" customHeight="1">
      <c r="A43" s="304"/>
      <c r="B43" s="305"/>
      <c r="C43" s="330"/>
      <c r="D43" s="301"/>
      <c r="E43" s="301"/>
      <c r="F43" s="301"/>
      <c r="G43" s="301"/>
      <c r="H43" s="306"/>
      <c r="I43" s="306"/>
      <c r="J43" s="306"/>
      <c r="K43" s="306"/>
      <c r="L43" s="306"/>
      <c r="M43" s="306"/>
      <c r="N43" s="335"/>
      <c r="O43" s="335"/>
      <c r="P43" s="470"/>
      <c r="Q43" s="470"/>
      <c r="R43" s="470"/>
      <c r="S43" s="470"/>
      <c r="T43" s="470"/>
      <c r="U43" s="470"/>
      <c r="V43" s="471"/>
      <c r="W43" s="139" t="str">
        <f>IF(A43="","", IF(B43="LDV/LDT1", 0.3,  IF(B43="LDT2", 0.4, IF(OR(B43="HLDT/MDPV",B43="HLDT Allowance only", B43="MDPV Allowance only"), 0.5, IF(B43="HDV", 0.6,   ERROR)))))</f>
        <v/>
      </c>
      <c r="X43" s="155" t="str">
        <f t="shared" si="0"/>
        <v/>
      </c>
      <c r="Y43" s="157" t="str">
        <f t="shared" si="3"/>
        <v/>
      </c>
      <c r="Z43" s="276" t="str">
        <f t="shared" si="4"/>
        <v/>
      </c>
      <c r="AA43" s="279" t="str">
        <f t="shared" si="1"/>
        <v/>
      </c>
      <c r="AB43" s="277" t="str">
        <f t="shared" si="2"/>
        <v/>
      </c>
    </row>
    <row r="44" spans="1:28" ht="14.3" customHeight="1">
      <c r="A44" s="304"/>
      <c r="B44" s="305"/>
      <c r="C44" s="330"/>
      <c r="D44" s="301"/>
      <c r="E44" s="301"/>
      <c r="F44" s="301"/>
      <c r="G44" s="301"/>
      <c r="H44" s="306"/>
      <c r="I44" s="306"/>
      <c r="J44" s="306"/>
      <c r="K44" s="306"/>
      <c r="L44" s="306"/>
      <c r="M44" s="306"/>
      <c r="N44" s="335"/>
      <c r="O44" s="335"/>
      <c r="P44" s="470"/>
      <c r="Q44" s="470"/>
      <c r="R44" s="470"/>
      <c r="S44" s="470"/>
      <c r="T44" s="470"/>
      <c r="U44" s="470"/>
      <c r="V44" s="471"/>
      <c r="W44" s="139" t="str">
        <f>IF(A44="","", IF(B44="LDV/LDT1", 0.3,  IF(B44="LDT2", 0.4, IF(OR(B44="HLDT/MDPV",B44="HLDT Allowance only", B44="MDPV Allowance only"), 0.5, IF(B44="HDV", 0.6,   ERROR)))))</f>
        <v/>
      </c>
      <c r="X44" s="155" t="str">
        <f t="shared" si="0"/>
        <v/>
      </c>
      <c r="Y44" s="157" t="str">
        <f t="shared" si="3"/>
        <v/>
      </c>
      <c r="Z44" s="276" t="str">
        <f t="shared" si="4"/>
        <v/>
      </c>
      <c r="AA44" s="279" t="str">
        <f t="shared" si="1"/>
        <v/>
      </c>
      <c r="AB44" s="277" t="str">
        <f t="shared" si="2"/>
        <v/>
      </c>
    </row>
    <row r="45" spans="1:28" ht="14.3" customHeight="1">
      <c r="A45" s="304"/>
      <c r="B45" s="305"/>
      <c r="C45" s="330"/>
      <c r="D45" s="301"/>
      <c r="E45" s="301"/>
      <c r="F45" s="301"/>
      <c r="G45" s="301"/>
      <c r="H45" s="306"/>
      <c r="I45" s="306"/>
      <c r="J45" s="306"/>
      <c r="K45" s="306"/>
      <c r="L45" s="306"/>
      <c r="M45" s="306"/>
      <c r="N45" s="335"/>
      <c r="O45" s="335"/>
      <c r="P45" s="470"/>
      <c r="Q45" s="470"/>
      <c r="R45" s="470"/>
      <c r="S45" s="470"/>
      <c r="T45" s="470"/>
      <c r="U45" s="470"/>
      <c r="V45" s="471"/>
      <c r="W45" s="139" t="str">
        <f>IF(A45="","", IF(B45="LDV/LDT1", 0.3,  IF(B45="LDT2", 0.4, IF(OR(B45="HLDT/MDPV",B45="HLDT Allowance only", B45="MDPV Allowance only"), 0.5, IF(B45="HDV", 0.6,   ERROR)))))</f>
        <v/>
      </c>
      <c r="X45" s="155" t="str">
        <f t="shared" si="0"/>
        <v/>
      </c>
      <c r="Y45" s="157" t="str">
        <f t="shared" si="3"/>
        <v/>
      </c>
      <c r="Z45" s="276" t="str">
        <f t="shared" si="4"/>
        <v/>
      </c>
      <c r="AA45" s="279" t="str">
        <f t="shared" si="1"/>
        <v/>
      </c>
      <c r="AB45" s="277" t="str">
        <f t="shared" si="2"/>
        <v/>
      </c>
    </row>
    <row r="46" spans="1:28" ht="14.3" customHeight="1">
      <c r="A46" s="304"/>
      <c r="B46" s="305"/>
      <c r="C46" s="330"/>
      <c r="D46" s="301"/>
      <c r="E46" s="301"/>
      <c r="F46" s="301"/>
      <c r="G46" s="301"/>
      <c r="H46" s="306"/>
      <c r="I46" s="306"/>
      <c r="J46" s="306"/>
      <c r="K46" s="306"/>
      <c r="L46" s="306"/>
      <c r="M46" s="306"/>
      <c r="N46" s="335"/>
      <c r="O46" s="335"/>
      <c r="P46" s="470"/>
      <c r="Q46" s="470"/>
      <c r="R46" s="470"/>
      <c r="S46" s="470"/>
      <c r="T46" s="470"/>
      <c r="U46" s="470"/>
      <c r="V46" s="471"/>
      <c r="W46" s="139" t="str">
        <f>IF(A46="","", IF(B46="LDV/LDT1", 0.3,  IF(B46="LDT2", 0.4, IF(OR(B46="HLDT/MDPV",B46="HLDT Allowance only", B46="MDPV Allowance only"), 0.5, IF(B46="HDV", 0.6,   ERROR)))))</f>
        <v/>
      </c>
      <c r="X46" s="155" t="str">
        <f t="shared" si="0"/>
        <v/>
      </c>
      <c r="Y46" s="157" t="str">
        <f t="shared" si="3"/>
        <v/>
      </c>
      <c r="Z46" s="276" t="str">
        <f t="shared" si="4"/>
        <v/>
      </c>
      <c r="AA46" s="279" t="str">
        <f t="shared" si="1"/>
        <v/>
      </c>
      <c r="AB46" s="277" t="str">
        <f t="shared" si="2"/>
        <v/>
      </c>
    </row>
    <row r="47" spans="1:28" ht="14.3" customHeight="1">
      <c r="A47" s="304"/>
      <c r="B47" s="305"/>
      <c r="C47" s="330"/>
      <c r="D47" s="301"/>
      <c r="E47" s="301"/>
      <c r="F47" s="301"/>
      <c r="G47" s="301"/>
      <c r="H47" s="306"/>
      <c r="I47" s="306"/>
      <c r="J47" s="306"/>
      <c r="K47" s="306"/>
      <c r="L47" s="306"/>
      <c r="M47" s="306"/>
      <c r="N47" s="335"/>
      <c r="O47" s="335"/>
      <c r="P47" s="470"/>
      <c r="Q47" s="470"/>
      <c r="R47" s="470"/>
      <c r="S47" s="470"/>
      <c r="T47" s="470"/>
      <c r="U47" s="470"/>
      <c r="V47" s="471"/>
      <c r="W47" s="139" t="str">
        <f>IF(A47="","", IF(B47="LDV/LDT1", 0.3,  IF(B47="LDT2", 0.4, IF(OR(B47="HLDT/MDPV",B47="HLDT Allowance only", B47="MDPV Allowance only"), 0.5, IF(B47="HDV", 0.6,   ERROR)))))</f>
        <v/>
      </c>
      <c r="X47" s="155" t="str">
        <f t="shared" si="0"/>
        <v/>
      </c>
      <c r="Y47" s="157" t="str">
        <f t="shared" si="3"/>
        <v/>
      </c>
      <c r="Z47" s="276" t="str">
        <f t="shared" si="4"/>
        <v/>
      </c>
      <c r="AA47" s="279" t="str">
        <f t="shared" si="1"/>
        <v/>
      </c>
      <c r="AB47" s="277" t="str">
        <f t="shared" si="2"/>
        <v/>
      </c>
    </row>
    <row r="48" spans="1:28" ht="14.3" customHeight="1">
      <c r="A48" s="304"/>
      <c r="B48" s="305"/>
      <c r="C48" s="330"/>
      <c r="D48" s="301"/>
      <c r="E48" s="301"/>
      <c r="F48" s="301"/>
      <c r="G48" s="301"/>
      <c r="H48" s="306"/>
      <c r="I48" s="306"/>
      <c r="J48" s="306"/>
      <c r="K48" s="306"/>
      <c r="L48" s="306"/>
      <c r="M48" s="306"/>
      <c r="N48" s="335"/>
      <c r="O48" s="335"/>
      <c r="P48" s="470"/>
      <c r="Q48" s="470"/>
      <c r="R48" s="470"/>
      <c r="S48" s="470"/>
      <c r="T48" s="470"/>
      <c r="U48" s="470"/>
      <c r="V48" s="471"/>
      <c r="W48" s="139" t="str">
        <f>IF(A48="","", IF(B48="LDV/LDT1", 0.3,  IF(B48="LDT2", 0.4, IF(OR(B48="HLDT/MDPV",B48="HLDT Allowance only", B48="MDPV Allowance only"), 0.5, IF(B48="HDV", 0.6,   ERROR)))))</f>
        <v/>
      </c>
      <c r="X48" s="155" t="str">
        <f t="shared" si="0"/>
        <v/>
      </c>
      <c r="Y48" s="157" t="str">
        <f t="shared" si="3"/>
        <v/>
      </c>
      <c r="Z48" s="276" t="str">
        <f t="shared" si="4"/>
        <v/>
      </c>
      <c r="AA48" s="279" t="str">
        <f t="shared" si="1"/>
        <v/>
      </c>
      <c r="AB48" s="277" t="str">
        <f t="shared" si="2"/>
        <v/>
      </c>
    </row>
    <row r="49" spans="1:28" ht="14.3" customHeight="1">
      <c r="A49" s="304"/>
      <c r="B49" s="305"/>
      <c r="C49" s="330"/>
      <c r="D49" s="301"/>
      <c r="E49" s="301"/>
      <c r="F49" s="301"/>
      <c r="G49" s="301"/>
      <c r="H49" s="306"/>
      <c r="I49" s="306"/>
      <c r="J49" s="306"/>
      <c r="K49" s="306"/>
      <c r="L49" s="306"/>
      <c r="M49" s="306"/>
      <c r="N49" s="335"/>
      <c r="O49" s="335"/>
      <c r="P49" s="470"/>
      <c r="Q49" s="470"/>
      <c r="R49" s="470"/>
      <c r="S49" s="470"/>
      <c r="T49" s="470"/>
      <c r="U49" s="470"/>
      <c r="V49" s="471"/>
      <c r="W49" s="139" t="str">
        <f>IF(A49="","", IF(B49="LDV/LDT1", 0.3,  IF(B49="LDT2", 0.4, IF(OR(B49="HLDT/MDPV",B49="HLDT Allowance only", B49="MDPV Allowance only"), 0.5, IF(B49="HDV", 0.6,   ERROR)))))</f>
        <v/>
      </c>
      <c r="X49" s="155" t="str">
        <f t="shared" si="0"/>
        <v/>
      </c>
      <c r="Y49" s="157" t="str">
        <f t="shared" si="3"/>
        <v/>
      </c>
      <c r="Z49" s="276" t="str">
        <f t="shared" si="4"/>
        <v/>
      </c>
      <c r="AA49" s="279" t="str">
        <f t="shared" si="1"/>
        <v/>
      </c>
      <c r="AB49" s="277" t="str">
        <f t="shared" si="2"/>
        <v/>
      </c>
    </row>
    <row r="50" spans="1:28" ht="14.3" customHeight="1">
      <c r="A50" s="304"/>
      <c r="B50" s="305"/>
      <c r="C50" s="330"/>
      <c r="D50" s="301"/>
      <c r="E50" s="301"/>
      <c r="F50" s="301"/>
      <c r="G50" s="301"/>
      <c r="H50" s="306"/>
      <c r="I50" s="306"/>
      <c r="J50" s="306"/>
      <c r="K50" s="306"/>
      <c r="L50" s="306"/>
      <c r="M50" s="306"/>
      <c r="N50" s="335"/>
      <c r="O50" s="335"/>
      <c r="P50" s="470"/>
      <c r="Q50" s="470"/>
      <c r="R50" s="470"/>
      <c r="S50" s="470"/>
      <c r="T50" s="470"/>
      <c r="U50" s="470"/>
      <c r="V50" s="471"/>
      <c r="W50" s="139" t="str">
        <f>IF(A50="","", IF(B50="LDV/LDT1", 0.3,  IF(B50="LDT2", 0.4, IF(OR(B50="HLDT/MDPV",B50="HLDT Allowance only", B50="MDPV Allowance only"), 0.5, IF(B50="HDV", 0.6,   ERROR)))))</f>
        <v/>
      </c>
      <c r="X50" s="155" t="str">
        <f t="shared" si="0"/>
        <v/>
      </c>
      <c r="Y50" s="157" t="str">
        <f t="shared" si="3"/>
        <v/>
      </c>
      <c r="Z50" s="276" t="str">
        <f t="shared" si="4"/>
        <v/>
      </c>
      <c r="AA50" s="279" t="str">
        <f t="shared" si="1"/>
        <v/>
      </c>
      <c r="AB50" s="277" t="str">
        <f t="shared" si="2"/>
        <v/>
      </c>
    </row>
    <row r="51" spans="1:28" ht="14.3" customHeight="1">
      <c r="A51" s="304"/>
      <c r="B51" s="305"/>
      <c r="C51" s="330"/>
      <c r="D51" s="301"/>
      <c r="E51" s="301"/>
      <c r="F51" s="301"/>
      <c r="G51" s="301"/>
      <c r="H51" s="306"/>
      <c r="I51" s="306"/>
      <c r="J51" s="306"/>
      <c r="K51" s="306"/>
      <c r="L51" s="306"/>
      <c r="M51" s="306"/>
      <c r="N51" s="335"/>
      <c r="O51" s="335"/>
      <c r="P51" s="470"/>
      <c r="Q51" s="470"/>
      <c r="R51" s="470"/>
      <c r="S51" s="470"/>
      <c r="T51" s="470"/>
      <c r="U51" s="470"/>
      <c r="V51" s="471"/>
      <c r="W51" s="139" t="str">
        <f>IF(A51="","", IF(B51="LDV/LDT1", 0.3,  IF(B51="LDT2", 0.4, IF(OR(B51="HLDT/MDPV",B51="HLDT Allowance only", B51="MDPV Allowance only"), 0.5, IF(B51="HDV", 0.6,   ERROR)))))</f>
        <v/>
      </c>
      <c r="X51" s="155" t="str">
        <f t="shared" si="0"/>
        <v/>
      </c>
      <c r="Y51" s="157" t="str">
        <f t="shared" si="3"/>
        <v/>
      </c>
      <c r="Z51" s="276" t="str">
        <f t="shared" si="4"/>
        <v/>
      </c>
      <c r="AA51" s="279" t="str">
        <f t="shared" si="1"/>
        <v/>
      </c>
      <c r="AB51" s="277" t="str">
        <f t="shared" si="2"/>
        <v/>
      </c>
    </row>
    <row r="52" spans="1:28" ht="14.3" customHeight="1">
      <c r="A52" s="304"/>
      <c r="B52" s="305"/>
      <c r="C52" s="330"/>
      <c r="D52" s="301"/>
      <c r="E52" s="301"/>
      <c r="F52" s="301"/>
      <c r="G52" s="301"/>
      <c r="H52" s="306"/>
      <c r="I52" s="306"/>
      <c r="J52" s="306"/>
      <c r="K52" s="306"/>
      <c r="L52" s="306"/>
      <c r="M52" s="306"/>
      <c r="N52" s="335"/>
      <c r="O52" s="335"/>
      <c r="P52" s="470"/>
      <c r="Q52" s="470"/>
      <c r="R52" s="470"/>
      <c r="S52" s="470"/>
      <c r="T52" s="470"/>
      <c r="U52" s="470"/>
      <c r="V52" s="471"/>
      <c r="W52" s="139" t="str">
        <f>IF(A52="","", IF(B52="LDV/LDT1", 0.3,  IF(B52="LDT2", 0.4, IF(OR(B52="HLDT/MDPV",B52="HLDT Allowance only", B52="MDPV Allowance only"), 0.5, IF(B52="HDV", 0.6,   ERROR)))))</f>
        <v/>
      </c>
      <c r="X52" s="155" t="str">
        <f t="shared" si="0"/>
        <v/>
      </c>
      <c r="Y52" s="157" t="str">
        <f t="shared" si="3"/>
        <v/>
      </c>
      <c r="Z52" s="276" t="str">
        <f t="shared" si="4"/>
        <v/>
      </c>
      <c r="AA52" s="279" t="str">
        <f t="shared" si="1"/>
        <v/>
      </c>
      <c r="AB52" s="277" t="str">
        <f t="shared" si="2"/>
        <v/>
      </c>
    </row>
    <row r="53" spans="1:28" ht="14.3" customHeight="1">
      <c r="A53" s="304"/>
      <c r="B53" s="305"/>
      <c r="C53" s="330"/>
      <c r="D53" s="301"/>
      <c r="E53" s="301"/>
      <c r="F53" s="301"/>
      <c r="G53" s="301"/>
      <c r="H53" s="306"/>
      <c r="I53" s="306"/>
      <c r="J53" s="306"/>
      <c r="K53" s="306"/>
      <c r="L53" s="306"/>
      <c r="M53" s="306"/>
      <c r="N53" s="335"/>
      <c r="O53" s="335"/>
      <c r="P53" s="470"/>
      <c r="Q53" s="470"/>
      <c r="R53" s="470"/>
      <c r="S53" s="470"/>
      <c r="T53" s="470"/>
      <c r="U53" s="470"/>
      <c r="V53" s="471"/>
      <c r="W53" s="139" t="str">
        <f>IF(A53="","", IF(B53="LDV/LDT1", 0.3,  IF(B53="LDT2", 0.4, IF(OR(B53="HLDT/MDPV",B53="HLDT Allowance only", B53="MDPV Allowance only"), 0.5, IF(B53="HDV", 0.6,   ERROR)))))</f>
        <v/>
      </c>
      <c r="X53" s="155" t="str">
        <f t="shared" si="0"/>
        <v/>
      </c>
      <c r="Y53" s="157" t="str">
        <f t="shared" si="3"/>
        <v/>
      </c>
      <c r="Z53" s="276" t="str">
        <f t="shared" si="4"/>
        <v/>
      </c>
      <c r="AA53" s="279" t="str">
        <f t="shared" si="1"/>
        <v/>
      </c>
      <c r="AB53" s="277" t="str">
        <f t="shared" si="2"/>
        <v/>
      </c>
    </row>
    <row r="54" spans="1:28" ht="14.3" customHeight="1">
      <c r="A54" s="304"/>
      <c r="B54" s="305"/>
      <c r="C54" s="330"/>
      <c r="D54" s="301"/>
      <c r="E54" s="301"/>
      <c r="F54" s="301"/>
      <c r="G54" s="301"/>
      <c r="H54" s="306"/>
      <c r="I54" s="306"/>
      <c r="J54" s="306"/>
      <c r="K54" s="306"/>
      <c r="L54" s="306"/>
      <c r="M54" s="306"/>
      <c r="N54" s="335"/>
      <c r="O54" s="335"/>
      <c r="P54" s="470"/>
      <c r="Q54" s="470"/>
      <c r="R54" s="470"/>
      <c r="S54" s="470"/>
      <c r="T54" s="470"/>
      <c r="U54" s="470"/>
      <c r="V54" s="471"/>
      <c r="W54" s="139" t="str">
        <f>IF(A54="","", IF(B54="LDV/LDT1", 0.3,  IF(B54="LDT2", 0.4, IF(OR(B54="HLDT/MDPV",B54="HLDT Allowance only", B54="MDPV Allowance only"), 0.5, IF(B54="HDV", 0.6,   ERROR)))))</f>
        <v/>
      </c>
      <c r="X54" s="155" t="str">
        <f t="shared" si="0"/>
        <v/>
      </c>
      <c r="Y54" s="157" t="str">
        <f t="shared" si="3"/>
        <v/>
      </c>
      <c r="Z54" s="276" t="str">
        <f t="shared" si="4"/>
        <v/>
      </c>
      <c r="AA54" s="279" t="str">
        <f t="shared" si="1"/>
        <v/>
      </c>
      <c r="AB54" s="277" t="str">
        <f t="shared" si="2"/>
        <v/>
      </c>
    </row>
    <row r="55" spans="1:28" ht="14.3" customHeight="1">
      <c r="A55" s="304"/>
      <c r="B55" s="305"/>
      <c r="C55" s="330"/>
      <c r="D55" s="301"/>
      <c r="E55" s="301"/>
      <c r="F55" s="301"/>
      <c r="G55" s="301"/>
      <c r="H55" s="306"/>
      <c r="I55" s="306"/>
      <c r="J55" s="306"/>
      <c r="K55" s="306"/>
      <c r="L55" s="306"/>
      <c r="M55" s="306"/>
      <c r="N55" s="335"/>
      <c r="O55" s="335"/>
      <c r="P55" s="470"/>
      <c r="Q55" s="470"/>
      <c r="R55" s="470"/>
      <c r="S55" s="470"/>
      <c r="T55" s="470"/>
      <c r="U55" s="470"/>
      <c r="V55" s="471"/>
      <c r="W55" s="139" t="str">
        <f>IF(A55="","", IF(B55="LDV/LDT1", 0.3,  IF(B55="LDT2", 0.4, IF(OR(B55="HLDT/MDPV",B55="HLDT Allowance only", B55="MDPV Allowance only"), 0.5, IF(B55="HDV", 0.6,   ERROR)))))</f>
        <v/>
      </c>
      <c r="X55" s="155" t="str">
        <f t="shared" si="0"/>
        <v/>
      </c>
      <c r="Y55" s="157" t="str">
        <f t="shared" si="3"/>
        <v/>
      </c>
      <c r="Z55" s="276" t="str">
        <f t="shared" si="4"/>
        <v/>
      </c>
      <c r="AA55" s="279" t="str">
        <f t="shared" si="1"/>
        <v/>
      </c>
      <c r="AB55" s="277" t="str">
        <f t="shared" si="2"/>
        <v/>
      </c>
    </row>
    <row r="56" spans="1:28" ht="14.3" customHeight="1">
      <c r="A56" s="304"/>
      <c r="B56" s="305"/>
      <c r="C56" s="330"/>
      <c r="D56" s="301"/>
      <c r="E56" s="301"/>
      <c r="F56" s="301"/>
      <c r="G56" s="301"/>
      <c r="H56" s="306"/>
      <c r="I56" s="306"/>
      <c r="J56" s="306"/>
      <c r="K56" s="306"/>
      <c r="L56" s="306"/>
      <c r="M56" s="306"/>
      <c r="N56" s="335"/>
      <c r="O56" s="335"/>
      <c r="P56" s="470"/>
      <c r="Q56" s="470"/>
      <c r="R56" s="470"/>
      <c r="S56" s="470"/>
      <c r="T56" s="470"/>
      <c r="U56" s="470"/>
      <c r="V56" s="471"/>
      <c r="W56" s="139" t="str">
        <f>IF(A56="","", IF(B56="LDV/LDT1", 0.3,  IF(B56="LDT2", 0.4, IF(OR(B56="HLDT/MDPV",B56="HLDT Allowance only", B56="MDPV Allowance only"), 0.5, IF(B56="HDV", 0.6,   ERROR)))))</f>
        <v/>
      </c>
      <c r="X56" s="155" t="str">
        <f t="shared" si="0"/>
        <v/>
      </c>
      <c r="Y56" s="157" t="str">
        <f t="shared" si="3"/>
        <v/>
      </c>
      <c r="Z56" s="276" t="str">
        <f t="shared" si="4"/>
        <v/>
      </c>
      <c r="AA56" s="279" t="str">
        <f t="shared" si="1"/>
        <v/>
      </c>
      <c r="AB56" s="277" t="str">
        <f t="shared" si="2"/>
        <v/>
      </c>
    </row>
    <row r="57" spans="1:28" ht="14.3" customHeight="1">
      <c r="A57" s="304"/>
      <c r="B57" s="305"/>
      <c r="C57" s="330"/>
      <c r="D57" s="301"/>
      <c r="E57" s="301"/>
      <c r="F57" s="301"/>
      <c r="G57" s="301"/>
      <c r="H57" s="306"/>
      <c r="I57" s="306"/>
      <c r="J57" s="306"/>
      <c r="K57" s="306"/>
      <c r="L57" s="306"/>
      <c r="M57" s="306"/>
      <c r="N57" s="335"/>
      <c r="O57" s="335"/>
      <c r="P57" s="470"/>
      <c r="Q57" s="470"/>
      <c r="R57" s="470"/>
      <c r="S57" s="470"/>
      <c r="T57" s="470"/>
      <c r="U57" s="470"/>
      <c r="V57" s="471"/>
      <c r="W57" s="139" t="str">
        <f>IF(A57="","", IF(B57="LDV/LDT1", 0.3,  IF(B57="LDT2", 0.4, IF(OR(B57="HLDT/MDPV",B57="HLDT Allowance only", B57="MDPV Allowance only"), 0.5, IF(B57="HDV", 0.6,   ERROR)))))</f>
        <v/>
      </c>
      <c r="X57" s="155" t="str">
        <f t="shared" si="0"/>
        <v/>
      </c>
      <c r="Y57" s="157" t="str">
        <f t="shared" si="3"/>
        <v/>
      </c>
      <c r="Z57" s="276" t="str">
        <f t="shared" si="4"/>
        <v/>
      </c>
      <c r="AA57" s="279" t="str">
        <f t="shared" si="1"/>
        <v/>
      </c>
      <c r="AB57" s="277" t="str">
        <f t="shared" si="2"/>
        <v/>
      </c>
    </row>
    <row r="58" spans="1:28" ht="14.3" customHeight="1">
      <c r="A58" s="304"/>
      <c r="B58" s="305"/>
      <c r="C58" s="330"/>
      <c r="D58" s="301"/>
      <c r="E58" s="301"/>
      <c r="F58" s="301"/>
      <c r="G58" s="301"/>
      <c r="H58" s="306"/>
      <c r="I58" s="306"/>
      <c r="J58" s="306"/>
      <c r="K58" s="306"/>
      <c r="L58" s="306"/>
      <c r="M58" s="306"/>
      <c r="N58" s="335"/>
      <c r="O58" s="335"/>
      <c r="P58" s="470"/>
      <c r="Q58" s="470"/>
      <c r="R58" s="470"/>
      <c r="S58" s="470"/>
      <c r="T58" s="470"/>
      <c r="U58" s="470"/>
      <c r="V58" s="471"/>
      <c r="W58" s="139" t="str">
        <f>IF(A58="","", IF(B58="LDV/LDT1", 0.3,  IF(B58="LDT2", 0.4, IF(OR(B58="HLDT/MDPV",B58="HLDT Allowance only", B58="MDPV Allowance only"), 0.5, IF(B58="HDV", 0.6,   ERROR)))))</f>
        <v/>
      </c>
      <c r="X58" s="155" t="str">
        <f t="shared" si="0"/>
        <v/>
      </c>
      <c r="Y58" s="157" t="str">
        <f t="shared" si="3"/>
        <v/>
      </c>
      <c r="Z58" s="276" t="str">
        <f t="shared" si="4"/>
        <v/>
      </c>
      <c r="AA58" s="279" t="str">
        <f t="shared" si="1"/>
        <v/>
      </c>
      <c r="AB58" s="277" t="str">
        <f t="shared" si="2"/>
        <v/>
      </c>
    </row>
    <row r="59" spans="1:28" ht="14.3" customHeight="1">
      <c r="A59" s="304"/>
      <c r="B59" s="305"/>
      <c r="C59" s="330"/>
      <c r="D59" s="301"/>
      <c r="E59" s="301"/>
      <c r="F59" s="301"/>
      <c r="G59" s="301"/>
      <c r="H59" s="306"/>
      <c r="I59" s="306"/>
      <c r="J59" s="306"/>
      <c r="K59" s="306"/>
      <c r="L59" s="306"/>
      <c r="M59" s="306"/>
      <c r="N59" s="335"/>
      <c r="O59" s="335"/>
      <c r="P59" s="470"/>
      <c r="Q59" s="470"/>
      <c r="R59" s="470"/>
      <c r="S59" s="470"/>
      <c r="T59" s="470"/>
      <c r="U59" s="470"/>
      <c r="V59" s="471"/>
      <c r="W59" s="139" t="str">
        <f>IF(A59="","", IF(B59="LDV/LDT1", 0.3,  IF(B59="LDT2", 0.4, IF(OR(B59="HLDT/MDPV",B59="HLDT Allowance only", B59="MDPV Allowance only"), 0.5, IF(B59="HDV", 0.6,   ERROR)))))</f>
        <v/>
      </c>
      <c r="X59" s="155" t="str">
        <f t="shared" si="0"/>
        <v/>
      </c>
      <c r="Y59" s="157" t="str">
        <f t="shared" si="3"/>
        <v/>
      </c>
      <c r="Z59" s="276" t="str">
        <f t="shared" si="4"/>
        <v/>
      </c>
      <c r="AA59" s="279" t="str">
        <f t="shared" si="1"/>
        <v/>
      </c>
      <c r="AB59" s="277" t="str">
        <f t="shared" si="2"/>
        <v/>
      </c>
    </row>
    <row r="60" spans="1:28" ht="14.3" customHeight="1">
      <c r="A60" s="304"/>
      <c r="B60" s="305"/>
      <c r="C60" s="330"/>
      <c r="D60" s="301"/>
      <c r="E60" s="301"/>
      <c r="F60" s="301"/>
      <c r="G60" s="301"/>
      <c r="H60" s="306"/>
      <c r="I60" s="306"/>
      <c r="J60" s="306"/>
      <c r="K60" s="306"/>
      <c r="L60" s="306"/>
      <c r="M60" s="306"/>
      <c r="N60" s="335"/>
      <c r="O60" s="335"/>
      <c r="P60" s="470"/>
      <c r="Q60" s="470"/>
      <c r="R60" s="470"/>
      <c r="S60" s="470"/>
      <c r="T60" s="470"/>
      <c r="U60" s="470"/>
      <c r="V60" s="471"/>
      <c r="W60" s="139" t="str">
        <f>IF(A60="","", IF(B60="LDV/LDT1", 0.3,  IF(B60="LDT2", 0.4, IF(OR(B60="HLDT/MDPV",B60="HLDT Allowance only", B60="MDPV Allowance only"), 0.5, IF(B60="HDV", 0.6,   ERROR)))))</f>
        <v/>
      </c>
      <c r="X60" s="155" t="str">
        <f t="shared" si="0"/>
        <v/>
      </c>
      <c r="Y60" s="157" t="str">
        <f t="shared" si="3"/>
        <v/>
      </c>
      <c r="Z60" s="276" t="str">
        <f t="shared" si="4"/>
        <v/>
      </c>
      <c r="AA60" s="279" t="str">
        <f t="shared" si="1"/>
        <v/>
      </c>
      <c r="AB60" s="277" t="str">
        <f t="shared" si="2"/>
        <v/>
      </c>
    </row>
    <row r="61" spans="1:28" ht="14.3" customHeight="1">
      <c r="A61" s="304"/>
      <c r="B61" s="305"/>
      <c r="C61" s="330"/>
      <c r="D61" s="301"/>
      <c r="E61" s="301"/>
      <c r="F61" s="301"/>
      <c r="G61" s="301"/>
      <c r="H61" s="306"/>
      <c r="I61" s="306"/>
      <c r="J61" s="306"/>
      <c r="K61" s="306"/>
      <c r="L61" s="306"/>
      <c r="M61" s="306"/>
      <c r="N61" s="335"/>
      <c r="O61" s="335"/>
      <c r="P61" s="470"/>
      <c r="Q61" s="470"/>
      <c r="R61" s="470"/>
      <c r="S61" s="470"/>
      <c r="T61" s="470"/>
      <c r="U61" s="470"/>
      <c r="V61" s="471"/>
      <c r="W61" s="139" t="str">
        <f>IF(A61="","", IF(B61="LDV/LDT1", 0.3,  IF(B61="LDT2", 0.4, IF(OR(B61="HLDT/MDPV",B61="HLDT Allowance only", B61="MDPV Allowance only"), 0.5, IF(B61="HDV", 0.6,   ERROR)))))</f>
        <v/>
      </c>
      <c r="X61" s="155" t="str">
        <f t="shared" si="0"/>
        <v/>
      </c>
      <c r="Y61" s="157" t="str">
        <f t="shared" si="3"/>
        <v/>
      </c>
      <c r="Z61" s="276" t="str">
        <f t="shared" si="4"/>
        <v/>
      </c>
      <c r="AA61" s="279" t="str">
        <f t="shared" si="1"/>
        <v/>
      </c>
      <c r="AB61" s="277" t="str">
        <f t="shared" si="2"/>
        <v/>
      </c>
    </row>
    <row r="62" spans="1:28" ht="14.3" customHeight="1">
      <c r="A62" s="304"/>
      <c r="B62" s="305"/>
      <c r="C62" s="330"/>
      <c r="D62" s="301"/>
      <c r="E62" s="301"/>
      <c r="F62" s="301"/>
      <c r="G62" s="301"/>
      <c r="H62" s="306"/>
      <c r="I62" s="306"/>
      <c r="J62" s="306"/>
      <c r="K62" s="306"/>
      <c r="L62" s="306"/>
      <c r="M62" s="306"/>
      <c r="N62" s="335"/>
      <c r="O62" s="335"/>
      <c r="P62" s="470"/>
      <c r="Q62" s="470"/>
      <c r="R62" s="470"/>
      <c r="S62" s="470"/>
      <c r="T62" s="470"/>
      <c r="U62" s="470"/>
      <c r="V62" s="471"/>
      <c r="W62" s="139" t="str">
        <f>IF(A62="","", IF(B62="LDV/LDT1", 0.3,  IF(B62="LDT2", 0.4, IF(OR(B62="HLDT/MDPV",B62="HLDT Allowance only", B62="MDPV Allowance only"), 0.5, IF(B62="HDV", 0.6,   ERROR)))))</f>
        <v/>
      </c>
      <c r="X62" s="155" t="str">
        <f t="shared" si="0"/>
        <v/>
      </c>
      <c r="Y62" s="157" t="str">
        <f t="shared" si="3"/>
        <v/>
      </c>
      <c r="Z62" s="276" t="str">
        <f t="shared" si="4"/>
        <v/>
      </c>
      <c r="AA62" s="279" t="str">
        <f t="shared" si="1"/>
        <v/>
      </c>
      <c r="AB62" s="277" t="str">
        <f t="shared" si="2"/>
        <v/>
      </c>
    </row>
    <row r="63" spans="1:28" ht="14.3" customHeight="1">
      <c r="A63" s="304"/>
      <c r="B63" s="305"/>
      <c r="C63" s="330"/>
      <c r="D63" s="301"/>
      <c r="E63" s="301"/>
      <c r="F63" s="301"/>
      <c r="G63" s="301"/>
      <c r="H63" s="306"/>
      <c r="I63" s="306"/>
      <c r="J63" s="306"/>
      <c r="K63" s="306"/>
      <c r="L63" s="306"/>
      <c r="M63" s="306"/>
      <c r="N63" s="335"/>
      <c r="O63" s="335"/>
      <c r="P63" s="470"/>
      <c r="Q63" s="470"/>
      <c r="R63" s="470"/>
      <c r="S63" s="470"/>
      <c r="T63" s="470"/>
      <c r="U63" s="470"/>
      <c r="V63" s="471"/>
      <c r="W63" s="139" t="str">
        <f>IF(A63="","", IF(B63="LDV/LDT1", 0.3,  IF(B63="LDT2", 0.4, IF(OR(B63="HLDT/MDPV",B63="HLDT Allowance only", B63="MDPV Allowance only"), 0.5, IF(B63="HDV", 0.6,   ERROR)))))</f>
        <v/>
      </c>
      <c r="X63" s="155" t="str">
        <f t="shared" si="0"/>
        <v/>
      </c>
      <c r="Y63" s="157" t="str">
        <f t="shared" si="3"/>
        <v/>
      </c>
      <c r="Z63" s="276" t="str">
        <f t="shared" si="4"/>
        <v/>
      </c>
      <c r="AA63" s="279" t="str">
        <f t="shared" si="1"/>
        <v/>
      </c>
      <c r="AB63" s="277" t="str">
        <f t="shared" si="2"/>
        <v/>
      </c>
    </row>
    <row r="64" spans="1:28" ht="14.3" customHeight="1">
      <c r="A64" s="304"/>
      <c r="B64" s="305"/>
      <c r="C64" s="330"/>
      <c r="D64" s="301"/>
      <c r="E64" s="301"/>
      <c r="F64" s="301"/>
      <c r="G64" s="301"/>
      <c r="H64" s="306"/>
      <c r="I64" s="306"/>
      <c r="J64" s="306"/>
      <c r="K64" s="306"/>
      <c r="L64" s="306"/>
      <c r="M64" s="306"/>
      <c r="N64" s="335"/>
      <c r="O64" s="335"/>
      <c r="P64" s="470"/>
      <c r="Q64" s="470"/>
      <c r="R64" s="470"/>
      <c r="S64" s="470"/>
      <c r="T64" s="470"/>
      <c r="U64" s="470"/>
      <c r="V64" s="471"/>
      <c r="W64" s="139" t="str">
        <f>IF(A64="","", IF(B64="LDV/LDT1", 0.3,  IF(B64="LDT2", 0.4, IF(OR(B64="HLDT/MDPV",B64="HLDT Allowance only", B64="MDPV Allowance only"), 0.5, IF(B64="HDV", 0.6,   ERROR)))))</f>
        <v/>
      </c>
      <c r="X64" s="155" t="str">
        <f t="shared" si="0"/>
        <v/>
      </c>
      <c r="Y64" s="157" t="str">
        <f t="shared" si="3"/>
        <v/>
      </c>
      <c r="Z64" s="276" t="str">
        <f t="shared" si="4"/>
        <v/>
      </c>
      <c r="AA64" s="279" t="str">
        <f t="shared" si="1"/>
        <v/>
      </c>
      <c r="AB64" s="277" t="str">
        <f t="shared" si="2"/>
        <v/>
      </c>
    </row>
    <row r="65" spans="1:28" ht="14.3" customHeight="1">
      <c r="A65" s="304"/>
      <c r="B65" s="305"/>
      <c r="C65" s="330"/>
      <c r="D65" s="301"/>
      <c r="E65" s="301"/>
      <c r="F65" s="301"/>
      <c r="G65" s="301"/>
      <c r="H65" s="306"/>
      <c r="I65" s="306"/>
      <c r="J65" s="306"/>
      <c r="K65" s="306"/>
      <c r="L65" s="306"/>
      <c r="M65" s="306"/>
      <c r="N65" s="335"/>
      <c r="O65" s="335"/>
      <c r="P65" s="470"/>
      <c r="Q65" s="470"/>
      <c r="R65" s="470"/>
      <c r="S65" s="470"/>
      <c r="T65" s="470"/>
      <c r="U65" s="470"/>
      <c r="V65" s="471"/>
      <c r="W65" s="139" t="str">
        <f>IF(A65="","", IF(B65="LDV/LDT1", 0.3,  IF(B65="LDT2", 0.4, IF(OR(B65="HLDT/MDPV",B65="HLDT Allowance only", B65="MDPV Allowance only"), 0.5, IF(B65="HDV", 0.6,   ERROR)))))</f>
        <v/>
      </c>
      <c r="X65" s="155" t="str">
        <f t="shared" si="0"/>
        <v/>
      </c>
      <c r="Y65" s="157" t="str">
        <f t="shared" si="3"/>
        <v/>
      </c>
      <c r="Z65" s="276" t="str">
        <f t="shared" si="4"/>
        <v/>
      </c>
      <c r="AA65" s="279" t="str">
        <f t="shared" si="1"/>
        <v/>
      </c>
      <c r="AB65" s="277" t="str">
        <f t="shared" si="2"/>
        <v/>
      </c>
    </row>
    <row r="66" spans="1:28" ht="14.3" customHeight="1">
      <c r="A66" s="304"/>
      <c r="B66" s="305"/>
      <c r="C66" s="330"/>
      <c r="D66" s="301"/>
      <c r="E66" s="301"/>
      <c r="F66" s="301"/>
      <c r="G66" s="301"/>
      <c r="H66" s="306"/>
      <c r="I66" s="306"/>
      <c r="J66" s="306"/>
      <c r="K66" s="306"/>
      <c r="L66" s="306"/>
      <c r="M66" s="306"/>
      <c r="N66" s="335"/>
      <c r="O66" s="335"/>
      <c r="P66" s="470"/>
      <c r="Q66" s="470"/>
      <c r="R66" s="470"/>
      <c r="S66" s="470"/>
      <c r="T66" s="470"/>
      <c r="U66" s="470"/>
      <c r="V66" s="471"/>
      <c r="W66" s="139" t="str">
        <f>IF(A66="","", IF(B66="LDV/LDT1", 0.3,  IF(B66="LDT2", 0.4, IF(OR(B66="HLDT/MDPV",B66="HLDT Allowance only", B66="MDPV Allowance only"), 0.5, IF(B66="HDV", 0.6,   ERROR)))))</f>
        <v/>
      </c>
      <c r="X66" s="155" t="str">
        <f t="shared" si="0"/>
        <v/>
      </c>
      <c r="Y66" s="157" t="str">
        <f t="shared" si="3"/>
        <v/>
      </c>
      <c r="Z66" s="276" t="str">
        <f t="shared" si="4"/>
        <v/>
      </c>
      <c r="AA66" s="279" t="str">
        <f t="shared" si="1"/>
        <v/>
      </c>
      <c r="AB66" s="277" t="str">
        <f t="shared" si="2"/>
        <v/>
      </c>
    </row>
    <row r="67" spans="1:28" ht="14.3" customHeight="1">
      <c r="A67" s="304"/>
      <c r="B67" s="305"/>
      <c r="C67" s="330"/>
      <c r="D67" s="301"/>
      <c r="E67" s="301"/>
      <c r="F67" s="301"/>
      <c r="G67" s="301"/>
      <c r="H67" s="306"/>
      <c r="I67" s="306"/>
      <c r="J67" s="306"/>
      <c r="K67" s="306"/>
      <c r="L67" s="306"/>
      <c r="M67" s="306"/>
      <c r="N67" s="335"/>
      <c r="O67" s="335"/>
      <c r="P67" s="470"/>
      <c r="Q67" s="470"/>
      <c r="R67" s="470"/>
      <c r="S67" s="470"/>
      <c r="T67" s="470"/>
      <c r="U67" s="470"/>
      <c r="V67" s="471"/>
      <c r="W67" s="139" t="str">
        <f>IF(A67="","", IF(B67="LDV/LDT1", 0.3,  IF(B67="LDT2", 0.4, IF(OR(B67="HLDT/MDPV",B67="HLDT Allowance only", B67="MDPV Allowance only"), 0.5, IF(B67="HDV", 0.6,   ERROR)))))</f>
        <v/>
      </c>
      <c r="X67" s="155" t="str">
        <f t="shared" si="0"/>
        <v/>
      </c>
      <c r="Y67" s="157" t="str">
        <f t="shared" si="3"/>
        <v/>
      </c>
      <c r="Z67" s="276" t="str">
        <f t="shared" si="4"/>
        <v/>
      </c>
      <c r="AA67" s="279" t="str">
        <f t="shared" si="1"/>
        <v/>
      </c>
      <c r="AB67" s="277" t="str">
        <f t="shared" si="2"/>
        <v/>
      </c>
    </row>
    <row r="68" spans="1:28" ht="14.3" customHeight="1">
      <c r="A68" s="304"/>
      <c r="B68" s="305"/>
      <c r="C68" s="330"/>
      <c r="D68" s="301"/>
      <c r="E68" s="301"/>
      <c r="F68" s="301"/>
      <c r="G68" s="301"/>
      <c r="H68" s="306"/>
      <c r="I68" s="306"/>
      <c r="J68" s="306"/>
      <c r="K68" s="306"/>
      <c r="L68" s="306"/>
      <c r="M68" s="306"/>
      <c r="N68" s="335"/>
      <c r="O68" s="335"/>
      <c r="P68" s="470"/>
      <c r="Q68" s="470"/>
      <c r="R68" s="470"/>
      <c r="S68" s="470"/>
      <c r="T68" s="470"/>
      <c r="U68" s="470"/>
      <c r="V68" s="471"/>
      <c r="W68" s="139" t="str">
        <f>IF(A68="","", IF(B68="LDV/LDT1", 0.3,  IF(B68="LDT2", 0.4, IF(OR(B68="HLDT/MDPV",B68="HLDT Allowance only", B68="MDPV Allowance only"), 0.5, IF(B68="HDV", 0.6,   ERROR)))))</f>
        <v/>
      </c>
      <c r="X68" s="155" t="str">
        <f t="shared" si="0"/>
        <v/>
      </c>
      <c r="Y68" s="157" t="str">
        <f t="shared" si="3"/>
        <v/>
      </c>
      <c r="Z68" s="276" t="str">
        <f t="shared" si="4"/>
        <v/>
      </c>
      <c r="AA68" s="279" t="str">
        <f t="shared" si="1"/>
        <v/>
      </c>
      <c r="AB68" s="277" t="str">
        <f t="shared" si="2"/>
        <v/>
      </c>
    </row>
    <row r="69" spans="1:28" ht="14.3" customHeight="1">
      <c r="A69" s="304"/>
      <c r="B69" s="305"/>
      <c r="C69" s="330"/>
      <c r="D69" s="301"/>
      <c r="E69" s="301"/>
      <c r="F69" s="301"/>
      <c r="G69" s="301"/>
      <c r="H69" s="306"/>
      <c r="I69" s="306"/>
      <c r="J69" s="306"/>
      <c r="K69" s="306"/>
      <c r="L69" s="306"/>
      <c r="M69" s="306"/>
      <c r="N69" s="335"/>
      <c r="O69" s="335"/>
      <c r="P69" s="470"/>
      <c r="Q69" s="470"/>
      <c r="R69" s="470"/>
      <c r="S69" s="470"/>
      <c r="T69" s="470"/>
      <c r="U69" s="470"/>
      <c r="V69" s="471"/>
      <c r="W69" s="139" t="str">
        <f>IF(A69="","", IF(B69="LDV/LDT1", 0.3,  IF(B69="LDT2", 0.4, IF(OR(B69="HLDT/MDPV",B69="HLDT Allowance only", B69="MDPV Allowance only"), 0.5, IF(B69="HDV", 0.6,   ERROR)))))</f>
        <v/>
      </c>
      <c r="X69" s="155" t="str">
        <f t="shared" si="0"/>
        <v/>
      </c>
      <c r="Y69" s="157" t="str">
        <f t="shared" si="3"/>
        <v/>
      </c>
      <c r="Z69" s="276" t="str">
        <f t="shared" si="4"/>
        <v/>
      </c>
      <c r="AA69" s="279" t="str">
        <f t="shared" si="1"/>
        <v/>
      </c>
      <c r="AB69" s="277" t="str">
        <f t="shared" si="2"/>
        <v/>
      </c>
    </row>
    <row r="70" spans="1:28" ht="14.3" customHeight="1">
      <c r="A70" s="304"/>
      <c r="B70" s="305"/>
      <c r="C70" s="330"/>
      <c r="D70" s="301"/>
      <c r="E70" s="301"/>
      <c r="F70" s="301"/>
      <c r="G70" s="301"/>
      <c r="H70" s="306"/>
      <c r="I70" s="306"/>
      <c r="J70" s="306"/>
      <c r="K70" s="306"/>
      <c r="L70" s="306"/>
      <c r="M70" s="306"/>
      <c r="N70" s="335"/>
      <c r="O70" s="335"/>
      <c r="P70" s="470"/>
      <c r="Q70" s="470"/>
      <c r="R70" s="470"/>
      <c r="S70" s="470"/>
      <c r="T70" s="470"/>
      <c r="U70" s="470"/>
      <c r="V70" s="471"/>
      <c r="W70" s="139" t="str">
        <f>IF(A70="","", IF(B70="LDV/LDT1", 0.3,  IF(B70="LDT2", 0.4, IF(OR(B70="HLDT/MDPV",B70="HLDT Allowance only", B70="MDPV Allowance only"), 0.5, IF(B70="HDV", 0.6,   ERROR)))))</f>
        <v/>
      </c>
      <c r="X70" s="155" t="str">
        <f t="shared" si="0"/>
        <v/>
      </c>
      <c r="Y70" s="157" t="str">
        <f t="shared" si="3"/>
        <v/>
      </c>
      <c r="Z70" s="276" t="str">
        <f t="shared" si="4"/>
        <v/>
      </c>
      <c r="AA70" s="279" t="str">
        <f t="shared" si="1"/>
        <v/>
      </c>
      <c r="AB70" s="277" t="str">
        <f t="shared" si="2"/>
        <v/>
      </c>
    </row>
    <row r="71" spans="1:28" ht="14.3" customHeight="1">
      <c r="A71" s="304"/>
      <c r="B71" s="305"/>
      <c r="C71" s="330"/>
      <c r="D71" s="301"/>
      <c r="E71" s="301"/>
      <c r="F71" s="301"/>
      <c r="G71" s="301"/>
      <c r="H71" s="306"/>
      <c r="I71" s="306"/>
      <c r="J71" s="306"/>
      <c r="K71" s="306"/>
      <c r="L71" s="306"/>
      <c r="M71" s="306"/>
      <c r="N71" s="335"/>
      <c r="O71" s="335"/>
      <c r="P71" s="470"/>
      <c r="Q71" s="470"/>
      <c r="R71" s="470"/>
      <c r="S71" s="470"/>
      <c r="T71" s="470"/>
      <c r="U71" s="470"/>
      <c r="V71" s="471"/>
      <c r="W71" s="139" t="str">
        <f>IF(A71="","", IF(B71="LDV/LDT1", 0.3,  IF(B71="LDT2", 0.4, IF(OR(B71="HLDT/MDPV",B71="HLDT Allowance only", B71="MDPV Allowance only"), 0.5, IF(B71="HDV", 0.6,   ERROR)))))</f>
        <v/>
      </c>
      <c r="X71" s="155" t="str">
        <f t="shared" si="0"/>
        <v/>
      </c>
      <c r="Y71" s="157" t="str">
        <f t="shared" si="3"/>
        <v/>
      </c>
      <c r="Z71" s="276" t="str">
        <f t="shared" si="4"/>
        <v/>
      </c>
      <c r="AA71" s="279" t="str">
        <f t="shared" si="1"/>
        <v/>
      </c>
      <c r="AB71" s="277" t="str">
        <f t="shared" si="2"/>
        <v/>
      </c>
    </row>
    <row r="72" spans="1:28" ht="14.3" customHeight="1">
      <c r="A72" s="304"/>
      <c r="B72" s="305"/>
      <c r="C72" s="330"/>
      <c r="D72" s="301"/>
      <c r="E72" s="301"/>
      <c r="F72" s="301"/>
      <c r="G72" s="301"/>
      <c r="H72" s="306"/>
      <c r="I72" s="306"/>
      <c r="J72" s="306"/>
      <c r="K72" s="306"/>
      <c r="L72" s="306"/>
      <c r="M72" s="306"/>
      <c r="N72" s="335"/>
      <c r="O72" s="335"/>
      <c r="P72" s="470"/>
      <c r="Q72" s="470"/>
      <c r="R72" s="470"/>
      <c r="S72" s="470"/>
      <c r="T72" s="470"/>
      <c r="U72" s="470"/>
      <c r="V72" s="471"/>
      <c r="W72" s="139" t="str">
        <f>IF(A72="","", IF(B72="LDV/LDT1", 0.3,  IF(B72="LDT2", 0.4, IF(OR(B72="HLDT/MDPV",B72="HLDT Allowance only", B72="MDPV Allowance only"), 0.5, IF(B72="HDV", 0.6,   ERROR)))))</f>
        <v/>
      </c>
      <c r="X72" s="155" t="str">
        <f t="shared" si="0"/>
        <v/>
      </c>
      <c r="Y72" s="157" t="str">
        <f t="shared" si="3"/>
        <v/>
      </c>
      <c r="Z72" s="276" t="str">
        <f t="shared" si="4"/>
        <v/>
      </c>
      <c r="AA72" s="279" t="str">
        <f t="shared" si="1"/>
        <v/>
      </c>
      <c r="AB72" s="277" t="str">
        <f t="shared" si="2"/>
        <v/>
      </c>
    </row>
    <row r="73" spans="1:28" ht="14.3" customHeight="1">
      <c r="A73" s="304"/>
      <c r="B73" s="305"/>
      <c r="C73" s="330"/>
      <c r="D73" s="301"/>
      <c r="E73" s="301"/>
      <c r="F73" s="301"/>
      <c r="G73" s="301"/>
      <c r="H73" s="306"/>
      <c r="I73" s="306"/>
      <c r="J73" s="306"/>
      <c r="K73" s="306"/>
      <c r="L73" s="306"/>
      <c r="M73" s="306"/>
      <c r="N73" s="335"/>
      <c r="O73" s="335"/>
      <c r="P73" s="470"/>
      <c r="Q73" s="470"/>
      <c r="R73" s="470"/>
      <c r="S73" s="470"/>
      <c r="T73" s="470"/>
      <c r="U73" s="470"/>
      <c r="V73" s="471"/>
      <c r="W73" s="139" t="str">
        <f>IF(A73="","", IF(B73="LDV/LDT1", 0.3,  IF(B73="LDT2", 0.4, IF(OR(B73="HLDT/MDPV",B73="HLDT Allowance only", B73="MDPV Allowance only"), 0.5, IF(B73="HDV", 0.6,   ERROR)))))</f>
        <v/>
      </c>
      <c r="X73" s="155" t="str">
        <f t="shared" si="0"/>
        <v/>
      </c>
      <c r="Y73" s="157" t="str">
        <f t="shared" si="3"/>
        <v/>
      </c>
      <c r="Z73" s="276" t="str">
        <f t="shared" si="4"/>
        <v/>
      </c>
      <c r="AA73" s="279" t="str">
        <f t="shared" si="1"/>
        <v/>
      </c>
      <c r="AB73" s="277" t="str">
        <f t="shared" si="2"/>
        <v/>
      </c>
    </row>
    <row r="74" spans="1:28" ht="14.3" customHeight="1">
      <c r="A74" s="304"/>
      <c r="B74" s="305"/>
      <c r="C74" s="330"/>
      <c r="D74" s="301"/>
      <c r="E74" s="301"/>
      <c r="F74" s="301"/>
      <c r="G74" s="301"/>
      <c r="H74" s="306"/>
      <c r="I74" s="306"/>
      <c r="J74" s="306"/>
      <c r="K74" s="306"/>
      <c r="L74" s="306"/>
      <c r="M74" s="306"/>
      <c r="N74" s="335"/>
      <c r="O74" s="335"/>
      <c r="P74" s="470"/>
      <c r="Q74" s="470"/>
      <c r="R74" s="470"/>
      <c r="S74" s="470"/>
      <c r="T74" s="470"/>
      <c r="U74" s="470"/>
      <c r="V74" s="471"/>
      <c r="W74" s="139" t="str">
        <f>IF(A74="","", IF(B74="LDV/LDT1", 0.3,  IF(B74="LDT2", 0.4, IF(OR(B74="HLDT/MDPV",B74="HLDT Allowance only", B74="MDPV Allowance only"), 0.5, IF(B74="HDV", 0.6,   ERROR)))))</f>
        <v/>
      </c>
      <c r="X74" s="155" t="str">
        <f t="shared" si="0"/>
        <v/>
      </c>
      <c r="Y74" s="157" t="str">
        <f t="shared" si="3"/>
        <v/>
      </c>
      <c r="Z74" s="276" t="str">
        <f t="shared" si="4"/>
        <v/>
      </c>
      <c r="AA74" s="279" t="str">
        <f t="shared" si="1"/>
        <v/>
      </c>
      <c r="AB74" s="277" t="str">
        <f t="shared" si="2"/>
        <v/>
      </c>
    </row>
    <row r="75" spans="1:28" ht="14.3" customHeight="1">
      <c r="A75" s="304"/>
      <c r="B75" s="305"/>
      <c r="C75" s="330"/>
      <c r="D75" s="301"/>
      <c r="E75" s="301"/>
      <c r="F75" s="301"/>
      <c r="G75" s="301"/>
      <c r="H75" s="306"/>
      <c r="I75" s="306"/>
      <c r="J75" s="306"/>
      <c r="K75" s="306"/>
      <c r="L75" s="306"/>
      <c r="M75" s="306"/>
      <c r="N75" s="335"/>
      <c r="O75" s="335"/>
      <c r="P75" s="470"/>
      <c r="Q75" s="470"/>
      <c r="R75" s="470"/>
      <c r="S75" s="470"/>
      <c r="T75" s="470"/>
      <c r="U75" s="470"/>
      <c r="V75" s="471"/>
      <c r="W75" s="139" t="str">
        <f>IF(A75="","", IF(B75="LDV/LDT1", 0.3,  IF(B75="LDT2", 0.4, IF(OR(B75="HLDT/MDPV",B75="HLDT Allowance only", B75="MDPV Allowance only"), 0.5, IF(B75="HDV", 0.6,   ERROR)))))</f>
        <v/>
      </c>
      <c r="X75" s="155" t="str">
        <f t="shared" si="0"/>
        <v/>
      </c>
      <c r="Y75" s="157" t="str">
        <f t="shared" si="3"/>
        <v/>
      </c>
      <c r="Z75" s="276" t="str">
        <f t="shared" si="4"/>
        <v/>
      </c>
      <c r="AA75" s="279" t="str">
        <f t="shared" si="1"/>
        <v/>
      </c>
      <c r="AB75" s="277" t="str">
        <f t="shared" si="2"/>
        <v/>
      </c>
    </row>
    <row r="76" spans="1:28" ht="14.3" customHeight="1">
      <c r="A76" s="304"/>
      <c r="B76" s="305"/>
      <c r="C76" s="330"/>
      <c r="D76" s="301"/>
      <c r="E76" s="301"/>
      <c r="F76" s="301"/>
      <c r="G76" s="301"/>
      <c r="H76" s="306"/>
      <c r="I76" s="306"/>
      <c r="J76" s="306"/>
      <c r="K76" s="306"/>
      <c r="L76" s="306"/>
      <c r="M76" s="306"/>
      <c r="N76" s="335"/>
      <c r="O76" s="335"/>
      <c r="P76" s="470"/>
      <c r="Q76" s="470"/>
      <c r="R76" s="470"/>
      <c r="S76" s="470"/>
      <c r="T76" s="470"/>
      <c r="U76" s="470"/>
      <c r="V76" s="471"/>
      <c r="W76" s="139" t="str">
        <f>IF(A76="","", IF(B76="LDV/LDT1", 0.3,  IF(B76="LDT2", 0.4, IF(OR(B76="HLDT/MDPV",B76="HLDT Allowance only", B76="MDPV Allowance only"), 0.5, IF(B76="HDV", 0.6,   ERROR)))))</f>
        <v/>
      </c>
      <c r="X76" s="155" t="str">
        <f t="shared" si="0"/>
        <v/>
      </c>
      <c r="Y76" s="157" t="str">
        <f t="shared" si="3"/>
        <v/>
      </c>
      <c r="Z76" s="276" t="str">
        <f t="shared" si="4"/>
        <v/>
      </c>
      <c r="AA76" s="279" t="str">
        <f t="shared" si="1"/>
        <v/>
      </c>
      <c r="AB76" s="277" t="str">
        <f t="shared" si="2"/>
        <v/>
      </c>
    </row>
    <row r="77" spans="1:28" ht="14.3" customHeight="1">
      <c r="A77" s="304"/>
      <c r="B77" s="305"/>
      <c r="C77" s="330"/>
      <c r="D77" s="301"/>
      <c r="E77" s="301"/>
      <c r="F77" s="301"/>
      <c r="G77" s="301"/>
      <c r="H77" s="306"/>
      <c r="I77" s="306"/>
      <c r="J77" s="306"/>
      <c r="K77" s="306"/>
      <c r="L77" s="306"/>
      <c r="M77" s="306"/>
      <c r="N77" s="335"/>
      <c r="O77" s="335"/>
      <c r="P77" s="470"/>
      <c r="Q77" s="470"/>
      <c r="R77" s="470"/>
      <c r="S77" s="470"/>
      <c r="T77" s="470"/>
      <c r="U77" s="470"/>
      <c r="V77" s="471"/>
      <c r="W77" s="139" t="str">
        <f>IF(A77="","", IF(B77="LDV/LDT1", 0.3,  IF(B77="LDT2", 0.4, IF(OR(B77="HLDT/MDPV",B77="HLDT Allowance only", B77="MDPV Allowance only"), 0.5, IF(B77="HDV", 0.6,   ERROR)))))</f>
        <v/>
      </c>
      <c r="X77" s="155" t="str">
        <f t="shared" si="0"/>
        <v/>
      </c>
      <c r="Y77" s="157" t="str">
        <f t="shared" si="3"/>
        <v/>
      </c>
      <c r="Z77" s="276" t="str">
        <f t="shared" si="4"/>
        <v/>
      </c>
      <c r="AA77" s="279" t="str">
        <f t="shared" si="1"/>
        <v/>
      </c>
      <c r="AB77" s="277" t="str">
        <f t="shared" si="2"/>
        <v/>
      </c>
    </row>
    <row r="78" spans="1:28" ht="14.3" customHeight="1">
      <c r="A78" s="304"/>
      <c r="B78" s="305"/>
      <c r="C78" s="330"/>
      <c r="D78" s="301"/>
      <c r="E78" s="301"/>
      <c r="F78" s="301"/>
      <c r="G78" s="301"/>
      <c r="H78" s="306"/>
      <c r="I78" s="306"/>
      <c r="J78" s="306"/>
      <c r="K78" s="306"/>
      <c r="L78" s="306"/>
      <c r="M78" s="306"/>
      <c r="N78" s="335"/>
      <c r="O78" s="335"/>
      <c r="P78" s="470"/>
      <c r="Q78" s="470"/>
      <c r="R78" s="470"/>
      <c r="S78" s="470"/>
      <c r="T78" s="470"/>
      <c r="U78" s="470"/>
      <c r="V78" s="471"/>
      <c r="W78" s="139" t="str">
        <f>IF(A78="","", IF(B78="LDV/LDT1", 0.3,  IF(B78="LDT2", 0.4, IF(OR(B78="HLDT/MDPV",B78="HLDT Allowance only", B78="MDPV Allowance only"), 0.5, IF(B78="HDV", 0.6,   ERROR)))))</f>
        <v/>
      </c>
      <c r="X78" s="155" t="str">
        <f t="shared" si="0"/>
        <v/>
      </c>
      <c r="Y78" s="157" t="str">
        <f t="shared" si="3"/>
        <v/>
      </c>
      <c r="Z78" s="276" t="str">
        <f t="shared" si="4"/>
        <v/>
      </c>
      <c r="AA78" s="279" t="str">
        <f t="shared" si="1"/>
        <v/>
      </c>
      <c r="AB78" s="277" t="str">
        <f t="shared" si="2"/>
        <v/>
      </c>
    </row>
    <row r="79" spans="1:28" ht="14.3" customHeight="1">
      <c r="A79" s="304"/>
      <c r="B79" s="305"/>
      <c r="C79" s="330"/>
      <c r="D79" s="301"/>
      <c r="E79" s="301"/>
      <c r="F79" s="301"/>
      <c r="G79" s="301"/>
      <c r="H79" s="306"/>
      <c r="I79" s="306"/>
      <c r="J79" s="306"/>
      <c r="K79" s="306"/>
      <c r="L79" s="306"/>
      <c r="M79" s="306"/>
      <c r="N79" s="335"/>
      <c r="O79" s="335"/>
      <c r="P79" s="470"/>
      <c r="Q79" s="470"/>
      <c r="R79" s="470"/>
      <c r="S79" s="470"/>
      <c r="T79" s="470"/>
      <c r="U79" s="470"/>
      <c r="V79" s="471"/>
      <c r="W79" s="139" t="str">
        <f>IF(A79="","", IF(B79="LDV/LDT1", 0.3,  IF(B79="LDT2", 0.4, IF(OR(B79="HLDT/MDPV",B79="HLDT Allowance only", B79="MDPV Allowance only"), 0.5, IF(B79="HDV", 0.6,   ERROR)))))</f>
        <v/>
      </c>
      <c r="X79" s="155" t="str">
        <f t="shared" si="0"/>
        <v/>
      </c>
      <c r="Y79" s="157" t="str">
        <f t="shared" si="3"/>
        <v/>
      </c>
      <c r="Z79" s="276" t="str">
        <f t="shared" si="4"/>
        <v/>
      </c>
      <c r="AA79" s="279" t="str">
        <f t="shared" si="1"/>
        <v/>
      </c>
      <c r="AB79" s="277" t="str">
        <f t="shared" si="2"/>
        <v/>
      </c>
    </row>
    <row r="80" spans="1:28" ht="14.3" customHeight="1">
      <c r="A80" s="304"/>
      <c r="B80" s="305"/>
      <c r="C80" s="330"/>
      <c r="D80" s="301"/>
      <c r="E80" s="301"/>
      <c r="F80" s="301"/>
      <c r="G80" s="301"/>
      <c r="H80" s="306"/>
      <c r="I80" s="306"/>
      <c r="J80" s="306"/>
      <c r="K80" s="306"/>
      <c r="L80" s="306"/>
      <c r="M80" s="306"/>
      <c r="N80" s="335"/>
      <c r="O80" s="335"/>
      <c r="P80" s="470"/>
      <c r="Q80" s="470"/>
      <c r="R80" s="470"/>
      <c r="S80" s="470"/>
      <c r="T80" s="470"/>
      <c r="U80" s="470"/>
      <c r="V80" s="471"/>
      <c r="W80" s="139" t="str">
        <f>IF(A80="","", IF(B80="LDV/LDT1", 0.3,  IF(B80="LDT2", 0.4, IF(OR(B80="HLDT/MDPV",B80="HLDT Allowance only", B80="MDPV Allowance only"), 0.5, IF(B80="HDV", 0.6,   ERROR)))))</f>
        <v/>
      </c>
      <c r="X80" s="155" t="str">
        <f t="shared" si="0"/>
        <v/>
      </c>
      <c r="Y80" s="157" t="str">
        <f t="shared" si="3"/>
        <v/>
      </c>
      <c r="Z80" s="276" t="str">
        <f t="shared" si="4"/>
        <v/>
      </c>
      <c r="AA80" s="279" t="str">
        <f t="shared" si="1"/>
        <v/>
      </c>
      <c r="AB80" s="277" t="str">
        <f t="shared" si="2"/>
        <v/>
      </c>
    </row>
    <row r="81" spans="1:28" ht="14.3" customHeight="1">
      <c r="A81" s="304"/>
      <c r="B81" s="305"/>
      <c r="C81" s="330"/>
      <c r="D81" s="301"/>
      <c r="E81" s="301"/>
      <c r="F81" s="301"/>
      <c r="G81" s="301"/>
      <c r="H81" s="306"/>
      <c r="I81" s="306"/>
      <c r="J81" s="306"/>
      <c r="K81" s="306"/>
      <c r="L81" s="306"/>
      <c r="M81" s="306"/>
      <c r="N81" s="335"/>
      <c r="O81" s="335"/>
      <c r="P81" s="470"/>
      <c r="Q81" s="470"/>
      <c r="R81" s="470"/>
      <c r="S81" s="470"/>
      <c r="T81" s="470"/>
      <c r="U81" s="470"/>
      <c r="V81" s="471"/>
      <c r="W81" s="139" t="str">
        <f>IF(A81="","", IF(B81="LDV/LDT1", 0.3,  IF(B81="LDT2", 0.4, IF(OR(B81="HLDT/MDPV",B81="HLDT Allowance only", B81="MDPV Allowance only"), 0.5, IF(B81="HDV", 0.6,   ERROR)))))</f>
        <v/>
      </c>
      <c r="X81" s="155" t="str">
        <f t="shared" si="0"/>
        <v/>
      </c>
      <c r="Y81" s="157" t="str">
        <f t="shared" si="3"/>
        <v/>
      </c>
      <c r="Z81" s="276" t="str">
        <f t="shared" si="4"/>
        <v/>
      </c>
      <c r="AA81" s="279" t="str">
        <f t="shared" si="1"/>
        <v/>
      </c>
      <c r="AB81" s="277" t="str">
        <f t="shared" si="2"/>
        <v/>
      </c>
    </row>
    <row r="82" spans="1:28" ht="14.3" customHeight="1">
      <c r="A82" s="304"/>
      <c r="B82" s="305"/>
      <c r="C82" s="330"/>
      <c r="D82" s="301"/>
      <c r="E82" s="301"/>
      <c r="F82" s="301"/>
      <c r="G82" s="301"/>
      <c r="H82" s="306"/>
      <c r="I82" s="306"/>
      <c r="J82" s="306"/>
      <c r="K82" s="306"/>
      <c r="L82" s="306"/>
      <c r="M82" s="306"/>
      <c r="N82" s="335"/>
      <c r="O82" s="335"/>
      <c r="P82" s="470"/>
      <c r="Q82" s="470"/>
      <c r="R82" s="470"/>
      <c r="S82" s="470"/>
      <c r="T82" s="470"/>
      <c r="U82" s="470"/>
      <c r="V82" s="471"/>
      <c r="W82" s="139" t="str">
        <f>IF(A82="","", IF(B82="LDV/LDT1", 0.3,  IF(B82="LDT2", 0.4, IF(OR(B82="HLDT/MDPV",B82="HLDT Allowance only", B82="MDPV Allowance only"), 0.5, IF(B82="HDV", 0.6,   ERROR)))))</f>
        <v/>
      </c>
      <c r="X82" s="155" t="str">
        <f t="shared" si="0"/>
        <v/>
      </c>
      <c r="Y82" s="157" t="str">
        <f t="shared" si="3"/>
        <v/>
      </c>
      <c r="Z82" s="276" t="str">
        <f t="shared" si="4"/>
        <v/>
      </c>
      <c r="AA82" s="279" t="str">
        <f t="shared" si="1"/>
        <v/>
      </c>
      <c r="AB82" s="277" t="str">
        <f t="shared" si="2"/>
        <v/>
      </c>
    </row>
    <row r="83" spans="1:28" ht="14.3" customHeight="1">
      <c r="A83" s="304"/>
      <c r="B83" s="305"/>
      <c r="C83" s="330"/>
      <c r="D83" s="301"/>
      <c r="E83" s="301"/>
      <c r="F83" s="301"/>
      <c r="G83" s="301"/>
      <c r="H83" s="306"/>
      <c r="I83" s="306"/>
      <c r="J83" s="306"/>
      <c r="K83" s="306"/>
      <c r="L83" s="306"/>
      <c r="M83" s="306"/>
      <c r="N83" s="335"/>
      <c r="O83" s="335"/>
      <c r="P83" s="470"/>
      <c r="Q83" s="470"/>
      <c r="R83" s="470"/>
      <c r="S83" s="470"/>
      <c r="T83" s="470"/>
      <c r="U83" s="470"/>
      <c r="V83" s="471"/>
      <c r="W83" s="139" t="str">
        <f>IF(A83="","", IF(B83="LDV/LDT1", 0.3,  IF(B83="LDT2", 0.4, IF(OR(B83="HLDT/MDPV",B83="HLDT Allowance only", B83="MDPV Allowance only"), 0.5, IF(B83="HDV", 0.6,   ERROR)))))</f>
        <v/>
      </c>
      <c r="X83" s="155" t="str">
        <f t="shared" si="0"/>
        <v/>
      </c>
      <c r="Y83" s="157" t="str">
        <f t="shared" si="3"/>
        <v/>
      </c>
      <c r="Z83" s="276" t="str">
        <f t="shared" si="4"/>
        <v/>
      </c>
      <c r="AA83" s="279" t="str">
        <f t="shared" si="1"/>
        <v/>
      </c>
      <c r="AB83" s="277" t="str">
        <f t="shared" si="2"/>
        <v/>
      </c>
    </row>
    <row r="84" spans="1:28" ht="14.3" customHeight="1">
      <c r="A84" s="304"/>
      <c r="B84" s="305"/>
      <c r="C84" s="330"/>
      <c r="D84" s="301"/>
      <c r="E84" s="301"/>
      <c r="F84" s="301"/>
      <c r="G84" s="301"/>
      <c r="H84" s="306"/>
      <c r="I84" s="306"/>
      <c r="J84" s="306"/>
      <c r="K84" s="306"/>
      <c r="L84" s="306"/>
      <c r="M84" s="306"/>
      <c r="N84" s="335"/>
      <c r="O84" s="335"/>
      <c r="P84" s="470"/>
      <c r="Q84" s="470"/>
      <c r="R84" s="470"/>
      <c r="S84" s="470"/>
      <c r="T84" s="470"/>
      <c r="U84" s="470"/>
      <c r="V84" s="471"/>
      <c r="W84" s="139" t="str">
        <f>IF(A84="","", IF(B84="LDV/LDT1", 0.3,  IF(B84="LDT2", 0.4, IF(OR(B84="HLDT/MDPV",B84="HLDT Allowance only", B84="MDPV Allowance only"), 0.5, IF(B84="HDV", 0.6,   ERROR)))))</f>
        <v/>
      </c>
      <c r="X84" s="155" t="str">
        <f t="shared" si="0"/>
        <v/>
      </c>
      <c r="Y84" s="157" t="str">
        <f t="shared" si="3"/>
        <v/>
      </c>
      <c r="Z84" s="276" t="str">
        <f t="shared" si="4"/>
        <v/>
      </c>
      <c r="AA84" s="279" t="str">
        <f t="shared" si="1"/>
        <v/>
      </c>
      <c r="AB84" s="277" t="str">
        <f t="shared" si="2"/>
        <v/>
      </c>
    </row>
    <row r="85" spans="1:28" ht="14.3" customHeight="1">
      <c r="A85" s="304"/>
      <c r="B85" s="305"/>
      <c r="C85" s="330"/>
      <c r="D85" s="301"/>
      <c r="E85" s="301"/>
      <c r="F85" s="301"/>
      <c r="G85" s="301"/>
      <c r="H85" s="306"/>
      <c r="I85" s="306"/>
      <c r="J85" s="306"/>
      <c r="K85" s="306"/>
      <c r="L85" s="306"/>
      <c r="M85" s="306"/>
      <c r="N85" s="335"/>
      <c r="O85" s="335"/>
      <c r="P85" s="470"/>
      <c r="Q85" s="470"/>
      <c r="R85" s="470"/>
      <c r="S85" s="470"/>
      <c r="T85" s="470"/>
      <c r="U85" s="470"/>
      <c r="V85" s="471"/>
      <c r="W85" s="139" t="str">
        <f>IF(A85="","", IF(B85="LDV/LDT1", 0.3,  IF(B85="LDT2", 0.4, IF(OR(B85="HLDT/MDPV",B85="HLDT Allowance only", B85="MDPV Allowance only"), 0.5, IF(B85="HDV", 0.6,   ERROR)))))</f>
        <v/>
      </c>
      <c r="X85" s="155" t="str">
        <f t="shared" ref="X85:X148" si="5">IF(A85="", "", IF(J85 = "Yes", W85, IF(K85="Yes", W85, IF(AND(A85&lt;&gt;"",B85="HDV",E85="Statement"), MAX(C85, W85),C85))))</f>
        <v/>
      </c>
      <c r="Y85" s="157" t="str">
        <f t="shared" ref="Y85:Y148" si="6">IF(A85="","",IF(AND(A85&lt;&gt;"",L85="Yes",$C$8&gt;2021),"ERROR--Can't Use Early Allowances after 2021MY",
IF(AND(A85&lt;&gt;"",B85="HLDT Allowance only",$C$8=2017),"Can't Use HLDT Allowance before 2018MY",IF(AND(A85&lt;&gt;"",B85="MDPV Allowance only",$C$8=2017),"Can't Use MDPV Allowance before 2018MY",IF(AND(A85&lt;&gt;"",B85="HLDT/MDPV",$C$8=2017),"Can't Use HLDT/MDPV Allowance before 2018MY",IF(AND(A85&lt;&gt;"",B85="HDV",$C$8=2017),"Can't Use HDV Allowance before 2018MY",IF(AND(A85&lt;&gt;"",L85="Yes",J85&lt;&gt;"Yes",K85&lt;&gt;"Yes",C85&gt;W85),"ERROR--Early Allowance evaporative family does not comply with Tier 3 standards and is not a 2015 or 2016 Carryover PZEV or Carryover LEV3 Option 1 (Rig Test) Evap family",IF(AND(A85&lt;&gt;"",L85="Yes",B85="HDV",O85=""),"FIX 50-St Prod'n--needed for HDV Allowances",IF(AND(A85&lt;&gt;"",B85="MDPV Allowance only",O85=""),"FIX 50-St Prod'n--needed for MDPV early allowances",IF(AND(A85&lt;&gt;"",L85="Yes",B85="LDV/LDT1",N85=""),"FIX Fed Prod'n--needed for LDV/LDT1 early allowances",IF(AND(A85&lt;&gt;"",L85="Yes",B85="LDT2",N85=""),"FIX Fed Prod'n--needed for LDT2 early allowances",IF(AND(A85&lt;&gt;"",L85="Yes",B85="HLDT Allowance only",N85=""),"FIX Fed Prod'n--needed for HLDT early allowances",IF(AND(A85&lt;&gt;"",L85="Yes",B85="HLDT/MDPV"),"ERROR in Col B--must use HLDT Allowance only or MDPV Allowance only value from Column B menu and corresponding production values for HLDT Allowances or MDPV Allowances as applicable",IF(AND(A85&lt;&gt;"",B85="HDV",D85=""),"ERROR--Column B is HDV but HDV Class in Column E is Blank",IF(AND(A85&lt;&gt;"",B85&lt;&gt;"",B85&lt;&gt;"HDV",D85&lt;&gt;""),"ERROR--Column B is not HDV but you entered a HDV Class in Column E",IF(AND(A85&lt;&gt;"",B85="HDV",D85=4,E85=""),"ERROR--Column E indicates HDV Class 4-8 but Certification Basis in Column F is Blank",IF(AND(A85&lt;&gt;"",B85="HDV",D85=5,E85=""),"ERROR--Column E indicates HDV Class 4-8 but Certification Basis in Column F is Blank",IF(AND(A85&lt;&gt;"",B85="HDV",D85=6,E85=""),"ERROR--Column E indicates HDV Class 4-8 but Certification Basis in Column F is Blank",IF(AND(A85&lt;&gt;"",B85="HDV",D85=7,E85=""),"ERROR--Column E indicates HDV Class 4-8 but Certification Basis in Column F is Blank",IF(AND(A85&lt;&gt;"",B85="HDV",D85=8,E85=""),"ERROR--Column E indicates HDV Class 4-8 but Certification Basis in Column F is Blank",IF(AND(A85&lt;&gt;"",D85="2b",E85="Statement"),"ERROR in Columns E &amp; F---Can't use Statement for Certification Basis of Class 2b HDVs",IF(AND(A85&lt;&gt;"",D85=3,E85="Statement"),"ERROR in Columns E &amp; F---Can't use Statement for Certification Basis of Class 3 HDVs",IF(AND(A85&lt;&gt;"",B85&lt;&gt;"HDV",E85="Statement"),"ERROR in Columns B &amp; F---Can only use Statement as the Certification Basis of Class 4 and above HDVs",IF(AND(A85&lt;&gt;"",I85="Phase 2",J85="No"),"ERROR--Can only use Phase 2 test fuel for 2015-2016 Carryover PZEV Option 1 (Rig Test) Evaporative Families",IF(AND(A85&lt;&gt;"",I85="NA",E85&lt;&gt;"Statement"),"ERROR in Columns F &amp; J---Can only use NA for Test Fuel if Certification is based on a Statement",IF(AND(A85&lt;&gt;"",J85="Yes",I85&lt;&gt;"Phase 2"),"ERROR--Test fuel must be Phase 2 for 2015-2016 Carryover PZEV Option 1 (Rig test) evaporative families",IF(AND(A85&lt;&gt;"",J85="Yes",C85&lt;&gt;0.35,C85&lt;&gt;0.5,C85&lt;&gt;0.75),"ERROR--FEL must be 0.350, 0.500 or 0.750 for 2015-2016 Carryover PZEV Option 1 (Rig test) evaporative families",IF(AND(A85&lt;&gt;"",J85="Yes",B85&lt;&gt;"LDV/LDT1",B85&lt;&gt;"LDT2",B85&lt;&gt;"HLDT/MDPV"),"ERROR--Vehicle class must be LDV/LDT1 or LDT2 or HLDT/MDPV for 2015-2016 Carryover PZEV Option 1 (Rig test) evaporative families",IF(AND(A85&lt;&gt;"",$C$8&gt;2019,J85="Yes",L85&lt;&gt;"Yes"),"ERROR--Can't use Carryover data from 2015-2016 PZEV Option 1 (Rig test) using Phase 2 test fuel after 2019MY (or after 2021MY if used as an Early Allowance)",IF(AND(A85&lt;&gt;"",K85="Yes",I85&lt;&gt;"LEV 3"),"ERROR--Test fuel must be LEV 3 for 2015-2016 Carryover LEV3 Option 1 (Rig test) evaporative families",IF(AND(A85&lt;&gt;"",K85="Yes",C85&lt;&gt;0.35,C85&lt;&gt;0.5,C85&lt;&gt;0.75),"ERROR--FEL must be 0.350, 0.500 or 0.750 for 2015-2016 Carryover LEV3 Option 1 (Rig test) evaporative families",IF(AND(A85&lt;&gt;"",$C$8&gt;2021,K85="Yes"),"ERROR--Can't use Carryover data from 2015-2016 CARB LEV3 Option 1 (Rig test) using LEV 3 test fuel after 2021MY",IF(AND(A85&lt;&gt;"",B85&lt;&gt;"LDV/LDT1",G85=120),"ERROR--Useful Life must be 150,000 miles for this Tier 3 Evaporative Family",IF(AND(A85&lt;&gt;"",L85="Yes",M85&lt;&gt;2015,M85&lt;&gt;2016,M85&lt;&gt;2017),"FIX Model Year Early Allowance was earned",IF(AND(A85&lt;&gt;"",L85="No",M85&lt;&gt;"",M85&lt;&gt;"NA"),"Error in cols M &amp; N---column M indicates No Allowance but Column N indicates an allowance was earned",IF(AND(A85&lt;&gt;"",L85="Yes",B85&lt;&gt;"HDV",B85&lt;&gt;"HLDT Allowance only",B85&lt;&gt;"MDPV Allowance only",M85=2017),"ERROR--Early allowances can't be earned in 2017MY for LDV/LDT1 and LDT2 Evaporative Families",IF(AND(A85&lt;&gt;"",$C$8=2017,N85=""),"FIX Federal Prod'n--needed for 2017MY compliance",IF(AND(A85&lt;&gt;"",$C$8&lt;&gt;2017,L85="No",O85=""),"FIX 50-St Prod'n",IF(AND(A85&lt;&gt;"",B85="HLDT Allowance only",L85&lt;&gt;"Yes"),"ERROR - Cols B &amp; M--Column B indicates an Allowance is being used but Column M indicates No Allowance",IF(AND(A85&lt;&gt;"",B85="MDPV Allowance only",L85&lt;&gt;"Yes"),"ERROR - Cols B &amp; M--Column B indicates an Allowance is being use but Column M indicates No Allowance",IF(AND(A85&lt;&gt;"",B85="HDV",D85&lt;&gt; "2b", L85="Yes",F85 =""),"FIX Column G 'HDV also meets ORVR Standards'---needed for HDV Class 3 and above Allowances",IF(AND(A85&lt;&gt;"",B85="HDV",D85&lt;&gt; "2b", L85="Yes",F85 ="Yes"), 2*O85,IF(AND(A85&lt;&gt;"",L85="Yes",B85="LDV/LDT1"),N85,IF(AND(A85&lt;&gt;"",L85="Yes",B85="LDT2"),N85,IF(AND(A85&lt;&gt;"",L85="Yes",B85="HLDT Allowance only"),N85,IF(AND(A85&lt;&gt;"",L85="No",$C$8=2017),N85,O85))))))))))))))))))))))))))))))))))))))))))))))</f>
        <v/>
      </c>
      <c r="Z85" s="276" t="str">
        <f t="shared" ref="Z85:Z148" si="7">IF(AND(A85="",N85&lt;&gt;""),"FIX TEST GROUP",IF(AND(A85="",O85&lt;&gt;""),"FIX TEST GROUP",IF(A85="","", IF(B85="","FIX CLASS",IF(C85="","FIX FEL",IF(G85="","FIX U/L Miles",IF(I85="","FIX Test Fuel",IF(J85="","FIX PZEV Carryover",IF(K85="","FIX CARB Opt 1 Carryover",IF(L85="","FIX Allowance Y/N",IF(M85="","FIX Allowance MY",IF(Y85="","FIX PROD'N in Column Q",Y85*X85))))))))))))</f>
        <v/>
      </c>
      <c r="AA85" s="279" t="str">
        <f t="shared" ref="AA85:AA148" si="8">IF(A85="","",IF(AND(A85&lt;&gt;"",B85="LDV/LDT1",C85&lt;=0.5),"OK",IF(AND(A85&lt;&gt;"",B85="LDT2",C85&lt;=0.65),"OK",IF(AND(A85&lt;&gt;"",B85="HLDT/MDPV",C85&lt;=0.9),"OK",IF(AND(A85&lt;&gt;"",B85="HLDT/MDPV",C85&gt;0.9,C85&lt;=1),"OK if HLDTs &lt; 0.9",IF(AND(A85&lt;&gt;"",B85="HDV",D85="2b",C85&lt;=1.4),"OK",IF(AND(A85&lt;&gt;"",B85="HDV",D85=3,C85&lt;=1.4),"OK",IF(AND(A85&lt;&gt;"",B85="HDV",C85&lt;=1.9, D85&gt;=4),"OK",IF(AND(A85&lt;&gt;"",B85="HLDT Allowance only"),"OK",IF(AND(A85&lt;&gt;"",B85="MDPV Allowance only"),"OK","FEL exceeds CAP"))))))))))</f>
        <v/>
      </c>
      <c r="AB85" s="277" t="str">
        <f t="shared" ref="AB85:AB148" si="9">IF(ISNUMBER(Y85)=TRUE, "", Y85)</f>
        <v/>
      </c>
    </row>
    <row r="86" spans="1:28" ht="14.3" customHeight="1">
      <c r="A86" s="304"/>
      <c r="B86" s="305"/>
      <c r="C86" s="330"/>
      <c r="D86" s="301"/>
      <c r="E86" s="301"/>
      <c r="F86" s="301"/>
      <c r="G86" s="301"/>
      <c r="H86" s="306"/>
      <c r="I86" s="306"/>
      <c r="J86" s="306"/>
      <c r="K86" s="306"/>
      <c r="L86" s="306"/>
      <c r="M86" s="306"/>
      <c r="N86" s="335"/>
      <c r="O86" s="335"/>
      <c r="P86" s="470"/>
      <c r="Q86" s="470"/>
      <c r="R86" s="470"/>
      <c r="S86" s="470"/>
      <c r="T86" s="470"/>
      <c r="U86" s="470"/>
      <c r="V86" s="471"/>
      <c r="W86" s="139" t="str">
        <f>IF(A86="","", IF(B86="LDV/LDT1", 0.3,  IF(B86="LDT2", 0.4, IF(OR(B86="HLDT/MDPV",B86="HLDT Allowance only", B86="MDPV Allowance only"), 0.5, IF(B86="HDV", 0.6,   ERROR)))))</f>
        <v/>
      </c>
      <c r="X86" s="155" t="str">
        <f t="shared" si="5"/>
        <v/>
      </c>
      <c r="Y86" s="157" t="str">
        <f t="shared" si="6"/>
        <v/>
      </c>
      <c r="Z86" s="276" t="str">
        <f t="shared" si="7"/>
        <v/>
      </c>
      <c r="AA86" s="279" t="str">
        <f t="shared" si="8"/>
        <v/>
      </c>
      <c r="AB86" s="277" t="str">
        <f t="shared" si="9"/>
        <v/>
      </c>
    </row>
    <row r="87" spans="1:28" ht="14.3" customHeight="1">
      <c r="A87" s="304"/>
      <c r="B87" s="305"/>
      <c r="C87" s="330"/>
      <c r="D87" s="301"/>
      <c r="E87" s="301"/>
      <c r="F87" s="301"/>
      <c r="G87" s="301"/>
      <c r="H87" s="306"/>
      <c r="I87" s="306"/>
      <c r="J87" s="306"/>
      <c r="K87" s="306"/>
      <c r="L87" s="306"/>
      <c r="M87" s="306"/>
      <c r="N87" s="335"/>
      <c r="O87" s="335"/>
      <c r="P87" s="470"/>
      <c r="Q87" s="470"/>
      <c r="R87" s="470"/>
      <c r="S87" s="470"/>
      <c r="T87" s="470"/>
      <c r="U87" s="470"/>
      <c r="V87" s="471"/>
      <c r="W87" s="139" t="str">
        <f>IF(A87="","", IF(B87="LDV/LDT1", 0.3,  IF(B87="LDT2", 0.4, IF(OR(B87="HLDT/MDPV",B87="HLDT Allowance only", B87="MDPV Allowance only"), 0.5, IF(B87="HDV", 0.6,   ERROR)))))</f>
        <v/>
      </c>
      <c r="X87" s="155" t="str">
        <f t="shared" si="5"/>
        <v/>
      </c>
      <c r="Y87" s="157" t="str">
        <f t="shared" si="6"/>
        <v/>
      </c>
      <c r="Z87" s="276" t="str">
        <f t="shared" si="7"/>
        <v/>
      </c>
      <c r="AA87" s="279" t="str">
        <f t="shared" si="8"/>
        <v/>
      </c>
      <c r="AB87" s="277" t="str">
        <f t="shared" si="9"/>
        <v/>
      </c>
    </row>
    <row r="88" spans="1:28" ht="14.3" customHeight="1">
      <c r="A88" s="304"/>
      <c r="B88" s="305"/>
      <c r="C88" s="330"/>
      <c r="D88" s="301"/>
      <c r="E88" s="301"/>
      <c r="F88" s="301"/>
      <c r="G88" s="301"/>
      <c r="H88" s="306"/>
      <c r="I88" s="306"/>
      <c r="J88" s="306"/>
      <c r="K88" s="306"/>
      <c r="L88" s="306"/>
      <c r="M88" s="306"/>
      <c r="N88" s="335"/>
      <c r="O88" s="335"/>
      <c r="P88" s="470"/>
      <c r="Q88" s="470"/>
      <c r="R88" s="470"/>
      <c r="S88" s="470"/>
      <c r="T88" s="470"/>
      <c r="U88" s="470"/>
      <c r="V88" s="471"/>
      <c r="W88" s="139" t="str">
        <f>IF(A88="","", IF(B88="LDV/LDT1", 0.3,  IF(B88="LDT2", 0.4, IF(OR(B88="HLDT/MDPV",B88="HLDT Allowance only", B88="MDPV Allowance only"), 0.5, IF(B88="HDV", 0.6,   ERROR)))))</f>
        <v/>
      </c>
      <c r="X88" s="155" t="str">
        <f t="shared" si="5"/>
        <v/>
      </c>
      <c r="Y88" s="157" t="str">
        <f t="shared" si="6"/>
        <v/>
      </c>
      <c r="Z88" s="276" t="str">
        <f t="shared" si="7"/>
        <v/>
      </c>
      <c r="AA88" s="279" t="str">
        <f t="shared" si="8"/>
        <v/>
      </c>
      <c r="AB88" s="277" t="str">
        <f t="shared" si="9"/>
        <v/>
      </c>
    </row>
    <row r="89" spans="1:28" ht="14.3" customHeight="1">
      <c r="A89" s="304"/>
      <c r="B89" s="305"/>
      <c r="C89" s="330"/>
      <c r="D89" s="301"/>
      <c r="E89" s="301"/>
      <c r="F89" s="301"/>
      <c r="G89" s="301"/>
      <c r="H89" s="306"/>
      <c r="I89" s="306"/>
      <c r="J89" s="306"/>
      <c r="K89" s="306"/>
      <c r="L89" s="306"/>
      <c r="M89" s="306"/>
      <c r="N89" s="335"/>
      <c r="O89" s="335"/>
      <c r="P89" s="470"/>
      <c r="Q89" s="470"/>
      <c r="R89" s="470"/>
      <c r="S89" s="470"/>
      <c r="T89" s="470"/>
      <c r="U89" s="470"/>
      <c r="V89" s="471"/>
      <c r="W89" s="139" t="str">
        <f>IF(A89="","", IF(B89="LDV/LDT1", 0.3,  IF(B89="LDT2", 0.4, IF(OR(B89="HLDT/MDPV",B89="HLDT Allowance only", B89="MDPV Allowance only"), 0.5, IF(B89="HDV", 0.6,   ERROR)))))</f>
        <v/>
      </c>
      <c r="X89" s="155" t="str">
        <f t="shared" si="5"/>
        <v/>
      </c>
      <c r="Y89" s="157" t="str">
        <f t="shared" si="6"/>
        <v/>
      </c>
      <c r="Z89" s="276" t="str">
        <f t="shared" si="7"/>
        <v/>
      </c>
      <c r="AA89" s="279" t="str">
        <f t="shared" si="8"/>
        <v/>
      </c>
      <c r="AB89" s="277" t="str">
        <f t="shared" si="9"/>
        <v/>
      </c>
    </row>
    <row r="90" spans="1:28" ht="14.3" customHeight="1">
      <c r="A90" s="304"/>
      <c r="B90" s="305"/>
      <c r="C90" s="330"/>
      <c r="D90" s="301"/>
      <c r="E90" s="301"/>
      <c r="F90" s="301"/>
      <c r="G90" s="301"/>
      <c r="H90" s="306"/>
      <c r="I90" s="306"/>
      <c r="J90" s="306"/>
      <c r="K90" s="306"/>
      <c r="L90" s="306"/>
      <c r="M90" s="306"/>
      <c r="N90" s="335"/>
      <c r="O90" s="335"/>
      <c r="P90" s="470"/>
      <c r="Q90" s="470"/>
      <c r="R90" s="470"/>
      <c r="S90" s="470"/>
      <c r="T90" s="470"/>
      <c r="U90" s="470"/>
      <c r="V90" s="471"/>
      <c r="W90" s="139" t="str">
        <f>IF(A90="","", IF(B90="LDV/LDT1", 0.3,  IF(B90="LDT2", 0.4, IF(OR(B90="HLDT/MDPV",B90="HLDT Allowance only", B90="MDPV Allowance only"), 0.5, IF(B90="HDV", 0.6,   ERROR)))))</f>
        <v/>
      </c>
      <c r="X90" s="155" t="str">
        <f t="shared" si="5"/>
        <v/>
      </c>
      <c r="Y90" s="157" t="str">
        <f t="shared" si="6"/>
        <v/>
      </c>
      <c r="Z90" s="276" t="str">
        <f t="shared" si="7"/>
        <v/>
      </c>
      <c r="AA90" s="279" t="str">
        <f t="shared" si="8"/>
        <v/>
      </c>
      <c r="AB90" s="277" t="str">
        <f t="shared" si="9"/>
        <v/>
      </c>
    </row>
    <row r="91" spans="1:28" ht="14.3" customHeight="1">
      <c r="A91" s="304"/>
      <c r="B91" s="305"/>
      <c r="C91" s="330"/>
      <c r="D91" s="301"/>
      <c r="E91" s="301"/>
      <c r="F91" s="301"/>
      <c r="G91" s="301"/>
      <c r="H91" s="306"/>
      <c r="I91" s="306"/>
      <c r="J91" s="306"/>
      <c r="K91" s="306"/>
      <c r="L91" s="306"/>
      <c r="M91" s="306"/>
      <c r="N91" s="335"/>
      <c r="O91" s="335"/>
      <c r="P91" s="470"/>
      <c r="Q91" s="470"/>
      <c r="R91" s="470"/>
      <c r="S91" s="470"/>
      <c r="T91" s="470"/>
      <c r="U91" s="470"/>
      <c r="V91" s="471"/>
      <c r="W91" s="139" t="str">
        <f>IF(A91="","", IF(B91="LDV/LDT1", 0.3,  IF(B91="LDT2", 0.4, IF(OR(B91="HLDT/MDPV",B91="HLDT Allowance only", B91="MDPV Allowance only"), 0.5, IF(B91="HDV", 0.6,   ERROR)))))</f>
        <v/>
      </c>
      <c r="X91" s="155" t="str">
        <f t="shared" si="5"/>
        <v/>
      </c>
      <c r="Y91" s="157" t="str">
        <f t="shared" si="6"/>
        <v/>
      </c>
      <c r="Z91" s="276" t="str">
        <f t="shared" si="7"/>
        <v/>
      </c>
      <c r="AA91" s="279" t="str">
        <f t="shared" si="8"/>
        <v/>
      </c>
      <c r="AB91" s="277" t="str">
        <f t="shared" si="9"/>
        <v/>
      </c>
    </row>
    <row r="92" spans="1:28" ht="14.3" customHeight="1">
      <c r="A92" s="304"/>
      <c r="B92" s="305"/>
      <c r="C92" s="330"/>
      <c r="D92" s="301"/>
      <c r="E92" s="301"/>
      <c r="F92" s="301"/>
      <c r="G92" s="301"/>
      <c r="H92" s="306"/>
      <c r="I92" s="306"/>
      <c r="J92" s="306"/>
      <c r="K92" s="306"/>
      <c r="L92" s="306"/>
      <c r="M92" s="306"/>
      <c r="N92" s="335"/>
      <c r="O92" s="335"/>
      <c r="P92" s="470"/>
      <c r="Q92" s="470"/>
      <c r="R92" s="470"/>
      <c r="S92" s="470"/>
      <c r="T92" s="470"/>
      <c r="U92" s="470"/>
      <c r="V92" s="471"/>
      <c r="W92" s="139" t="str">
        <f>IF(A92="","", IF(B92="LDV/LDT1", 0.3,  IF(B92="LDT2", 0.4, IF(OR(B92="HLDT/MDPV",B92="HLDT Allowance only", B92="MDPV Allowance only"), 0.5, IF(B92="HDV", 0.6,   ERROR)))))</f>
        <v/>
      </c>
      <c r="X92" s="155" t="str">
        <f t="shared" si="5"/>
        <v/>
      </c>
      <c r="Y92" s="157" t="str">
        <f t="shared" si="6"/>
        <v/>
      </c>
      <c r="Z92" s="276" t="str">
        <f t="shared" si="7"/>
        <v/>
      </c>
      <c r="AA92" s="279" t="str">
        <f t="shared" si="8"/>
        <v/>
      </c>
      <c r="AB92" s="277" t="str">
        <f t="shared" si="9"/>
        <v/>
      </c>
    </row>
    <row r="93" spans="1:28" ht="14.3" customHeight="1">
      <c r="A93" s="304"/>
      <c r="B93" s="305"/>
      <c r="C93" s="330"/>
      <c r="D93" s="301"/>
      <c r="E93" s="301"/>
      <c r="F93" s="301"/>
      <c r="G93" s="301"/>
      <c r="H93" s="306"/>
      <c r="I93" s="306"/>
      <c r="J93" s="306"/>
      <c r="K93" s="306"/>
      <c r="L93" s="306"/>
      <c r="M93" s="306"/>
      <c r="N93" s="335"/>
      <c r="O93" s="335"/>
      <c r="P93" s="470"/>
      <c r="Q93" s="470"/>
      <c r="R93" s="470"/>
      <c r="S93" s="470"/>
      <c r="T93" s="470"/>
      <c r="U93" s="470"/>
      <c r="V93" s="471"/>
      <c r="W93" s="139" t="str">
        <f>IF(A93="","", IF(B93="LDV/LDT1", 0.3,  IF(B93="LDT2", 0.4, IF(OR(B93="HLDT/MDPV",B93="HLDT Allowance only", B93="MDPV Allowance only"), 0.5, IF(B93="HDV", 0.6,   ERROR)))))</f>
        <v/>
      </c>
      <c r="X93" s="155" t="str">
        <f t="shared" si="5"/>
        <v/>
      </c>
      <c r="Y93" s="157" t="str">
        <f t="shared" si="6"/>
        <v/>
      </c>
      <c r="Z93" s="276" t="str">
        <f t="shared" si="7"/>
        <v/>
      </c>
      <c r="AA93" s="279" t="str">
        <f t="shared" si="8"/>
        <v/>
      </c>
      <c r="AB93" s="277" t="str">
        <f t="shared" si="9"/>
        <v/>
      </c>
    </row>
    <row r="94" spans="1:28" ht="14.3" customHeight="1">
      <c r="A94" s="304"/>
      <c r="B94" s="305"/>
      <c r="C94" s="330"/>
      <c r="D94" s="301"/>
      <c r="E94" s="301"/>
      <c r="F94" s="301"/>
      <c r="G94" s="301"/>
      <c r="H94" s="306"/>
      <c r="I94" s="306"/>
      <c r="J94" s="306"/>
      <c r="K94" s="306"/>
      <c r="L94" s="306"/>
      <c r="M94" s="306"/>
      <c r="N94" s="335"/>
      <c r="O94" s="335"/>
      <c r="P94" s="470"/>
      <c r="Q94" s="470"/>
      <c r="R94" s="470"/>
      <c r="S94" s="470"/>
      <c r="T94" s="470"/>
      <c r="U94" s="470"/>
      <c r="V94" s="471"/>
      <c r="W94" s="139" t="str">
        <f>IF(A94="","", IF(B94="LDV/LDT1", 0.3,  IF(B94="LDT2", 0.4, IF(OR(B94="HLDT/MDPV",B94="HLDT Allowance only", B94="MDPV Allowance only"), 0.5, IF(B94="HDV", 0.6,   ERROR)))))</f>
        <v/>
      </c>
      <c r="X94" s="155" t="str">
        <f t="shared" si="5"/>
        <v/>
      </c>
      <c r="Y94" s="157" t="str">
        <f t="shared" si="6"/>
        <v/>
      </c>
      <c r="Z94" s="276" t="str">
        <f t="shared" si="7"/>
        <v/>
      </c>
      <c r="AA94" s="279" t="str">
        <f t="shared" si="8"/>
        <v/>
      </c>
      <c r="AB94" s="277" t="str">
        <f t="shared" si="9"/>
        <v/>
      </c>
    </row>
    <row r="95" spans="1:28" ht="14.3" customHeight="1">
      <c r="A95" s="304"/>
      <c r="B95" s="305"/>
      <c r="C95" s="330"/>
      <c r="D95" s="301"/>
      <c r="E95" s="301"/>
      <c r="F95" s="301"/>
      <c r="G95" s="301"/>
      <c r="H95" s="306"/>
      <c r="I95" s="306"/>
      <c r="J95" s="306"/>
      <c r="K95" s="306"/>
      <c r="L95" s="306"/>
      <c r="M95" s="306"/>
      <c r="N95" s="335"/>
      <c r="O95" s="335"/>
      <c r="P95" s="470"/>
      <c r="Q95" s="470"/>
      <c r="R95" s="470"/>
      <c r="S95" s="470"/>
      <c r="T95" s="470"/>
      <c r="U95" s="470"/>
      <c r="V95" s="471"/>
      <c r="W95" s="139" t="str">
        <f>IF(A95="","", IF(B95="LDV/LDT1", 0.3,  IF(B95="LDT2", 0.4, IF(OR(B95="HLDT/MDPV",B95="HLDT Allowance only", B95="MDPV Allowance only"), 0.5, IF(B95="HDV", 0.6,   ERROR)))))</f>
        <v/>
      </c>
      <c r="X95" s="155" t="str">
        <f t="shared" si="5"/>
        <v/>
      </c>
      <c r="Y95" s="157" t="str">
        <f t="shared" si="6"/>
        <v/>
      </c>
      <c r="Z95" s="276" t="str">
        <f t="shared" si="7"/>
        <v/>
      </c>
      <c r="AA95" s="279" t="str">
        <f t="shared" si="8"/>
        <v/>
      </c>
      <c r="AB95" s="277" t="str">
        <f t="shared" si="9"/>
        <v/>
      </c>
    </row>
    <row r="96" spans="1:28" ht="14.3" customHeight="1">
      <c r="A96" s="304"/>
      <c r="B96" s="305"/>
      <c r="C96" s="330"/>
      <c r="D96" s="301"/>
      <c r="E96" s="301"/>
      <c r="F96" s="301"/>
      <c r="G96" s="301"/>
      <c r="H96" s="306"/>
      <c r="I96" s="306"/>
      <c r="J96" s="306"/>
      <c r="K96" s="306"/>
      <c r="L96" s="306"/>
      <c r="M96" s="306"/>
      <c r="N96" s="335"/>
      <c r="O96" s="335"/>
      <c r="P96" s="470"/>
      <c r="Q96" s="470"/>
      <c r="R96" s="470"/>
      <c r="S96" s="470"/>
      <c r="T96" s="470"/>
      <c r="U96" s="470"/>
      <c r="V96" s="471"/>
      <c r="W96" s="139" t="str">
        <f>IF(A96="","", IF(B96="LDV/LDT1", 0.3,  IF(B96="LDT2", 0.4, IF(OR(B96="HLDT/MDPV",B96="HLDT Allowance only", B96="MDPV Allowance only"), 0.5, IF(B96="HDV", 0.6,   ERROR)))))</f>
        <v/>
      </c>
      <c r="X96" s="155" t="str">
        <f t="shared" si="5"/>
        <v/>
      </c>
      <c r="Y96" s="157" t="str">
        <f t="shared" si="6"/>
        <v/>
      </c>
      <c r="Z96" s="276" t="str">
        <f t="shared" si="7"/>
        <v/>
      </c>
      <c r="AA96" s="279" t="str">
        <f t="shared" si="8"/>
        <v/>
      </c>
      <c r="AB96" s="277" t="str">
        <f t="shared" si="9"/>
        <v/>
      </c>
    </row>
    <row r="97" spans="1:28" ht="14.3" customHeight="1">
      <c r="A97" s="304"/>
      <c r="B97" s="305"/>
      <c r="C97" s="330"/>
      <c r="D97" s="301"/>
      <c r="E97" s="301"/>
      <c r="F97" s="301"/>
      <c r="G97" s="301"/>
      <c r="H97" s="306"/>
      <c r="I97" s="306"/>
      <c r="J97" s="306"/>
      <c r="K97" s="306"/>
      <c r="L97" s="306"/>
      <c r="M97" s="306"/>
      <c r="N97" s="335"/>
      <c r="O97" s="335"/>
      <c r="P97" s="470"/>
      <c r="Q97" s="470"/>
      <c r="R97" s="470"/>
      <c r="S97" s="470"/>
      <c r="T97" s="470"/>
      <c r="U97" s="470"/>
      <c r="V97" s="471"/>
      <c r="W97" s="139" t="str">
        <f>IF(A97="","", IF(B97="LDV/LDT1", 0.3,  IF(B97="LDT2", 0.4, IF(OR(B97="HLDT/MDPV",B97="HLDT Allowance only", B97="MDPV Allowance only"), 0.5, IF(B97="HDV", 0.6,   ERROR)))))</f>
        <v/>
      </c>
      <c r="X97" s="155" t="str">
        <f t="shared" si="5"/>
        <v/>
      </c>
      <c r="Y97" s="157" t="str">
        <f t="shared" si="6"/>
        <v/>
      </c>
      <c r="Z97" s="276" t="str">
        <f t="shared" si="7"/>
        <v/>
      </c>
      <c r="AA97" s="279" t="str">
        <f t="shared" si="8"/>
        <v/>
      </c>
      <c r="AB97" s="277" t="str">
        <f t="shared" si="9"/>
        <v/>
      </c>
    </row>
    <row r="98" spans="1:28" ht="14.3" customHeight="1">
      <c r="A98" s="304"/>
      <c r="B98" s="305"/>
      <c r="C98" s="330"/>
      <c r="D98" s="301"/>
      <c r="E98" s="301"/>
      <c r="F98" s="301"/>
      <c r="G98" s="301"/>
      <c r="H98" s="306"/>
      <c r="I98" s="306"/>
      <c r="J98" s="306"/>
      <c r="K98" s="306"/>
      <c r="L98" s="306"/>
      <c r="M98" s="306"/>
      <c r="N98" s="335"/>
      <c r="O98" s="335"/>
      <c r="P98" s="470"/>
      <c r="Q98" s="470"/>
      <c r="R98" s="470"/>
      <c r="S98" s="470"/>
      <c r="T98" s="470"/>
      <c r="U98" s="470"/>
      <c r="V98" s="471"/>
      <c r="W98" s="139" t="str">
        <f>IF(A98="","", IF(B98="LDV/LDT1", 0.3,  IF(B98="LDT2", 0.4, IF(OR(B98="HLDT/MDPV",B98="HLDT Allowance only", B98="MDPV Allowance only"), 0.5, IF(B98="HDV", 0.6,   ERROR)))))</f>
        <v/>
      </c>
      <c r="X98" s="155" t="str">
        <f t="shared" si="5"/>
        <v/>
      </c>
      <c r="Y98" s="157" t="str">
        <f t="shared" si="6"/>
        <v/>
      </c>
      <c r="Z98" s="276" t="str">
        <f t="shared" si="7"/>
        <v/>
      </c>
      <c r="AA98" s="279" t="str">
        <f t="shared" si="8"/>
        <v/>
      </c>
      <c r="AB98" s="277" t="str">
        <f t="shared" si="9"/>
        <v/>
      </c>
    </row>
    <row r="99" spans="1:28" ht="14.3" customHeight="1">
      <c r="A99" s="304"/>
      <c r="B99" s="305"/>
      <c r="C99" s="330"/>
      <c r="D99" s="301"/>
      <c r="E99" s="301"/>
      <c r="F99" s="301"/>
      <c r="G99" s="301"/>
      <c r="H99" s="306"/>
      <c r="I99" s="306"/>
      <c r="J99" s="306"/>
      <c r="K99" s="306"/>
      <c r="L99" s="306"/>
      <c r="M99" s="306"/>
      <c r="N99" s="335"/>
      <c r="O99" s="335"/>
      <c r="P99" s="470"/>
      <c r="Q99" s="470"/>
      <c r="R99" s="470"/>
      <c r="S99" s="470"/>
      <c r="T99" s="470"/>
      <c r="U99" s="470"/>
      <c r="V99" s="471"/>
      <c r="W99" s="139" t="str">
        <f>IF(A99="","", IF(B99="LDV/LDT1", 0.3,  IF(B99="LDT2", 0.4, IF(OR(B99="HLDT/MDPV",B99="HLDT Allowance only", B99="MDPV Allowance only"), 0.5, IF(B99="HDV", 0.6,   ERROR)))))</f>
        <v/>
      </c>
      <c r="X99" s="155" t="str">
        <f t="shared" si="5"/>
        <v/>
      </c>
      <c r="Y99" s="157" t="str">
        <f t="shared" si="6"/>
        <v/>
      </c>
      <c r="Z99" s="276" t="str">
        <f t="shared" si="7"/>
        <v/>
      </c>
      <c r="AA99" s="279" t="str">
        <f t="shared" si="8"/>
        <v/>
      </c>
      <c r="AB99" s="277" t="str">
        <f t="shared" si="9"/>
        <v/>
      </c>
    </row>
    <row r="100" spans="1:28" ht="14.3" customHeight="1">
      <c r="A100" s="304"/>
      <c r="B100" s="305"/>
      <c r="C100" s="330"/>
      <c r="D100" s="301"/>
      <c r="E100" s="301"/>
      <c r="F100" s="301"/>
      <c r="G100" s="301"/>
      <c r="H100" s="306"/>
      <c r="I100" s="306"/>
      <c r="J100" s="306"/>
      <c r="K100" s="306"/>
      <c r="L100" s="306"/>
      <c r="M100" s="306"/>
      <c r="N100" s="335"/>
      <c r="O100" s="335"/>
      <c r="P100" s="470"/>
      <c r="Q100" s="470"/>
      <c r="R100" s="470"/>
      <c r="S100" s="470"/>
      <c r="T100" s="470"/>
      <c r="U100" s="470"/>
      <c r="V100" s="471"/>
      <c r="W100" s="139" t="str">
        <f>IF(A100="","", IF(B100="LDV/LDT1", 0.3,  IF(B100="LDT2", 0.4, IF(OR(B100="HLDT/MDPV",B100="HLDT Allowance only", B100="MDPV Allowance only"), 0.5, IF(B100="HDV", 0.6,   ERROR)))))</f>
        <v/>
      </c>
      <c r="X100" s="155" t="str">
        <f t="shared" si="5"/>
        <v/>
      </c>
      <c r="Y100" s="157" t="str">
        <f t="shared" si="6"/>
        <v/>
      </c>
      <c r="Z100" s="276" t="str">
        <f t="shared" si="7"/>
        <v/>
      </c>
      <c r="AA100" s="279" t="str">
        <f t="shared" si="8"/>
        <v/>
      </c>
      <c r="AB100" s="277" t="str">
        <f t="shared" si="9"/>
        <v/>
      </c>
    </row>
    <row r="101" spans="1:28" ht="14.3" customHeight="1">
      <c r="A101" s="304"/>
      <c r="B101" s="305"/>
      <c r="C101" s="330"/>
      <c r="D101" s="301"/>
      <c r="E101" s="301"/>
      <c r="F101" s="301"/>
      <c r="G101" s="301"/>
      <c r="H101" s="306"/>
      <c r="I101" s="306"/>
      <c r="J101" s="306"/>
      <c r="K101" s="306"/>
      <c r="L101" s="306"/>
      <c r="M101" s="306"/>
      <c r="N101" s="335"/>
      <c r="O101" s="335"/>
      <c r="P101" s="470"/>
      <c r="Q101" s="470"/>
      <c r="R101" s="470"/>
      <c r="S101" s="470"/>
      <c r="T101" s="470"/>
      <c r="U101" s="470"/>
      <c r="V101" s="471"/>
      <c r="W101" s="139" t="str">
        <f>IF(A101="","", IF(B101="LDV/LDT1", 0.3,  IF(B101="LDT2", 0.4, IF(OR(B101="HLDT/MDPV",B101="HLDT Allowance only", B101="MDPV Allowance only"), 0.5, IF(B101="HDV", 0.6,   ERROR)))))</f>
        <v/>
      </c>
      <c r="X101" s="155" t="str">
        <f t="shared" si="5"/>
        <v/>
      </c>
      <c r="Y101" s="157" t="str">
        <f t="shared" si="6"/>
        <v/>
      </c>
      <c r="Z101" s="276" t="str">
        <f t="shared" si="7"/>
        <v/>
      </c>
      <c r="AA101" s="279" t="str">
        <f t="shared" si="8"/>
        <v/>
      </c>
      <c r="AB101" s="277" t="str">
        <f t="shared" si="9"/>
        <v/>
      </c>
    </row>
    <row r="102" spans="1:28" ht="14.3" customHeight="1">
      <c r="A102" s="304"/>
      <c r="B102" s="305"/>
      <c r="C102" s="330"/>
      <c r="D102" s="301"/>
      <c r="E102" s="301"/>
      <c r="F102" s="301"/>
      <c r="G102" s="301"/>
      <c r="H102" s="306"/>
      <c r="I102" s="306"/>
      <c r="J102" s="306"/>
      <c r="K102" s="306"/>
      <c r="L102" s="306"/>
      <c r="M102" s="306"/>
      <c r="N102" s="335"/>
      <c r="O102" s="335"/>
      <c r="P102" s="470"/>
      <c r="Q102" s="470"/>
      <c r="R102" s="470"/>
      <c r="S102" s="470"/>
      <c r="T102" s="470"/>
      <c r="U102" s="470"/>
      <c r="V102" s="471"/>
      <c r="W102" s="139" t="str">
        <f>IF(A102="","", IF(B102="LDV/LDT1", 0.3,  IF(B102="LDT2", 0.4, IF(OR(B102="HLDT/MDPV",B102="HLDT Allowance only", B102="MDPV Allowance only"), 0.5, IF(B102="HDV", 0.6,   ERROR)))))</f>
        <v/>
      </c>
      <c r="X102" s="155" t="str">
        <f t="shared" si="5"/>
        <v/>
      </c>
      <c r="Y102" s="157" t="str">
        <f t="shared" si="6"/>
        <v/>
      </c>
      <c r="Z102" s="276" t="str">
        <f t="shared" si="7"/>
        <v/>
      </c>
      <c r="AA102" s="279" t="str">
        <f t="shared" si="8"/>
        <v/>
      </c>
      <c r="AB102" s="277" t="str">
        <f t="shared" si="9"/>
        <v/>
      </c>
    </row>
    <row r="103" spans="1:28" ht="14.3" customHeight="1">
      <c r="A103" s="304"/>
      <c r="B103" s="305"/>
      <c r="C103" s="330"/>
      <c r="D103" s="301"/>
      <c r="E103" s="301"/>
      <c r="F103" s="301"/>
      <c r="G103" s="301"/>
      <c r="H103" s="306"/>
      <c r="I103" s="306"/>
      <c r="J103" s="306"/>
      <c r="K103" s="306"/>
      <c r="L103" s="306"/>
      <c r="M103" s="306"/>
      <c r="N103" s="335"/>
      <c r="O103" s="335"/>
      <c r="P103" s="470"/>
      <c r="Q103" s="470"/>
      <c r="R103" s="470"/>
      <c r="S103" s="470"/>
      <c r="T103" s="470"/>
      <c r="U103" s="470"/>
      <c r="V103" s="471"/>
      <c r="W103" s="139" t="str">
        <f>IF(A103="","", IF(B103="LDV/LDT1", 0.3,  IF(B103="LDT2", 0.4, IF(OR(B103="HLDT/MDPV",B103="HLDT Allowance only", B103="MDPV Allowance only"), 0.5, IF(B103="HDV", 0.6,   ERROR)))))</f>
        <v/>
      </c>
      <c r="X103" s="155" t="str">
        <f t="shared" si="5"/>
        <v/>
      </c>
      <c r="Y103" s="157" t="str">
        <f t="shared" si="6"/>
        <v/>
      </c>
      <c r="Z103" s="276" t="str">
        <f t="shared" si="7"/>
        <v/>
      </c>
      <c r="AA103" s="279" t="str">
        <f t="shared" si="8"/>
        <v/>
      </c>
      <c r="AB103" s="277" t="str">
        <f t="shared" si="9"/>
        <v/>
      </c>
    </row>
    <row r="104" spans="1:28" ht="14.3" customHeight="1">
      <c r="A104" s="304"/>
      <c r="B104" s="305"/>
      <c r="C104" s="330"/>
      <c r="D104" s="301"/>
      <c r="E104" s="301"/>
      <c r="F104" s="301"/>
      <c r="G104" s="301"/>
      <c r="H104" s="306"/>
      <c r="I104" s="306"/>
      <c r="J104" s="306"/>
      <c r="K104" s="306"/>
      <c r="L104" s="306"/>
      <c r="M104" s="306"/>
      <c r="N104" s="335"/>
      <c r="O104" s="335"/>
      <c r="P104" s="470"/>
      <c r="Q104" s="470"/>
      <c r="R104" s="470"/>
      <c r="S104" s="470"/>
      <c r="T104" s="470"/>
      <c r="U104" s="470"/>
      <c r="V104" s="471"/>
      <c r="W104" s="139" t="str">
        <f>IF(A104="","", IF(B104="LDV/LDT1", 0.3,  IF(B104="LDT2", 0.4, IF(OR(B104="HLDT/MDPV",B104="HLDT Allowance only", B104="MDPV Allowance only"), 0.5, IF(B104="HDV", 0.6,   ERROR)))))</f>
        <v/>
      </c>
      <c r="X104" s="155" t="str">
        <f t="shared" si="5"/>
        <v/>
      </c>
      <c r="Y104" s="157" t="str">
        <f t="shared" si="6"/>
        <v/>
      </c>
      <c r="Z104" s="276" t="str">
        <f t="shared" si="7"/>
        <v/>
      </c>
      <c r="AA104" s="279" t="str">
        <f t="shared" si="8"/>
        <v/>
      </c>
      <c r="AB104" s="277" t="str">
        <f t="shared" si="9"/>
        <v/>
      </c>
    </row>
    <row r="105" spans="1:28" ht="14.3" customHeight="1">
      <c r="A105" s="304"/>
      <c r="B105" s="305"/>
      <c r="C105" s="330"/>
      <c r="D105" s="301"/>
      <c r="E105" s="301"/>
      <c r="F105" s="301"/>
      <c r="G105" s="301"/>
      <c r="H105" s="306"/>
      <c r="I105" s="306"/>
      <c r="J105" s="306"/>
      <c r="K105" s="306"/>
      <c r="L105" s="306"/>
      <c r="M105" s="306"/>
      <c r="N105" s="335"/>
      <c r="O105" s="335"/>
      <c r="P105" s="470"/>
      <c r="Q105" s="470"/>
      <c r="R105" s="470"/>
      <c r="S105" s="470"/>
      <c r="T105" s="470"/>
      <c r="U105" s="470"/>
      <c r="V105" s="471"/>
      <c r="W105" s="139" t="str">
        <f>IF(A105="","", IF(B105="LDV/LDT1", 0.3,  IF(B105="LDT2", 0.4, IF(OR(B105="HLDT/MDPV",B105="HLDT Allowance only", B105="MDPV Allowance only"), 0.5, IF(B105="HDV", 0.6,   ERROR)))))</f>
        <v/>
      </c>
      <c r="X105" s="155" t="str">
        <f t="shared" si="5"/>
        <v/>
      </c>
      <c r="Y105" s="157" t="str">
        <f t="shared" si="6"/>
        <v/>
      </c>
      <c r="Z105" s="276" t="str">
        <f t="shared" si="7"/>
        <v/>
      </c>
      <c r="AA105" s="279" t="str">
        <f t="shared" si="8"/>
        <v/>
      </c>
      <c r="AB105" s="277" t="str">
        <f t="shared" si="9"/>
        <v/>
      </c>
    </row>
    <row r="106" spans="1:28" ht="14.3" customHeight="1">
      <c r="A106" s="304"/>
      <c r="B106" s="305"/>
      <c r="C106" s="330"/>
      <c r="D106" s="301"/>
      <c r="E106" s="301"/>
      <c r="F106" s="301"/>
      <c r="G106" s="301"/>
      <c r="H106" s="306"/>
      <c r="I106" s="306"/>
      <c r="J106" s="306"/>
      <c r="K106" s="306"/>
      <c r="L106" s="306"/>
      <c r="M106" s="306"/>
      <c r="N106" s="335"/>
      <c r="O106" s="335"/>
      <c r="P106" s="470"/>
      <c r="Q106" s="470"/>
      <c r="R106" s="470"/>
      <c r="S106" s="470"/>
      <c r="T106" s="470"/>
      <c r="U106" s="470"/>
      <c r="V106" s="471"/>
      <c r="W106" s="139" t="str">
        <f>IF(A106="","", IF(B106="LDV/LDT1", 0.3,  IF(B106="LDT2", 0.4, IF(OR(B106="HLDT/MDPV",B106="HLDT Allowance only", B106="MDPV Allowance only"), 0.5, IF(B106="HDV", 0.6,   ERROR)))))</f>
        <v/>
      </c>
      <c r="X106" s="155" t="str">
        <f t="shared" si="5"/>
        <v/>
      </c>
      <c r="Y106" s="157" t="str">
        <f t="shared" si="6"/>
        <v/>
      </c>
      <c r="Z106" s="276" t="str">
        <f t="shared" si="7"/>
        <v/>
      </c>
      <c r="AA106" s="279" t="str">
        <f t="shared" si="8"/>
        <v/>
      </c>
      <c r="AB106" s="277" t="str">
        <f t="shared" si="9"/>
        <v/>
      </c>
    </row>
    <row r="107" spans="1:28" ht="14.3" customHeight="1">
      <c r="A107" s="304"/>
      <c r="B107" s="305"/>
      <c r="C107" s="330"/>
      <c r="D107" s="301"/>
      <c r="E107" s="301"/>
      <c r="F107" s="301"/>
      <c r="G107" s="301"/>
      <c r="H107" s="306"/>
      <c r="I107" s="306"/>
      <c r="J107" s="306"/>
      <c r="K107" s="306"/>
      <c r="L107" s="306"/>
      <c r="M107" s="306"/>
      <c r="N107" s="335"/>
      <c r="O107" s="335"/>
      <c r="P107" s="470"/>
      <c r="Q107" s="470"/>
      <c r="R107" s="470"/>
      <c r="S107" s="470"/>
      <c r="T107" s="470"/>
      <c r="U107" s="470"/>
      <c r="V107" s="471"/>
      <c r="W107" s="139" t="str">
        <f>IF(A107="","", IF(B107="LDV/LDT1", 0.3,  IF(B107="LDT2", 0.4, IF(OR(B107="HLDT/MDPV",B107="HLDT Allowance only", B107="MDPV Allowance only"), 0.5, IF(B107="HDV", 0.6,   ERROR)))))</f>
        <v/>
      </c>
      <c r="X107" s="155" t="str">
        <f t="shared" si="5"/>
        <v/>
      </c>
      <c r="Y107" s="157" t="str">
        <f t="shared" si="6"/>
        <v/>
      </c>
      <c r="Z107" s="276" t="str">
        <f t="shared" si="7"/>
        <v/>
      </c>
      <c r="AA107" s="279" t="str">
        <f t="shared" si="8"/>
        <v/>
      </c>
      <c r="AB107" s="277" t="str">
        <f t="shared" si="9"/>
        <v/>
      </c>
    </row>
    <row r="108" spans="1:28" ht="14.3" customHeight="1">
      <c r="A108" s="304"/>
      <c r="B108" s="305"/>
      <c r="C108" s="330"/>
      <c r="D108" s="301"/>
      <c r="E108" s="301"/>
      <c r="F108" s="301"/>
      <c r="G108" s="301"/>
      <c r="H108" s="306"/>
      <c r="I108" s="306"/>
      <c r="J108" s="306"/>
      <c r="K108" s="306"/>
      <c r="L108" s="306"/>
      <c r="M108" s="306"/>
      <c r="N108" s="335"/>
      <c r="O108" s="335"/>
      <c r="P108" s="470"/>
      <c r="Q108" s="470"/>
      <c r="R108" s="470"/>
      <c r="S108" s="470"/>
      <c r="T108" s="470"/>
      <c r="U108" s="470"/>
      <c r="V108" s="471"/>
      <c r="W108" s="139" t="str">
        <f>IF(A108="","", IF(B108="LDV/LDT1", 0.3,  IF(B108="LDT2", 0.4, IF(OR(B108="HLDT/MDPV",B108="HLDT Allowance only", B108="MDPV Allowance only"), 0.5, IF(B108="HDV", 0.6,   ERROR)))))</f>
        <v/>
      </c>
      <c r="X108" s="155" t="str">
        <f t="shared" si="5"/>
        <v/>
      </c>
      <c r="Y108" s="157" t="str">
        <f t="shared" si="6"/>
        <v/>
      </c>
      <c r="Z108" s="276" t="str">
        <f t="shared" si="7"/>
        <v/>
      </c>
      <c r="AA108" s="279" t="str">
        <f t="shared" si="8"/>
        <v/>
      </c>
      <c r="AB108" s="277" t="str">
        <f t="shared" si="9"/>
        <v/>
      </c>
    </row>
    <row r="109" spans="1:28" ht="14.3" customHeight="1">
      <c r="A109" s="304"/>
      <c r="B109" s="305"/>
      <c r="C109" s="330"/>
      <c r="D109" s="301"/>
      <c r="E109" s="301"/>
      <c r="F109" s="301"/>
      <c r="G109" s="301"/>
      <c r="H109" s="306"/>
      <c r="I109" s="306"/>
      <c r="J109" s="306"/>
      <c r="K109" s="306"/>
      <c r="L109" s="306"/>
      <c r="M109" s="306"/>
      <c r="N109" s="335"/>
      <c r="O109" s="335"/>
      <c r="P109" s="470"/>
      <c r="Q109" s="470"/>
      <c r="R109" s="470"/>
      <c r="S109" s="470"/>
      <c r="T109" s="470"/>
      <c r="U109" s="470"/>
      <c r="V109" s="471"/>
      <c r="W109" s="139" t="str">
        <f>IF(A109="","", IF(B109="LDV/LDT1", 0.3,  IF(B109="LDT2", 0.4, IF(OR(B109="HLDT/MDPV",B109="HLDT Allowance only", B109="MDPV Allowance only"), 0.5, IF(B109="HDV", 0.6,   ERROR)))))</f>
        <v/>
      </c>
      <c r="X109" s="155" t="str">
        <f t="shared" si="5"/>
        <v/>
      </c>
      <c r="Y109" s="157" t="str">
        <f t="shared" si="6"/>
        <v/>
      </c>
      <c r="Z109" s="276" t="str">
        <f t="shared" si="7"/>
        <v/>
      </c>
      <c r="AA109" s="279" t="str">
        <f t="shared" si="8"/>
        <v/>
      </c>
      <c r="AB109" s="277" t="str">
        <f t="shared" si="9"/>
        <v/>
      </c>
    </row>
    <row r="110" spans="1:28" ht="14.3" customHeight="1">
      <c r="A110" s="304"/>
      <c r="B110" s="305"/>
      <c r="C110" s="330"/>
      <c r="D110" s="301"/>
      <c r="E110" s="301"/>
      <c r="F110" s="301"/>
      <c r="G110" s="301"/>
      <c r="H110" s="306"/>
      <c r="I110" s="306"/>
      <c r="J110" s="306"/>
      <c r="K110" s="306"/>
      <c r="L110" s="306"/>
      <c r="M110" s="306"/>
      <c r="N110" s="335"/>
      <c r="O110" s="335"/>
      <c r="P110" s="470"/>
      <c r="Q110" s="470"/>
      <c r="R110" s="470"/>
      <c r="S110" s="470"/>
      <c r="T110" s="470"/>
      <c r="U110" s="470"/>
      <c r="V110" s="471"/>
      <c r="W110" s="139" t="str">
        <f>IF(A110="","", IF(B110="LDV/LDT1", 0.3,  IF(B110="LDT2", 0.4, IF(OR(B110="HLDT/MDPV",B110="HLDT Allowance only", B110="MDPV Allowance only"), 0.5, IF(B110="HDV", 0.6,   ERROR)))))</f>
        <v/>
      </c>
      <c r="X110" s="155" t="str">
        <f t="shared" si="5"/>
        <v/>
      </c>
      <c r="Y110" s="157" t="str">
        <f t="shared" si="6"/>
        <v/>
      </c>
      <c r="Z110" s="276" t="str">
        <f t="shared" si="7"/>
        <v/>
      </c>
      <c r="AA110" s="279" t="str">
        <f t="shared" si="8"/>
        <v/>
      </c>
      <c r="AB110" s="277" t="str">
        <f t="shared" si="9"/>
        <v/>
      </c>
    </row>
    <row r="111" spans="1:28" ht="14.3" customHeight="1">
      <c r="A111" s="304"/>
      <c r="B111" s="305"/>
      <c r="C111" s="330"/>
      <c r="D111" s="301"/>
      <c r="E111" s="301"/>
      <c r="F111" s="301"/>
      <c r="G111" s="301"/>
      <c r="H111" s="306"/>
      <c r="I111" s="306"/>
      <c r="J111" s="306"/>
      <c r="K111" s="306"/>
      <c r="L111" s="306"/>
      <c r="M111" s="306"/>
      <c r="N111" s="335"/>
      <c r="O111" s="335"/>
      <c r="P111" s="470"/>
      <c r="Q111" s="470"/>
      <c r="R111" s="470"/>
      <c r="S111" s="470"/>
      <c r="T111" s="470"/>
      <c r="U111" s="470"/>
      <c r="V111" s="471"/>
      <c r="W111" s="139" t="str">
        <f>IF(A111="","", IF(B111="LDV/LDT1", 0.3,  IF(B111="LDT2", 0.4, IF(OR(B111="HLDT/MDPV",B111="HLDT Allowance only", B111="MDPV Allowance only"), 0.5, IF(B111="HDV", 0.6,   ERROR)))))</f>
        <v/>
      </c>
      <c r="X111" s="155" t="str">
        <f t="shared" si="5"/>
        <v/>
      </c>
      <c r="Y111" s="157" t="str">
        <f t="shared" si="6"/>
        <v/>
      </c>
      <c r="Z111" s="276" t="str">
        <f t="shared" si="7"/>
        <v/>
      </c>
      <c r="AA111" s="279" t="str">
        <f t="shared" si="8"/>
        <v/>
      </c>
      <c r="AB111" s="277" t="str">
        <f t="shared" si="9"/>
        <v/>
      </c>
    </row>
    <row r="112" spans="1:28" ht="14.3" customHeight="1">
      <c r="A112" s="304"/>
      <c r="B112" s="305"/>
      <c r="C112" s="330"/>
      <c r="D112" s="301"/>
      <c r="E112" s="301"/>
      <c r="F112" s="301"/>
      <c r="G112" s="301"/>
      <c r="H112" s="306"/>
      <c r="I112" s="306"/>
      <c r="J112" s="306"/>
      <c r="K112" s="306"/>
      <c r="L112" s="306"/>
      <c r="M112" s="306"/>
      <c r="N112" s="335"/>
      <c r="O112" s="335"/>
      <c r="P112" s="470"/>
      <c r="Q112" s="470"/>
      <c r="R112" s="470"/>
      <c r="S112" s="470"/>
      <c r="T112" s="470"/>
      <c r="U112" s="470"/>
      <c r="V112" s="471"/>
      <c r="W112" s="139" t="str">
        <f>IF(A112="","", IF(B112="LDV/LDT1", 0.3,  IF(B112="LDT2", 0.4, IF(OR(B112="HLDT/MDPV",B112="HLDT Allowance only", B112="MDPV Allowance only"), 0.5, IF(B112="HDV", 0.6,   ERROR)))))</f>
        <v/>
      </c>
      <c r="X112" s="155" t="str">
        <f t="shared" si="5"/>
        <v/>
      </c>
      <c r="Y112" s="157" t="str">
        <f t="shared" si="6"/>
        <v/>
      </c>
      <c r="Z112" s="276" t="str">
        <f t="shared" si="7"/>
        <v/>
      </c>
      <c r="AA112" s="279" t="str">
        <f t="shared" si="8"/>
        <v/>
      </c>
      <c r="AB112" s="277" t="str">
        <f t="shared" si="9"/>
        <v/>
      </c>
    </row>
    <row r="113" spans="1:28" ht="14.3" customHeight="1">
      <c r="A113" s="304"/>
      <c r="B113" s="305"/>
      <c r="C113" s="330"/>
      <c r="D113" s="301"/>
      <c r="E113" s="301"/>
      <c r="F113" s="301"/>
      <c r="G113" s="301"/>
      <c r="H113" s="306"/>
      <c r="I113" s="306"/>
      <c r="J113" s="306"/>
      <c r="K113" s="306"/>
      <c r="L113" s="306"/>
      <c r="M113" s="306"/>
      <c r="N113" s="335"/>
      <c r="O113" s="335"/>
      <c r="P113" s="470"/>
      <c r="Q113" s="470"/>
      <c r="R113" s="470"/>
      <c r="S113" s="470"/>
      <c r="T113" s="470"/>
      <c r="U113" s="470"/>
      <c r="V113" s="471"/>
      <c r="W113" s="139" t="str">
        <f>IF(A113="","", IF(B113="LDV/LDT1", 0.3,  IF(B113="LDT2", 0.4, IF(OR(B113="HLDT/MDPV",B113="HLDT Allowance only", B113="MDPV Allowance only"), 0.5, IF(B113="HDV", 0.6,   ERROR)))))</f>
        <v/>
      </c>
      <c r="X113" s="155" t="str">
        <f t="shared" si="5"/>
        <v/>
      </c>
      <c r="Y113" s="157" t="str">
        <f t="shared" si="6"/>
        <v/>
      </c>
      <c r="Z113" s="276" t="str">
        <f t="shared" si="7"/>
        <v/>
      </c>
      <c r="AA113" s="279" t="str">
        <f t="shared" si="8"/>
        <v/>
      </c>
      <c r="AB113" s="277" t="str">
        <f t="shared" si="9"/>
        <v/>
      </c>
    </row>
    <row r="114" spans="1:28" ht="14.3" customHeight="1">
      <c r="A114" s="304"/>
      <c r="B114" s="305"/>
      <c r="C114" s="330"/>
      <c r="D114" s="301"/>
      <c r="E114" s="301"/>
      <c r="F114" s="301"/>
      <c r="G114" s="301"/>
      <c r="H114" s="306"/>
      <c r="I114" s="306"/>
      <c r="J114" s="306"/>
      <c r="K114" s="306"/>
      <c r="L114" s="306"/>
      <c r="M114" s="306"/>
      <c r="N114" s="335"/>
      <c r="O114" s="335"/>
      <c r="P114" s="470"/>
      <c r="Q114" s="470"/>
      <c r="R114" s="470"/>
      <c r="S114" s="470"/>
      <c r="T114" s="470"/>
      <c r="U114" s="470"/>
      <c r="V114" s="471"/>
      <c r="W114" s="139" t="str">
        <f>IF(A114="","", IF(B114="LDV/LDT1", 0.3,  IF(B114="LDT2", 0.4, IF(OR(B114="HLDT/MDPV",B114="HLDT Allowance only", B114="MDPV Allowance only"), 0.5, IF(B114="HDV", 0.6,   ERROR)))))</f>
        <v/>
      </c>
      <c r="X114" s="155" t="str">
        <f t="shared" si="5"/>
        <v/>
      </c>
      <c r="Y114" s="157" t="str">
        <f t="shared" si="6"/>
        <v/>
      </c>
      <c r="Z114" s="276" t="str">
        <f t="shared" si="7"/>
        <v/>
      </c>
      <c r="AA114" s="279" t="str">
        <f t="shared" si="8"/>
        <v/>
      </c>
      <c r="AB114" s="277" t="str">
        <f t="shared" si="9"/>
        <v/>
      </c>
    </row>
    <row r="115" spans="1:28" ht="14.3" customHeight="1">
      <c r="A115" s="304"/>
      <c r="B115" s="305"/>
      <c r="C115" s="330"/>
      <c r="D115" s="301"/>
      <c r="E115" s="301"/>
      <c r="F115" s="301"/>
      <c r="G115" s="301"/>
      <c r="H115" s="306"/>
      <c r="I115" s="306"/>
      <c r="J115" s="306"/>
      <c r="K115" s="306"/>
      <c r="L115" s="306"/>
      <c r="M115" s="306"/>
      <c r="N115" s="335"/>
      <c r="O115" s="335"/>
      <c r="P115" s="470"/>
      <c r="Q115" s="470"/>
      <c r="R115" s="470"/>
      <c r="S115" s="470"/>
      <c r="T115" s="470"/>
      <c r="U115" s="470"/>
      <c r="V115" s="471"/>
      <c r="W115" s="139" t="str">
        <f>IF(A115="","", IF(B115="LDV/LDT1", 0.3,  IF(B115="LDT2", 0.4, IF(OR(B115="HLDT/MDPV",B115="HLDT Allowance only", B115="MDPV Allowance only"), 0.5, IF(B115="HDV", 0.6,   ERROR)))))</f>
        <v/>
      </c>
      <c r="X115" s="155" t="str">
        <f t="shared" si="5"/>
        <v/>
      </c>
      <c r="Y115" s="157" t="str">
        <f t="shared" si="6"/>
        <v/>
      </c>
      <c r="Z115" s="276" t="str">
        <f t="shared" si="7"/>
        <v/>
      </c>
      <c r="AA115" s="279" t="str">
        <f t="shared" si="8"/>
        <v/>
      </c>
      <c r="AB115" s="277" t="str">
        <f t="shared" si="9"/>
        <v/>
      </c>
    </row>
    <row r="116" spans="1:28" ht="14.3" customHeight="1">
      <c r="A116" s="304"/>
      <c r="B116" s="305"/>
      <c r="C116" s="330"/>
      <c r="D116" s="301"/>
      <c r="E116" s="301"/>
      <c r="F116" s="301"/>
      <c r="G116" s="301"/>
      <c r="H116" s="306"/>
      <c r="I116" s="306"/>
      <c r="J116" s="306"/>
      <c r="K116" s="306"/>
      <c r="L116" s="306"/>
      <c r="M116" s="306"/>
      <c r="N116" s="335"/>
      <c r="O116" s="335"/>
      <c r="P116" s="470"/>
      <c r="Q116" s="470"/>
      <c r="R116" s="470"/>
      <c r="S116" s="470"/>
      <c r="T116" s="470"/>
      <c r="U116" s="470"/>
      <c r="V116" s="471"/>
      <c r="W116" s="139" t="str">
        <f>IF(A116="","", IF(B116="LDV/LDT1", 0.3,  IF(B116="LDT2", 0.4, IF(OR(B116="HLDT/MDPV",B116="HLDT Allowance only", B116="MDPV Allowance only"), 0.5, IF(B116="HDV", 0.6,   ERROR)))))</f>
        <v/>
      </c>
      <c r="X116" s="155" t="str">
        <f t="shared" si="5"/>
        <v/>
      </c>
      <c r="Y116" s="157" t="str">
        <f t="shared" si="6"/>
        <v/>
      </c>
      <c r="Z116" s="276" t="str">
        <f t="shared" si="7"/>
        <v/>
      </c>
      <c r="AA116" s="279" t="str">
        <f t="shared" si="8"/>
        <v/>
      </c>
      <c r="AB116" s="277" t="str">
        <f t="shared" si="9"/>
        <v/>
      </c>
    </row>
    <row r="117" spans="1:28" ht="14.3" customHeight="1">
      <c r="A117" s="304"/>
      <c r="B117" s="305"/>
      <c r="C117" s="330"/>
      <c r="D117" s="301"/>
      <c r="E117" s="301"/>
      <c r="F117" s="301"/>
      <c r="G117" s="301"/>
      <c r="H117" s="306"/>
      <c r="I117" s="306"/>
      <c r="J117" s="306"/>
      <c r="K117" s="306"/>
      <c r="L117" s="306"/>
      <c r="M117" s="306"/>
      <c r="N117" s="335"/>
      <c r="O117" s="335"/>
      <c r="P117" s="470"/>
      <c r="Q117" s="470"/>
      <c r="R117" s="470"/>
      <c r="S117" s="470"/>
      <c r="T117" s="470"/>
      <c r="U117" s="470"/>
      <c r="V117" s="471"/>
      <c r="W117" s="139" t="str">
        <f>IF(A117="","", IF(B117="LDV/LDT1", 0.3,  IF(B117="LDT2", 0.4, IF(OR(B117="HLDT/MDPV",B117="HLDT Allowance only", B117="MDPV Allowance only"), 0.5, IF(B117="HDV", 0.6,   ERROR)))))</f>
        <v/>
      </c>
      <c r="X117" s="155" t="str">
        <f t="shared" si="5"/>
        <v/>
      </c>
      <c r="Y117" s="157" t="str">
        <f t="shared" si="6"/>
        <v/>
      </c>
      <c r="Z117" s="276" t="str">
        <f t="shared" si="7"/>
        <v/>
      </c>
      <c r="AA117" s="279" t="str">
        <f t="shared" si="8"/>
        <v/>
      </c>
      <c r="AB117" s="277" t="str">
        <f t="shared" si="9"/>
        <v/>
      </c>
    </row>
    <row r="118" spans="1:28" ht="14.3" customHeight="1">
      <c r="A118" s="304"/>
      <c r="B118" s="305"/>
      <c r="C118" s="330"/>
      <c r="D118" s="301"/>
      <c r="E118" s="301"/>
      <c r="F118" s="301"/>
      <c r="G118" s="301"/>
      <c r="H118" s="306"/>
      <c r="I118" s="306"/>
      <c r="J118" s="306"/>
      <c r="K118" s="306"/>
      <c r="L118" s="306"/>
      <c r="M118" s="306"/>
      <c r="N118" s="335"/>
      <c r="O118" s="335"/>
      <c r="P118" s="470"/>
      <c r="Q118" s="470"/>
      <c r="R118" s="470"/>
      <c r="S118" s="470"/>
      <c r="T118" s="470"/>
      <c r="U118" s="470"/>
      <c r="V118" s="471"/>
      <c r="W118" s="139" t="str">
        <f>IF(A118="","", IF(B118="LDV/LDT1", 0.3,  IF(B118="LDT2", 0.4, IF(OR(B118="HLDT/MDPV",B118="HLDT Allowance only", B118="MDPV Allowance only"), 0.5, IF(B118="HDV", 0.6,   ERROR)))))</f>
        <v/>
      </c>
      <c r="X118" s="155" t="str">
        <f t="shared" si="5"/>
        <v/>
      </c>
      <c r="Y118" s="157" t="str">
        <f t="shared" si="6"/>
        <v/>
      </c>
      <c r="Z118" s="276" t="str">
        <f t="shared" si="7"/>
        <v/>
      </c>
      <c r="AA118" s="279" t="str">
        <f t="shared" si="8"/>
        <v/>
      </c>
      <c r="AB118" s="277" t="str">
        <f t="shared" si="9"/>
        <v/>
      </c>
    </row>
    <row r="119" spans="1:28" ht="14.3" customHeight="1">
      <c r="A119" s="304"/>
      <c r="B119" s="305"/>
      <c r="C119" s="330"/>
      <c r="D119" s="301"/>
      <c r="E119" s="301"/>
      <c r="F119" s="301"/>
      <c r="G119" s="301"/>
      <c r="H119" s="306"/>
      <c r="I119" s="306"/>
      <c r="J119" s="306"/>
      <c r="K119" s="306"/>
      <c r="L119" s="306"/>
      <c r="M119" s="306"/>
      <c r="N119" s="335"/>
      <c r="O119" s="335"/>
      <c r="P119" s="470"/>
      <c r="Q119" s="470"/>
      <c r="R119" s="470"/>
      <c r="S119" s="470"/>
      <c r="T119" s="470"/>
      <c r="U119" s="470"/>
      <c r="V119" s="471"/>
      <c r="W119" s="139" t="str">
        <f>IF(A119="","", IF(B119="LDV/LDT1", 0.3,  IF(B119="LDT2", 0.4, IF(OR(B119="HLDT/MDPV",B119="HLDT Allowance only", B119="MDPV Allowance only"), 0.5, IF(B119="HDV", 0.6,   ERROR)))))</f>
        <v/>
      </c>
      <c r="X119" s="155" t="str">
        <f t="shared" si="5"/>
        <v/>
      </c>
      <c r="Y119" s="157" t="str">
        <f t="shared" si="6"/>
        <v/>
      </c>
      <c r="Z119" s="276" t="str">
        <f t="shared" si="7"/>
        <v/>
      </c>
      <c r="AA119" s="279" t="str">
        <f t="shared" si="8"/>
        <v/>
      </c>
      <c r="AB119" s="277" t="str">
        <f t="shared" si="9"/>
        <v/>
      </c>
    </row>
    <row r="120" spans="1:28" ht="14.3" customHeight="1">
      <c r="A120" s="304"/>
      <c r="B120" s="305"/>
      <c r="C120" s="330"/>
      <c r="D120" s="301"/>
      <c r="E120" s="301"/>
      <c r="F120" s="301"/>
      <c r="G120" s="301"/>
      <c r="H120" s="306"/>
      <c r="I120" s="306"/>
      <c r="J120" s="306"/>
      <c r="K120" s="306"/>
      <c r="L120" s="306"/>
      <c r="M120" s="306"/>
      <c r="N120" s="335"/>
      <c r="O120" s="335"/>
      <c r="P120" s="470"/>
      <c r="Q120" s="470"/>
      <c r="R120" s="470"/>
      <c r="S120" s="470"/>
      <c r="T120" s="470"/>
      <c r="U120" s="470"/>
      <c r="V120" s="471"/>
      <c r="W120" s="139" t="str">
        <f>IF(A120="","", IF(B120="LDV/LDT1", 0.3,  IF(B120="LDT2", 0.4, IF(OR(B120="HLDT/MDPV",B120="HLDT Allowance only", B120="MDPV Allowance only"), 0.5, IF(B120="HDV", 0.6,   ERROR)))))</f>
        <v/>
      </c>
      <c r="X120" s="155" t="str">
        <f t="shared" si="5"/>
        <v/>
      </c>
      <c r="Y120" s="157" t="str">
        <f t="shared" si="6"/>
        <v/>
      </c>
      <c r="Z120" s="276" t="str">
        <f t="shared" si="7"/>
        <v/>
      </c>
      <c r="AA120" s="279" t="str">
        <f t="shared" si="8"/>
        <v/>
      </c>
      <c r="AB120" s="277" t="str">
        <f t="shared" si="9"/>
        <v/>
      </c>
    </row>
    <row r="121" spans="1:28" ht="14.3" customHeight="1">
      <c r="A121" s="304"/>
      <c r="B121" s="305"/>
      <c r="C121" s="330"/>
      <c r="D121" s="301"/>
      <c r="E121" s="301"/>
      <c r="F121" s="301"/>
      <c r="G121" s="301"/>
      <c r="H121" s="306"/>
      <c r="I121" s="306"/>
      <c r="J121" s="306"/>
      <c r="K121" s="306"/>
      <c r="L121" s="306"/>
      <c r="M121" s="306"/>
      <c r="N121" s="335"/>
      <c r="O121" s="335"/>
      <c r="P121" s="470"/>
      <c r="Q121" s="470"/>
      <c r="R121" s="470"/>
      <c r="S121" s="470"/>
      <c r="T121" s="470"/>
      <c r="U121" s="470"/>
      <c r="V121" s="471"/>
      <c r="W121" s="139" t="str">
        <f>IF(A121="","", IF(B121="LDV/LDT1", 0.3,  IF(B121="LDT2", 0.4, IF(OR(B121="HLDT/MDPV",B121="HLDT Allowance only", B121="MDPV Allowance only"), 0.5, IF(B121="HDV", 0.6,   ERROR)))))</f>
        <v/>
      </c>
      <c r="X121" s="155" t="str">
        <f t="shared" si="5"/>
        <v/>
      </c>
      <c r="Y121" s="157" t="str">
        <f t="shared" si="6"/>
        <v/>
      </c>
      <c r="Z121" s="276" t="str">
        <f t="shared" si="7"/>
        <v/>
      </c>
      <c r="AA121" s="279" t="str">
        <f t="shared" si="8"/>
        <v/>
      </c>
      <c r="AB121" s="277" t="str">
        <f t="shared" si="9"/>
        <v/>
      </c>
    </row>
    <row r="122" spans="1:28" ht="14.3" customHeight="1">
      <c r="A122" s="304"/>
      <c r="B122" s="305"/>
      <c r="C122" s="330"/>
      <c r="D122" s="301"/>
      <c r="E122" s="301"/>
      <c r="F122" s="301"/>
      <c r="G122" s="301"/>
      <c r="H122" s="306"/>
      <c r="I122" s="306"/>
      <c r="J122" s="306"/>
      <c r="K122" s="306"/>
      <c r="L122" s="306"/>
      <c r="M122" s="306"/>
      <c r="N122" s="335"/>
      <c r="O122" s="335"/>
      <c r="P122" s="470"/>
      <c r="Q122" s="470"/>
      <c r="R122" s="470"/>
      <c r="S122" s="470"/>
      <c r="T122" s="470"/>
      <c r="U122" s="470"/>
      <c r="V122" s="471"/>
      <c r="W122" s="139" t="str">
        <f>IF(A122="","", IF(B122="LDV/LDT1", 0.3,  IF(B122="LDT2", 0.4, IF(OR(B122="HLDT/MDPV",B122="HLDT Allowance only", B122="MDPV Allowance only"), 0.5, IF(B122="HDV", 0.6,   ERROR)))))</f>
        <v/>
      </c>
      <c r="X122" s="155" t="str">
        <f t="shared" si="5"/>
        <v/>
      </c>
      <c r="Y122" s="157" t="str">
        <f t="shared" si="6"/>
        <v/>
      </c>
      <c r="Z122" s="276" t="str">
        <f t="shared" si="7"/>
        <v/>
      </c>
      <c r="AA122" s="279" t="str">
        <f t="shared" si="8"/>
        <v/>
      </c>
      <c r="AB122" s="277" t="str">
        <f t="shared" si="9"/>
        <v/>
      </c>
    </row>
    <row r="123" spans="1:28" ht="14.3" customHeight="1">
      <c r="A123" s="304"/>
      <c r="B123" s="305"/>
      <c r="C123" s="330"/>
      <c r="D123" s="301"/>
      <c r="E123" s="301"/>
      <c r="F123" s="301"/>
      <c r="G123" s="301"/>
      <c r="H123" s="306"/>
      <c r="I123" s="306"/>
      <c r="J123" s="306"/>
      <c r="K123" s="306"/>
      <c r="L123" s="306"/>
      <c r="M123" s="306"/>
      <c r="N123" s="335"/>
      <c r="O123" s="335"/>
      <c r="P123" s="470"/>
      <c r="Q123" s="470"/>
      <c r="R123" s="470"/>
      <c r="S123" s="470"/>
      <c r="T123" s="470"/>
      <c r="U123" s="470"/>
      <c r="V123" s="471"/>
      <c r="W123" s="139" t="str">
        <f>IF(A123="","", IF(B123="LDV/LDT1", 0.3,  IF(B123="LDT2", 0.4, IF(OR(B123="HLDT/MDPV",B123="HLDT Allowance only", B123="MDPV Allowance only"), 0.5, IF(B123="HDV", 0.6,   ERROR)))))</f>
        <v/>
      </c>
      <c r="X123" s="155" t="str">
        <f t="shared" si="5"/>
        <v/>
      </c>
      <c r="Y123" s="157" t="str">
        <f t="shared" si="6"/>
        <v/>
      </c>
      <c r="Z123" s="276" t="str">
        <f t="shared" si="7"/>
        <v/>
      </c>
      <c r="AA123" s="279" t="str">
        <f t="shared" si="8"/>
        <v/>
      </c>
      <c r="AB123" s="277" t="str">
        <f t="shared" si="9"/>
        <v/>
      </c>
    </row>
    <row r="124" spans="1:28" ht="14.3" customHeight="1">
      <c r="A124" s="304"/>
      <c r="B124" s="305"/>
      <c r="C124" s="330"/>
      <c r="D124" s="301"/>
      <c r="E124" s="301"/>
      <c r="F124" s="301"/>
      <c r="G124" s="301"/>
      <c r="H124" s="306"/>
      <c r="I124" s="306"/>
      <c r="J124" s="306"/>
      <c r="K124" s="306"/>
      <c r="L124" s="306"/>
      <c r="M124" s="306"/>
      <c r="N124" s="335"/>
      <c r="O124" s="335"/>
      <c r="P124" s="470"/>
      <c r="Q124" s="470"/>
      <c r="R124" s="470"/>
      <c r="S124" s="470"/>
      <c r="T124" s="470"/>
      <c r="U124" s="470"/>
      <c r="V124" s="471"/>
      <c r="W124" s="139" t="str">
        <f>IF(A124="","", IF(B124="LDV/LDT1", 0.3,  IF(B124="LDT2", 0.4, IF(OR(B124="HLDT/MDPV",B124="HLDT Allowance only", B124="MDPV Allowance only"), 0.5, IF(B124="HDV", 0.6,   ERROR)))))</f>
        <v/>
      </c>
      <c r="X124" s="155" t="str">
        <f t="shared" si="5"/>
        <v/>
      </c>
      <c r="Y124" s="157" t="str">
        <f t="shared" si="6"/>
        <v/>
      </c>
      <c r="Z124" s="276" t="str">
        <f t="shared" si="7"/>
        <v/>
      </c>
      <c r="AA124" s="279" t="str">
        <f t="shared" si="8"/>
        <v/>
      </c>
      <c r="AB124" s="277" t="str">
        <f t="shared" si="9"/>
        <v/>
      </c>
    </row>
    <row r="125" spans="1:28" ht="14.3" customHeight="1">
      <c r="A125" s="304"/>
      <c r="B125" s="305"/>
      <c r="C125" s="330"/>
      <c r="D125" s="301"/>
      <c r="E125" s="301"/>
      <c r="F125" s="301"/>
      <c r="G125" s="301"/>
      <c r="H125" s="306"/>
      <c r="I125" s="306"/>
      <c r="J125" s="306"/>
      <c r="K125" s="306"/>
      <c r="L125" s="306"/>
      <c r="M125" s="306"/>
      <c r="N125" s="335"/>
      <c r="O125" s="335"/>
      <c r="P125" s="470"/>
      <c r="Q125" s="470"/>
      <c r="R125" s="470"/>
      <c r="S125" s="470"/>
      <c r="T125" s="470"/>
      <c r="U125" s="470"/>
      <c r="V125" s="471"/>
      <c r="W125" s="139" t="str">
        <f>IF(A125="","", IF(B125="LDV/LDT1", 0.3,  IF(B125="LDT2", 0.4, IF(OR(B125="HLDT/MDPV",B125="HLDT Allowance only", B125="MDPV Allowance only"), 0.5, IF(B125="HDV", 0.6,   ERROR)))))</f>
        <v/>
      </c>
      <c r="X125" s="155" t="str">
        <f t="shared" si="5"/>
        <v/>
      </c>
      <c r="Y125" s="157" t="str">
        <f t="shared" si="6"/>
        <v/>
      </c>
      <c r="Z125" s="276" t="str">
        <f t="shared" si="7"/>
        <v/>
      </c>
      <c r="AA125" s="279" t="str">
        <f t="shared" si="8"/>
        <v/>
      </c>
      <c r="AB125" s="277" t="str">
        <f t="shared" si="9"/>
        <v/>
      </c>
    </row>
    <row r="126" spans="1:28" ht="14.3" customHeight="1">
      <c r="A126" s="304"/>
      <c r="B126" s="305"/>
      <c r="C126" s="330"/>
      <c r="D126" s="301"/>
      <c r="E126" s="301"/>
      <c r="F126" s="301"/>
      <c r="G126" s="301"/>
      <c r="H126" s="306"/>
      <c r="I126" s="306"/>
      <c r="J126" s="306"/>
      <c r="K126" s="306"/>
      <c r="L126" s="306"/>
      <c r="M126" s="306"/>
      <c r="N126" s="335"/>
      <c r="O126" s="335"/>
      <c r="P126" s="470"/>
      <c r="Q126" s="470"/>
      <c r="R126" s="470"/>
      <c r="S126" s="470"/>
      <c r="T126" s="470"/>
      <c r="U126" s="470"/>
      <c r="V126" s="471"/>
      <c r="W126" s="139" t="str">
        <f>IF(A126="","", IF(B126="LDV/LDT1", 0.3,  IF(B126="LDT2", 0.4, IF(OR(B126="HLDT/MDPV",B126="HLDT Allowance only", B126="MDPV Allowance only"), 0.5, IF(B126="HDV", 0.6,   ERROR)))))</f>
        <v/>
      </c>
      <c r="X126" s="155" t="str">
        <f t="shared" si="5"/>
        <v/>
      </c>
      <c r="Y126" s="157" t="str">
        <f t="shared" si="6"/>
        <v/>
      </c>
      <c r="Z126" s="276" t="str">
        <f t="shared" si="7"/>
        <v/>
      </c>
      <c r="AA126" s="279" t="str">
        <f t="shared" si="8"/>
        <v/>
      </c>
      <c r="AB126" s="277" t="str">
        <f t="shared" si="9"/>
        <v/>
      </c>
    </row>
    <row r="127" spans="1:28" ht="14.3" customHeight="1">
      <c r="A127" s="304"/>
      <c r="B127" s="305"/>
      <c r="C127" s="330"/>
      <c r="D127" s="301"/>
      <c r="E127" s="301"/>
      <c r="F127" s="301"/>
      <c r="G127" s="301"/>
      <c r="H127" s="306"/>
      <c r="I127" s="306"/>
      <c r="J127" s="306"/>
      <c r="K127" s="306"/>
      <c r="L127" s="306"/>
      <c r="M127" s="306"/>
      <c r="N127" s="335"/>
      <c r="O127" s="335"/>
      <c r="P127" s="470"/>
      <c r="Q127" s="470"/>
      <c r="R127" s="470"/>
      <c r="S127" s="470"/>
      <c r="T127" s="470"/>
      <c r="U127" s="470"/>
      <c r="V127" s="471"/>
      <c r="W127" s="139" t="str">
        <f>IF(A127="","", IF(B127="LDV/LDT1", 0.3,  IF(B127="LDT2", 0.4, IF(OR(B127="HLDT/MDPV",B127="HLDT Allowance only", B127="MDPV Allowance only"), 0.5, IF(B127="HDV", 0.6,   ERROR)))))</f>
        <v/>
      </c>
      <c r="X127" s="155" t="str">
        <f t="shared" si="5"/>
        <v/>
      </c>
      <c r="Y127" s="157" t="str">
        <f t="shared" si="6"/>
        <v/>
      </c>
      <c r="Z127" s="276" t="str">
        <f t="shared" si="7"/>
        <v/>
      </c>
      <c r="AA127" s="279" t="str">
        <f t="shared" si="8"/>
        <v/>
      </c>
      <c r="AB127" s="277" t="str">
        <f t="shared" si="9"/>
        <v/>
      </c>
    </row>
    <row r="128" spans="1:28" ht="14.3" customHeight="1">
      <c r="A128" s="304"/>
      <c r="B128" s="305"/>
      <c r="C128" s="330"/>
      <c r="D128" s="301"/>
      <c r="E128" s="301"/>
      <c r="F128" s="301"/>
      <c r="G128" s="301"/>
      <c r="H128" s="306"/>
      <c r="I128" s="306"/>
      <c r="J128" s="306"/>
      <c r="K128" s="306"/>
      <c r="L128" s="306"/>
      <c r="M128" s="306"/>
      <c r="N128" s="335"/>
      <c r="O128" s="335"/>
      <c r="P128" s="470"/>
      <c r="Q128" s="470"/>
      <c r="R128" s="470"/>
      <c r="S128" s="470"/>
      <c r="T128" s="470"/>
      <c r="U128" s="470"/>
      <c r="V128" s="471"/>
      <c r="W128" s="139" t="str">
        <f>IF(A128="","", IF(B128="LDV/LDT1", 0.3,  IF(B128="LDT2", 0.4, IF(OR(B128="HLDT/MDPV",B128="HLDT Allowance only", B128="MDPV Allowance only"), 0.5, IF(B128="HDV", 0.6,   ERROR)))))</f>
        <v/>
      </c>
      <c r="X128" s="155" t="str">
        <f t="shared" si="5"/>
        <v/>
      </c>
      <c r="Y128" s="157" t="str">
        <f t="shared" si="6"/>
        <v/>
      </c>
      <c r="Z128" s="276" t="str">
        <f t="shared" si="7"/>
        <v/>
      </c>
      <c r="AA128" s="279" t="str">
        <f t="shared" si="8"/>
        <v/>
      </c>
      <c r="AB128" s="277" t="str">
        <f t="shared" si="9"/>
        <v/>
      </c>
    </row>
    <row r="129" spans="1:28" ht="14.3" customHeight="1">
      <c r="A129" s="304"/>
      <c r="B129" s="305"/>
      <c r="C129" s="330"/>
      <c r="D129" s="301"/>
      <c r="E129" s="301"/>
      <c r="F129" s="301"/>
      <c r="G129" s="301"/>
      <c r="H129" s="306"/>
      <c r="I129" s="306"/>
      <c r="J129" s="306"/>
      <c r="K129" s="306"/>
      <c r="L129" s="306"/>
      <c r="M129" s="306"/>
      <c r="N129" s="335"/>
      <c r="O129" s="335"/>
      <c r="P129" s="470"/>
      <c r="Q129" s="470"/>
      <c r="R129" s="470"/>
      <c r="S129" s="470"/>
      <c r="T129" s="470"/>
      <c r="U129" s="470"/>
      <c r="V129" s="471"/>
      <c r="W129" s="139" t="str">
        <f>IF(A129="","", IF(B129="LDV/LDT1", 0.3,  IF(B129="LDT2", 0.4, IF(OR(B129="HLDT/MDPV",B129="HLDT Allowance only", B129="MDPV Allowance only"), 0.5, IF(B129="HDV", 0.6,   ERROR)))))</f>
        <v/>
      </c>
      <c r="X129" s="155" t="str">
        <f t="shared" si="5"/>
        <v/>
      </c>
      <c r="Y129" s="157" t="str">
        <f t="shared" si="6"/>
        <v/>
      </c>
      <c r="Z129" s="276" t="str">
        <f t="shared" si="7"/>
        <v/>
      </c>
      <c r="AA129" s="279" t="str">
        <f t="shared" si="8"/>
        <v/>
      </c>
      <c r="AB129" s="277" t="str">
        <f t="shared" si="9"/>
        <v/>
      </c>
    </row>
    <row r="130" spans="1:28" ht="14.3" customHeight="1">
      <c r="A130" s="304"/>
      <c r="B130" s="305"/>
      <c r="C130" s="330"/>
      <c r="D130" s="301"/>
      <c r="E130" s="301"/>
      <c r="F130" s="301"/>
      <c r="G130" s="301"/>
      <c r="H130" s="306"/>
      <c r="I130" s="306"/>
      <c r="J130" s="306"/>
      <c r="K130" s="306"/>
      <c r="L130" s="306"/>
      <c r="M130" s="306"/>
      <c r="N130" s="335"/>
      <c r="O130" s="335"/>
      <c r="P130" s="470"/>
      <c r="Q130" s="470"/>
      <c r="R130" s="470"/>
      <c r="S130" s="470"/>
      <c r="T130" s="470"/>
      <c r="U130" s="470"/>
      <c r="V130" s="471"/>
      <c r="W130" s="139" t="str">
        <f>IF(A130="","", IF(B130="LDV/LDT1", 0.3,  IF(B130="LDT2", 0.4, IF(OR(B130="HLDT/MDPV",B130="HLDT Allowance only", B130="MDPV Allowance only"), 0.5, IF(B130="HDV", 0.6,   ERROR)))))</f>
        <v/>
      </c>
      <c r="X130" s="155" t="str">
        <f t="shared" si="5"/>
        <v/>
      </c>
      <c r="Y130" s="157" t="str">
        <f t="shared" si="6"/>
        <v/>
      </c>
      <c r="Z130" s="276" t="str">
        <f t="shared" si="7"/>
        <v/>
      </c>
      <c r="AA130" s="279" t="str">
        <f t="shared" si="8"/>
        <v/>
      </c>
      <c r="AB130" s="277" t="str">
        <f t="shared" si="9"/>
        <v/>
      </c>
    </row>
    <row r="131" spans="1:28" ht="14.3" customHeight="1">
      <c r="A131" s="304"/>
      <c r="B131" s="305"/>
      <c r="C131" s="330"/>
      <c r="D131" s="301"/>
      <c r="E131" s="301"/>
      <c r="F131" s="301"/>
      <c r="G131" s="301"/>
      <c r="H131" s="306"/>
      <c r="I131" s="306"/>
      <c r="J131" s="306"/>
      <c r="K131" s="306"/>
      <c r="L131" s="306"/>
      <c r="M131" s="306"/>
      <c r="N131" s="335"/>
      <c r="O131" s="335"/>
      <c r="P131" s="470"/>
      <c r="Q131" s="470"/>
      <c r="R131" s="470"/>
      <c r="S131" s="470"/>
      <c r="T131" s="470"/>
      <c r="U131" s="470"/>
      <c r="V131" s="471"/>
      <c r="W131" s="139" t="str">
        <f>IF(A131="","", IF(B131="LDV/LDT1", 0.3,  IF(B131="LDT2", 0.4, IF(OR(B131="HLDT/MDPV",B131="HLDT Allowance only", B131="MDPV Allowance only"), 0.5, IF(B131="HDV", 0.6,   ERROR)))))</f>
        <v/>
      </c>
      <c r="X131" s="155" t="str">
        <f t="shared" si="5"/>
        <v/>
      </c>
      <c r="Y131" s="157" t="str">
        <f t="shared" si="6"/>
        <v/>
      </c>
      <c r="Z131" s="276" t="str">
        <f t="shared" si="7"/>
        <v/>
      </c>
      <c r="AA131" s="279" t="str">
        <f t="shared" si="8"/>
        <v/>
      </c>
      <c r="AB131" s="277" t="str">
        <f t="shared" si="9"/>
        <v/>
      </c>
    </row>
    <row r="132" spans="1:28" ht="14.3" customHeight="1">
      <c r="A132" s="304"/>
      <c r="B132" s="305"/>
      <c r="C132" s="330"/>
      <c r="D132" s="301"/>
      <c r="E132" s="301"/>
      <c r="F132" s="301"/>
      <c r="G132" s="301"/>
      <c r="H132" s="306"/>
      <c r="I132" s="306"/>
      <c r="J132" s="306"/>
      <c r="K132" s="306"/>
      <c r="L132" s="306"/>
      <c r="M132" s="306"/>
      <c r="N132" s="335"/>
      <c r="O132" s="335"/>
      <c r="P132" s="470"/>
      <c r="Q132" s="470"/>
      <c r="R132" s="470"/>
      <c r="S132" s="470"/>
      <c r="T132" s="470"/>
      <c r="U132" s="470"/>
      <c r="V132" s="471"/>
      <c r="W132" s="139" t="str">
        <f>IF(A132="","", IF(B132="LDV/LDT1", 0.3,  IF(B132="LDT2", 0.4, IF(OR(B132="HLDT/MDPV",B132="HLDT Allowance only", B132="MDPV Allowance only"), 0.5, IF(B132="HDV", 0.6,   ERROR)))))</f>
        <v/>
      </c>
      <c r="X132" s="155" t="str">
        <f t="shared" si="5"/>
        <v/>
      </c>
      <c r="Y132" s="157" t="str">
        <f t="shared" si="6"/>
        <v/>
      </c>
      <c r="Z132" s="276" t="str">
        <f t="shared" si="7"/>
        <v/>
      </c>
      <c r="AA132" s="279" t="str">
        <f t="shared" si="8"/>
        <v/>
      </c>
      <c r="AB132" s="277" t="str">
        <f t="shared" si="9"/>
        <v/>
      </c>
    </row>
    <row r="133" spans="1:28" ht="14.3" customHeight="1">
      <c r="A133" s="304"/>
      <c r="B133" s="305"/>
      <c r="C133" s="330"/>
      <c r="D133" s="301"/>
      <c r="E133" s="301"/>
      <c r="F133" s="301"/>
      <c r="G133" s="301"/>
      <c r="H133" s="306"/>
      <c r="I133" s="306"/>
      <c r="J133" s="306"/>
      <c r="K133" s="306"/>
      <c r="L133" s="306"/>
      <c r="M133" s="306"/>
      <c r="N133" s="335"/>
      <c r="O133" s="335"/>
      <c r="P133" s="470"/>
      <c r="Q133" s="470"/>
      <c r="R133" s="470"/>
      <c r="S133" s="470"/>
      <c r="T133" s="470"/>
      <c r="U133" s="470"/>
      <c r="V133" s="471"/>
      <c r="W133" s="139" t="str">
        <f>IF(A133="","", IF(B133="LDV/LDT1", 0.3,  IF(B133="LDT2", 0.4, IF(OR(B133="HLDT/MDPV",B133="HLDT Allowance only", B133="MDPV Allowance only"), 0.5, IF(B133="HDV", 0.6,   ERROR)))))</f>
        <v/>
      </c>
      <c r="X133" s="155" t="str">
        <f t="shared" si="5"/>
        <v/>
      </c>
      <c r="Y133" s="157" t="str">
        <f t="shared" si="6"/>
        <v/>
      </c>
      <c r="Z133" s="276" t="str">
        <f t="shared" si="7"/>
        <v/>
      </c>
      <c r="AA133" s="279" t="str">
        <f t="shared" si="8"/>
        <v/>
      </c>
      <c r="AB133" s="277" t="str">
        <f t="shared" si="9"/>
        <v/>
      </c>
    </row>
    <row r="134" spans="1:28" ht="14.3" customHeight="1">
      <c r="A134" s="304"/>
      <c r="B134" s="305"/>
      <c r="C134" s="330"/>
      <c r="D134" s="301"/>
      <c r="E134" s="301"/>
      <c r="F134" s="301"/>
      <c r="G134" s="301"/>
      <c r="H134" s="306"/>
      <c r="I134" s="306"/>
      <c r="J134" s="306"/>
      <c r="K134" s="306"/>
      <c r="L134" s="306"/>
      <c r="M134" s="306"/>
      <c r="N134" s="335"/>
      <c r="O134" s="335"/>
      <c r="P134" s="470"/>
      <c r="Q134" s="470"/>
      <c r="R134" s="470"/>
      <c r="S134" s="470"/>
      <c r="T134" s="470"/>
      <c r="U134" s="470"/>
      <c r="V134" s="471"/>
      <c r="W134" s="139" t="str">
        <f>IF(A134="","", IF(B134="LDV/LDT1", 0.3,  IF(B134="LDT2", 0.4, IF(OR(B134="HLDT/MDPV",B134="HLDT Allowance only", B134="MDPV Allowance only"), 0.5, IF(B134="HDV", 0.6,   ERROR)))))</f>
        <v/>
      </c>
      <c r="X134" s="155" t="str">
        <f t="shared" si="5"/>
        <v/>
      </c>
      <c r="Y134" s="157" t="str">
        <f t="shared" si="6"/>
        <v/>
      </c>
      <c r="Z134" s="276" t="str">
        <f t="shared" si="7"/>
        <v/>
      </c>
      <c r="AA134" s="279" t="str">
        <f t="shared" si="8"/>
        <v/>
      </c>
      <c r="AB134" s="277" t="str">
        <f t="shared" si="9"/>
        <v/>
      </c>
    </row>
    <row r="135" spans="1:28" ht="14.3" customHeight="1">
      <c r="A135" s="304"/>
      <c r="B135" s="305"/>
      <c r="C135" s="330"/>
      <c r="D135" s="301"/>
      <c r="E135" s="301"/>
      <c r="F135" s="301"/>
      <c r="G135" s="301"/>
      <c r="H135" s="306"/>
      <c r="I135" s="306"/>
      <c r="J135" s="306"/>
      <c r="K135" s="306"/>
      <c r="L135" s="306"/>
      <c r="M135" s="306"/>
      <c r="N135" s="335"/>
      <c r="O135" s="335"/>
      <c r="P135" s="470"/>
      <c r="Q135" s="470"/>
      <c r="R135" s="470"/>
      <c r="S135" s="470"/>
      <c r="T135" s="470"/>
      <c r="U135" s="470"/>
      <c r="V135" s="471"/>
      <c r="W135" s="139" t="str">
        <f>IF(A135="","", IF(B135="LDV/LDT1", 0.3,  IF(B135="LDT2", 0.4, IF(OR(B135="HLDT/MDPV",B135="HLDT Allowance only", B135="MDPV Allowance only"), 0.5, IF(B135="HDV", 0.6,   ERROR)))))</f>
        <v/>
      </c>
      <c r="X135" s="155" t="str">
        <f t="shared" si="5"/>
        <v/>
      </c>
      <c r="Y135" s="157" t="str">
        <f t="shared" si="6"/>
        <v/>
      </c>
      <c r="Z135" s="276" t="str">
        <f t="shared" si="7"/>
        <v/>
      </c>
      <c r="AA135" s="279" t="str">
        <f t="shared" si="8"/>
        <v/>
      </c>
      <c r="AB135" s="277" t="str">
        <f t="shared" si="9"/>
        <v/>
      </c>
    </row>
    <row r="136" spans="1:28" ht="14.3" customHeight="1">
      <c r="A136" s="304"/>
      <c r="B136" s="305"/>
      <c r="C136" s="330"/>
      <c r="D136" s="301"/>
      <c r="E136" s="301"/>
      <c r="F136" s="301"/>
      <c r="G136" s="301"/>
      <c r="H136" s="306"/>
      <c r="I136" s="306"/>
      <c r="J136" s="306"/>
      <c r="K136" s="306"/>
      <c r="L136" s="306"/>
      <c r="M136" s="306"/>
      <c r="N136" s="335"/>
      <c r="O136" s="335"/>
      <c r="P136" s="470"/>
      <c r="Q136" s="470"/>
      <c r="R136" s="470"/>
      <c r="S136" s="470"/>
      <c r="T136" s="470"/>
      <c r="U136" s="470"/>
      <c r="V136" s="471"/>
      <c r="W136" s="139" t="str">
        <f>IF(A136="","", IF(B136="LDV/LDT1", 0.3,  IF(B136="LDT2", 0.4, IF(OR(B136="HLDT/MDPV",B136="HLDT Allowance only", B136="MDPV Allowance only"), 0.5, IF(B136="HDV", 0.6,   ERROR)))))</f>
        <v/>
      </c>
      <c r="X136" s="155" t="str">
        <f t="shared" si="5"/>
        <v/>
      </c>
      <c r="Y136" s="157" t="str">
        <f t="shared" si="6"/>
        <v/>
      </c>
      <c r="Z136" s="276" t="str">
        <f t="shared" si="7"/>
        <v/>
      </c>
      <c r="AA136" s="279" t="str">
        <f t="shared" si="8"/>
        <v/>
      </c>
      <c r="AB136" s="277" t="str">
        <f t="shared" si="9"/>
        <v/>
      </c>
    </row>
    <row r="137" spans="1:28" ht="14.3" customHeight="1">
      <c r="A137" s="304"/>
      <c r="B137" s="305"/>
      <c r="C137" s="330"/>
      <c r="D137" s="301"/>
      <c r="E137" s="301"/>
      <c r="F137" s="301"/>
      <c r="G137" s="301"/>
      <c r="H137" s="306"/>
      <c r="I137" s="306"/>
      <c r="J137" s="306"/>
      <c r="K137" s="306"/>
      <c r="L137" s="306"/>
      <c r="M137" s="306"/>
      <c r="N137" s="335"/>
      <c r="O137" s="335"/>
      <c r="P137" s="470"/>
      <c r="Q137" s="470"/>
      <c r="R137" s="470"/>
      <c r="S137" s="470"/>
      <c r="T137" s="470"/>
      <c r="U137" s="470"/>
      <c r="V137" s="471"/>
      <c r="W137" s="139" t="str">
        <f>IF(A137="","", IF(B137="LDV/LDT1", 0.3,  IF(B137="LDT2", 0.4, IF(OR(B137="HLDT/MDPV",B137="HLDT Allowance only", B137="MDPV Allowance only"), 0.5, IF(B137="HDV", 0.6,   ERROR)))))</f>
        <v/>
      </c>
      <c r="X137" s="155" t="str">
        <f t="shared" si="5"/>
        <v/>
      </c>
      <c r="Y137" s="157" t="str">
        <f t="shared" si="6"/>
        <v/>
      </c>
      <c r="Z137" s="276" t="str">
        <f t="shared" si="7"/>
        <v/>
      </c>
      <c r="AA137" s="279" t="str">
        <f t="shared" si="8"/>
        <v/>
      </c>
      <c r="AB137" s="277" t="str">
        <f t="shared" si="9"/>
        <v/>
      </c>
    </row>
    <row r="138" spans="1:28" ht="14.3" customHeight="1">
      <c r="A138" s="304"/>
      <c r="B138" s="305"/>
      <c r="C138" s="330"/>
      <c r="D138" s="301"/>
      <c r="E138" s="301"/>
      <c r="F138" s="301"/>
      <c r="G138" s="301"/>
      <c r="H138" s="306"/>
      <c r="I138" s="306"/>
      <c r="J138" s="306"/>
      <c r="K138" s="306"/>
      <c r="L138" s="306"/>
      <c r="M138" s="306"/>
      <c r="N138" s="335"/>
      <c r="O138" s="335"/>
      <c r="P138" s="470"/>
      <c r="Q138" s="470"/>
      <c r="R138" s="470"/>
      <c r="S138" s="470"/>
      <c r="T138" s="470"/>
      <c r="U138" s="470"/>
      <c r="V138" s="471"/>
      <c r="W138" s="139" t="str">
        <f>IF(A138="","", IF(B138="LDV/LDT1", 0.3,  IF(B138="LDT2", 0.4, IF(OR(B138="HLDT/MDPV",B138="HLDT Allowance only", B138="MDPV Allowance only"), 0.5, IF(B138="HDV", 0.6,   ERROR)))))</f>
        <v/>
      </c>
      <c r="X138" s="155" t="str">
        <f t="shared" si="5"/>
        <v/>
      </c>
      <c r="Y138" s="157" t="str">
        <f t="shared" si="6"/>
        <v/>
      </c>
      <c r="Z138" s="276" t="str">
        <f t="shared" si="7"/>
        <v/>
      </c>
      <c r="AA138" s="279" t="str">
        <f t="shared" si="8"/>
        <v/>
      </c>
      <c r="AB138" s="277" t="str">
        <f t="shared" si="9"/>
        <v/>
      </c>
    </row>
    <row r="139" spans="1:28" ht="14.3" customHeight="1">
      <c r="A139" s="304"/>
      <c r="B139" s="305"/>
      <c r="C139" s="330"/>
      <c r="D139" s="301"/>
      <c r="E139" s="301"/>
      <c r="F139" s="301"/>
      <c r="G139" s="301"/>
      <c r="H139" s="306"/>
      <c r="I139" s="306"/>
      <c r="J139" s="306"/>
      <c r="K139" s="306"/>
      <c r="L139" s="306"/>
      <c r="M139" s="306"/>
      <c r="N139" s="335"/>
      <c r="O139" s="335"/>
      <c r="P139" s="470"/>
      <c r="Q139" s="470"/>
      <c r="R139" s="470"/>
      <c r="S139" s="470"/>
      <c r="T139" s="470"/>
      <c r="U139" s="470"/>
      <c r="V139" s="471"/>
      <c r="W139" s="139" t="str">
        <f>IF(A139="","", IF(B139="LDV/LDT1", 0.3,  IF(B139="LDT2", 0.4, IF(OR(B139="HLDT/MDPV",B139="HLDT Allowance only", B139="MDPV Allowance only"), 0.5, IF(B139="HDV", 0.6,   ERROR)))))</f>
        <v/>
      </c>
      <c r="X139" s="155" t="str">
        <f t="shared" si="5"/>
        <v/>
      </c>
      <c r="Y139" s="157" t="str">
        <f t="shared" si="6"/>
        <v/>
      </c>
      <c r="Z139" s="276" t="str">
        <f t="shared" si="7"/>
        <v/>
      </c>
      <c r="AA139" s="279" t="str">
        <f t="shared" si="8"/>
        <v/>
      </c>
      <c r="AB139" s="277" t="str">
        <f t="shared" si="9"/>
        <v/>
      </c>
    </row>
    <row r="140" spans="1:28" ht="14.3" customHeight="1">
      <c r="A140" s="304"/>
      <c r="B140" s="305"/>
      <c r="C140" s="330"/>
      <c r="D140" s="301"/>
      <c r="E140" s="301"/>
      <c r="F140" s="301"/>
      <c r="G140" s="301"/>
      <c r="H140" s="306"/>
      <c r="I140" s="306"/>
      <c r="J140" s="306"/>
      <c r="K140" s="306"/>
      <c r="L140" s="306"/>
      <c r="M140" s="306"/>
      <c r="N140" s="335"/>
      <c r="O140" s="335"/>
      <c r="P140" s="470"/>
      <c r="Q140" s="470"/>
      <c r="R140" s="470"/>
      <c r="S140" s="470"/>
      <c r="T140" s="470"/>
      <c r="U140" s="470"/>
      <c r="V140" s="471"/>
      <c r="W140" s="139" t="str">
        <f>IF(A140="","", IF(B140="LDV/LDT1", 0.3,  IF(B140="LDT2", 0.4, IF(OR(B140="HLDT/MDPV",B140="HLDT Allowance only", B140="MDPV Allowance only"), 0.5, IF(B140="HDV", 0.6,   ERROR)))))</f>
        <v/>
      </c>
      <c r="X140" s="155" t="str">
        <f t="shared" si="5"/>
        <v/>
      </c>
      <c r="Y140" s="157" t="str">
        <f t="shared" si="6"/>
        <v/>
      </c>
      <c r="Z140" s="276" t="str">
        <f t="shared" si="7"/>
        <v/>
      </c>
      <c r="AA140" s="279" t="str">
        <f t="shared" si="8"/>
        <v/>
      </c>
      <c r="AB140" s="277" t="str">
        <f t="shared" si="9"/>
        <v/>
      </c>
    </row>
    <row r="141" spans="1:28" ht="14.3" customHeight="1">
      <c r="A141" s="304"/>
      <c r="B141" s="305"/>
      <c r="C141" s="330"/>
      <c r="D141" s="301"/>
      <c r="E141" s="301"/>
      <c r="F141" s="301"/>
      <c r="G141" s="301"/>
      <c r="H141" s="306"/>
      <c r="I141" s="306"/>
      <c r="J141" s="306"/>
      <c r="K141" s="306"/>
      <c r="L141" s="306"/>
      <c r="M141" s="306"/>
      <c r="N141" s="335"/>
      <c r="O141" s="335"/>
      <c r="P141" s="470"/>
      <c r="Q141" s="470"/>
      <c r="R141" s="470"/>
      <c r="S141" s="470"/>
      <c r="T141" s="470"/>
      <c r="U141" s="470"/>
      <c r="V141" s="471"/>
      <c r="W141" s="139" t="str">
        <f>IF(A141="","", IF(B141="LDV/LDT1", 0.3,  IF(B141="LDT2", 0.4, IF(OR(B141="HLDT/MDPV",B141="HLDT Allowance only", B141="MDPV Allowance only"), 0.5, IF(B141="HDV", 0.6,   ERROR)))))</f>
        <v/>
      </c>
      <c r="X141" s="155" t="str">
        <f t="shared" si="5"/>
        <v/>
      </c>
      <c r="Y141" s="157" t="str">
        <f t="shared" si="6"/>
        <v/>
      </c>
      <c r="Z141" s="276" t="str">
        <f t="shared" si="7"/>
        <v/>
      </c>
      <c r="AA141" s="279" t="str">
        <f t="shared" si="8"/>
        <v/>
      </c>
      <c r="AB141" s="277" t="str">
        <f t="shared" si="9"/>
        <v/>
      </c>
    </row>
    <row r="142" spans="1:28" ht="14.3" customHeight="1">
      <c r="A142" s="304"/>
      <c r="B142" s="305"/>
      <c r="C142" s="330"/>
      <c r="D142" s="301"/>
      <c r="E142" s="301"/>
      <c r="F142" s="301"/>
      <c r="G142" s="301"/>
      <c r="H142" s="306"/>
      <c r="I142" s="306"/>
      <c r="J142" s="306"/>
      <c r="K142" s="306"/>
      <c r="L142" s="306"/>
      <c r="M142" s="306"/>
      <c r="N142" s="335"/>
      <c r="O142" s="335"/>
      <c r="P142" s="470"/>
      <c r="Q142" s="470"/>
      <c r="R142" s="470"/>
      <c r="S142" s="470"/>
      <c r="T142" s="470"/>
      <c r="U142" s="470"/>
      <c r="V142" s="471"/>
      <c r="W142" s="139" t="str">
        <f>IF(A142="","", IF(B142="LDV/LDT1", 0.3,  IF(B142="LDT2", 0.4, IF(OR(B142="HLDT/MDPV",B142="HLDT Allowance only", B142="MDPV Allowance only"), 0.5, IF(B142="HDV", 0.6,   ERROR)))))</f>
        <v/>
      </c>
      <c r="X142" s="155" t="str">
        <f t="shared" si="5"/>
        <v/>
      </c>
      <c r="Y142" s="157" t="str">
        <f t="shared" si="6"/>
        <v/>
      </c>
      <c r="Z142" s="276" t="str">
        <f t="shared" si="7"/>
        <v/>
      </c>
      <c r="AA142" s="279" t="str">
        <f t="shared" si="8"/>
        <v/>
      </c>
      <c r="AB142" s="277" t="str">
        <f t="shared" si="9"/>
        <v/>
      </c>
    </row>
    <row r="143" spans="1:28" ht="14.3" customHeight="1">
      <c r="A143" s="304"/>
      <c r="B143" s="305"/>
      <c r="C143" s="330"/>
      <c r="D143" s="301"/>
      <c r="E143" s="301"/>
      <c r="F143" s="301"/>
      <c r="G143" s="301"/>
      <c r="H143" s="306"/>
      <c r="I143" s="306"/>
      <c r="J143" s="306"/>
      <c r="K143" s="306"/>
      <c r="L143" s="306"/>
      <c r="M143" s="306"/>
      <c r="N143" s="335"/>
      <c r="O143" s="335"/>
      <c r="P143" s="470"/>
      <c r="Q143" s="470"/>
      <c r="R143" s="470"/>
      <c r="S143" s="470"/>
      <c r="T143" s="470"/>
      <c r="U143" s="470"/>
      <c r="V143" s="471"/>
      <c r="W143" s="139" t="str">
        <f>IF(A143="","", IF(B143="LDV/LDT1", 0.3,  IF(B143="LDT2", 0.4, IF(OR(B143="HLDT/MDPV",B143="HLDT Allowance only", B143="MDPV Allowance only"), 0.5, IF(B143="HDV", 0.6,   ERROR)))))</f>
        <v/>
      </c>
      <c r="X143" s="155" t="str">
        <f t="shared" si="5"/>
        <v/>
      </c>
      <c r="Y143" s="157" t="str">
        <f t="shared" si="6"/>
        <v/>
      </c>
      <c r="Z143" s="276" t="str">
        <f t="shared" si="7"/>
        <v/>
      </c>
      <c r="AA143" s="279" t="str">
        <f t="shared" si="8"/>
        <v/>
      </c>
      <c r="AB143" s="277" t="str">
        <f t="shared" si="9"/>
        <v/>
      </c>
    </row>
    <row r="144" spans="1:28" ht="14.3" customHeight="1">
      <c r="A144" s="304"/>
      <c r="B144" s="305"/>
      <c r="C144" s="330"/>
      <c r="D144" s="301"/>
      <c r="E144" s="301"/>
      <c r="F144" s="301"/>
      <c r="G144" s="301"/>
      <c r="H144" s="306"/>
      <c r="I144" s="306"/>
      <c r="J144" s="306"/>
      <c r="K144" s="306"/>
      <c r="L144" s="306"/>
      <c r="M144" s="306"/>
      <c r="N144" s="335"/>
      <c r="O144" s="335"/>
      <c r="P144" s="470"/>
      <c r="Q144" s="470"/>
      <c r="R144" s="470"/>
      <c r="S144" s="470"/>
      <c r="T144" s="470"/>
      <c r="U144" s="470"/>
      <c r="V144" s="471"/>
      <c r="W144" s="139" t="str">
        <f>IF(A144="","", IF(B144="LDV/LDT1", 0.3,  IF(B144="LDT2", 0.4, IF(OR(B144="HLDT/MDPV",B144="HLDT Allowance only", B144="MDPV Allowance only"), 0.5, IF(B144="HDV", 0.6,   ERROR)))))</f>
        <v/>
      </c>
      <c r="X144" s="155" t="str">
        <f t="shared" si="5"/>
        <v/>
      </c>
      <c r="Y144" s="157" t="str">
        <f t="shared" si="6"/>
        <v/>
      </c>
      <c r="Z144" s="276" t="str">
        <f t="shared" si="7"/>
        <v/>
      </c>
      <c r="AA144" s="279" t="str">
        <f t="shared" si="8"/>
        <v/>
      </c>
      <c r="AB144" s="277" t="str">
        <f t="shared" si="9"/>
        <v/>
      </c>
    </row>
    <row r="145" spans="1:28" ht="14.3" customHeight="1">
      <c r="A145" s="304"/>
      <c r="B145" s="305"/>
      <c r="C145" s="330"/>
      <c r="D145" s="301"/>
      <c r="E145" s="301"/>
      <c r="F145" s="301"/>
      <c r="G145" s="301"/>
      <c r="H145" s="306"/>
      <c r="I145" s="306"/>
      <c r="J145" s="306"/>
      <c r="K145" s="306"/>
      <c r="L145" s="306"/>
      <c r="M145" s="306"/>
      <c r="N145" s="335"/>
      <c r="O145" s="335"/>
      <c r="P145" s="470"/>
      <c r="Q145" s="470"/>
      <c r="R145" s="470"/>
      <c r="S145" s="470"/>
      <c r="T145" s="470"/>
      <c r="U145" s="470"/>
      <c r="V145" s="471"/>
      <c r="W145" s="139" t="str">
        <f>IF(A145="","", IF(B145="LDV/LDT1", 0.3,  IF(B145="LDT2", 0.4, IF(OR(B145="HLDT/MDPV",B145="HLDT Allowance only", B145="MDPV Allowance only"), 0.5, IF(B145="HDV", 0.6,   ERROR)))))</f>
        <v/>
      </c>
      <c r="X145" s="155" t="str">
        <f t="shared" si="5"/>
        <v/>
      </c>
      <c r="Y145" s="157" t="str">
        <f t="shared" si="6"/>
        <v/>
      </c>
      <c r="Z145" s="276" t="str">
        <f t="shared" si="7"/>
        <v/>
      </c>
      <c r="AA145" s="279" t="str">
        <f t="shared" si="8"/>
        <v/>
      </c>
      <c r="AB145" s="277" t="str">
        <f t="shared" si="9"/>
        <v/>
      </c>
    </row>
    <row r="146" spans="1:28" ht="14.3" customHeight="1">
      <c r="A146" s="304"/>
      <c r="B146" s="305"/>
      <c r="C146" s="330"/>
      <c r="D146" s="301"/>
      <c r="E146" s="301"/>
      <c r="F146" s="301"/>
      <c r="G146" s="301"/>
      <c r="H146" s="306"/>
      <c r="I146" s="306"/>
      <c r="J146" s="306"/>
      <c r="K146" s="306"/>
      <c r="L146" s="306"/>
      <c r="M146" s="306"/>
      <c r="N146" s="335"/>
      <c r="O146" s="335"/>
      <c r="P146" s="470"/>
      <c r="Q146" s="470"/>
      <c r="R146" s="470"/>
      <c r="S146" s="470"/>
      <c r="T146" s="470"/>
      <c r="U146" s="470"/>
      <c r="V146" s="471"/>
      <c r="W146" s="139" t="str">
        <f>IF(A146="","", IF(B146="LDV/LDT1", 0.3,  IF(B146="LDT2", 0.4, IF(OR(B146="HLDT/MDPV",B146="HLDT Allowance only", B146="MDPV Allowance only"), 0.5, IF(B146="HDV", 0.6,   ERROR)))))</f>
        <v/>
      </c>
      <c r="X146" s="155" t="str">
        <f t="shared" si="5"/>
        <v/>
      </c>
      <c r="Y146" s="157" t="str">
        <f t="shared" si="6"/>
        <v/>
      </c>
      <c r="Z146" s="276" t="str">
        <f t="shared" si="7"/>
        <v/>
      </c>
      <c r="AA146" s="279" t="str">
        <f t="shared" si="8"/>
        <v/>
      </c>
      <c r="AB146" s="277" t="str">
        <f t="shared" si="9"/>
        <v/>
      </c>
    </row>
    <row r="147" spans="1:28" ht="14.3" customHeight="1">
      <c r="A147" s="304"/>
      <c r="B147" s="305"/>
      <c r="C147" s="330"/>
      <c r="D147" s="301"/>
      <c r="E147" s="301"/>
      <c r="F147" s="301"/>
      <c r="G147" s="301"/>
      <c r="H147" s="306"/>
      <c r="I147" s="306"/>
      <c r="J147" s="306"/>
      <c r="K147" s="306"/>
      <c r="L147" s="306"/>
      <c r="M147" s="306"/>
      <c r="N147" s="335"/>
      <c r="O147" s="335"/>
      <c r="P147" s="470"/>
      <c r="Q147" s="470"/>
      <c r="R147" s="470"/>
      <c r="S147" s="470"/>
      <c r="T147" s="470"/>
      <c r="U147" s="470"/>
      <c r="V147" s="471"/>
      <c r="W147" s="139" t="str">
        <f>IF(A147="","", IF(B147="LDV/LDT1", 0.3,  IF(B147="LDT2", 0.4, IF(OR(B147="HLDT/MDPV",B147="HLDT Allowance only", B147="MDPV Allowance only"), 0.5, IF(B147="HDV", 0.6,   ERROR)))))</f>
        <v/>
      </c>
      <c r="X147" s="155" t="str">
        <f t="shared" si="5"/>
        <v/>
      </c>
      <c r="Y147" s="157" t="str">
        <f t="shared" si="6"/>
        <v/>
      </c>
      <c r="Z147" s="276" t="str">
        <f t="shared" si="7"/>
        <v/>
      </c>
      <c r="AA147" s="279" t="str">
        <f t="shared" si="8"/>
        <v/>
      </c>
      <c r="AB147" s="277" t="str">
        <f t="shared" si="9"/>
        <v/>
      </c>
    </row>
    <row r="148" spans="1:28" ht="14.3" customHeight="1">
      <c r="A148" s="304"/>
      <c r="B148" s="305"/>
      <c r="C148" s="330"/>
      <c r="D148" s="301"/>
      <c r="E148" s="301"/>
      <c r="F148" s="301"/>
      <c r="G148" s="301"/>
      <c r="H148" s="306"/>
      <c r="I148" s="306"/>
      <c r="J148" s="306"/>
      <c r="K148" s="306"/>
      <c r="L148" s="306"/>
      <c r="M148" s="306"/>
      <c r="N148" s="335"/>
      <c r="O148" s="335"/>
      <c r="P148" s="470"/>
      <c r="Q148" s="470"/>
      <c r="R148" s="470"/>
      <c r="S148" s="470"/>
      <c r="T148" s="470"/>
      <c r="U148" s="470"/>
      <c r="V148" s="471"/>
      <c r="W148" s="139" t="str">
        <f>IF(A148="","", IF(B148="LDV/LDT1", 0.3,  IF(B148="LDT2", 0.4, IF(OR(B148="HLDT/MDPV",B148="HLDT Allowance only", B148="MDPV Allowance only"), 0.5, IF(B148="HDV", 0.6,   ERROR)))))</f>
        <v/>
      </c>
      <c r="X148" s="155" t="str">
        <f t="shared" si="5"/>
        <v/>
      </c>
      <c r="Y148" s="157" t="str">
        <f t="shared" si="6"/>
        <v/>
      </c>
      <c r="Z148" s="276" t="str">
        <f t="shared" si="7"/>
        <v/>
      </c>
      <c r="AA148" s="279" t="str">
        <f t="shared" si="8"/>
        <v/>
      </c>
      <c r="AB148" s="277" t="str">
        <f t="shared" si="9"/>
        <v/>
      </c>
    </row>
    <row r="149" spans="1:28" ht="14.3" customHeight="1">
      <c r="A149" s="304"/>
      <c r="B149" s="305"/>
      <c r="C149" s="330"/>
      <c r="D149" s="301"/>
      <c r="E149" s="301"/>
      <c r="F149" s="301"/>
      <c r="G149" s="301"/>
      <c r="H149" s="306"/>
      <c r="I149" s="306"/>
      <c r="J149" s="306"/>
      <c r="K149" s="306"/>
      <c r="L149" s="306"/>
      <c r="M149" s="306"/>
      <c r="N149" s="335"/>
      <c r="O149" s="335"/>
      <c r="P149" s="470"/>
      <c r="Q149" s="470"/>
      <c r="R149" s="470"/>
      <c r="S149" s="470"/>
      <c r="T149" s="470"/>
      <c r="U149" s="470"/>
      <c r="V149" s="471"/>
      <c r="W149" s="139" t="str">
        <f>IF(A149="","", IF(B149="LDV/LDT1", 0.3,  IF(B149="LDT2", 0.4, IF(OR(B149="HLDT/MDPV",B149="HLDT Allowance only", B149="MDPV Allowance only"), 0.5, IF(B149="HDV", 0.6,   ERROR)))))</f>
        <v/>
      </c>
      <c r="X149" s="155" t="str">
        <f t="shared" ref="X149:X212" si="10">IF(A149="", "", IF(J149 = "Yes", W149, IF(K149="Yes", W149, IF(AND(A149&lt;&gt;"",B149="HDV",E149="Statement"), MAX(C149, W149),C149))))</f>
        <v/>
      </c>
      <c r="Y149" s="157" t="str">
        <f t="shared" ref="Y149:Y212" si="11">IF(A149="","",IF(AND(A149&lt;&gt;"",L149="Yes",$C$8&gt;2021),"ERROR--Can't Use Early Allowances after 2021MY",
IF(AND(A149&lt;&gt;"",B149="HLDT Allowance only",$C$8=2017),"Can't Use HLDT Allowance before 2018MY",IF(AND(A149&lt;&gt;"",B149="MDPV Allowance only",$C$8=2017),"Can't Use MDPV Allowance before 2018MY",IF(AND(A149&lt;&gt;"",B149="HLDT/MDPV",$C$8=2017),"Can't Use HLDT/MDPV Allowance before 2018MY",IF(AND(A149&lt;&gt;"",B149="HDV",$C$8=2017),"Can't Use HDV Allowance before 2018MY",IF(AND(A149&lt;&gt;"",L149="Yes",J149&lt;&gt;"Yes",K149&lt;&gt;"Yes",C149&gt;W149),"ERROR--Early Allowance evaporative family does not comply with Tier 3 standards and is not a 2015 or 2016 Carryover PZEV or Carryover LEV3 Option 1 (Rig Test) Evap family",IF(AND(A149&lt;&gt;"",L149="Yes",B149="HDV",O149=""),"FIX 50-St Prod'n--needed for HDV Allowances",IF(AND(A149&lt;&gt;"",B149="MDPV Allowance only",O149=""),"FIX 50-St Prod'n--needed for MDPV early allowances",IF(AND(A149&lt;&gt;"",L149="Yes",B149="LDV/LDT1",N149=""),"FIX Fed Prod'n--needed for LDV/LDT1 early allowances",IF(AND(A149&lt;&gt;"",L149="Yes",B149="LDT2",N149=""),"FIX Fed Prod'n--needed for LDT2 early allowances",IF(AND(A149&lt;&gt;"",L149="Yes",B149="HLDT Allowance only",N149=""),"FIX Fed Prod'n--needed for HLDT early allowances",IF(AND(A149&lt;&gt;"",L149="Yes",B149="HLDT/MDPV"),"ERROR in Col B--must use HLDT Allowance only or MDPV Allowance only value from Column B menu and corresponding production values for HLDT Allowances or MDPV Allowances as applicable",IF(AND(A149&lt;&gt;"",B149="HDV",D149=""),"ERROR--Column B is HDV but HDV Class in Column E is Blank",IF(AND(A149&lt;&gt;"",B149&lt;&gt;"",B149&lt;&gt;"HDV",D149&lt;&gt;""),"ERROR--Column B is not HDV but you entered a HDV Class in Column E",IF(AND(A149&lt;&gt;"",B149="HDV",D149=4,E149=""),"ERROR--Column E indicates HDV Class 4-8 but Certification Basis in Column F is Blank",IF(AND(A149&lt;&gt;"",B149="HDV",D149=5,E149=""),"ERROR--Column E indicates HDV Class 4-8 but Certification Basis in Column F is Blank",IF(AND(A149&lt;&gt;"",B149="HDV",D149=6,E149=""),"ERROR--Column E indicates HDV Class 4-8 but Certification Basis in Column F is Blank",IF(AND(A149&lt;&gt;"",B149="HDV",D149=7,E149=""),"ERROR--Column E indicates HDV Class 4-8 but Certification Basis in Column F is Blank",IF(AND(A149&lt;&gt;"",B149="HDV",D149=8,E149=""),"ERROR--Column E indicates HDV Class 4-8 but Certification Basis in Column F is Blank",IF(AND(A149&lt;&gt;"",D149="2b",E149="Statement"),"ERROR in Columns E &amp; F---Can't use Statement for Certification Basis of Class 2b HDVs",IF(AND(A149&lt;&gt;"",D149=3,E149="Statement"),"ERROR in Columns E &amp; F---Can't use Statement for Certification Basis of Class 3 HDVs",IF(AND(A149&lt;&gt;"",B149&lt;&gt;"HDV",E149="Statement"),"ERROR in Columns B &amp; F---Can only use Statement as the Certification Basis of Class 4 and above HDVs",IF(AND(A149&lt;&gt;"",I149="Phase 2",J149="No"),"ERROR--Can only use Phase 2 test fuel for 2015-2016 Carryover PZEV Option 1 (Rig Test) Evaporative Families",IF(AND(A149&lt;&gt;"",I149="NA",E149&lt;&gt;"Statement"),"ERROR in Columns F &amp; J---Can only use NA for Test Fuel if Certification is based on a Statement",IF(AND(A149&lt;&gt;"",J149="Yes",I149&lt;&gt;"Phase 2"),"ERROR--Test fuel must be Phase 2 for 2015-2016 Carryover PZEV Option 1 (Rig test) evaporative families",IF(AND(A149&lt;&gt;"",J149="Yes",C149&lt;&gt;0.35,C149&lt;&gt;0.5,C149&lt;&gt;0.75),"ERROR--FEL must be 0.350, 0.500 or 0.750 for 2015-2016 Carryover PZEV Option 1 (Rig test) evaporative families",IF(AND(A149&lt;&gt;"",J149="Yes",B149&lt;&gt;"LDV/LDT1",B149&lt;&gt;"LDT2",B149&lt;&gt;"HLDT/MDPV"),"ERROR--Vehicle class must be LDV/LDT1 or LDT2 or HLDT/MDPV for 2015-2016 Carryover PZEV Option 1 (Rig test) evaporative families",IF(AND(A149&lt;&gt;"",$C$8&gt;2019,J149="Yes",L149&lt;&gt;"Yes"),"ERROR--Can't use Carryover data from 2015-2016 PZEV Option 1 (Rig test) using Phase 2 test fuel after 2019MY (or after 2021MY if used as an Early Allowance)",IF(AND(A149&lt;&gt;"",K149="Yes",I149&lt;&gt;"LEV 3"),"ERROR--Test fuel must be LEV 3 for 2015-2016 Carryover LEV3 Option 1 (Rig test) evaporative families",IF(AND(A149&lt;&gt;"",K149="Yes",C149&lt;&gt;0.35,C149&lt;&gt;0.5,C149&lt;&gt;0.75),"ERROR--FEL must be 0.350, 0.500 or 0.750 for 2015-2016 Carryover LEV3 Option 1 (Rig test) evaporative families",IF(AND(A149&lt;&gt;"",$C$8&gt;2021,K149="Yes"),"ERROR--Can't use Carryover data from 2015-2016 CARB LEV3 Option 1 (Rig test) using LEV 3 test fuel after 2021MY",IF(AND(A149&lt;&gt;"",B149&lt;&gt;"LDV/LDT1",G149=120),"ERROR--Useful Life must be 150,000 miles for this Tier 3 Evaporative Family",IF(AND(A149&lt;&gt;"",L149="Yes",M149&lt;&gt;2015,M149&lt;&gt;2016,M149&lt;&gt;2017),"FIX Model Year Early Allowance was earned",IF(AND(A149&lt;&gt;"",L149="No",M149&lt;&gt;"",M149&lt;&gt;"NA"),"Error in cols M &amp; N---column M indicates No Allowance but Column N indicates an allowance was earned",IF(AND(A149&lt;&gt;"",L149="Yes",B149&lt;&gt;"HDV",B149&lt;&gt;"HLDT Allowance only",B149&lt;&gt;"MDPV Allowance only",M149=2017),"ERROR--Early allowances can't be earned in 2017MY for LDV/LDT1 and LDT2 Evaporative Families",IF(AND(A149&lt;&gt;"",$C$8=2017,N149=""),"FIX Federal Prod'n--needed for 2017MY compliance",IF(AND(A149&lt;&gt;"",$C$8&lt;&gt;2017,L149="No",O149=""),"FIX 50-St Prod'n",IF(AND(A149&lt;&gt;"",B149="HLDT Allowance only",L149&lt;&gt;"Yes"),"ERROR - Cols B &amp; M--Column B indicates an Allowance is being used but Column M indicates No Allowance",IF(AND(A149&lt;&gt;"",B149="MDPV Allowance only",L149&lt;&gt;"Yes"),"ERROR - Cols B &amp; M--Column B indicates an Allowance is being use but Column M indicates No Allowance",IF(AND(A149&lt;&gt;"",B149="HDV",D149&lt;&gt; "2b", L149="Yes",F149 =""),"FIX Column G 'HDV also meets ORVR Standards'---needed for HDV Class 3 and above Allowances",IF(AND(A149&lt;&gt;"",B149="HDV",D149&lt;&gt; "2b", L149="Yes",F149 ="Yes"), 2*O149,IF(AND(A149&lt;&gt;"",L149="Yes",B149="LDV/LDT1"),N149,IF(AND(A149&lt;&gt;"",L149="Yes",B149="LDT2"),N149,IF(AND(A149&lt;&gt;"",L149="Yes",B149="HLDT Allowance only"),N149,IF(AND(A149&lt;&gt;"",L149="No",$C$8=2017),N149,O149))))))))))))))))))))))))))))))))))))))))))))))</f>
        <v/>
      </c>
      <c r="Z149" s="276" t="str">
        <f t="shared" ref="Z149:Z212" si="12">IF(AND(A149="",N149&lt;&gt;""),"FIX TEST GROUP",IF(AND(A149="",O149&lt;&gt;""),"FIX TEST GROUP",IF(A149="","", IF(B149="","FIX CLASS",IF(C149="","FIX FEL",IF(G149="","FIX U/L Miles",IF(I149="","FIX Test Fuel",IF(J149="","FIX PZEV Carryover",IF(K149="","FIX CARB Opt 1 Carryover",IF(L149="","FIX Allowance Y/N",IF(M149="","FIX Allowance MY",IF(Y149="","FIX PROD'N in Column Q",Y149*X149))))))))))))</f>
        <v/>
      </c>
      <c r="AA149" s="279" t="str">
        <f t="shared" ref="AA149:AA212" si="13">IF(A149="","",IF(AND(A149&lt;&gt;"",B149="LDV/LDT1",C149&lt;=0.5),"OK",IF(AND(A149&lt;&gt;"",B149="LDT2",C149&lt;=0.65),"OK",IF(AND(A149&lt;&gt;"",B149="HLDT/MDPV",C149&lt;=0.9),"OK",IF(AND(A149&lt;&gt;"",B149="HLDT/MDPV",C149&gt;0.9,C149&lt;=1),"OK if HLDTs &lt; 0.9",IF(AND(A149&lt;&gt;"",B149="HDV",D149="2b",C149&lt;=1.4),"OK",IF(AND(A149&lt;&gt;"",B149="HDV",D149=3,C149&lt;=1.4),"OK",IF(AND(A149&lt;&gt;"",B149="HDV",C149&lt;=1.9, D149&gt;=4),"OK",IF(AND(A149&lt;&gt;"",B149="HLDT Allowance only"),"OK",IF(AND(A149&lt;&gt;"",B149="MDPV Allowance only"),"OK","FEL exceeds CAP"))))))))))</f>
        <v/>
      </c>
      <c r="AB149" s="277" t="str">
        <f t="shared" ref="AB149:AB212" si="14">IF(ISNUMBER(Y149)=TRUE, "", Y149)</f>
        <v/>
      </c>
    </row>
    <row r="150" spans="1:28" ht="14.3" customHeight="1">
      <c r="A150" s="304"/>
      <c r="B150" s="305"/>
      <c r="C150" s="330"/>
      <c r="D150" s="301"/>
      <c r="E150" s="301"/>
      <c r="F150" s="301"/>
      <c r="G150" s="301"/>
      <c r="H150" s="306"/>
      <c r="I150" s="306"/>
      <c r="J150" s="306"/>
      <c r="K150" s="306"/>
      <c r="L150" s="306"/>
      <c r="M150" s="306"/>
      <c r="N150" s="335"/>
      <c r="O150" s="335"/>
      <c r="P150" s="470"/>
      <c r="Q150" s="470"/>
      <c r="R150" s="470"/>
      <c r="S150" s="470"/>
      <c r="T150" s="470"/>
      <c r="U150" s="470"/>
      <c r="V150" s="471"/>
      <c r="W150" s="139" t="str">
        <f>IF(A150="","", IF(B150="LDV/LDT1", 0.3,  IF(B150="LDT2", 0.4, IF(OR(B150="HLDT/MDPV",B150="HLDT Allowance only", B150="MDPV Allowance only"), 0.5, IF(B150="HDV", 0.6,   ERROR)))))</f>
        <v/>
      </c>
      <c r="X150" s="155" t="str">
        <f t="shared" si="10"/>
        <v/>
      </c>
      <c r="Y150" s="157" t="str">
        <f t="shared" si="11"/>
        <v/>
      </c>
      <c r="Z150" s="276" t="str">
        <f t="shared" si="12"/>
        <v/>
      </c>
      <c r="AA150" s="279" t="str">
        <f t="shared" si="13"/>
        <v/>
      </c>
      <c r="AB150" s="277" t="str">
        <f t="shared" si="14"/>
        <v/>
      </c>
    </row>
    <row r="151" spans="1:28" ht="14.3" customHeight="1">
      <c r="A151" s="304"/>
      <c r="B151" s="305"/>
      <c r="C151" s="330"/>
      <c r="D151" s="301"/>
      <c r="E151" s="301"/>
      <c r="F151" s="301"/>
      <c r="G151" s="301"/>
      <c r="H151" s="306"/>
      <c r="I151" s="306"/>
      <c r="J151" s="306"/>
      <c r="K151" s="306"/>
      <c r="L151" s="306"/>
      <c r="M151" s="306"/>
      <c r="N151" s="335"/>
      <c r="O151" s="335"/>
      <c r="P151" s="470"/>
      <c r="Q151" s="470"/>
      <c r="R151" s="470"/>
      <c r="S151" s="470"/>
      <c r="T151" s="470"/>
      <c r="U151" s="470"/>
      <c r="V151" s="471"/>
      <c r="W151" s="139" t="str">
        <f>IF(A151="","", IF(B151="LDV/LDT1", 0.3,  IF(B151="LDT2", 0.4, IF(OR(B151="HLDT/MDPV",B151="HLDT Allowance only", B151="MDPV Allowance only"), 0.5, IF(B151="HDV", 0.6,   ERROR)))))</f>
        <v/>
      </c>
      <c r="X151" s="155" t="str">
        <f t="shared" si="10"/>
        <v/>
      </c>
      <c r="Y151" s="157" t="str">
        <f t="shared" si="11"/>
        <v/>
      </c>
      <c r="Z151" s="276" t="str">
        <f t="shared" si="12"/>
        <v/>
      </c>
      <c r="AA151" s="279" t="str">
        <f t="shared" si="13"/>
        <v/>
      </c>
      <c r="AB151" s="277" t="str">
        <f t="shared" si="14"/>
        <v/>
      </c>
    </row>
    <row r="152" spans="1:28" ht="14.3" customHeight="1">
      <c r="A152" s="304"/>
      <c r="B152" s="305"/>
      <c r="C152" s="330"/>
      <c r="D152" s="301"/>
      <c r="E152" s="301"/>
      <c r="F152" s="301"/>
      <c r="G152" s="301"/>
      <c r="H152" s="306"/>
      <c r="I152" s="306"/>
      <c r="J152" s="306"/>
      <c r="K152" s="306"/>
      <c r="L152" s="306"/>
      <c r="M152" s="306"/>
      <c r="N152" s="335"/>
      <c r="O152" s="335"/>
      <c r="P152" s="470"/>
      <c r="Q152" s="470"/>
      <c r="R152" s="470"/>
      <c r="S152" s="470"/>
      <c r="T152" s="470"/>
      <c r="U152" s="470"/>
      <c r="V152" s="471"/>
      <c r="W152" s="139" t="str">
        <f>IF(A152="","", IF(B152="LDV/LDT1", 0.3,  IF(B152="LDT2", 0.4, IF(OR(B152="HLDT/MDPV",B152="HLDT Allowance only", B152="MDPV Allowance only"), 0.5, IF(B152="HDV", 0.6,   ERROR)))))</f>
        <v/>
      </c>
      <c r="X152" s="155" t="str">
        <f t="shared" si="10"/>
        <v/>
      </c>
      <c r="Y152" s="157" t="str">
        <f t="shared" si="11"/>
        <v/>
      </c>
      <c r="Z152" s="276" t="str">
        <f t="shared" si="12"/>
        <v/>
      </c>
      <c r="AA152" s="279" t="str">
        <f t="shared" si="13"/>
        <v/>
      </c>
      <c r="AB152" s="277" t="str">
        <f t="shared" si="14"/>
        <v/>
      </c>
    </row>
    <row r="153" spans="1:28" ht="14.3" customHeight="1">
      <c r="A153" s="304"/>
      <c r="B153" s="305"/>
      <c r="C153" s="330"/>
      <c r="D153" s="301"/>
      <c r="E153" s="301"/>
      <c r="F153" s="301"/>
      <c r="G153" s="301"/>
      <c r="H153" s="306"/>
      <c r="I153" s="306"/>
      <c r="J153" s="306"/>
      <c r="K153" s="306"/>
      <c r="L153" s="306"/>
      <c r="M153" s="306"/>
      <c r="N153" s="335"/>
      <c r="O153" s="335"/>
      <c r="P153" s="470"/>
      <c r="Q153" s="470"/>
      <c r="R153" s="470"/>
      <c r="S153" s="470"/>
      <c r="T153" s="470"/>
      <c r="U153" s="470"/>
      <c r="V153" s="471"/>
      <c r="W153" s="139" t="str">
        <f>IF(A153="","", IF(B153="LDV/LDT1", 0.3,  IF(B153="LDT2", 0.4, IF(OR(B153="HLDT/MDPV",B153="HLDT Allowance only", B153="MDPV Allowance only"), 0.5, IF(B153="HDV", 0.6,   ERROR)))))</f>
        <v/>
      </c>
      <c r="X153" s="155" t="str">
        <f t="shared" si="10"/>
        <v/>
      </c>
      <c r="Y153" s="157" t="str">
        <f t="shared" si="11"/>
        <v/>
      </c>
      <c r="Z153" s="276" t="str">
        <f t="shared" si="12"/>
        <v/>
      </c>
      <c r="AA153" s="279" t="str">
        <f t="shared" si="13"/>
        <v/>
      </c>
      <c r="AB153" s="277" t="str">
        <f t="shared" si="14"/>
        <v/>
      </c>
    </row>
    <row r="154" spans="1:28" ht="14.3" customHeight="1">
      <c r="A154" s="304"/>
      <c r="B154" s="305"/>
      <c r="C154" s="330"/>
      <c r="D154" s="301"/>
      <c r="E154" s="301"/>
      <c r="F154" s="301"/>
      <c r="G154" s="301"/>
      <c r="H154" s="306"/>
      <c r="I154" s="306"/>
      <c r="J154" s="306"/>
      <c r="K154" s="306"/>
      <c r="L154" s="306"/>
      <c r="M154" s="306"/>
      <c r="N154" s="335"/>
      <c r="O154" s="335"/>
      <c r="P154" s="470"/>
      <c r="Q154" s="470"/>
      <c r="R154" s="470"/>
      <c r="S154" s="470"/>
      <c r="T154" s="470"/>
      <c r="U154" s="470"/>
      <c r="V154" s="471"/>
      <c r="W154" s="139" t="str">
        <f>IF(A154="","", IF(B154="LDV/LDT1", 0.3,  IF(B154="LDT2", 0.4, IF(OR(B154="HLDT/MDPV",B154="HLDT Allowance only", B154="MDPV Allowance only"), 0.5, IF(B154="HDV", 0.6,   ERROR)))))</f>
        <v/>
      </c>
      <c r="X154" s="155" t="str">
        <f t="shared" si="10"/>
        <v/>
      </c>
      <c r="Y154" s="157" t="str">
        <f t="shared" si="11"/>
        <v/>
      </c>
      <c r="Z154" s="276" t="str">
        <f t="shared" si="12"/>
        <v/>
      </c>
      <c r="AA154" s="279" t="str">
        <f t="shared" si="13"/>
        <v/>
      </c>
      <c r="AB154" s="277" t="str">
        <f t="shared" si="14"/>
        <v/>
      </c>
    </row>
    <row r="155" spans="1:28" ht="14.3" customHeight="1">
      <c r="A155" s="304"/>
      <c r="B155" s="305"/>
      <c r="C155" s="330"/>
      <c r="D155" s="301"/>
      <c r="E155" s="301"/>
      <c r="F155" s="301"/>
      <c r="G155" s="301"/>
      <c r="H155" s="306"/>
      <c r="I155" s="306"/>
      <c r="J155" s="306"/>
      <c r="K155" s="306"/>
      <c r="L155" s="306"/>
      <c r="M155" s="306"/>
      <c r="N155" s="335"/>
      <c r="O155" s="335"/>
      <c r="P155" s="470"/>
      <c r="Q155" s="470"/>
      <c r="R155" s="470"/>
      <c r="S155" s="470"/>
      <c r="T155" s="470"/>
      <c r="U155" s="470"/>
      <c r="V155" s="471"/>
      <c r="W155" s="139" t="str">
        <f>IF(A155="","", IF(B155="LDV/LDT1", 0.3,  IF(B155="LDT2", 0.4, IF(OR(B155="HLDT/MDPV",B155="HLDT Allowance only", B155="MDPV Allowance only"), 0.5, IF(B155="HDV", 0.6,   ERROR)))))</f>
        <v/>
      </c>
      <c r="X155" s="155" t="str">
        <f t="shared" si="10"/>
        <v/>
      </c>
      <c r="Y155" s="157" t="str">
        <f t="shared" si="11"/>
        <v/>
      </c>
      <c r="Z155" s="276" t="str">
        <f t="shared" si="12"/>
        <v/>
      </c>
      <c r="AA155" s="279" t="str">
        <f t="shared" si="13"/>
        <v/>
      </c>
      <c r="AB155" s="277" t="str">
        <f t="shared" si="14"/>
        <v/>
      </c>
    </row>
    <row r="156" spans="1:28" ht="14.3" customHeight="1">
      <c r="A156" s="304"/>
      <c r="B156" s="305"/>
      <c r="C156" s="330"/>
      <c r="D156" s="301"/>
      <c r="E156" s="301"/>
      <c r="F156" s="301"/>
      <c r="G156" s="301"/>
      <c r="H156" s="306"/>
      <c r="I156" s="306"/>
      <c r="J156" s="306"/>
      <c r="K156" s="306"/>
      <c r="L156" s="306"/>
      <c r="M156" s="306"/>
      <c r="N156" s="335"/>
      <c r="O156" s="335"/>
      <c r="P156" s="470"/>
      <c r="Q156" s="470"/>
      <c r="R156" s="470"/>
      <c r="S156" s="470"/>
      <c r="T156" s="470"/>
      <c r="U156" s="470"/>
      <c r="V156" s="471"/>
      <c r="W156" s="139" t="str">
        <f>IF(A156="","", IF(B156="LDV/LDT1", 0.3,  IF(B156="LDT2", 0.4, IF(OR(B156="HLDT/MDPV",B156="HLDT Allowance only", B156="MDPV Allowance only"), 0.5, IF(B156="HDV", 0.6,   ERROR)))))</f>
        <v/>
      </c>
      <c r="X156" s="155" t="str">
        <f t="shared" si="10"/>
        <v/>
      </c>
      <c r="Y156" s="157" t="str">
        <f t="shared" si="11"/>
        <v/>
      </c>
      <c r="Z156" s="276" t="str">
        <f t="shared" si="12"/>
        <v/>
      </c>
      <c r="AA156" s="279" t="str">
        <f t="shared" si="13"/>
        <v/>
      </c>
      <c r="AB156" s="277" t="str">
        <f t="shared" si="14"/>
        <v/>
      </c>
    </row>
    <row r="157" spans="1:28" ht="14.3" customHeight="1">
      <c r="A157" s="304"/>
      <c r="B157" s="305"/>
      <c r="C157" s="330"/>
      <c r="D157" s="301"/>
      <c r="E157" s="301"/>
      <c r="F157" s="301"/>
      <c r="G157" s="301"/>
      <c r="H157" s="306"/>
      <c r="I157" s="306"/>
      <c r="J157" s="306"/>
      <c r="K157" s="306"/>
      <c r="L157" s="306"/>
      <c r="M157" s="306"/>
      <c r="N157" s="335"/>
      <c r="O157" s="335"/>
      <c r="P157" s="470"/>
      <c r="Q157" s="470"/>
      <c r="R157" s="470"/>
      <c r="S157" s="470"/>
      <c r="T157" s="470"/>
      <c r="U157" s="470"/>
      <c r="V157" s="471"/>
      <c r="W157" s="139" t="str">
        <f>IF(A157="","", IF(B157="LDV/LDT1", 0.3,  IF(B157="LDT2", 0.4, IF(OR(B157="HLDT/MDPV",B157="HLDT Allowance only", B157="MDPV Allowance only"), 0.5, IF(B157="HDV", 0.6,   ERROR)))))</f>
        <v/>
      </c>
      <c r="X157" s="155" t="str">
        <f t="shared" si="10"/>
        <v/>
      </c>
      <c r="Y157" s="157" t="str">
        <f t="shared" si="11"/>
        <v/>
      </c>
      <c r="Z157" s="276" t="str">
        <f t="shared" si="12"/>
        <v/>
      </c>
      <c r="AA157" s="279" t="str">
        <f t="shared" si="13"/>
        <v/>
      </c>
      <c r="AB157" s="277" t="str">
        <f t="shared" si="14"/>
        <v/>
      </c>
    </row>
    <row r="158" spans="1:28" ht="14.3" customHeight="1">
      <c r="A158" s="304"/>
      <c r="B158" s="305"/>
      <c r="C158" s="330"/>
      <c r="D158" s="301"/>
      <c r="E158" s="301"/>
      <c r="F158" s="301"/>
      <c r="G158" s="301"/>
      <c r="H158" s="306"/>
      <c r="I158" s="306"/>
      <c r="J158" s="306"/>
      <c r="K158" s="306"/>
      <c r="L158" s="306"/>
      <c r="M158" s="306"/>
      <c r="N158" s="335"/>
      <c r="O158" s="335"/>
      <c r="P158" s="470"/>
      <c r="Q158" s="470"/>
      <c r="R158" s="470"/>
      <c r="S158" s="470"/>
      <c r="T158" s="470"/>
      <c r="U158" s="470"/>
      <c r="V158" s="471"/>
      <c r="W158" s="139" t="str">
        <f>IF(A158="","", IF(B158="LDV/LDT1", 0.3,  IF(B158="LDT2", 0.4, IF(OR(B158="HLDT/MDPV",B158="HLDT Allowance only", B158="MDPV Allowance only"), 0.5, IF(B158="HDV", 0.6,   ERROR)))))</f>
        <v/>
      </c>
      <c r="X158" s="155" t="str">
        <f t="shared" si="10"/>
        <v/>
      </c>
      <c r="Y158" s="157" t="str">
        <f t="shared" si="11"/>
        <v/>
      </c>
      <c r="Z158" s="276" t="str">
        <f t="shared" si="12"/>
        <v/>
      </c>
      <c r="AA158" s="279" t="str">
        <f t="shared" si="13"/>
        <v/>
      </c>
      <c r="AB158" s="277" t="str">
        <f t="shared" si="14"/>
        <v/>
      </c>
    </row>
    <row r="159" spans="1:28" ht="14.3" customHeight="1">
      <c r="A159" s="304"/>
      <c r="B159" s="305"/>
      <c r="C159" s="330"/>
      <c r="D159" s="301"/>
      <c r="E159" s="301"/>
      <c r="F159" s="301"/>
      <c r="G159" s="301"/>
      <c r="H159" s="306"/>
      <c r="I159" s="306"/>
      <c r="J159" s="306"/>
      <c r="K159" s="306"/>
      <c r="L159" s="306"/>
      <c r="M159" s="306"/>
      <c r="N159" s="335"/>
      <c r="O159" s="335"/>
      <c r="P159" s="470"/>
      <c r="Q159" s="470"/>
      <c r="R159" s="470"/>
      <c r="S159" s="470"/>
      <c r="T159" s="470"/>
      <c r="U159" s="470"/>
      <c r="V159" s="471"/>
      <c r="W159" s="139" t="str">
        <f>IF(A159="","", IF(B159="LDV/LDT1", 0.3,  IF(B159="LDT2", 0.4, IF(OR(B159="HLDT/MDPV",B159="HLDT Allowance only", B159="MDPV Allowance only"), 0.5, IF(B159="HDV", 0.6,   ERROR)))))</f>
        <v/>
      </c>
      <c r="X159" s="155" t="str">
        <f t="shared" si="10"/>
        <v/>
      </c>
      <c r="Y159" s="157" t="str">
        <f t="shared" si="11"/>
        <v/>
      </c>
      <c r="Z159" s="276" t="str">
        <f t="shared" si="12"/>
        <v/>
      </c>
      <c r="AA159" s="279" t="str">
        <f t="shared" si="13"/>
        <v/>
      </c>
      <c r="AB159" s="277" t="str">
        <f t="shared" si="14"/>
        <v/>
      </c>
    </row>
    <row r="160" spans="1:28" ht="14.3" customHeight="1">
      <c r="A160" s="304"/>
      <c r="B160" s="305"/>
      <c r="C160" s="330"/>
      <c r="D160" s="301"/>
      <c r="E160" s="301"/>
      <c r="F160" s="301"/>
      <c r="G160" s="301"/>
      <c r="H160" s="306"/>
      <c r="I160" s="306"/>
      <c r="J160" s="306"/>
      <c r="K160" s="306"/>
      <c r="L160" s="306"/>
      <c r="M160" s="306"/>
      <c r="N160" s="335"/>
      <c r="O160" s="335"/>
      <c r="P160" s="470"/>
      <c r="Q160" s="470"/>
      <c r="R160" s="470"/>
      <c r="S160" s="470"/>
      <c r="T160" s="470"/>
      <c r="U160" s="470"/>
      <c r="V160" s="471"/>
      <c r="W160" s="139" t="str">
        <f>IF(A160="","", IF(B160="LDV/LDT1", 0.3,  IF(B160="LDT2", 0.4, IF(OR(B160="HLDT/MDPV",B160="HLDT Allowance only", B160="MDPV Allowance only"), 0.5, IF(B160="HDV", 0.6,   ERROR)))))</f>
        <v/>
      </c>
      <c r="X160" s="155" t="str">
        <f t="shared" si="10"/>
        <v/>
      </c>
      <c r="Y160" s="157" t="str">
        <f t="shared" si="11"/>
        <v/>
      </c>
      <c r="Z160" s="276" t="str">
        <f t="shared" si="12"/>
        <v/>
      </c>
      <c r="AA160" s="279" t="str">
        <f t="shared" si="13"/>
        <v/>
      </c>
      <c r="AB160" s="277" t="str">
        <f t="shared" si="14"/>
        <v/>
      </c>
    </row>
    <row r="161" spans="1:28" ht="14.3" customHeight="1">
      <c r="A161" s="304"/>
      <c r="B161" s="305"/>
      <c r="C161" s="330"/>
      <c r="D161" s="301"/>
      <c r="E161" s="301"/>
      <c r="F161" s="301"/>
      <c r="G161" s="301"/>
      <c r="H161" s="306"/>
      <c r="I161" s="306"/>
      <c r="J161" s="306"/>
      <c r="K161" s="306"/>
      <c r="L161" s="306"/>
      <c r="M161" s="306"/>
      <c r="N161" s="335"/>
      <c r="O161" s="335"/>
      <c r="P161" s="470"/>
      <c r="Q161" s="470"/>
      <c r="R161" s="470"/>
      <c r="S161" s="470"/>
      <c r="T161" s="470"/>
      <c r="U161" s="470"/>
      <c r="V161" s="471"/>
      <c r="W161" s="139" t="str">
        <f>IF(A161="","", IF(B161="LDV/LDT1", 0.3,  IF(B161="LDT2", 0.4, IF(OR(B161="HLDT/MDPV",B161="HLDT Allowance only", B161="MDPV Allowance only"), 0.5, IF(B161="HDV", 0.6,   ERROR)))))</f>
        <v/>
      </c>
      <c r="X161" s="155" t="str">
        <f t="shared" si="10"/>
        <v/>
      </c>
      <c r="Y161" s="157" t="str">
        <f t="shared" si="11"/>
        <v/>
      </c>
      <c r="Z161" s="276" t="str">
        <f t="shared" si="12"/>
        <v/>
      </c>
      <c r="AA161" s="279" t="str">
        <f t="shared" si="13"/>
        <v/>
      </c>
      <c r="AB161" s="277" t="str">
        <f t="shared" si="14"/>
        <v/>
      </c>
    </row>
    <row r="162" spans="1:28" ht="14.3" customHeight="1">
      <c r="A162" s="304"/>
      <c r="B162" s="305"/>
      <c r="C162" s="330"/>
      <c r="D162" s="301"/>
      <c r="E162" s="301"/>
      <c r="F162" s="301"/>
      <c r="G162" s="301"/>
      <c r="H162" s="306"/>
      <c r="I162" s="306"/>
      <c r="J162" s="306"/>
      <c r="K162" s="306"/>
      <c r="L162" s="306"/>
      <c r="M162" s="306"/>
      <c r="N162" s="335"/>
      <c r="O162" s="335"/>
      <c r="P162" s="470"/>
      <c r="Q162" s="470"/>
      <c r="R162" s="470"/>
      <c r="S162" s="470"/>
      <c r="T162" s="470"/>
      <c r="U162" s="470"/>
      <c r="V162" s="471"/>
      <c r="W162" s="139" t="str">
        <f>IF(A162="","", IF(B162="LDV/LDT1", 0.3,  IF(B162="LDT2", 0.4, IF(OR(B162="HLDT/MDPV",B162="HLDT Allowance only", B162="MDPV Allowance only"), 0.5, IF(B162="HDV", 0.6,   ERROR)))))</f>
        <v/>
      </c>
      <c r="X162" s="155" t="str">
        <f t="shared" si="10"/>
        <v/>
      </c>
      <c r="Y162" s="157" t="str">
        <f t="shared" si="11"/>
        <v/>
      </c>
      <c r="Z162" s="276" t="str">
        <f t="shared" si="12"/>
        <v/>
      </c>
      <c r="AA162" s="279" t="str">
        <f t="shared" si="13"/>
        <v/>
      </c>
      <c r="AB162" s="277" t="str">
        <f t="shared" si="14"/>
        <v/>
      </c>
    </row>
    <row r="163" spans="1:28" ht="14.3" customHeight="1">
      <c r="A163" s="304"/>
      <c r="B163" s="305"/>
      <c r="C163" s="330"/>
      <c r="D163" s="301"/>
      <c r="E163" s="301"/>
      <c r="F163" s="301"/>
      <c r="G163" s="301"/>
      <c r="H163" s="306"/>
      <c r="I163" s="306"/>
      <c r="J163" s="306"/>
      <c r="K163" s="306"/>
      <c r="L163" s="306"/>
      <c r="M163" s="306"/>
      <c r="N163" s="335"/>
      <c r="O163" s="335"/>
      <c r="P163" s="470"/>
      <c r="Q163" s="470"/>
      <c r="R163" s="470"/>
      <c r="S163" s="470"/>
      <c r="T163" s="470"/>
      <c r="U163" s="470"/>
      <c r="V163" s="471"/>
      <c r="W163" s="139" t="str">
        <f>IF(A163="","", IF(B163="LDV/LDT1", 0.3,  IF(B163="LDT2", 0.4, IF(OR(B163="HLDT/MDPV",B163="HLDT Allowance only", B163="MDPV Allowance only"), 0.5, IF(B163="HDV", 0.6,   ERROR)))))</f>
        <v/>
      </c>
      <c r="X163" s="155" t="str">
        <f t="shared" si="10"/>
        <v/>
      </c>
      <c r="Y163" s="157" t="str">
        <f t="shared" si="11"/>
        <v/>
      </c>
      <c r="Z163" s="276" t="str">
        <f t="shared" si="12"/>
        <v/>
      </c>
      <c r="AA163" s="279" t="str">
        <f t="shared" si="13"/>
        <v/>
      </c>
      <c r="AB163" s="277" t="str">
        <f t="shared" si="14"/>
        <v/>
      </c>
    </row>
    <row r="164" spans="1:28" ht="14.3" customHeight="1">
      <c r="A164" s="304"/>
      <c r="B164" s="305"/>
      <c r="C164" s="330"/>
      <c r="D164" s="301"/>
      <c r="E164" s="301"/>
      <c r="F164" s="301"/>
      <c r="G164" s="301"/>
      <c r="H164" s="306"/>
      <c r="I164" s="306"/>
      <c r="J164" s="306"/>
      <c r="K164" s="306"/>
      <c r="L164" s="306"/>
      <c r="M164" s="306"/>
      <c r="N164" s="335"/>
      <c r="O164" s="335"/>
      <c r="P164" s="470"/>
      <c r="Q164" s="470"/>
      <c r="R164" s="470"/>
      <c r="S164" s="470"/>
      <c r="T164" s="470"/>
      <c r="U164" s="470"/>
      <c r="V164" s="471"/>
      <c r="W164" s="139" t="str">
        <f>IF(A164="","", IF(B164="LDV/LDT1", 0.3,  IF(B164="LDT2", 0.4, IF(OR(B164="HLDT/MDPV",B164="HLDT Allowance only", B164="MDPV Allowance only"), 0.5, IF(B164="HDV", 0.6,   ERROR)))))</f>
        <v/>
      </c>
      <c r="X164" s="155" t="str">
        <f t="shared" si="10"/>
        <v/>
      </c>
      <c r="Y164" s="157" t="str">
        <f t="shared" si="11"/>
        <v/>
      </c>
      <c r="Z164" s="276" t="str">
        <f t="shared" si="12"/>
        <v/>
      </c>
      <c r="AA164" s="279" t="str">
        <f t="shared" si="13"/>
        <v/>
      </c>
      <c r="AB164" s="277" t="str">
        <f t="shared" si="14"/>
        <v/>
      </c>
    </row>
    <row r="165" spans="1:28" ht="14.3" customHeight="1">
      <c r="A165" s="304"/>
      <c r="B165" s="305"/>
      <c r="C165" s="330"/>
      <c r="D165" s="301"/>
      <c r="E165" s="301"/>
      <c r="F165" s="301"/>
      <c r="G165" s="301"/>
      <c r="H165" s="306"/>
      <c r="I165" s="306"/>
      <c r="J165" s="306"/>
      <c r="K165" s="306"/>
      <c r="L165" s="306"/>
      <c r="M165" s="306"/>
      <c r="N165" s="335"/>
      <c r="O165" s="335"/>
      <c r="P165" s="470"/>
      <c r="Q165" s="470"/>
      <c r="R165" s="470"/>
      <c r="S165" s="470"/>
      <c r="T165" s="470"/>
      <c r="U165" s="470"/>
      <c r="V165" s="471"/>
      <c r="W165" s="139" t="str">
        <f>IF(A165="","", IF(B165="LDV/LDT1", 0.3,  IF(B165="LDT2", 0.4, IF(OR(B165="HLDT/MDPV",B165="HLDT Allowance only", B165="MDPV Allowance only"), 0.5, IF(B165="HDV", 0.6,   ERROR)))))</f>
        <v/>
      </c>
      <c r="X165" s="155" t="str">
        <f t="shared" si="10"/>
        <v/>
      </c>
      <c r="Y165" s="157" t="str">
        <f t="shared" si="11"/>
        <v/>
      </c>
      <c r="Z165" s="276" t="str">
        <f t="shared" si="12"/>
        <v/>
      </c>
      <c r="AA165" s="279" t="str">
        <f t="shared" si="13"/>
        <v/>
      </c>
      <c r="AB165" s="277" t="str">
        <f t="shared" si="14"/>
        <v/>
      </c>
    </row>
    <row r="166" spans="1:28" ht="14.3" customHeight="1">
      <c r="A166" s="304"/>
      <c r="B166" s="305"/>
      <c r="C166" s="330"/>
      <c r="D166" s="301"/>
      <c r="E166" s="301"/>
      <c r="F166" s="301"/>
      <c r="G166" s="301"/>
      <c r="H166" s="306"/>
      <c r="I166" s="306"/>
      <c r="J166" s="306"/>
      <c r="K166" s="306"/>
      <c r="L166" s="306"/>
      <c r="M166" s="306"/>
      <c r="N166" s="335"/>
      <c r="O166" s="335"/>
      <c r="P166" s="470"/>
      <c r="Q166" s="470"/>
      <c r="R166" s="470"/>
      <c r="S166" s="470"/>
      <c r="T166" s="470"/>
      <c r="U166" s="470"/>
      <c r="V166" s="471"/>
      <c r="W166" s="139" t="str">
        <f>IF(A166="","", IF(B166="LDV/LDT1", 0.3,  IF(B166="LDT2", 0.4, IF(OR(B166="HLDT/MDPV",B166="HLDT Allowance only", B166="MDPV Allowance only"), 0.5, IF(B166="HDV", 0.6,   ERROR)))))</f>
        <v/>
      </c>
      <c r="X166" s="155" t="str">
        <f t="shared" si="10"/>
        <v/>
      </c>
      <c r="Y166" s="157" t="str">
        <f t="shared" si="11"/>
        <v/>
      </c>
      <c r="Z166" s="276" t="str">
        <f t="shared" si="12"/>
        <v/>
      </c>
      <c r="AA166" s="279" t="str">
        <f t="shared" si="13"/>
        <v/>
      </c>
      <c r="AB166" s="277" t="str">
        <f t="shared" si="14"/>
        <v/>
      </c>
    </row>
    <row r="167" spans="1:28" ht="14.3" customHeight="1">
      <c r="A167" s="304"/>
      <c r="B167" s="305"/>
      <c r="C167" s="330"/>
      <c r="D167" s="301"/>
      <c r="E167" s="301"/>
      <c r="F167" s="301"/>
      <c r="G167" s="301"/>
      <c r="H167" s="306"/>
      <c r="I167" s="306"/>
      <c r="J167" s="306"/>
      <c r="K167" s="306"/>
      <c r="L167" s="306"/>
      <c r="M167" s="306"/>
      <c r="N167" s="335"/>
      <c r="O167" s="335"/>
      <c r="P167" s="470"/>
      <c r="Q167" s="470"/>
      <c r="R167" s="470"/>
      <c r="S167" s="470"/>
      <c r="T167" s="470"/>
      <c r="U167" s="470"/>
      <c r="V167" s="471"/>
      <c r="W167" s="139" t="str">
        <f>IF(A167="","", IF(B167="LDV/LDT1", 0.3,  IF(B167="LDT2", 0.4, IF(OR(B167="HLDT/MDPV",B167="HLDT Allowance only", B167="MDPV Allowance only"), 0.5, IF(B167="HDV", 0.6,   ERROR)))))</f>
        <v/>
      </c>
      <c r="X167" s="155" t="str">
        <f t="shared" si="10"/>
        <v/>
      </c>
      <c r="Y167" s="157" t="str">
        <f t="shared" si="11"/>
        <v/>
      </c>
      <c r="Z167" s="276" t="str">
        <f t="shared" si="12"/>
        <v/>
      </c>
      <c r="AA167" s="279" t="str">
        <f t="shared" si="13"/>
        <v/>
      </c>
      <c r="AB167" s="277" t="str">
        <f t="shared" si="14"/>
        <v/>
      </c>
    </row>
    <row r="168" spans="1:28" ht="14.3" customHeight="1">
      <c r="A168" s="304"/>
      <c r="B168" s="305"/>
      <c r="C168" s="330"/>
      <c r="D168" s="301"/>
      <c r="E168" s="301"/>
      <c r="F168" s="301"/>
      <c r="G168" s="301"/>
      <c r="H168" s="306"/>
      <c r="I168" s="306"/>
      <c r="J168" s="306"/>
      <c r="K168" s="306"/>
      <c r="L168" s="306"/>
      <c r="M168" s="306"/>
      <c r="N168" s="335"/>
      <c r="O168" s="335"/>
      <c r="P168" s="470"/>
      <c r="Q168" s="470"/>
      <c r="R168" s="470"/>
      <c r="S168" s="470"/>
      <c r="T168" s="470"/>
      <c r="U168" s="470"/>
      <c r="V168" s="471"/>
      <c r="W168" s="139" t="str">
        <f>IF(A168="","", IF(B168="LDV/LDT1", 0.3,  IF(B168="LDT2", 0.4, IF(OR(B168="HLDT/MDPV",B168="HLDT Allowance only", B168="MDPV Allowance only"), 0.5, IF(B168="HDV", 0.6,   ERROR)))))</f>
        <v/>
      </c>
      <c r="X168" s="155" t="str">
        <f t="shared" si="10"/>
        <v/>
      </c>
      <c r="Y168" s="157" t="str">
        <f t="shared" si="11"/>
        <v/>
      </c>
      <c r="Z168" s="276" t="str">
        <f t="shared" si="12"/>
        <v/>
      </c>
      <c r="AA168" s="279" t="str">
        <f t="shared" si="13"/>
        <v/>
      </c>
      <c r="AB168" s="277" t="str">
        <f t="shared" si="14"/>
        <v/>
      </c>
    </row>
    <row r="169" spans="1:28" ht="14.3" customHeight="1">
      <c r="A169" s="304"/>
      <c r="B169" s="305"/>
      <c r="C169" s="330"/>
      <c r="D169" s="301"/>
      <c r="E169" s="301"/>
      <c r="F169" s="301"/>
      <c r="G169" s="301"/>
      <c r="H169" s="306"/>
      <c r="I169" s="306"/>
      <c r="J169" s="306"/>
      <c r="K169" s="306"/>
      <c r="L169" s="306"/>
      <c r="M169" s="306"/>
      <c r="N169" s="335"/>
      <c r="O169" s="335"/>
      <c r="P169" s="470"/>
      <c r="Q169" s="470"/>
      <c r="R169" s="470"/>
      <c r="S169" s="470"/>
      <c r="T169" s="470"/>
      <c r="U169" s="470"/>
      <c r="V169" s="471"/>
      <c r="W169" s="139" t="str">
        <f>IF(A169="","", IF(B169="LDV/LDT1", 0.3,  IF(B169="LDT2", 0.4, IF(OR(B169="HLDT/MDPV",B169="HLDT Allowance only", B169="MDPV Allowance only"), 0.5, IF(B169="HDV", 0.6,   ERROR)))))</f>
        <v/>
      </c>
      <c r="X169" s="155" t="str">
        <f t="shared" si="10"/>
        <v/>
      </c>
      <c r="Y169" s="157" t="str">
        <f t="shared" si="11"/>
        <v/>
      </c>
      <c r="Z169" s="276" t="str">
        <f t="shared" si="12"/>
        <v/>
      </c>
      <c r="AA169" s="279" t="str">
        <f t="shared" si="13"/>
        <v/>
      </c>
      <c r="AB169" s="277" t="str">
        <f t="shared" si="14"/>
        <v/>
      </c>
    </row>
    <row r="170" spans="1:28" ht="14.3" customHeight="1">
      <c r="A170" s="304"/>
      <c r="B170" s="305"/>
      <c r="C170" s="330"/>
      <c r="D170" s="301"/>
      <c r="E170" s="301"/>
      <c r="F170" s="301"/>
      <c r="G170" s="301"/>
      <c r="H170" s="306"/>
      <c r="I170" s="306"/>
      <c r="J170" s="306"/>
      <c r="K170" s="306"/>
      <c r="L170" s="306"/>
      <c r="M170" s="306"/>
      <c r="N170" s="335"/>
      <c r="O170" s="335"/>
      <c r="P170" s="470"/>
      <c r="Q170" s="470"/>
      <c r="R170" s="470"/>
      <c r="S170" s="470"/>
      <c r="T170" s="470"/>
      <c r="U170" s="470"/>
      <c r="V170" s="471"/>
      <c r="W170" s="139" t="str">
        <f>IF(A170="","", IF(B170="LDV/LDT1", 0.3,  IF(B170="LDT2", 0.4, IF(OR(B170="HLDT/MDPV",B170="HLDT Allowance only", B170="MDPV Allowance only"), 0.5, IF(B170="HDV", 0.6,   ERROR)))))</f>
        <v/>
      </c>
      <c r="X170" s="155" t="str">
        <f t="shared" si="10"/>
        <v/>
      </c>
      <c r="Y170" s="157" t="str">
        <f t="shared" si="11"/>
        <v/>
      </c>
      <c r="Z170" s="276" t="str">
        <f t="shared" si="12"/>
        <v/>
      </c>
      <c r="AA170" s="279" t="str">
        <f t="shared" si="13"/>
        <v/>
      </c>
      <c r="AB170" s="277" t="str">
        <f t="shared" si="14"/>
        <v/>
      </c>
    </row>
    <row r="171" spans="1:28" ht="14.3" customHeight="1">
      <c r="A171" s="304"/>
      <c r="B171" s="305"/>
      <c r="C171" s="330"/>
      <c r="D171" s="301"/>
      <c r="E171" s="301"/>
      <c r="F171" s="301"/>
      <c r="G171" s="301"/>
      <c r="H171" s="306"/>
      <c r="I171" s="306"/>
      <c r="J171" s="306"/>
      <c r="K171" s="306"/>
      <c r="L171" s="306"/>
      <c r="M171" s="306"/>
      <c r="N171" s="335"/>
      <c r="O171" s="335"/>
      <c r="P171" s="470"/>
      <c r="Q171" s="470"/>
      <c r="R171" s="470"/>
      <c r="S171" s="470"/>
      <c r="T171" s="470"/>
      <c r="U171" s="470"/>
      <c r="V171" s="471"/>
      <c r="W171" s="139" t="str">
        <f>IF(A171="","", IF(B171="LDV/LDT1", 0.3,  IF(B171="LDT2", 0.4, IF(OR(B171="HLDT/MDPV",B171="HLDT Allowance only", B171="MDPV Allowance only"), 0.5, IF(B171="HDV", 0.6,   ERROR)))))</f>
        <v/>
      </c>
      <c r="X171" s="155" t="str">
        <f t="shared" si="10"/>
        <v/>
      </c>
      <c r="Y171" s="157" t="str">
        <f t="shared" si="11"/>
        <v/>
      </c>
      <c r="Z171" s="276" t="str">
        <f t="shared" si="12"/>
        <v/>
      </c>
      <c r="AA171" s="279" t="str">
        <f t="shared" si="13"/>
        <v/>
      </c>
      <c r="AB171" s="277" t="str">
        <f t="shared" si="14"/>
        <v/>
      </c>
    </row>
    <row r="172" spans="1:28" ht="14.3" customHeight="1">
      <c r="A172" s="304"/>
      <c r="B172" s="305"/>
      <c r="C172" s="330"/>
      <c r="D172" s="301"/>
      <c r="E172" s="301"/>
      <c r="F172" s="301"/>
      <c r="G172" s="301"/>
      <c r="H172" s="306"/>
      <c r="I172" s="306"/>
      <c r="J172" s="306"/>
      <c r="K172" s="306"/>
      <c r="L172" s="306"/>
      <c r="M172" s="306"/>
      <c r="N172" s="335"/>
      <c r="O172" s="335"/>
      <c r="P172" s="470"/>
      <c r="Q172" s="470"/>
      <c r="R172" s="470"/>
      <c r="S172" s="470"/>
      <c r="T172" s="470"/>
      <c r="U172" s="470"/>
      <c r="V172" s="471"/>
      <c r="W172" s="139" t="str">
        <f>IF(A172="","", IF(B172="LDV/LDT1", 0.3,  IF(B172="LDT2", 0.4, IF(OR(B172="HLDT/MDPV",B172="HLDT Allowance only", B172="MDPV Allowance only"), 0.5, IF(B172="HDV", 0.6,   ERROR)))))</f>
        <v/>
      </c>
      <c r="X172" s="155" t="str">
        <f t="shared" si="10"/>
        <v/>
      </c>
      <c r="Y172" s="157" t="str">
        <f t="shared" si="11"/>
        <v/>
      </c>
      <c r="Z172" s="276" t="str">
        <f t="shared" si="12"/>
        <v/>
      </c>
      <c r="AA172" s="279" t="str">
        <f t="shared" si="13"/>
        <v/>
      </c>
      <c r="AB172" s="277" t="str">
        <f t="shared" si="14"/>
        <v/>
      </c>
    </row>
    <row r="173" spans="1:28" ht="14.3" customHeight="1">
      <c r="A173" s="304"/>
      <c r="B173" s="305"/>
      <c r="C173" s="330"/>
      <c r="D173" s="301"/>
      <c r="E173" s="301"/>
      <c r="F173" s="301"/>
      <c r="G173" s="301"/>
      <c r="H173" s="306"/>
      <c r="I173" s="306"/>
      <c r="J173" s="306"/>
      <c r="K173" s="306"/>
      <c r="L173" s="306"/>
      <c r="M173" s="306"/>
      <c r="N173" s="335"/>
      <c r="O173" s="335"/>
      <c r="P173" s="470"/>
      <c r="Q173" s="470"/>
      <c r="R173" s="470"/>
      <c r="S173" s="470"/>
      <c r="T173" s="470"/>
      <c r="U173" s="470"/>
      <c r="V173" s="471"/>
      <c r="W173" s="139" t="str">
        <f>IF(A173="","", IF(B173="LDV/LDT1", 0.3,  IF(B173="LDT2", 0.4, IF(OR(B173="HLDT/MDPV",B173="HLDT Allowance only", B173="MDPV Allowance only"), 0.5, IF(B173="HDV", 0.6,   ERROR)))))</f>
        <v/>
      </c>
      <c r="X173" s="155" t="str">
        <f t="shared" si="10"/>
        <v/>
      </c>
      <c r="Y173" s="157" t="str">
        <f t="shared" si="11"/>
        <v/>
      </c>
      <c r="Z173" s="276" t="str">
        <f t="shared" si="12"/>
        <v/>
      </c>
      <c r="AA173" s="279" t="str">
        <f t="shared" si="13"/>
        <v/>
      </c>
      <c r="AB173" s="277" t="str">
        <f t="shared" si="14"/>
        <v/>
      </c>
    </row>
    <row r="174" spans="1:28" ht="14.3" customHeight="1">
      <c r="A174" s="304"/>
      <c r="B174" s="305"/>
      <c r="C174" s="330"/>
      <c r="D174" s="301"/>
      <c r="E174" s="301"/>
      <c r="F174" s="301"/>
      <c r="G174" s="301"/>
      <c r="H174" s="306"/>
      <c r="I174" s="306"/>
      <c r="J174" s="306"/>
      <c r="K174" s="306"/>
      <c r="L174" s="306"/>
      <c r="M174" s="306"/>
      <c r="N174" s="335"/>
      <c r="O174" s="335"/>
      <c r="P174" s="470"/>
      <c r="Q174" s="470"/>
      <c r="R174" s="470"/>
      <c r="S174" s="470"/>
      <c r="T174" s="470"/>
      <c r="U174" s="470"/>
      <c r="V174" s="471"/>
      <c r="W174" s="139" t="str">
        <f>IF(A174="","", IF(B174="LDV/LDT1", 0.3,  IF(B174="LDT2", 0.4, IF(OR(B174="HLDT/MDPV",B174="HLDT Allowance only", B174="MDPV Allowance only"), 0.5, IF(B174="HDV", 0.6,   ERROR)))))</f>
        <v/>
      </c>
      <c r="X174" s="155" t="str">
        <f t="shared" si="10"/>
        <v/>
      </c>
      <c r="Y174" s="157" t="str">
        <f t="shared" si="11"/>
        <v/>
      </c>
      <c r="Z174" s="276" t="str">
        <f t="shared" si="12"/>
        <v/>
      </c>
      <c r="AA174" s="279" t="str">
        <f t="shared" si="13"/>
        <v/>
      </c>
      <c r="AB174" s="277" t="str">
        <f t="shared" si="14"/>
        <v/>
      </c>
    </row>
    <row r="175" spans="1:28" ht="14.3" customHeight="1">
      <c r="A175" s="304"/>
      <c r="B175" s="305"/>
      <c r="C175" s="330"/>
      <c r="D175" s="301"/>
      <c r="E175" s="301"/>
      <c r="F175" s="301"/>
      <c r="G175" s="301"/>
      <c r="H175" s="306"/>
      <c r="I175" s="306"/>
      <c r="J175" s="306"/>
      <c r="K175" s="306"/>
      <c r="L175" s="306"/>
      <c r="M175" s="306"/>
      <c r="N175" s="335"/>
      <c r="O175" s="335"/>
      <c r="P175" s="470"/>
      <c r="Q175" s="470"/>
      <c r="R175" s="470"/>
      <c r="S175" s="470"/>
      <c r="T175" s="470"/>
      <c r="U175" s="470"/>
      <c r="V175" s="471"/>
      <c r="W175" s="139" t="str">
        <f>IF(A175="","", IF(B175="LDV/LDT1", 0.3,  IF(B175="LDT2", 0.4, IF(OR(B175="HLDT/MDPV",B175="HLDT Allowance only", B175="MDPV Allowance only"), 0.5, IF(B175="HDV", 0.6,   ERROR)))))</f>
        <v/>
      </c>
      <c r="X175" s="155" t="str">
        <f t="shared" si="10"/>
        <v/>
      </c>
      <c r="Y175" s="157" t="str">
        <f t="shared" si="11"/>
        <v/>
      </c>
      <c r="Z175" s="276" t="str">
        <f t="shared" si="12"/>
        <v/>
      </c>
      <c r="AA175" s="279" t="str">
        <f t="shared" si="13"/>
        <v/>
      </c>
      <c r="AB175" s="277" t="str">
        <f t="shared" si="14"/>
        <v/>
      </c>
    </row>
    <row r="176" spans="1:28" ht="14.3" customHeight="1">
      <c r="A176" s="304"/>
      <c r="B176" s="305"/>
      <c r="C176" s="330"/>
      <c r="D176" s="301"/>
      <c r="E176" s="301"/>
      <c r="F176" s="301"/>
      <c r="G176" s="301"/>
      <c r="H176" s="306"/>
      <c r="I176" s="306"/>
      <c r="J176" s="306"/>
      <c r="K176" s="306"/>
      <c r="L176" s="306"/>
      <c r="M176" s="306"/>
      <c r="N176" s="335"/>
      <c r="O176" s="335"/>
      <c r="P176" s="470"/>
      <c r="Q176" s="470"/>
      <c r="R176" s="470"/>
      <c r="S176" s="470"/>
      <c r="T176" s="470"/>
      <c r="U176" s="470"/>
      <c r="V176" s="471"/>
      <c r="W176" s="139" t="str">
        <f>IF(A176="","", IF(B176="LDV/LDT1", 0.3,  IF(B176="LDT2", 0.4, IF(OR(B176="HLDT/MDPV",B176="HLDT Allowance only", B176="MDPV Allowance only"), 0.5, IF(B176="HDV", 0.6,   ERROR)))))</f>
        <v/>
      </c>
      <c r="X176" s="155" t="str">
        <f t="shared" si="10"/>
        <v/>
      </c>
      <c r="Y176" s="157" t="str">
        <f t="shared" si="11"/>
        <v/>
      </c>
      <c r="Z176" s="276" t="str">
        <f t="shared" si="12"/>
        <v/>
      </c>
      <c r="AA176" s="279" t="str">
        <f t="shared" si="13"/>
        <v/>
      </c>
      <c r="AB176" s="277" t="str">
        <f t="shared" si="14"/>
        <v/>
      </c>
    </row>
    <row r="177" spans="1:28" ht="14.3" customHeight="1">
      <c r="A177" s="304"/>
      <c r="B177" s="305"/>
      <c r="C177" s="330"/>
      <c r="D177" s="301"/>
      <c r="E177" s="301"/>
      <c r="F177" s="301"/>
      <c r="G177" s="301"/>
      <c r="H177" s="306"/>
      <c r="I177" s="306"/>
      <c r="J177" s="306"/>
      <c r="K177" s="306"/>
      <c r="L177" s="306"/>
      <c r="M177" s="306"/>
      <c r="N177" s="335"/>
      <c r="O177" s="335"/>
      <c r="P177" s="470"/>
      <c r="Q177" s="470"/>
      <c r="R177" s="470"/>
      <c r="S177" s="470"/>
      <c r="T177" s="470"/>
      <c r="U177" s="470"/>
      <c r="V177" s="471"/>
      <c r="W177" s="139" t="str">
        <f>IF(A177="","", IF(B177="LDV/LDT1", 0.3,  IF(B177="LDT2", 0.4, IF(OR(B177="HLDT/MDPV",B177="HLDT Allowance only", B177="MDPV Allowance only"), 0.5, IF(B177="HDV", 0.6,   ERROR)))))</f>
        <v/>
      </c>
      <c r="X177" s="155" t="str">
        <f t="shared" si="10"/>
        <v/>
      </c>
      <c r="Y177" s="157" t="str">
        <f t="shared" si="11"/>
        <v/>
      </c>
      <c r="Z177" s="276" t="str">
        <f t="shared" si="12"/>
        <v/>
      </c>
      <c r="AA177" s="279" t="str">
        <f t="shared" si="13"/>
        <v/>
      </c>
      <c r="AB177" s="277" t="str">
        <f t="shared" si="14"/>
        <v/>
      </c>
    </row>
    <row r="178" spans="1:28" ht="14.3" customHeight="1">
      <c r="A178" s="304"/>
      <c r="B178" s="305"/>
      <c r="C178" s="330"/>
      <c r="D178" s="301"/>
      <c r="E178" s="301"/>
      <c r="F178" s="301"/>
      <c r="G178" s="301"/>
      <c r="H178" s="306"/>
      <c r="I178" s="306"/>
      <c r="J178" s="306"/>
      <c r="K178" s="306"/>
      <c r="L178" s="306"/>
      <c r="M178" s="306"/>
      <c r="N178" s="335"/>
      <c r="O178" s="335"/>
      <c r="P178" s="470"/>
      <c r="Q178" s="470"/>
      <c r="R178" s="470"/>
      <c r="S178" s="470"/>
      <c r="T178" s="470"/>
      <c r="U178" s="470"/>
      <c r="V178" s="471"/>
      <c r="W178" s="139" t="str">
        <f>IF(A178="","", IF(B178="LDV/LDT1", 0.3,  IF(B178="LDT2", 0.4, IF(OR(B178="HLDT/MDPV",B178="HLDT Allowance only", B178="MDPV Allowance only"), 0.5, IF(B178="HDV", 0.6,   ERROR)))))</f>
        <v/>
      </c>
      <c r="X178" s="155" t="str">
        <f t="shared" si="10"/>
        <v/>
      </c>
      <c r="Y178" s="157" t="str">
        <f t="shared" si="11"/>
        <v/>
      </c>
      <c r="Z178" s="276" t="str">
        <f t="shared" si="12"/>
        <v/>
      </c>
      <c r="AA178" s="279" t="str">
        <f t="shared" si="13"/>
        <v/>
      </c>
      <c r="AB178" s="277" t="str">
        <f t="shared" si="14"/>
        <v/>
      </c>
    </row>
    <row r="179" spans="1:28" ht="14.3" customHeight="1">
      <c r="A179" s="304"/>
      <c r="B179" s="305"/>
      <c r="C179" s="330"/>
      <c r="D179" s="301"/>
      <c r="E179" s="301"/>
      <c r="F179" s="301"/>
      <c r="G179" s="301"/>
      <c r="H179" s="306"/>
      <c r="I179" s="306"/>
      <c r="J179" s="306"/>
      <c r="K179" s="306"/>
      <c r="L179" s="306"/>
      <c r="M179" s="306"/>
      <c r="N179" s="335"/>
      <c r="O179" s="335"/>
      <c r="P179" s="470"/>
      <c r="Q179" s="470"/>
      <c r="R179" s="470"/>
      <c r="S179" s="470"/>
      <c r="T179" s="470"/>
      <c r="U179" s="470"/>
      <c r="V179" s="471"/>
      <c r="W179" s="139" t="str">
        <f>IF(A179="","", IF(B179="LDV/LDT1", 0.3,  IF(B179="LDT2", 0.4, IF(OR(B179="HLDT/MDPV",B179="HLDT Allowance only", B179="MDPV Allowance only"), 0.5, IF(B179="HDV", 0.6,   ERROR)))))</f>
        <v/>
      </c>
      <c r="X179" s="155" t="str">
        <f t="shared" si="10"/>
        <v/>
      </c>
      <c r="Y179" s="157" t="str">
        <f t="shared" si="11"/>
        <v/>
      </c>
      <c r="Z179" s="276" t="str">
        <f t="shared" si="12"/>
        <v/>
      </c>
      <c r="AA179" s="279" t="str">
        <f t="shared" si="13"/>
        <v/>
      </c>
      <c r="AB179" s="277" t="str">
        <f t="shared" si="14"/>
        <v/>
      </c>
    </row>
    <row r="180" spans="1:28" ht="14.3" customHeight="1">
      <c r="A180" s="304"/>
      <c r="B180" s="305"/>
      <c r="C180" s="330"/>
      <c r="D180" s="301"/>
      <c r="E180" s="301"/>
      <c r="F180" s="301"/>
      <c r="G180" s="301"/>
      <c r="H180" s="306"/>
      <c r="I180" s="306"/>
      <c r="J180" s="306"/>
      <c r="K180" s="306"/>
      <c r="L180" s="306"/>
      <c r="M180" s="306"/>
      <c r="N180" s="335"/>
      <c r="O180" s="335"/>
      <c r="P180" s="470"/>
      <c r="Q180" s="470"/>
      <c r="R180" s="470"/>
      <c r="S180" s="470"/>
      <c r="T180" s="470"/>
      <c r="U180" s="470"/>
      <c r="V180" s="471"/>
      <c r="W180" s="139" t="str">
        <f>IF(A180="","", IF(B180="LDV/LDT1", 0.3,  IF(B180="LDT2", 0.4, IF(OR(B180="HLDT/MDPV",B180="HLDT Allowance only", B180="MDPV Allowance only"), 0.5, IF(B180="HDV", 0.6,   ERROR)))))</f>
        <v/>
      </c>
      <c r="X180" s="155" t="str">
        <f t="shared" si="10"/>
        <v/>
      </c>
      <c r="Y180" s="157" t="str">
        <f t="shared" si="11"/>
        <v/>
      </c>
      <c r="Z180" s="276" t="str">
        <f t="shared" si="12"/>
        <v/>
      </c>
      <c r="AA180" s="279" t="str">
        <f t="shared" si="13"/>
        <v/>
      </c>
      <c r="AB180" s="277" t="str">
        <f t="shared" si="14"/>
        <v/>
      </c>
    </row>
    <row r="181" spans="1:28" ht="14.3" customHeight="1">
      <c r="A181" s="304"/>
      <c r="B181" s="305"/>
      <c r="C181" s="330"/>
      <c r="D181" s="301"/>
      <c r="E181" s="301"/>
      <c r="F181" s="301"/>
      <c r="G181" s="301"/>
      <c r="H181" s="306"/>
      <c r="I181" s="306"/>
      <c r="J181" s="306"/>
      <c r="K181" s="306"/>
      <c r="L181" s="306"/>
      <c r="M181" s="306"/>
      <c r="N181" s="335"/>
      <c r="O181" s="335"/>
      <c r="P181" s="470"/>
      <c r="Q181" s="470"/>
      <c r="R181" s="470"/>
      <c r="S181" s="470"/>
      <c r="T181" s="470"/>
      <c r="U181" s="470"/>
      <c r="V181" s="471"/>
      <c r="W181" s="139" t="str">
        <f>IF(A181="","", IF(B181="LDV/LDT1", 0.3,  IF(B181="LDT2", 0.4, IF(OR(B181="HLDT/MDPV",B181="HLDT Allowance only", B181="MDPV Allowance only"), 0.5, IF(B181="HDV", 0.6,   ERROR)))))</f>
        <v/>
      </c>
      <c r="X181" s="155" t="str">
        <f t="shared" si="10"/>
        <v/>
      </c>
      <c r="Y181" s="157" t="str">
        <f t="shared" si="11"/>
        <v/>
      </c>
      <c r="Z181" s="276" t="str">
        <f t="shared" si="12"/>
        <v/>
      </c>
      <c r="AA181" s="279" t="str">
        <f t="shared" si="13"/>
        <v/>
      </c>
      <c r="AB181" s="277" t="str">
        <f t="shared" si="14"/>
        <v/>
      </c>
    </row>
    <row r="182" spans="1:28" ht="14.3" customHeight="1">
      <c r="A182" s="304"/>
      <c r="B182" s="305"/>
      <c r="C182" s="330"/>
      <c r="D182" s="301"/>
      <c r="E182" s="301"/>
      <c r="F182" s="301"/>
      <c r="G182" s="301"/>
      <c r="H182" s="306"/>
      <c r="I182" s="306"/>
      <c r="J182" s="306"/>
      <c r="K182" s="306"/>
      <c r="L182" s="306"/>
      <c r="M182" s="306"/>
      <c r="N182" s="335"/>
      <c r="O182" s="335"/>
      <c r="P182" s="470"/>
      <c r="Q182" s="470"/>
      <c r="R182" s="470"/>
      <c r="S182" s="470"/>
      <c r="T182" s="470"/>
      <c r="U182" s="470"/>
      <c r="V182" s="471"/>
      <c r="W182" s="139" t="str">
        <f>IF(A182="","", IF(B182="LDV/LDT1", 0.3,  IF(B182="LDT2", 0.4, IF(OR(B182="HLDT/MDPV",B182="HLDT Allowance only", B182="MDPV Allowance only"), 0.5, IF(B182="HDV", 0.6,   ERROR)))))</f>
        <v/>
      </c>
      <c r="X182" s="155" t="str">
        <f t="shared" si="10"/>
        <v/>
      </c>
      <c r="Y182" s="157" t="str">
        <f t="shared" si="11"/>
        <v/>
      </c>
      <c r="Z182" s="276" t="str">
        <f t="shared" si="12"/>
        <v/>
      </c>
      <c r="AA182" s="279" t="str">
        <f t="shared" si="13"/>
        <v/>
      </c>
      <c r="AB182" s="277" t="str">
        <f t="shared" si="14"/>
        <v/>
      </c>
    </row>
    <row r="183" spans="1:28" ht="14.3" customHeight="1">
      <c r="A183" s="304"/>
      <c r="B183" s="305"/>
      <c r="C183" s="330"/>
      <c r="D183" s="301"/>
      <c r="E183" s="301"/>
      <c r="F183" s="301"/>
      <c r="G183" s="301"/>
      <c r="H183" s="306"/>
      <c r="I183" s="306"/>
      <c r="J183" s="306"/>
      <c r="K183" s="306"/>
      <c r="L183" s="306"/>
      <c r="M183" s="306"/>
      <c r="N183" s="335"/>
      <c r="O183" s="335"/>
      <c r="P183" s="470"/>
      <c r="Q183" s="470"/>
      <c r="R183" s="470"/>
      <c r="S183" s="470"/>
      <c r="T183" s="470"/>
      <c r="U183" s="470"/>
      <c r="V183" s="471"/>
      <c r="W183" s="139" t="str">
        <f>IF(A183="","", IF(B183="LDV/LDT1", 0.3,  IF(B183="LDT2", 0.4, IF(OR(B183="HLDT/MDPV",B183="HLDT Allowance only", B183="MDPV Allowance only"), 0.5, IF(B183="HDV", 0.6,   ERROR)))))</f>
        <v/>
      </c>
      <c r="X183" s="155" t="str">
        <f t="shared" si="10"/>
        <v/>
      </c>
      <c r="Y183" s="157" t="str">
        <f t="shared" si="11"/>
        <v/>
      </c>
      <c r="Z183" s="276" t="str">
        <f t="shared" si="12"/>
        <v/>
      </c>
      <c r="AA183" s="279" t="str">
        <f t="shared" si="13"/>
        <v/>
      </c>
      <c r="AB183" s="277" t="str">
        <f t="shared" si="14"/>
        <v/>
      </c>
    </row>
    <row r="184" spans="1:28" ht="14.3" customHeight="1">
      <c r="A184" s="304"/>
      <c r="B184" s="305"/>
      <c r="C184" s="330"/>
      <c r="D184" s="301"/>
      <c r="E184" s="301"/>
      <c r="F184" s="301"/>
      <c r="G184" s="301"/>
      <c r="H184" s="306"/>
      <c r="I184" s="306"/>
      <c r="J184" s="306"/>
      <c r="K184" s="306"/>
      <c r="L184" s="306"/>
      <c r="M184" s="306"/>
      <c r="N184" s="335"/>
      <c r="O184" s="335"/>
      <c r="P184" s="470"/>
      <c r="Q184" s="470"/>
      <c r="R184" s="470"/>
      <c r="S184" s="470"/>
      <c r="T184" s="470"/>
      <c r="U184" s="470"/>
      <c r="V184" s="471"/>
      <c r="W184" s="139" t="str">
        <f>IF(A184="","", IF(B184="LDV/LDT1", 0.3,  IF(B184="LDT2", 0.4, IF(OR(B184="HLDT/MDPV",B184="HLDT Allowance only", B184="MDPV Allowance only"), 0.5, IF(B184="HDV", 0.6,   ERROR)))))</f>
        <v/>
      </c>
      <c r="X184" s="155" t="str">
        <f t="shared" si="10"/>
        <v/>
      </c>
      <c r="Y184" s="157" t="str">
        <f t="shared" si="11"/>
        <v/>
      </c>
      <c r="Z184" s="276" t="str">
        <f t="shared" si="12"/>
        <v/>
      </c>
      <c r="AA184" s="279" t="str">
        <f t="shared" si="13"/>
        <v/>
      </c>
      <c r="AB184" s="277" t="str">
        <f t="shared" si="14"/>
        <v/>
      </c>
    </row>
    <row r="185" spans="1:28" ht="14.3" customHeight="1">
      <c r="A185" s="304"/>
      <c r="B185" s="305"/>
      <c r="C185" s="330"/>
      <c r="D185" s="301"/>
      <c r="E185" s="301"/>
      <c r="F185" s="301"/>
      <c r="G185" s="301"/>
      <c r="H185" s="306"/>
      <c r="I185" s="306"/>
      <c r="J185" s="306"/>
      <c r="K185" s="306"/>
      <c r="L185" s="306"/>
      <c r="M185" s="306"/>
      <c r="N185" s="335"/>
      <c r="O185" s="335"/>
      <c r="P185" s="470"/>
      <c r="Q185" s="470"/>
      <c r="R185" s="470"/>
      <c r="S185" s="470"/>
      <c r="T185" s="470"/>
      <c r="U185" s="470"/>
      <c r="V185" s="471"/>
      <c r="W185" s="139" t="str">
        <f>IF(A185="","", IF(B185="LDV/LDT1", 0.3,  IF(B185="LDT2", 0.4, IF(OR(B185="HLDT/MDPV",B185="HLDT Allowance only", B185="MDPV Allowance only"), 0.5, IF(B185="HDV", 0.6,   ERROR)))))</f>
        <v/>
      </c>
      <c r="X185" s="155" t="str">
        <f t="shared" si="10"/>
        <v/>
      </c>
      <c r="Y185" s="157" t="str">
        <f t="shared" si="11"/>
        <v/>
      </c>
      <c r="Z185" s="276" t="str">
        <f t="shared" si="12"/>
        <v/>
      </c>
      <c r="AA185" s="279" t="str">
        <f t="shared" si="13"/>
        <v/>
      </c>
      <c r="AB185" s="277" t="str">
        <f t="shared" si="14"/>
        <v/>
      </c>
    </row>
    <row r="186" spans="1:28" ht="14.3" customHeight="1">
      <c r="A186" s="304"/>
      <c r="B186" s="305"/>
      <c r="C186" s="330"/>
      <c r="D186" s="301"/>
      <c r="E186" s="301"/>
      <c r="F186" s="301"/>
      <c r="G186" s="301"/>
      <c r="H186" s="306"/>
      <c r="I186" s="306"/>
      <c r="J186" s="306"/>
      <c r="K186" s="306"/>
      <c r="L186" s="306"/>
      <c r="M186" s="306"/>
      <c r="N186" s="335"/>
      <c r="O186" s="335"/>
      <c r="P186" s="470"/>
      <c r="Q186" s="470"/>
      <c r="R186" s="470"/>
      <c r="S186" s="470"/>
      <c r="T186" s="470"/>
      <c r="U186" s="470"/>
      <c r="V186" s="471"/>
      <c r="W186" s="139" t="str">
        <f>IF(A186="","", IF(B186="LDV/LDT1", 0.3,  IF(B186="LDT2", 0.4, IF(OR(B186="HLDT/MDPV",B186="HLDT Allowance only", B186="MDPV Allowance only"), 0.5, IF(B186="HDV", 0.6,   ERROR)))))</f>
        <v/>
      </c>
      <c r="X186" s="155" t="str">
        <f t="shared" si="10"/>
        <v/>
      </c>
      <c r="Y186" s="157" t="str">
        <f t="shared" si="11"/>
        <v/>
      </c>
      <c r="Z186" s="276" t="str">
        <f t="shared" si="12"/>
        <v/>
      </c>
      <c r="AA186" s="279" t="str">
        <f t="shared" si="13"/>
        <v/>
      </c>
      <c r="AB186" s="277" t="str">
        <f t="shared" si="14"/>
        <v/>
      </c>
    </row>
    <row r="187" spans="1:28" ht="14.3" customHeight="1">
      <c r="A187" s="304"/>
      <c r="B187" s="305"/>
      <c r="C187" s="330"/>
      <c r="D187" s="301"/>
      <c r="E187" s="301"/>
      <c r="F187" s="301"/>
      <c r="G187" s="301"/>
      <c r="H187" s="306"/>
      <c r="I187" s="306"/>
      <c r="J187" s="306"/>
      <c r="K187" s="306"/>
      <c r="L187" s="306"/>
      <c r="M187" s="306"/>
      <c r="N187" s="335"/>
      <c r="O187" s="335"/>
      <c r="P187" s="470"/>
      <c r="Q187" s="470"/>
      <c r="R187" s="470"/>
      <c r="S187" s="470"/>
      <c r="T187" s="470"/>
      <c r="U187" s="470"/>
      <c r="V187" s="471"/>
      <c r="W187" s="139" t="str">
        <f>IF(A187="","", IF(B187="LDV/LDT1", 0.3,  IF(B187="LDT2", 0.4, IF(OR(B187="HLDT/MDPV",B187="HLDT Allowance only", B187="MDPV Allowance only"), 0.5, IF(B187="HDV", 0.6,   ERROR)))))</f>
        <v/>
      </c>
      <c r="X187" s="155" t="str">
        <f t="shared" si="10"/>
        <v/>
      </c>
      <c r="Y187" s="157" t="str">
        <f t="shared" si="11"/>
        <v/>
      </c>
      <c r="Z187" s="276" t="str">
        <f t="shared" si="12"/>
        <v/>
      </c>
      <c r="AA187" s="279" t="str">
        <f t="shared" si="13"/>
        <v/>
      </c>
      <c r="AB187" s="277" t="str">
        <f t="shared" si="14"/>
        <v/>
      </c>
    </row>
    <row r="188" spans="1:28" ht="14.3" customHeight="1">
      <c r="A188" s="304"/>
      <c r="B188" s="305"/>
      <c r="C188" s="330"/>
      <c r="D188" s="301"/>
      <c r="E188" s="301"/>
      <c r="F188" s="301"/>
      <c r="G188" s="301"/>
      <c r="H188" s="306"/>
      <c r="I188" s="306"/>
      <c r="J188" s="306"/>
      <c r="K188" s="306"/>
      <c r="L188" s="306"/>
      <c r="M188" s="306"/>
      <c r="N188" s="335"/>
      <c r="O188" s="335"/>
      <c r="P188" s="470"/>
      <c r="Q188" s="470"/>
      <c r="R188" s="470"/>
      <c r="S188" s="470"/>
      <c r="T188" s="470"/>
      <c r="U188" s="470"/>
      <c r="V188" s="471"/>
      <c r="W188" s="139" t="str">
        <f>IF(A188="","", IF(B188="LDV/LDT1", 0.3,  IF(B188="LDT2", 0.4, IF(OR(B188="HLDT/MDPV",B188="HLDT Allowance only", B188="MDPV Allowance only"), 0.5, IF(B188="HDV", 0.6,   ERROR)))))</f>
        <v/>
      </c>
      <c r="X188" s="155" t="str">
        <f t="shared" si="10"/>
        <v/>
      </c>
      <c r="Y188" s="157" t="str">
        <f t="shared" si="11"/>
        <v/>
      </c>
      <c r="Z188" s="276" t="str">
        <f t="shared" si="12"/>
        <v/>
      </c>
      <c r="AA188" s="279" t="str">
        <f t="shared" si="13"/>
        <v/>
      </c>
      <c r="AB188" s="277" t="str">
        <f t="shared" si="14"/>
        <v/>
      </c>
    </row>
    <row r="189" spans="1:28" ht="14.3" customHeight="1">
      <c r="A189" s="304"/>
      <c r="B189" s="305"/>
      <c r="C189" s="330"/>
      <c r="D189" s="301"/>
      <c r="E189" s="301"/>
      <c r="F189" s="301"/>
      <c r="G189" s="301"/>
      <c r="H189" s="306"/>
      <c r="I189" s="306"/>
      <c r="J189" s="306"/>
      <c r="K189" s="306"/>
      <c r="L189" s="306"/>
      <c r="M189" s="306"/>
      <c r="N189" s="335"/>
      <c r="O189" s="335"/>
      <c r="P189" s="470"/>
      <c r="Q189" s="470"/>
      <c r="R189" s="470"/>
      <c r="S189" s="470"/>
      <c r="T189" s="470"/>
      <c r="U189" s="470"/>
      <c r="V189" s="471"/>
      <c r="W189" s="139" t="str">
        <f>IF(A189="","", IF(B189="LDV/LDT1", 0.3,  IF(B189="LDT2", 0.4, IF(OR(B189="HLDT/MDPV",B189="HLDT Allowance only", B189="MDPV Allowance only"), 0.5, IF(B189="HDV", 0.6,   ERROR)))))</f>
        <v/>
      </c>
      <c r="X189" s="155" t="str">
        <f t="shared" si="10"/>
        <v/>
      </c>
      <c r="Y189" s="157" t="str">
        <f t="shared" si="11"/>
        <v/>
      </c>
      <c r="Z189" s="276" t="str">
        <f t="shared" si="12"/>
        <v/>
      </c>
      <c r="AA189" s="279" t="str">
        <f t="shared" si="13"/>
        <v/>
      </c>
      <c r="AB189" s="277" t="str">
        <f t="shared" si="14"/>
        <v/>
      </c>
    </row>
    <row r="190" spans="1:28" ht="14.3" customHeight="1">
      <c r="A190" s="304"/>
      <c r="B190" s="305"/>
      <c r="C190" s="330"/>
      <c r="D190" s="301"/>
      <c r="E190" s="301"/>
      <c r="F190" s="301"/>
      <c r="G190" s="301"/>
      <c r="H190" s="306"/>
      <c r="I190" s="306"/>
      <c r="J190" s="306"/>
      <c r="K190" s="306"/>
      <c r="L190" s="306"/>
      <c r="M190" s="306"/>
      <c r="N190" s="335"/>
      <c r="O190" s="335"/>
      <c r="P190" s="470"/>
      <c r="Q190" s="470"/>
      <c r="R190" s="470"/>
      <c r="S190" s="470"/>
      <c r="T190" s="470"/>
      <c r="U190" s="470"/>
      <c r="V190" s="471"/>
      <c r="W190" s="139" t="str">
        <f>IF(A190="","", IF(B190="LDV/LDT1", 0.3,  IF(B190="LDT2", 0.4, IF(OR(B190="HLDT/MDPV",B190="HLDT Allowance only", B190="MDPV Allowance only"), 0.5, IF(B190="HDV", 0.6,   ERROR)))))</f>
        <v/>
      </c>
      <c r="X190" s="155" t="str">
        <f t="shared" si="10"/>
        <v/>
      </c>
      <c r="Y190" s="157" t="str">
        <f t="shared" si="11"/>
        <v/>
      </c>
      <c r="Z190" s="276" t="str">
        <f t="shared" si="12"/>
        <v/>
      </c>
      <c r="AA190" s="279" t="str">
        <f t="shared" si="13"/>
        <v/>
      </c>
      <c r="AB190" s="277" t="str">
        <f t="shared" si="14"/>
        <v/>
      </c>
    </row>
    <row r="191" spans="1:28" ht="14.3" customHeight="1">
      <c r="A191" s="304"/>
      <c r="B191" s="305"/>
      <c r="C191" s="330"/>
      <c r="D191" s="301"/>
      <c r="E191" s="301"/>
      <c r="F191" s="301"/>
      <c r="G191" s="301"/>
      <c r="H191" s="306"/>
      <c r="I191" s="306"/>
      <c r="J191" s="306"/>
      <c r="K191" s="306"/>
      <c r="L191" s="306"/>
      <c r="M191" s="306"/>
      <c r="N191" s="335"/>
      <c r="O191" s="335"/>
      <c r="P191" s="470"/>
      <c r="Q191" s="470"/>
      <c r="R191" s="470"/>
      <c r="S191" s="470"/>
      <c r="T191" s="470"/>
      <c r="U191" s="470"/>
      <c r="V191" s="471"/>
      <c r="W191" s="139" t="str">
        <f>IF(A191="","", IF(B191="LDV/LDT1", 0.3,  IF(B191="LDT2", 0.4, IF(OR(B191="HLDT/MDPV",B191="HLDT Allowance only", B191="MDPV Allowance only"), 0.5, IF(B191="HDV", 0.6,   ERROR)))))</f>
        <v/>
      </c>
      <c r="X191" s="155" t="str">
        <f t="shared" si="10"/>
        <v/>
      </c>
      <c r="Y191" s="157" t="str">
        <f t="shared" si="11"/>
        <v/>
      </c>
      <c r="Z191" s="276" t="str">
        <f t="shared" si="12"/>
        <v/>
      </c>
      <c r="AA191" s="279" t="str">
        <f t="shared" si="13"/>
        <v/>
      </c>
      <c r="AB191" s="277" t="str">
        <f t="shared" si="14"/>
        <v/>
      </c>
    </row>
    <row r="192" spans="1:28" ht="14.3" customHeight="1">
      <c r="A192" s="304"/>
      <c r="B192" s="305"/>
      <c r="C192" s="330"/>
      <c r="D192" s="301"/>
      <c r="E192" s="301"/>
      <c r="F192" s="301"/>
      <c r="G192" s="301"/>
      <c r="H192" s="306"/>
      <c r="I192" s="306"/>
      <c r="J192" s="306"/>
      <c r="K192" s="306"/>
      <c r="L192" s="306"/>
      <c r="M192" s="306"/>
      <c r="N192" s="335"/>
      <c r="O192" s="335"/>
      <c r="P192" s="470"/>
      <c r="Q192" s="470"/>
      <c r="R192" s="470"/>
      <c r="S192" s="470"/>
      <c r="T192" s="470"/>
      <c r="U192" s="470"/>
      <c r="V192" s="471"/>
      <c r="W192" s="139" t="str">
        <f>IF(A192="","", IF(B192="LDV/LDT1", 0.3,  IF(B192="LDT2", 0.4, IF(OR(B192="HLDT/MDPV",B192="HLDT Allowance only", B192="MDPV Allowance only"), 0.5, IF(B192="HDV", 0.6,   ERROR)))))</f>
        <v/>
      </c>
      <c r="X192" s="155" t="str">
        <f t="shared" si="10"/>
        <v/>
      </c>
      <c r="Y192" s="157" t="str">
        <f t="shared" si="11"/>
        <v/>
      </c>
      <c r="Z192" s="276" t="str">
        <f t="shared" si="12"/>
        <v/>
      </c>
      <c r="AA192" s="279" t="str">
        <f t="shared" si="13"/>
        <v/>
      </c>
      <c r="AB192" s="277" t="str">
        <f t="shared" si="14"/>
        <v/>
      </c>
    </row>
    <row r="193" spans="1:28" ht="14.3" customHeight="1">
      <c r="A193" s="304"/>
      <c r="B193" s="305"/>
      <c r="C193" s="330"/>
      <c r="D193" s="301"/>
      <c r="E193" s="301"/>
      <c r="F193" s="301"/>
      <c r="G193" s="301"/>
      <c r="H193" s="306"/>
      <c r="I193" s="306"/>
      <c r="J193" s="306"/>
      <c r="K193" s="306"/>
      <c r="L193" s="306"/>
      <c r="M193" s="306"/>
      <c r="N193" s="335"/>
      <c r="O193" s="335"/>
      <c r="P193" s="470"/>
      <c r="Q193" s="470"/>
      <c r="R193" s="470"/>
      <c r="S193" s="470"/>
      <c r="T193" s="470"/>
      <c r="U193" s="470"/>
      <c r="V193" s="471"/>
      <c r="W193" s="139" t="str">
        <f>IF(A193="","", IF(B193="LDV/LDT1", 0.3,  IF(B193="LDT2", 0.4, IF(OR(B193="HLDT/MDPV",B193="HLDT Allowance only", B193="MDPV Allowance only"), 0.5, IF(B193="HDV", 0.6,   ERROR)))))</f>
        <v/>
      </c>
      <c r="X193" s="155" t="str">
        <f t="shared" si="10"/>
        <v/>
      </c>
      <c r="Y193" s="157" t="str">
        <f t="shared" si="11"/>
        <v/>
      </c>
      <c r="Z193" s="276" t="str">
        <f t="shared" si="12"/>
        <v/>
      </c>
      <c r="AA193" s="279" t="str">
        <f t="shared" si="13"/>
        <v/>
      </c>
      <c r="AB193" s="277" t="str">
        <f t="shared" si="14"/>
        <v/>
      </c>
    </row>
    <row r="194" spans="1:28" ht="14.3" customHeight="1">
      <c r="A194" s="304"/>
      <c r="B194" s="305"/>
      <c r="C194" s="330"/>
      <c r="D194" s="301"/>
      <c r="E194" s="301"/>
      <c r="F194" s="301"/>
      <c r="G194" s="301"/>
      <c r="H194" s="306"/>
      <c r="I194" s="306"/>
      <c r="J194" s="306"/>
      <c r="K194" s="306"/>
      <c r="L194" s="306"/>
      <c r="M194" s="306"/>
      <c r="N194" s="335"/>
      <c r="O194" s="335"/>
      <c r="P194" s="470"/>
      <c r="Q194" s="470"/>
      <c r="R194" s="470"/>
      <c r="S194" s="470"/>
      <c r="T194" s="470"/>
      <c r="U194" s="470"/>
      <c r="V194" s="471"/>
      <c r="W194" s="139" t="str">
        <f>IF(A194="","", IF(B194="LDV/LDT1", 0.3,  IF(B194="LDT2", 0.4, IF(OR(B194="HLDT/MDPV",B194="HLDT Allowance only", B194="MDPV Allowance only"), 0.5, IF(B194="HDV", 0.6,   ERROR)))))</f>
        <v/>
      </c>
      <c r="X194" s="155" t="str">
        <f t="shared" si="10"/>
        <v/>
      </c>
      <c r="Y194" s="157" t="str">
        <f t="shared" si="11"/>
        <v/>
      </c>
      <c r="Z194" s="276" t="str">
        <f t="shared" si="12"/>
        <v/>
      </c>
      <c r="AA194" s="279" t="str">
        <f t="shared" si="13"/>
        <v/>
      </c>
      <c r="AB194" s="277" t="str">
        <f t="shared" si="14"/>
        <v/>
      </c>
    </row>
    <row r="195" spans="1:28" ht="14.3" customHeight="1">
      <c r="A195" s="304"/>
      <c r="B195" s="305"/>
      <c r="C195" s="330"/>
      <c r="D195" s="301"/>
      <c r="E195" s="301"/>
      <c r="F195" s="301"/>
      <c r="G195" s="301"/>
      <c r="H195" s="306"/>
      <c r="I195" s="306"/>
      <c r="J195" s="306"/>
      <c r="K195" s="306"/>
      <c r="L195" s="306"/>
      <c r="M195" s="306"/>
      <c r="N195" s="335"/>
      <c r="O195" s="335"/>
      <c r="P195" s="470"/>
      <c r="Q195" s="470"/>
      <c r="R195" s="470"/>
      <c r="S195" s="470"/>
      <c r="T195" s="470"/>
      <c r="U195" s="470"/>
      <c r="V195" s="471"/>
      <c r="W195" s="139" t="str">
        <f>IF(A195="","", IF(B195="LDV/LDT1", 0.3,  IF(B195="LDT2", 0.4, IF(OR(B195="HLDT/MDPV",B195="HLDT Allowance only", B195="MDPV Allowance only"), 0.5, IF(B195="HDV", 0.6,   ERROR)))))</f>
        <v/>
      </c>
      <c r="X195" s="155" t="str">
        <f t="shared" si="10"/>
        <v/>
      </c>
      <c r="Y195" s="157" t="str">
        <f t="shared" si="11"/>
        <v/>
      </c>
      <c r="Z195" s="276" t="str">
        <f t="shared" si="12"/>
        <v/>
      </c>
      <c r="AA195" s="279" t="str">
        <f t="shared" si="13"/>
        <v/>
      </c>
      <c r="AB195" s="277" t="str">
        <f t="shared" si="14"/>
        <v/>
      </c>
    </row>
    <row r="196" spans="1:28" ht="14.3" customHeight="1">
      <c r="A196" s="304"/>
      <c r="B196" s="305"/>
      <c r="C196" s="330"/>
      <c r="D196" s="301"/>
      <c r="E196" s="301"/>
      <c r="F196" s="301"/>
      <c r="G196" s="301"/>
      <c r="H196" s="306"/>
      <c r="I196" s="306"/>
      <c r="J196" s="306"/>
      <c r="K196" s="306"/>
      <c r="L196" s="306"/>
      <c r="M196" s="306"/>
      <c r="N196" s="335"/>
      <c r="O196" s="335"/>
      <c r="P196" s="470"/>
      <c r="Q196" s="470"/>
      <c r="R196" s="470"/>
      <c r="S196" s="470"/>
      <c r="T196" s="470"/>
      <c r="U196" s="470"/>
      <c r="V196" s="471"/>
      <c r="W196" s="139" t="str">
        <f>IF(A196="","", IF(B196="LDV/LDT1", 0.3,  IF(B196="LDT2", 0.4, IF(OR(B196="HLDT/MDPV",B196="HLDT Allowance only", B196="MDPV Allowance only"), 0.5, IF(B196="HDV", 0.6,   ERROR)))))</f>
        <v/>
      </c>
      <c r="X196" s="155" t="str">
        <f t="shared" si="10"/>
        <v/>
      </c>
      <c r="Y196" s="157" t="str">
        <f t="shared" si="11"/>
        <v/>
      </c>
      <c r="Z196" s="276" t="str">
        <f t="shared" si="12"/>
        <v/>
      </c>
      <c r="AA196" s="279" t="str">
        <f t="shared" si="13"/>
        <v/>
      </c>
      <c r="AB196" s="277" t="str">
        <f t="shared" si="14"/>
        <v/>
      </c>
    </row>
    <row r="197" spans="1:28" ht="14.3" customHeight="1">
      <c r="A197" s="304"/>
      <c r="B197" s="305"/>
      <c r="C197" s="330"/>
      <c r="D197" s="301"/>
      <c r="E197" s="301"/>
      <c r="F197" s="301"/>
      <c r="G197" s="301"/>
      <c r="H197" s="306"/>
      <c r="I197" s="306"/>
      <c r="J197" s="306"/>
      <c r="K197" s="306"/>
      <c r="L197" s="306"/>
      <c r="M197" s="306"/>
      <c r="N197" s="335"/>
      <c r="O197" s="335"/>
      <c r="P197" s="470"/>
      <c r="Q197" s="470"/>
      <c r="R197" s="470"/>
      <c r="S197" s="470"/>
      <c r="T197" s="470"/>
      <c r="U197" s="470"/>
      <c r="V197" s="471"/>
      <c r="W197" s="139" t="str">
        <f>IF(A197="","", IF(B197="LDV/LDT1", 0.3,  IF(B197="LDT2", 0.4, IF(OR(B197="HLDT/MDPV",B197="HLDT Allowance only", B197="MDPV Allowance only"), 0.5, IF(B197="HDV", 0.6,   ERROR)))))</f>
        <v/>
      </c>
      <c r="X197" s="155" t="str">
        <f t="shared" si="10"/>
        <v/>
      </c>
      <c r="Y197" s="157" t="str">
        <f t="shared" si="11"/>
        <v/>
      </c>
      <c r="Z197" s="276" t="str">
        <f t="shared" si="12"/>
        <v/>
      </c>
      <c r="AA197" s="279" t="str">
        <f t="shared" si="13"/>
        <v/>
      </c>
      <c r="AB197" s="277" t="str">
        <f t="shared" si="14"/>
        <v/>
      </c>
    </row>
    <row r="198" spans="1:28" ht="14.3" customHeight="1">
      <c r="A198" s="304"/>
      <c r="B198" s="305"/>
      <c r="C198" s="330"/>
      <c r="D198" s="301"/>
      <c r="E198" s="301"/>
      <c r="F198" s="301"/>
      <c r="G198" s="301"/>
      <c r="H198" s="306"/>
      <c r="I198" s="306"/>
      <c r="J198" s="306"/>
      <c r="K198" s="306"/>
      <c r="L198" s="306"/>
      <c r="M198" s="306"/>
      <c r="N198" s="335"/>
      <c r="O198" s="335"/>
      <c r="P198" s="470"/>
      <c r="Q198" s="470"/>
      <c r="R198" s="470"/>
      <c r="S198" s="470"/>
      <c r="T198" s="470"/>
      <c r="U198" s="470"/>
      <c r="V198" s="471"/>
      <c r="W198" s="139" t="str">
        <f>IF(A198="","", IF(B198="LDV/LDT1", 0.3,  IF(B198="LDT2", 0.4, IF(OR(B198="HLDT/MDPV",B198="HLDT Allowance only", B198="MDPV Allowance only"), 0.5, IF(B198="HDV", 0.6,   ERROR)))))</f>
        <v/>
      </c>
      <c r="X198" s="155" t="str">
        <f t="shared" si="10"/>
        <v/>
      </c>
      <c r="Y198" s="157" t="str">
        <f t="shared" si="11"/>
        <v/>
      </c>
      <c r="Z198" s="276" t="str">
        <f t="shared" si="12"/>
        <v/>
      </c>
      <c r="AA198" s="279" t="str">
        <f t="shared" si="13"/>
        <v/>
      </c>
      <c r="AB198" s="277" t="str">
        <f t="shared" si="14"/>
        <v/>
      </c>
    </row>
    <row r="199" spans="1:28" ht="14.3" customHeight="1">
      <c r="A199" s="304"/>
      <c r="B199" s="305"/>
      <c r="C199" s="330"/>
      <c r="D199" s="301"/>
      <c r="E199" s="301"/>
      <c r="F199" s="301"/>
      <c r="G199" s="301"/>
      <c r="H199" s="306"/>
      <c r="I199" s="306"/>
      <c r="J199" s="306"/>
      <c r="K199" s="306"/>
      <c r="L199" s="306"/>
      <c r="M199" s="306"/>
      <c r="N199" s="335"/>
      <c r="O199" s="335"/>
      <c r="P199" s="470"/>
      <c r="Q199" s="470"/>
      <c r="R199" s="470"/>
      <c r="S199" s="470"/>
      <c r="T199" s="470"/>
      <c r="U199" s="470"/>
      <c r="V199" s="471"/>
      <c r="W199" s="139" t="str">
        <f>IF(A199="","", IF(B199="LDV/LDT1", 0.3,  IF(B199="LDT2", 0.4, IF(OR(B199="HLDT/MDPV",B199="HLDT Allowance only", B199="MDPV Allowance only"), 0.5, IF(B199="HDV", 0.6,   ERROR)))))</f>
        <v/>
      </c>
      <c r="X199" s="155" t="str">
        <f t="shared" si="10"/>
        <v/>
      </c>
      <c r="Y199" s="157" t="str">
        <f t="shared" si="11"/>
        <v/>
      </c>
      <c r="Z199" s="276" t="str">
        <f t="shared" si="12"/>
        <v/>
      </c>
      <c r="AA199" s="279" t="str">
        <f t="shared" si="13"/>
        <v/>
      </c>
      <c r="AB199" s="277" t="str">
        <f t="shared" si="14"/>
        <v/>
      </c>
    </row>
    <row r="200" spans="1:28" ht="14.3" customHeight="1">
      <c r="A200" s="304"/>
      <c r="B200" s="305"/>
      <c r="C200" s="330"/>
      <c r="D200" s="301"/>
      <c r="E200" s="301"/>
      <c r="F200" s="301"/>
      <c r="G200" s="301"/>
      <c r="H200" s="306"/>
      <c r="I200" s="306"/>
      <c r="J200" s="306"/>
      <c r="K200" s="306"/>
      <c r="L200" s="306"/>
      <c r="M200" s="306"/>
      <c r="N200" s="335"/>
      <c r="O200" s="335"/>
      <c r="P200" s="470"/>
      <c r="Q200" s="470"/>
      <c r="R200" s="470"/>
      <c r="S200" s="470"/>
      <c r="T200" s="470"/>
      <c r="U200" s="470"/>
      <c r="V200" s="471"/>
      <c r="W200" s="139" t="str">
        <f>IF(A200="","", IF(B200="LDV/LDT1", 0.3,  IF(B200="LDT2", 0.4, IF(OR(B200="HLDT/MDPV",B200="HLDT Allowance only", B200="MDPV Allowance only"), 0.5, IF(B200="HDV", 0.6,   ERROR)))))</f>
        <v/>
      </c>
      <c r="X200" s="155" t="str">
        <f t="shared" si="10"/>
        <v/>
      </c>
      <c r="Y200" s="157" t="str">
        <f t="shared" si="11"/>
        <v/>
      </c>
      <c r="Z200" s="276" t="str">
        <f t="shared" si="12"/>
        <v/>
      </c>
      <c r="AA200" s="279" t="str">
        <f t="shared" si="13"/>
        <v/>
      </c>
      <c r="AB200" s="277" t="str">
        <f t="shared" si="14"/>
        <v/>
      </c>
    </row>
    <row r="201" spans="1:28" ht="14.3" customHeight="1">
      <c r="A201" s="304"/>
      <c r="B201" s="305"/>
      <c r="C201" s="330"/>
      <c r="D201" s="301"/>
      <c r="E201" s="301"/>
      <c r="F201" s="301"/>
      <c r="G201" s="301"/>
      <c r="H201" s="306"/>
      <c r="I201" s="306"/>
      <c r="J201" s="306"/>
      <c r="K201" s="306"/>
      <c r="L201" s="306"/>
      <c r="M201" s="306"/>
      <c r="N201" s="335"/>
      <c r="O201" s="335"/>
      <c r="P201" s="470"/>
      <c r="Q201" s="470"/>
      <c r="R201" s="470"/>
      <c r="S201" s="470"/>
      <c r="T201" s="470"/>
      <c r="U201" s="470"/>
      <c r="V201" s="471"/>
      <c r="W201" s="139" t="str">
        <f>IF(A201="","", IF(B201="LDV/LDT1", 0.3,  IF(B201="LDT2", 0.4, IF(OR(B201="HLDT/MDPV",B201="HLDT Allowance only", B201="MDPV Allowance only"), 0.5, IF(B201="HDV", 0.6,   ERROR)))))</f>
        <v/>
      </c>
      <c r="X201" s="155" t="str">
        <f t="shared" si="10"/>
        <v/>
      </c>
      <c r="Y201" s="157" t="str">
        <f t="shared" si="11"/>
        <v/>
      </c>
      <c r="Z201" s="276" t="str">
        <f t="shared" si="12"/>
        <v/>
      </c>
      <c r="AA201" s="279" t="str">
        <f t="shared" si="13"/>
        <v/>
      </c>
      <c r="AB201" s="277" t="str">
        <f t="shared" si="14"/>
        <v/>
      </c>
    </row>
    <row r="202" spans="1:28" ht="14.3" customHeight="1">
      <c r="A202" s="304"/>
      <c r="B202" s="305"/>
      <c r="C202" s="330"/>
      <c r="D202" s="301"/>
      <c r="E202" s="301"/>
      <c r="F202" s="301"/>
      <c r="G202" s="301"/>
      <c r="H202" s="306"/>
      <c r="I202" s="306"/>
      <c r="J202" s="306"/>
      <c r="K202" s="306"/>
      <c r="L202" s="306"/>
      <c r="M202" s="306"/>
      <c r="N202" s="335"/>
      <c r="O202" s="335"/>
      <c r="P202" s="470"/>
      <c r="Q202" s="470"/>
      <c r="R202" s="470"/>
      <c r="S202" s="470"/>
      <c r="T202" s="470"/>
      <c r="U202" s="470"/>
      <c r="V202" s="471"/>
      <c r="W202" s="139" t="str">
        <f>IF(A202="","", IF(B202="LDV/LDT1", 0.3,  IF(B202="LDT2", 0.4, IF(OR(B202="HLDT/MDPV",B202="HLDT Allowance only", B202="MDPV Allowance only"), 0.5, IF(B202="HDV", 0.6,   ERROR)))))</f>
        <v/>
      </c>
      <c r="X202" s="155" t="str">
        <f t="shared" si="10"/>
        <v/>
      </c>
      <c r="Y202" s="157" t="str">
        <f t="shared" si="11"/>
        <v/>
      </c>
      <c r="Z202" s="276" t="str">
        <f t="shared" si="12"/>
        <v/>
      </c>
      <c r="AA202" s="279" t="str">
        <f t="shared" si="13"/>
        <v/>
      </c>
      <c r="AB202" s="277" t="str">
        <f t="shared" si="14"/>
        <v/>
      </c>
    </row>
    <row r="203" spans="1:28" ht="14.3" customHeight="1">
      <c r="A203" s="304"/>
      <c r="B203" s="305"/>
      <c r="C203" s="330"/>
      <c r="D203" s="301"/>
      <c r="E203" s="301"/>
      <c r="F203" s="301"/>
      <c r="G203" s="301"/>
      <c r="H203" s="306"/>
      <c r="I203" s="306"/>
      <c r="J203" s="306"/>
      <c r="K203" s="306"/>
      <c r="L203" s="306"/>
      <c r="M203" s="306"/>
      <c r="N203" s="335"/>
      <c r="O203" s="335"/>
      <c r="P203" s="470"/>
      <c r="Q203" s="470"/>
      <c r="R203" s="470"/>
      <c r="S203" s="470"/>
      <c r="T203" s="470"/>
      <c r="U203" s="470"/>
      <c r="V203" s="471"/>
      <c r="W203" s="139" t="str">
        <f>IF(A203="","", IF(B203="LDV/LDT1", 0.3,  IF(B203="LDT2", 0.4, IF(OR(B203="HLDT/MDPV",B203="HLDT Allowance only", B203="MDPV Allowance only"), 0.5, IF(B203="HDV", 0.6,   ERROR)))))</f>
        <v/>
      </c>
      <c r="X203" s="155" t="str">
        <f t="shared" si="10"/>
        <v/>
      </c>
      <c r="Y203" s="157" t="str">
        <f t="shared" si="11"/>
        <v/>
      </c>
      <c r="Z203" s="276" t="str">
        <f t="shared" si="12"/>
        <v/>
      </c>
      <c r="AA203" s="279" t="str">
        <f t="shared" si="13"/>
        <v/>
      </c>
      <c r="AB203" s="277" t="str">
        <f t="shared" si="14"/>
        <v/>
      </c>
    </row>
    <row r="204" spans="1:28" ht="14.3" customHeight="1">
      <c r="A204" s="304"/>
      <c r="B204" s="305"/>
      <c r="C204" s="330"/>
      <c r="D204" s="301"/>
      <c r="E204" s="301"/>
      <c r="F204" s="301"/>
      <c r="G204" s="301"/>
      <c r="H204" s="306"/>
      <c r="I204" s="306"/>
      <c r="J204" s="306"/>
      <c r="K204" s="306"/>
      <c r="L204" s="306"/>
      <c r="M204" s="306"/>
      <c r="N204" s="335"/>
      <c r="O204" s="335"/>
      <c r="P204" s="470"/>
      <c r="Q204" s="470"/>
      <c r="R204" s="470"/>
      <c r="S204" s="470"/>
      <c r="T204" s="470"/>
      <c r="U204" s="470"/>
      <c r="V204" s="471"/>
      <c r="W204" s="139" t="str">
        <f>IF(A204="","", IF(B204="LDV/LDT1", 0.3,  IF(B204="LDT2", 0.4, IF(OR(B204="HLDT/MDPV",B204="HLDT Allowance only", B204="MDPV Allowance only"), 0.5, IF(B204="HDV", 0.6,   ERROR)))))</f>
        <v/>
      </c>
      <c r="X204" s="155" t="str">
        <f t="shared" si="10"/>
        <v/>
      </c>
      <c r="Y204" s="157" t="str">
        <f t="shared" si="11"/>
        <v/>
      </c>
      <c r="Z204" s="276" t="str">
        <f t="shared" si="12"/>
        <v/>
      </c>
      <c r="AA204" s="279" t="str">
        <f t="shared" si="13"/>
        <v/>
      </c>
      <c r="AB204" s="277" t="str">
        <f t="shared" si="14"/>
        <v/>
      </c>
    </row>
    <row r="205" spans="1:28" ht="14.3" customHeight="1">
      <c r="A205" s="304"/>
      <c r="B205" s="305"/>
      <c r="C205" s="330"/>
      <c r="D205" s="301"/>
      <c r="E205" s="301"/>
      <c r="F205" s="301"/>
      <c r="G205" s="301"/>
      <c r="H205" s="306"/>
      <c r="I205" s="306"/>
      <c r="J205" s="306"/>
      <c r="K205" s="306"/>
      <c r="L205" s="306"/>
      <c r="M205" s="306"/>
      <c r="N205" s="335"/>
      <c r="O205" s="335"/>
      <c r="P205" s="470"/>
      <c r="Q205" s="470"/>
      <c r="R205" s="470"/>
      <c r="S205" s="470"/>
      <c r="T205" s="470"/>
      <c r="U205" s="470"/>
      <c r="V205" s="471"/>
      <c r="W205" s="139" t="str">
        <f>IF(A205="","", IF(B205="LDV/LDT1", 0.3,  IF(B205="LDT2", 0.4, IF(OR(B205="HLDT/MDPV",B205="HLDT Allowance only", B205="MDPV Allowance only"), 0.5, IF(B205="HDV", 0.6,   ERROR)))))</f>
        <v/>
      </c>
      <c r="X205" s="155" t="str">
        <f t="shared" si="10"/>
        <v/>
      </c>
      <c r="Y205" s="157" t="str">
        <f t="shared" si="11"/>
        <v/>
      </c>
      <c r="Z205" s="276" t="str">
        <f t="shared" si="12"/>
        <v/>
      </c>
      <c r="AA205" s="279" t="str">
        <f t="shared" si="13"/>
        <v/>
      </c>
      <c r="AB205" s="277" t="str">
        <f t="shared" si="14"/>
        <v/>
      </c>
    </row>
    <row r="206" spans="1:28" ht="14.3" customHeight="1">
      <c r="A206" s="304"/>
      <c r="B206" s="305"/>
      <c r="C206" s="330"/>
      <c r="D206" s="301"/>
      <c r="E206" s="301"/>
      <c r="F206" s="301"/>
      <c r="G206" s="301"/>
      <c r="H206" s="306"/>
      <c r="I206" s="306"/>
      <c r="J206" s="306"/>
      <c r="K206" s="306"/>
      <c r="L206" s="306"/>
      <c r="M206" s="306"/>
      <c r="N206" s="335"/>
      <c r="O206" s="335"/>
      <c r="P206" s="470"/>
      <c r="Q206" s="470"/>
      <c r="R206" s="470"/>
      <c r="S206" s="470"/>
      <c r="T206" s="470"/>
      <c r="U206" s="470"/>
      <c r="V206" s="471"/>
      <c r="W206" s="139" t="str">
        <f>IF(A206="","", IF(B206="LDV/LDT1", 0.3,  IF(B206="LDT2", 0.4, IF(OR(B206="HLDT/MDPV",B206="HLDT Allowance only", B206="MDPV Allowance only"), 0.5, IF(B206="HDV", 0.6,   ERROR)))))</f>
        <v/>
      </c>
      <c r="X206" s="155" t="str">
        <f t="shared" si="10"/>
        <v/>
      </c>
      <c r="Y206" s="157" t="str">
        <f t="shared" si="11"/>
        <v/>
      </c>
      <c r="Z206" s="276" t="str">
        <f t="shared" si="12"/>
        <v/>
      </c>
      <c r="AA206" s="279" t="str">
        <f t="shared" si="13"/>
        <v/>
      </c>
      <c r="AB206" s="277" t="str">
        <f t="shared" si="14"/>
        <v/>
      </c>
    </row>
    <row r="207" spans="1:28" ht="14.3" customHeight="1">
      <c r="A207" s="304"/>
      <c r="B207" s="305"/>
      <c r="C207" s="330"/>
      <c r="D207" s="301"/>
      <c r="E207" s="301"/>
      <c r="F207" s="301"/>
      <c r="G207" s="301"/>
      <c r="H207" s="306"/>
      <c r="I207" s="306"/>
      <c r="J207" s="306"/>
      <c r="K207" s="306"/>
      <c r="L207" s="306"/>
      <c r="M207" s="306"/>
      <c r="N207" s="335"/>
      <c r="O207" s="335"/>
      <c r="P207" s="470"/>
      <c r="Q207" s="470"/>
      <c r="R207" s="470"/>
      <c r="S207" s="470"/>
      <c r="T207" s="470"/>
      <c r="U207" s="470"/>
      <c r="V207" s="471"/>
      <c r="W207" s="139" t="str">
        <f>IF(A207="","", IF(B207="LDV/LDT1", 0.3,  IF(B207="LDT2", 0.4, IF(OR(B207="HLDT/MDPV",B207="HLDT Allowance only", B207="MDPV Allowance only"), 0.5, IF(B207="HDV", 0.6,   ERROR)))))</f>
        <v/>
      </c>
      <c r="X207" s="155" t="str">
        <f t="shared" si="10"/>
        <v/>
      </c>
      <c r="Y207" s="157" t="str">
        <f t="shared" si="11"/>
        <v/>
      </c>
      <c r="Z207" s="276" t="str">
        <f t="shared" si="12"/>
        <v/>
      </c>
      <c r="AA207" s="279" t="str">
        <f t="shared" si="13"/>
        <v/>
      </c>
      <c r="AB207" s="277" t="str">
        <f t="shared" si="14"/>
        <v/>
      </c>
    </row>
    <row r="208" spans="1:28" ht="14.3" customHeight="1">
      <c r="A208" s="304"/>
      <c r="B208" s="305"/>
      <c r="C208" s="330"/>
      <c r="D208" s="301"/>
      <c r="E208" s="301"/>
      <c r="F208" s="301"/>
      <c r="G208" s="301"/>
      <c r="H208" s="306"/>
      <c r="I208" s="306"/>
      <c r="J208" s="306"/>
      <c r="K208" s="306"/>
      <c r="L208" s="306"/>
      <c r="M208" s="306"/>
      <c r="N208" s="335"/>
      <c r="O208" s="335"/>
      <c r="P208" s="470"/>
      <c r="Q208" s="470"/>
      <c r="R208" s="470"/>
      <c r="S208" s="470"/>
      <c r="T208" s="470"/>
      <c r="U208" s="470"/>
      <c r="V208" s="471"/>
      <c r="W208" s="139" t="str">
        <f>IF(A208="","", IF(B208="LDV/LDT1", 0.3,  IF(B208="LDT2", 0.4, IF(OR(B208="HLDT/MDPV",B208="HLDT Allowance only", B208="MDPV Allowance only"), 0.5, IF(B208="HDV", 0.6,   ERROR)))))</f>
        <v/>
      </c>
      <c r="X208" s="155" t="str">
        <f t="shared" si="10"/>
        <v/>
      </c>
      <c r="Y208" s="157" t="str">
        <f t="shared" si="11"/>
        <v/>
      </c>
      <c r="Z208" s="276" t="str">
        <f t="shared" si="12"/>
        <v/>
      </c>
      <c r="AA208" s="279" t="str">
        <f t="shared" si="13"/>
        <v/>
      </c>
      <c r="AB208" s="277" t="str">
        <f t="shared" si="14"/>
        <v/>
      </c>
    </row>
    <row r="209" spans="1:28" ht="14.3" customHeight="1">
      <c r="A209" s="304"/>
      <c r="B209" s="305"/>
      <c r="C209" s="330"/>
      <c r="D209" s="301"/>
      <c r="E209" s="301"/>
      <c r="F209" s="301"/>
      <c r="G209" s="301"/>
      <c r="H209" s="306"/>
      <c r="I209" s="306"/>
      <c r="J209" s="306"/>
      <c r="K209" s="306"/>
      <c r="L209" s="306"/>
      <c r="M209" s="306"/>
      <c r="N209" s="335"/>
      <c r="O209" s="335"/>
      <c r="P209" s="470"/>
      <c r="Q209" s="470"/>
      <c r="R209" s="470"/>
      <c r="S209" s="470"/>
      <c r="T209" s="470"/>
      <c r="U209" s="470"/>
      <c r="V209" s="471"/>
      <c r="W209" s="139" t="str">
        <f>IF(A209="","", IF(B209="LDV/LDT1", 0.3,  IF(B209="LDT2", 0.4, IF(OR(B209="HLDT/MDPV",B209="HLDT Allowance only", B209="MDPV Allowance only"), 0.5, IF(B209="HDV", 0.6,   ERROR)))))</f>
        <v/>
      </c>
      <c r="X209" s="155" t="str">
        <f t="shared" si="10"/>
        <v/>
      </c>
      <c r="Y209" s="157" t="str">
        <f t="shared" si="11"/>
        <v/>
      </c>
      <c r="Z209" s="276" t="str">
        <f t="shared" si="12"/>
        <v/>
      </c>
      <c r="AA209" s="279" t="str">
        <f t="shared" si="13"/>
        <v/>
      </c>
      <c r="AB209" s="277" t="str">
        <f t="shared" si="14"/>
        <v/>
      </c>
    </row>
    <row r="210" spans="1:28" ht="14.3" customHeight="1">
      <c r="A210" s="304"/>
      <c r="B210" s="305"/>
      <c r="C210" s="330"/>
      <c r="D210" s="301"/>
      <c r="E210" s="301"/>
      <c r="F210" s="301"/>
      <c r="G210" s="301"/>
      <c r="H210" s="306"/>
      <c r="I210" s="306"/>
      <c r="J210" s="306"/>
      <c r="K210" s="306"/>
      <c r="L210" s="306"/>
      <c r="M210" s="306"/>
      <c r="N210" s="335"/>
      <c r="O210" s="335"/>
      <c r="P210" s="470"/>
      <c r="Q210" s="470"/>
      <c r="R210" s="470"/>
      <c r="S210" s="470"/>
      <c r="T210" s="470"/>
      <c r="U210" s="470"/>
      <c r="V210" s="471"/>
      <c r="W210" s="139" t="str">
        <f>IF(A210="","", IF(B210="LDV/LDT1", 0.3,  IF(B210="LDT2", 0.4, IF(OR(B210="HLDT/MDPV",B210="HLDT Allowance only", B210="MDPV Allowance only"), 0.5, IF(B210="HDV", 0.6,   ERROR)))))</f>
        <v/>
      </c>
      <c r="X210" s="155" t="str">
        <f t="shared" si="10"/>
        <v/>
      </c>
      <c r="Y210" s="157" t="str">
        <f t="shared" si="11"/>
        <v/>
      </c>
      <c r="Z210" s="276" t="str">
        <f t="shared" si="12"/>
        <v/>
      </c>
      <c r="AA210" s="279" t="str">
        <f t="shared" si="13"/>
        <v/>
      </c>
      <c r="AB210" s="277" t="str">
        <f t="shared" si="14"/>
        <v/>
      </c>
    </row>
    <row r="211" spans="1:28" ht="14.3" customHeight="1">
      <c r="A211" s="304"/>
      <c r="B211" s="305"/>
      <c r="C211" s="330"/>
      <c r="D211" s="301"/>
      <c r="E211" s="301"/>
      <c r="F211" s="301"/>
      <c r="G211" s="301"/>
      <c r="H211" s="306"/>
      <c r="I211" s="306"/>
      <c r="J211" s="306"/>
      <c r="K211" s="306"/>
      <c r="L211" s="306"/>
      <c r="M211" s="306"/>
      <c r="N211" s="335"/>
      <c r="O211" s="335"/>
      <c r="P211" s="470"/>
      <c r="Q211" s="470"/>
      <c r="R211" s="470"/>
      <c r="S211" s="470"/>
      <c r="T211" s="470"/>
      <c r="U211" s="470"/>
      <c r="V211" s="471"/>
      <c r="W211" s="139" t="str">
        <f>IF(A211="","", IF(B211="LDV/LDT1", 0.3,  IF(B211="LDT2", 0.4, IF(OR(B211="HLDT/MDPV",B211="HLDT Allowance only", B211="MDPV Allowance only"), 0.5, IF(B211="HDV", 0.6,   ERROR)))))</f>
        <v/>
      </c>
      <c r="X211" s="155" t="str">
        <f t="shared" si="10"/>
        <v/>
      </c>
      <c r="Y211" s="157" t="str">
        <f t="shared" si="11"/>
        <v/>
      </c>
      <c r="Z211" s="276" t="str">
        <f t="shared" si="12"/>
        <v/>
      </c>
      <c r="AA211" s="279" t="str">
        <f t="shared" si="13"/>
        <v/>
      </c>
      <c r="AB211" s="277" t="str">
        <f t="shared" si="14"/>
        <v/>
      </c>
    </row>
    <row r="212" spans="1:28" ht="14.3" customHeight="1">
      <c r="A212" s="304"/>
      <c r="B212" s="305"/>
      <c r="C212" s="330"/>
      <c r="D212" s="301"/>
      <c r="E212" s="301"/>
      <c r="F212" s="301"/>
      <c r="G212" s="301"/>
      <c r="H212" s="306"/>
      <c r="I212" s="306"/>
      <c r="J212" s="306"/>
      <c r="K212" s="306"/>
      <c r="L212" s="306"/>
      <c r="M212" s="306"/>
      <c r="N212" s="335"/>
      <c r="O212" s="335"/>
      <c r="P212" s="470"/>
      <c r="Q212" s="470"/>
      <c r="R212" s="470"/>
      <c r="S212" s="470"/>
      <c r="T212" s="470"/>
      <c r="U212" s="470"/>
      <c r="V212" s="471"/>
      <c r="W212" s="139" t="str">
        <f>IF(A212="","", IF(B212="LDV/LDT1", 0.3,  IF(B212="LDT2", 0.4, IF(OR(B212="HLDT/MDPV",B212="HLDT Allowance only", B212="MDPV Allowance only"), 0.5, IF(B212="HDV", 0.6,   ERROR)))))</f>
        <v/>
      </c>
      <c r="X212" s="155" t="str">
        <f t="shared" si="10"/>
        <v/>
      </c>
      <c r="Y212" s="157" t="str">
        <f t="shared" si="11"/>
        <v/>
      </c>
      <c r="Z212" s="276" t="str">
        <f t="shared" si="12"/>
        <v/>
      </c>
      <c r="AA212" s="279" t="str">
        <f t="shared" si="13"/>
        <v/>
      </c>
      <c r="AB212" s="277" t="str">
        <f t="shared" si="14"/>
        <v/>
      </c>
    </row>
    <row r="213" spans="1:28" ht="14.3" customHeight="1">
      <c r="A213" s="304"/>
      <c r="B213" s="305"/>
      <c r="C213" s="330"/>
      <c r="D213" s="301"/>
      <c r="E213" s="301"/>
      <c r="F213" s="301"/>
      <c r="G213" s="301"/>
      <c r="H213" s="306"/>
      <c r="I213" s="306"/>
      <c r="J213" s="306"/>
      <c r="K213" s="306"/>
      <c r="L213" s="306"/>
      <c r="M213" s="306"/>
      <c r="N213" s="335"/>
      <c r="O213" s="335"/>
      <c r="P213" s="470"/>
      <c r="Q213" s="470"/>
      <c r="R213" s="470"/>
      <c r="S213" s="470"/>
      <c r="T213" s="470"/>
      <c r="U213" s="470"/>
      <c r="V213" s="471"/>
      <c r="W213" s="139" t="str">
        <f>IF(A213="","", IF(B213="LDV/LDT1", 0.3,  IF(B213="LDT2", 0.4, IF(OR(B213="HLDT/MDPV",B213="HLDT Allowance only", B213="MDPV Allowance only"), 0.5, IF(B213="HDV", 0.6,   ERROR)))))</f>
        <v/>
      </c>
      <c r="X213" s="155" t="str">
        <f t="shared" ref="X213:X276" si="15">IF(A213="", "", IF(J213 = "Yes", W213, IF(K213="Yes", W213, IF(AND(A213&lt;&gt;"",B213="HDV",E213="Statement"), MAX(C213, W213),C213))))</f>
        <v/>
      </c>
      <c r="Y213" s="157" t="str">
        <f t="shared" ref="Y213:Y276" si="16">IF(A213="","",IF(AND(A213&lt;&gt;"",L213="Yes",$C$8&gt;2021),"ERROR--Can't Use Early Allowances after 2021MY",
IF(AND(A213&lt;&gt;"",B213="HLDT Allowance only",$C$8=2017),"Can't Use HLDT Allowance before 2018MY",IF(AND(A213&lt;&gt;"",B213="MDPV Allowance only",$C$8=2017),"Can't Use MDPV Allowance before 2018MY",IF(AND(A213&lt;&gt;"",B213="HLDT/MDPV",$C$8=2017),"Can't Use HLDT/MDPV Allowance before 2018MY",IF(AND(A213&lt;&gt;"",B213="HDV",$C$8=2017),"Can't Use HDV Allowance before 2018MY",IF(AND(A213&lt;&gt;"",L213="Yes",J213&lt;&gt;"Yes",K213&lt;&gt;"Yes",C213&gt;W213),"ERROR--Early Allowance evaporative family does not comply with Tier 3 standards and is not a 2015 or 2016 Carryover PZEV or Carryover LEV3 Option 1 (Rig Test) Evap family",IF(AND(A213&lt;&gt;"",L213="Yes",B213="HDV",O213=""),"FIX 50-St Prod'n--needed for HDV Allowances",IF(AND(A213&lt;&gt;"",B213="MDPV Allowance only",O213=""),"FIX 50-St Prod'n--needed for MDPV early allowances",IF(AND(A213&lt;&gt;"",L213="Yes",B213="LDV/LDT1",N213=""),"FIX Fed Prod'n--needed for LDV/LDT1 early allowances",IF(AND(A213&lt;&gt;"",L213="Yes",B213="LDT2",N213=""),"FIX Fed Prod'n--needed for LDT2 early allowances",IF(AND(A213&lt;&gt;"",L213="Yes",B213="HLDT Allowance only",N213=""),"FIX Fed Prod'n--needed for HLDT early allowances",IF(AND(A213&lt;&gt;"",L213="Yes",B213="HLDT/MDPV"),"ERROR in Col B--must use HLDT Allowance only or MDPV Allowance only value from Column B menu and corresponding production values for HLDT Allowances or MDPV Allowances as applicable",IF(AND(A213&lt;&gt;"",B213="HDV",D213=""),"ERROR--Column B is HDV but HDV Class in Column E is Blank",IF(AND(A213&lt;&gt;"",B213&lt;&gt;"",B213&lt;&gt;"HDV",D213&lt;&gt;""),"ERROR--Column B is not HDV but you entered a HDV Class in Column E",IF(AND(A213&lt;&gt;"",B213="HDV",D213=4,E213=""),"ERROR--Column E indicates HDV Class 4-8 but Certification Basis in Column F is Blank",IF(AND(A213&lt;&gt;"",B213="HDV",D213=5,E213=""),"ERROR--Column E indicates HDV Class 4-8 but Certification Basis in Column F is Blank",IF(AND(A213&lt;&gt;"",B213="HDV",D213=6,E213=""),"ERROR--Column E indicates HDV Class 4-8 but Certification Basis in Column F is Blank",IF(AND(A213&lt;&gt;"",B213="HDV",D213=7,E213=""),"ERROR--Column E indicates HDV Class 4-8 but Certification Basis in Column F is Blank",IF(AND(A213&lt;&gt;"",B213="HDV",D213=8,E213=""),"ERROR--Column E indicates HDV Class 4-8 but Certification Basis in Column F is Blank",IF(AND(A213&lt;&gt;"",D213="2b",E213="Statement"),"ERROR in Columns E &amp; F---Can't use Statement for Certification Basis of Class 2b HDVs",IF(AND(A213&lt;&gt;"",D213=3,E213="Statement"),"ERROR in Columns E &amp; F---Can't use Statement for Certification Basis of Class 3 HDVs",IF(AND(A213&lt;&gt;"",B213&lt;&gt;"HDV",E213="Statement"),"ERROR in Columns B &amp; F---Can only use Statement as the Certification Basis of Class 4 and above HDVs",IF(AND(A213&lt;&gt;"",I213="Phase 2",J213="No"),"ERROR--Can only use Phase 2 test fuel for 2015-2016 Carryover PZEV Option 1 (Rig Test) Evaporative Families",IF(AND(A213&lt;&gt;"",I213="NA",E213&lt;&gt;"Statement"),"ERROR in Columns F &amp; J---Can only use NA for Test Fuel if Certification is based on a Statement",IF(AND(A213&lt;&gt;"",J213="Yes",I213&lt;&gt;"Phase 2"),"ERROR--Test fuel must be Phase 2 for 2015-2016 Carryover PZEV Option 1 (Rig test) evaporative families",IF(AND(A213&lt;&gt;"",J213="Yes",C213&lt;&gt;0.35,C213&lt;&gt;0.5,C213&lt;&gt;0.75),"ERROR--FEL must be 0.350, 0.500 or 0.750 for 2015-2016 Carryover PZEV Option 1 (Rig test) evaporative families",IF(AND(A213&lt;&gt;"",J213="Yes",B213&lt;&gt;"LDV/LDT1",B213&lt;&gt;"LDT2",B213&lt;&gt;"HLDT/MDPV"),"ERROR--Vehicle class must be LDV/LDT1 or LDT2 or HLDT/MDPV for 2015-2016 Carryover PZEV Option 1 (Rig test) evaporative families",IF(AND(A213&lt;&gt;"",$C$8&gt;2019,J213="Yes",L213&lt;&gt;"Yes"),"ERROR--Can't use Carryover data from 2015-2016 PZEV Option 1 (Rig test) using Phase 2 test fuel after 2019MY (or after 2021MY if used as an Early Allowance)",IF(AND(A213&lt;&gt;"",K213="Yes",I213&lt;&gt;"LEV 3"),"ERROR--Test fuel must be LEV 3 for 2015-2016 Carryover LEV3 Option 1 (Rig test) evaporative families",IF(AND(A213&lt;&gt;"",K213="Yes",C213&lt;&gt;0.35,C213&lt;&gt;0.5,C213&lt;&gt;0.75),"ERROR--FEL must be 0.350, 0.500 or 0.750 for 2015-2016 Carryover LEV3 Option 1 (Rig test) evaporative families",IF(AND(A213&lt;&gt;"",$C$8&gt;2021,K213="Yes"),"ERROR--Can't use Carryover data from 2015-2016 CARB LEV3 Option 1 (Rig test) using LEV 3 test fuel after 2021MY",IF(AND(A213&lt;&gt;"",B213&lt;&gt;"LDV/LDT1",G213=120),"ERROR--Useful Life must be 150,000 miles for this Tier 3 Evaporative Family",IF(AND(A213&lt;&gt;"",L213="Yes",M213&lt;&gt;2015,M213&lt;&gt;2016,M213&lt;&gt;2017),"FIX Model Year Early Allowance was earned",IF(AND(A213&lt;&gt;"",L213="No",M213&lt;&gt;"",M213&lt;&gt;"NA"),"Error in cols M &amp; N---column M indicates No Allowance but Column N indicates an allowance was earned",IF(AND(A213&lt;&gt;"",L213="Yes",B213&lt;&gt;"HDV",B213&lt;&gt;"HLDT Allowance only",B213&lt;&gt;"MDPV Allowance only",M213=2017),"ERROR--Early allowances can't be earned in 2017MY for LDV/LDT1 and LDT2 Evaporative Families",IF(AND(A213&lt;&gt;"",$C$8=2017,N213=""),"FIX Federal Prod'n--needed for 2017MY compliance",IF(AND(A213&lt;&gt;"",$C$8&lt;&gt;2017,L213="No",O213=""),"FIX 50-St Prod'n",IF(AND(A213&lt;&gt;"",B213="HLDT Allowance only",L213&lt;&gt;"Yes"),"ERROR - Cols B &amp; M--Column B indicates an Allowance is being used but Column M indicates No Allowance",IF(AND(A213&lt;&gt;"",B213="MDPV Allowance only",L213&lt;&gt;"Yes"),"ERROR - Cols B &amp; M--Column B indicates an Allowance is being use but Column M indicates No Allowance",IF(AND(A213&lt;&gt;"",B213="HDV",D213&lt;&gt; "2b", L213="Yes",F213 =""),"FIX Column G 'HDV also meets ORVR Standards'---needed for HDV Class 3 and above Allowances",IF(AND(A213&lt;&gt;"",B213="HDV",D213&lt;&gt; "2b", L213="Yes",F213 ="Yes"), 2*O213,IF(AND(A213&lt;&gt;"",L213="Yes",B213="LDV/LDT1"),N213,IF(AND(A213&lt;&gt;"",L213="Yes",B213="LDT2"),N213,IF(AND(A213&lt;&gt;"",L213="Yes",B213="HLDT Allowance only"),N213,IF(AND(A213&lt;&gt;"",L213="No",$C$8=2017),N213,O213))))))))))))))))))))))))))))))))))))))))))))))</f>
        <v/>
      </c>
      <c r="Z213" s="276" t="str">
        <f t="shared" ref="Z213:Z276" si="17">IF(AND(A213="",N213&lt;&gt;""),"FIX TEST GROUP",IF(AND(A213="",O213&lt;&gt;""),"FIX TEST GROUP",IF(A213="","", IF(B213="","FIX CLASS",IF(C213="","FIX FEL",IF(G213="","FIX U/L Miles",IF(I213="","FIX Test Fuel",IF(J213="","FIX PZEV Carryover",IF(K213="","FIX CARB Opt 1 Carryover",IF(L213="","FIX Allowance Y/N",IF(M213="","FIX Allowance MY",IF(Y213="","FIX PROD'N in Column Q",Y213*X213))))))))))))</f>
        <v/>
      </c>
      <c r="AA213" s="279" t="str">
        <f t="shared" ref="AA213:AA276" si="18">IF(A213="","",IF(AND(A213&lt;&gt;"",B213="LDV/LDT1",C213&lt;=0.5),"OK",IF(AND(A213&lt;&gt;"",B213="LDT2",C213&lt;=0.65),"OK",IF(AND(A213&lt;&gt;"",B213="HLDT/MDPV",C213&lt;=0.9),"OK",IF(AND(A213&lt;&gt;"",B213="HLDT/MDPV",C213&gt;0.9,C213&lt;=1),"OK if HLDTs &lt; 0.9",IF(AND(A213&lt;&gt;"",B213="HDV",D213="2b",C213&lt;=1.4),"OK",IF(AND(A213&lt;&gt;"",B213="HDV",D213=3,C213&lt;=1.4),"OK",IF(AND(A213&lt;&gt;"",B213="HDV",C213&lt;=1.9, D213&gt;=4),"OK",IF(AND(A213&lt;&gt;"",B213="HLDT Allowance only"),"OK",IF(AND(A213&lt;&gt;"",B213="MDPV Allowance only"),"OK","FEL exceeds CAP"))))))))))</f>
        <v/>
      </c>
      <c r="AB213" s="277" t="str">
        <f t="shared" ref="AB213:AB276" si="19">IF(ISNUMBER(Y213)=TRUE, "", Y213)</f>
        <v/>
      </c>
    </row>
    <row r="214" spans="1:28" ht="14.3" customHeight="1">
      <c r="A214" s="304"/>
      <c r="B214" s="305"/>
      <c r="C214" s="330"/>
      <c r="D214" s="301"/>
      <c r="E214" s="301"/>
      <c r="F214" s="301"/>
      <c r="G214" s="301"/>
      <c r="H214" s="306"/>
      <c r="I214" s="306"/>
      <c r="J214" s="306"/>
      <c r="K214" s="306"/>
      <c r="L214" s="306"/>
      <c r="M214" s="306"/>
      <c r="N214" s="335"/>
      <c r="O214" s="335"/>
      <c r="P214" s="470"/>
      <c r="Q214" s="470"/>
      <c r="R214" s="470"/>
      <c r="S214" s="470"/>
      <c r="T214" s="470"/>
      <c r="U214" s="470"/>
      <c r="V214" s="471"/>
      <c r="W214" s="139" t="str">
        <f>IF(A214="","", IF(B214="LDV/LDT1", 0.3,  IF(B214="LDT2", 0.4, IF(OR(B214="HLDT/MDPV",B214="HLDT Allowance only", B214="MDPV Allowance only"), 0.5, IF(B214="HDV", 0.6,   ERROR)))))</f>
        <v/>
      </c>
      <c r="X214" s="155" t="str">
        <f t="shared" si="15"/>
        <v/>
      </c>
      <c r="Y214" s="157" t="str">
        <f t="shared" si="16"/>
        <v/>
      </c>
      <c r="Z214" s="276" t="str">
        <f t="shared" si="17"/>
        <v/>
      </c>
      <c r="AA214" s="279" t="str">
        <f t="shared" si="18"/>
        <v/>
      </c>
      <c r="AB214" s="277" t="str">
        <f t="shared" si="19"/>
        <v/>
      </c>
    </row>
    <row r="215" spans="1:28" ht="14.3" customHeight="1">
      <c r="A215" s="304"/>
      <c r="B215" s="305"/>
      <c r="C215" s="330"/>
      <c r="D215" s="301"/>
      <c r="E215" s="301"/>
      <c r="F215" s="301"/>
      <c r="G215" s="301"/>
      <c r="H215" s="306"/>
      <c r="I215" s="306"/>
      <c r="J215" s="306"/>
      <c r="K215" s="306"/>
      <c r="L215" s="306"/>
      <c r="M215" s="306"/>
      <c r="N215" s="335"/>
      <c r="O215" s="335"/>
      <c r="P215" s="470"/>
      <c r="Q215" s="470"/>
      <c r="R215" s="470"/>
      <c r="S215" s="470"/>
      <c r="T215" s="470"/>
      <c r="U215" s="470"/>
      <c r="V215" s="471"/>
      <c r="W215" s="139" t="str">
        <f>IF(A215="","", IF(B215="LDV/LDT1", 0.3,  IF(B215="LDT2", 0.4, IF(OR(B215="HLDT/MDPV",B215="HLDT Allowance only", B215="MDPV Allowance only"), 0.5, IF(B215="HDV", 0.6,   ERROR)))))</f>
        <v/>
      </c>
      <c r="X215" s="155" t="str">
        <f t="shared" si="15"/>
        <v/>
      </c>
      <c r="Y215" s="157" t="str">
        <f t="shared" si="16"/>
        <v/>
      </c>
      <c r="Z215" s="276" t="str">
        <f t="shared" si="17"/>
        <v/>
      </c>
      <c r="AA215" s="279" t="str">
        <f t="shared" si="18"/>
        <v/>
      </c>
      <c r="AB215" s="277" t="str">
        <f t="shared" si="19"/>
        <v/>
      </c>
    </row>
    <row r="216" spans="1:28" ht="14.3" customHeight="1">
      <c r="A216" s="304"/>
      <c r="B216" s="305"/>
      <c r="C216" s="330"/>
      <c r="D216" s="301"/>
      <c r="E216" s="301"/>
      <c r="F216" s="301"/>
      <c r="G216" s="301"/>
      <c r="H216" s="306"/>
      <c r="I216" s="306"/>
      <c r="J216" s="306"/>
      <c r="K216" s="306"/>
      <c r="L216" s="306"/>
      <c r="M216" s="306"/>
      <c r="N216" s="335"/>
      <c r="O216" s="335"/>
      <c r="P216" s="470"/>
      <c r="Q216" s="470"/>
      <c r="R216" s="470"/>
      <c r="S216" s="470"/>
      <c r="T216" s="470"/>
      <c r="U216" s="470"/>
      <c r="V216" s="471"/>
      <c r="W216" s="139" t="str">
        <f>IF(A216="","", IF(B216="LDV/LDT1", 0.3,  IF(B216="LDT2", 0.4, IF(OR(B216="HLDT/MDPV",B216="HLDT Allowance only", B216="MDPV Allowance only"), 0.5, IF(B216="HDV", 0.6,   ERROR)))))</f>
        <v/>
      </c>
      <c r="X216" s="155" t="str">
        <f t="shared" si="15"/>
        <v/>
      </c>
      <c r="Y216" s="157" t="str">
        <f t="shared" si="16"/>
        <v/>
      </c>
      <c r="Z216" s="276" t="str">
        <f t="shared" si="17"/>
        <v/>
      </c>
      <c r="AA216" s="279" t="str">
        <f t="shared" si="18"/>
        <v/>
      </c>
      <c r="AB216" s="277" t="str">
        <f t="shared" si="19"/>
        <v/>
      </c>
    </row>
    <row r="217" spans="1:28" ht="14.3" customHeight="1">
      <c r="A217" s="304"/>
      <c r="B217" s="305"/>
      <c r="C217" s="330"/>
      <c r="D217" s="301"/>
      <c r="E217" s="301"/>
      <c r="F217" s="301"/>
      <c r="G217" s="301"/>
      <c r="H217" s="306"/>
      <c r="I217" s="306"/>
      <c r="J217" s="306"/>
      <c r="K217" s="306"/>
      <c r="L217" s="306"/>
      <c r="M217" s="306"/>
      <c r="N217" s="335"/>
      <c r="O217" s="335"/>
      <c r="P217" s="470"/>
      <c r="Q217" s="470"/>
      <c r="R217" s="470"/>
      <c r="S217" s="470"/>
      <c r="T217" s="470"/>
      <c r="U217" s="470"/>
      <c r="V217" s="471"/>
      <c r="W217" s="139" t="str">
        <f>IF(A217="","", IF(B217="LDV/LDT1", 0.3,  IF(B217="LDT2", 0.4, IF(OR(B217="HLDT/MDPV",B217="HLDT Allowance only", B217="MDPV Allowance only"), 0.5, IF(B217="HDV", 0.6,   ERROR)))))</f>
        <v/>
      </c>
      <c r="X217" s="155" t="str">
        <f t="shared" si="15"/>
        <v/>
      </c>
      <c r="Y217" s="157" t="str">
        <f t="shared" si="16"/>
        <v/>
      </c>
      <c r="Z217" s="276" t="str">
        <f t="shared" si="17"/>
        <v/>
      </c>
      <c r="AA217" s="279" t="str">
        <f t="shared" si="18"/>
        <v/>
      </c>
      <c r="AB217" s="277" t="str">
        <f t="shared" si="19"/>
        <v/>
      </c>
    </row>
    <row r="218" spans="1:28" ht="14.3" customHeight="1">
      <c r="A218" s="304"/>
      <c r="B218" s="305"/>
      <c r="C218" s="330"/>
      <c r="D218" s="301"/>
      <c r="E218" s="301"/>
      <c r="F218" s="301"/>
      <c r="G218" s="301"/>
      <c r="H218" s="306"/>
      <c r="I218" s="306"/>
      <c r="J218" s="306"/>
      <c r="K218" s="306"/>
      <c r="L218" s="306"/>
      <c r="M218" s="306"/>
      <c r="N218" s="335"/>
      <c r="O218" s="335"/>
      <c r="P218" s="470"/>
      <c r="Q218" s="470"/>
      <c r="R218" s="470"/>
      <c r="S218" s="470"/>
      <c r="T218" s="470"/>
      <c r="U218" s="470"/>
      <c r="V218" s="471"/>
      <c r="W218" s="139" t="str">
        <f>IF(A218="","", IF(B218="LDV/LDT1", 0.3,  IF(B218="LDT2", 0.4, IF(OR(B218="HLDT/MDPV",B218="HLDT Allowance only", B218="MDPV Allowance only"), 0.5, IF(B218="HDV", 0.6,   ERROR)))))</f>
        <v/>
      </c>
      <c r="X218" s="155" t="str">
        <f t="shared" si="15"/>
        <v/>
      </c>
      <c r="Y218" s="157" t="str">
        <f t="shared" si="16"/>
        <v/>
      </c>
      <c r="Z218" s="276" t="str">
        <f t="shared" si="17"/>
        <v/>
      </c>
      <c r="AA218" s="279" t="str">
        <f t="shared" si="18"/>
        <v/>
      </c>
      <c r="AB218" s="277" t="str">
        <f t="shared" si="19"/>
        <v/>
      </c>
    </row>
    <row r="219" spans="1:28" ht="14.3" customHeight="1">
      <c r="A219" s="304"/>
      <c r="B219" s="305"/>
      <c r="C219" s="330"/>
      <c r="D219" s="301"/>
      <c r="E219" s="301"/>
      <c r="F219" s="301"/>
      <c r="G219" s="301"/>
      <c r="H219" s="306"/>
      <c r="I219" s="306"/>
      <c r="J219" s="306"/>
      <c r="K219" s="306"/>
      <c r="L219" s="306"/>
      <c r="M219" s="306"/>
      <c r="N219" s="335"/>
      <c r="O219" s="335"/>
      <c r="P219" s="470"/>
      <c r="Q219" s="470"/>
      <c r="R219" s="470"/>
      <c r="S219" s="470"/>
      <c r="T219" s="470"/>
      <c r="U219" s="470"/>
      <c r="V219" s="471"/>
      <c r="W219" s="139" t="str">
        <f>IF(A219="","", IF(B219="LDV/LDT1", 0.3,  IF(B219="LDT2", 0.4, IF(OR(B219="HLDT/MDPV",B219="HLDT Allowance only", B219="MDPV Allowance only"), 0.5, IF(B219="HDV", 0.6,   ERROR)))))</f>
        <v/>
      </c>
      <c r="X219" s="155" t="str">
        <f t="shared" si="15"/>
        <v/>
      </c>
      <c r="Y219" s="157" t="str">
        <f t="shared" si="16"/>
        <v/>
      </c>
      <c r="Z219" s="276" t="str">
        <f t="shared" si="17"/>
        <v/>
      </c>
      <c r="AA219" s="279" t="str">
        <f t="shared" si="18"/>
        <v/>
      </c>
      <c r="AB219" s="277" t="str">
        <f t="shared" si="19"/>
        <v/>
      </c>
    </row>
    <row r="220" spans="1:28" ht="14.3" customHeight="1">
      <c r="A220" s="304"/>
      <c r="B220" s="305"/>
      <c r="C220" s="330"/>
      <c r="D220" s="301"/>
      <c r="E220" s="301"/>
      <c r="F220" s="301"/>
      <c r="G220" s="301"/>
      <c r="H220" s="306"/>
      <c r="I220" s="306"/>
      <c r="J220" s="306"/>
      <c r="K220" s="306"/>
      <c r="L220" s="306"/>
      <c r="M220" s="306"/>
      <c r="N220" s="335"/>
      <c r="O220" s="335"/>
      <c r="P220" s="470"/>
      <c r="Q220" s="470"/>
      <c r="R220" s="470"/>
      <c r="S220" s="470"/>
      <c r="T220" s="470"/>
      <c r="U220" s="470"/>
      <c r="V220" s="471"/>
      <c r="W220" s="139" t="str">
        <f>IF(A220="","", IF(B220="LDV/LDT1", 0.3,  IF(B220="LDT2", 0.4, IF(OR(B220="HLDT/MDPV",B220="HLDT Allowance only", B220="MDPV Allowance only"), 0.5, IF(B220="HDV", 0.6,   ERROR)))))</f>
        <v/>
      </c>
      <c r="X220" s="155" t="str">
        <f t="shared" si="15"/>
        <v/>
      </c>
      <c r="Y220" s="157" t="str">
        <f t="shared" si="16"/>
        <v/>
      </c>
      <c r="Z220" s="276" t="str">
        <f t="shared" si="17"/>
        <v/>
      </c>
      <c r="AA220" s="279" t="str">
        <f t="shared" si="18"/>
        <v/>
      </c>
      <c r="AB220" s="277" t="str">
        <f t="shared" si="19"/>
        <v/>
      </c>
    </row>
    <row r="221" spans="1:28" ht="14.3" customHeight="1">
      <c r="A221" s="304"/>
      <c r="B221" s="305"/>
      <c r="C221" s="330"/>
      <c r="D221" s="301"/>
      <c r="E221" s="301"/>
      <c r="F221" s="301"/>
      <c r="G221" s="301"/>
      <c r="H221" s="306"/>
      <c r="I221" s="306"/>
      <c r="J221" s="306"/>
      <c r="K221" s="306"/>
      <c r="L221" s="306"/>
      <c r="M221" s="306"/>
      <c r="N221" s="335"/>
      <c r="O221" s="335"/>
      <c r="P221" s="470"/>
      <c r="Q221" s="470"/>
      <c r="R221" s="470"/>
      <c r="S221" s="470"/>
      <c r="T221" s="470"/>
      <c r="U221" s="470"/>
      <c r="V221" s="471"/>
      <c r="W221" s="139" t="str">
        <f>IF(A221="","", IF(B221="LDV/LDT1", 0.3,  IF(B221="LDT2", 0.4, IF(OR(B221="HLDT/MDPV",B221="HLDT Allowance only", B221="MDPV Allowance only"), 0.5, IF(B221="HDV", 0.6,   ERROR)))))</f>
        <v/>
      </c>
      <c r="X221" s="155" t="str">
        <f t="shared" si="15"/>
        <v/>
      </c>
      <c r="Y221" s="157" t="str">
        <f t="shared" si="16"/>
        <v/>
      </c>
      <c r="Z221" s="276" t="str">
        <f t="shared" si="17"/>
        <v/>
      </c>
      <c r="AA221" s="279" t="str">
        <f t="shared" si="18"/>
        <v/>
      </c>
      <c r="AB221" s="277" t="str">
        <f t="shared" si="19"/>
        <v/>
      </c>
    </row>
    <row r="222" spans="1:28" ht="14.3" customHeight="1">
      <c r="A222" s="304"/>
      <c r="B222" s="305"/>
      <c r="C222" s="330"/>
      <c r="D222" s="301"/>
      <c r="E222" s="301"/>
      <c r="F222" s="301"/>
      <c r="G222" s="301"/>
      <c r="H222" s="306"/>
      <c r="I222" s="306"/>
      <c r="J222" s="306"/>
      <c r="K222" s="306"/>
      <c r="L222" s="306"/>
      <c r="M222" s="306"/>
      <c r="N222" s="335"/>
      <c r="O222" s="335"/>
      <c r="P222" s="470"/>
      <c r="Q222" s="470"/>
      <c r="R222" s="470"/>
      <c r="S222" s="470"/>
      <c r="T222" s="470"/>
      <c r="U222" s="470"/>
      <c r="V222" s="471"/>
      <c r="W222" s="139" t="str">
        <f>IF(A222="","", IF(B222="LDV/LDT1", 0.3,  IF(B222="LDT2", 0.4, IF(OR(B222="HLDT/MDPV",B222="HLDT Allowance only", B222="MDPV Allowance only"), 0.5, IF(B222="HDV", 0.6,   ERROR)))))</f>
        <v/>
      </c>
      <c r="X222" s="155" t="str">
        <f t="shared" si="15"/>
        <v/>
      </c>
      <c r="Y222" s="157" t="str">
        <f t="shared" si="16"/>
        <v/>
      </c>
      <c r="Z222" s="276" t="str">
        <f t="shared" si="17"/>
        <v/>
      </c>
      <c r="AA222" s="279" t="str">
        <f t="shared" si="18"/>
        <v/>
      </c>
      <c r="AB222" s="277" t="str">
        <f t="shared" si="19"/>
        <v/>
      </c>
    </row>
    <row r="223" spans="1:28" ht="14.3" customHeight="1">
      <c r="A223" s="304"/>
      <c r="B223" s="305"/>
      <c r="C223" s="330"/>
      <c r="D223" s="301"/>
      <c r="E223" s="301"/>
      <c r="F223" s="301"/>
      <c r="G223" s="301"/>
      <c r="H223" s="306"/>
      <c r="I223" s="306"/>
      <c r="J223" s="306"/>
      <c r="K223" s="306"/>
      <c r="L223" s="306"/>
      <c r="M223" s="306"/>
      <c r="N223" s="335"/>
      <c r="O223" s="335"/>
      <c r="P223" s="470"/>
      <c r="Q223" s="470"/>
      <c r="R223" s="470"/>
      <c r="S223" s="470"/>
      <c r="T223" s="470"/>
      <c r="U223" s="470"/>
      <c r="V223" s="471"/>
      <c r="W223" s="139" t="str">
        <f>IF(A223="","", IF(B223="LDV/LDT1", 0.3,  IF(B223="LDT2", 0.4, IF(OR(B223="HLDT/MDPV",B223="HLDT Allowance only", B223="MDPV Allowance only"), 0.5, IF(B223="HDV", 0.6,   ERROR)))))</f>
        <v/>
      </c>
      <c r="X223" s="155" t="str">
        <f t="shared" si="15"/>
        <v/>
      </c>
      <c r="Y223" s="157" t="str">
        <f t="shared" si="16"/>
        <v/>
      </c>
      <c r="Z223" s="276" t="str">
        <f t="shared" si="17"/>
        <v/>
      </c>
      <c r="AA223" s="279" t="str">
        <f t="shared" si="18"/>
        <v/>
      </c>
      <c r="AB223" s="277" t="str">
        <f t="shared" si="19"/>
        <v/>
      </c>
    </row>
    <row r="224" spans="1:28" ht="14.3" customHeight="1">
      <c r="A224" s="304"/>
      <c r="B224" s="305"/>
      <c r="C224" s="330"/>
      <c r="D224" s="301"/>
      <c r="E224" s="301"/>
      <c r="F224" s="301"/>
      <c r="G224" s="301"/>
      <c r="H224" s="306"/>
      <c r="I224" s="306"/>
      <c r="J224" s="306"/>
      <c r="K224" s="306"/>
      <c r="L224" s="306"/>
      <c r="M224" s="306"/>
      <c r="N224" s="335"/>
      <c r="O224" s="335"/>
      <c r="P224" s="470"/>
      <c r="Q224" s="470"/>
      <c r="R224" s="470"/>
      <c r="S224" s="470"/>
      <c r="T224" s="470"/>
      <c r="U224" s="470"/>
      <c r="V224" s="471"/>
      <c r="W224" s="139" t="str">
        <f>IF(A224="","", IF(B224="LDV/LDT1", 0.3,  IF(B224="LDT2", 0.4, IF(OR(B224="HLDT/MDPV",B224="HLDT Allowance only", B224="MDPV Allowance only"), 0.5, IF(B224="HDV", 0.6,   ERROR)))))</f>
        <v/>
      </c>
      <c r="X224" s="155" t="str">
        <f t="shared" si="15"/>
        <v/>
      </c>
      <c r="Y224" s="157" t="str">
        <f t="shared" si="16"/>
        <v/>
      </c>
      <c r="Z224" s="276" t="str">
        <f t="shared" si="17"/>
        <v/>
      </c>
      <c r="AA224" s="279" t="str">
        <f t="shared" si="18"/>
        <v/>
      </c>
      <c r="AB224" s="277" t="str">
        <f t="shared" si="19"/>
        <v/>
      </c>
    </row>
    <row r="225" spans="1:28" ht="14.3" customHeight="1">
      <c r="A225" s="304"/>
      <c r="B225" s="305"/>
      <c r="C225" s="330"/>
      <c r="D225" s="301"/>
      <c r="E225" s="301"/>
      <c r="F225" s="301"/>
      <c r="G225" s="301"/>
      <c r="H225" s="306"/>
      <c r="I225" s="306"/>
      <c r="J225" s="306"/>
      <c r="K225" s="306"/>
      <c r="L225" s="306"/>
      <c r="M225" s="306"/>
      <c r="N225" s="335"/>
      <c r="O225" s="335"/>
      <c r="P225" s="470"/>
      <c r="Q225" s="470"/>
      <c r="R225" s="470"/>
      <c r="S225" s="470"/>
      <c r="T225" s="470"/>
      <c r="U225" s="470"/>
      <c r="V225" s="471"/>
      <c r="W225" s="139" t="str">
        <f>IF(A225="","", IF(B225="LDV/LDT1", 0.3,  IF(B225="LDT2", 0.4, IF(OR(B225="HLDT/MDPV",B225="HLDT Allowance only", B225="MDPV Allowance only"), 0.5, IF(B225="HDV", 0.6,   ERROR)))))</f>
        <v/>
      </c>
      <c r="X225" s="155" t="str">
        <f t="shared" si="15"/>
        <v/>
      </c>
      <c r="Y225" s="157" t="str">
        <f t="shared" si="16"/>
        <v/>
      </c>
      <c r="Z225" s="276" t="str">
        <f t="shared" si="17"/>
        <v/>
      </c>
      <c r="AA225" s="279" t="str">
        <f t="shared" si="18"/>
        <v/>
      </c>
      <c r="AB225" s="277" t="str">
        <f t="shared" si="19"/>
        <v/>
      </c>
    </row>
    <row r="226" spans="1:28" ht="14.3" customHeight="1">
      <c r="A226" s="304"/>
      <c r="B226" s="305"/>
      <c r="C226" s="330"/>
      <c r="D226" s="301"/>
      <c r="E226" s="301"/>
      <c r="F226" s="301"/>
      <c r="G226" s="301"/>
      <c r="H226" s="306"/>
      <c r="I226" s="306"/>
      <c r="J226" s="306"/>
      <c r="K226" s="306"/>
      <c r="L226" s="306"/>
      <c r="M226" s="306"/>
      <c r="N226" s="335"/>
      <c r="O226" s="335"/>
      <c r="P226" s="470"/>
      <c r="Q226" s="470"/>
      <c r="R226" s="470"/>
      <c r="S226" s="470"/>
      <c r="T226" s="470"/>
      <c r="U226" s="470"/>
      <c r="V226" s="471"/>
      <c r="W226" s="139" t="str">
        <f>IF(A226="","", IF(B226="LDV/LDT1", 0.3,  IF(B226="LDT2", 0.4, IF(OR(B226="HLDT/MDPV",B226="HLDT Allowance only", B226="MDPV Allowance only"), 0.5, IF(B226="HDV", 0.6,   ERROR)))))</f>
        <v/>
      </c>
      <c r="X226" s="155" t="str">
        <f t="shared" si="15"/>
        <v/>
      </c>
      <c r="Y226" s="157" t="str">
        <f t="shared" si="16"/>
        <v/>
      </c>
      <c r="Z226" s="276" t="str">
        <f t="shared" si="17"/>
        <v/>
      </c>
      <c r="AA226" s="279" t="str">
        <f t="shared" si="18"/>
        <v/>
      </c>
      <c r="AB226" s="277" t="str">
        <f t="shared" si="19"/>
        <v/>
      </c>
    </row>
    <row r="227" spans="1:28" ht="14.3" customHeight="1">
      <c r="A227" s="304"/>
      <c r="B227" s="305"/>
      <c r="C227" s="330"/>
      <c r="D227" s="301"/>
      <c r="E227" s="301"/>
      <c r="F227" s="301"/>
      <c r="G227" s="301"/>
      <c r="H227" s="306"/>
      <c r="I227" s="306"/>
      <c r="J227" s="306"/>
      <c r="K227" s="306"/>
      <c r="L227" s="306"/>
      <c r="M227" s="306"/>
      <c r="N227" s="335"/>
      <c r="O227" s="335"/>
      <c r="P227" s="470"/>
      <c r="Q227" s="470"/>
      <c r="R227" s="470"/>
      <c r="S227" s="470"/>
      <c r="T227" s="470"/>
      <c r="U227" s="470"/>
      <c r="V227" s="471"/>
      <c r="W227" s="139" t="str">
        <f>IF(A227="","", IF(B227="LDV/LDT1", 0.3,  IF(B227="LDT2", 0.4, IF(OR(B227="HLDT/MDPV",B227="HLDT Allowance only", B227="MDPV Allowance only"), 0.5, IF(B227="HDV", 0.6,   ERROR)))))</f>
        <v/>
      </c>
      <c r="X227" s="155" t="str">
        <f t="shared" si="15"/>
        <v/>
      </c>
      <c r="Y227" s="157" t="str">
        <f t="shared" si="16"/>
        <v/>
      </c>
      <c r="Z227" s="276" t="str">
        <f t="shared" si="17"/>
        <v/>
      </c>
      <c r="AA227" s="279" t="str">
        <f t="shared" si="18"/>
        <v/>
      </c>
      <c r="AB227" s="277" t="str">
        <f t="shared" si="19"/>
        <v/>
      </c>
    </row>
    <row r="228" spans="1:28" ht="14.3" customHeight="1">
      <c r="A228" s="304"/>
      <c r="B228" s="305"/>
      <c r="C228" s="330"/>
      <c r="D228" s="301"/>
      <c r="E228" s="301"/>
      <c r="F228" s="301"/>
      <c r="G228" s="301"/>
      <c r="H228" s="306"/>
      <c r="I228" s="306"/>
      <c r="J228" s="306"/>
      <c r="K228" s="306"/>
      <c r="L228" s="306"/>
      <c r="M228" s="306"/>
      <c r="N228" s="335"/>
      <c r="O228" s="335"/>
      <c r="P228" s="470"/>
      <c r="Q228" s="470"/>
      <c r="R228" s="470"/>
      <c r="S228" s="470"/>
      <c r="T228" s="470"/>
      <c r="U228" s="470"/>
      <c r="V228" s="471"/>
      <c r="W228" s="139" t="str">
        <f>IF(A228="","", IF(B228="LDV/LDT1", 0.3,  IF(B228="LDT2", 0.4, IF(OR(B228="HLDT/MDPV",B228="HLDT Allowance only", B228="MDPV Allowance only"), 0.5, IF(B228="HDV", 0.6,   ERROR)))))</f>
        <v/>
      </c>
      <c r="X228" s="155" t="str">
        <f t="shared" si="15"/>
        <v/>
      </c>
      <c r="Y228" s="157" t="str">
        <f t="shared" si="16"/>
        <v/>
      </c>
      <c r="Z228" s="276" t="str">
        <f t="shared" si="17"/>
        <v/>
      </c>
      <c r="AA228" s="279" t="str">
        <f t="shared" si="18"/>
        <v/>
      </c>
      <c r="AB228" s="277" t="str">
        <f t="shared" si="19"/>
        <v/>
      </c>
    </row>
    <row r="229" spans="1:28" ht="14.3" customHeight="1">
      <c r="A229" s="304"/>
      <c r="B229" s="305"/>
      <c r="C229" s="330"/>
      <c r="D229" s="301"/>
      <c r="E229" s="301"/>
      <c r="F229" s="301"/>
      <c r="G229" s="301"/>
      <c r="H229" s="306"/>
      <c r="I229" s="306"/>
      <c r="J229" s="306"/>
      <c r="K229" s="306"/>
      <c r="L229" s="306"/>
      <c r="M229" s="306"/>
      <c r="N229" s="335"/>
      <c r="O229" s="335"/>
      <c r="P229" s="470"/>
      <c r="Q229" s="470"/>
      <c r="R229" s="470"/>
      <c r="S229" s="470"/>
      <c r="T229" s="470"/>
      <c r="U229" s="470"/>
      <c r="V229" s="471"/>
      <c r="W229" s="139" t="str">
        <f>IF(A229="","", IF(B229="LDV/LDT1", 0.3,  IF(B229="LDT2", 0.4, IF(OR(B229="HLDT/MDPV",B229="HLDT Allowance only", B229="MDPV Allowance only"), 0.5, IF(B229="HDV", 0.6,   ERROR)))))</f>
        <v/>
      </c>
      <c r="X229" s="155" t="str">
        <f t="shared" si="15"/>
        <v/>
      </c>
      <c r="Y229" s="157" t="str">
        <f t="shared" si="16"/>
        <v/>
      </c>
      <c r="Z229" s="276" t="str">
        <f t="shared" si="17"/>
        <v/>
      </c>
      <c r="AA229" s="279" t="str">
        <f t="shared" si="18"/>
        <v/>
      </c>
      <c r="AB229" s="277" t="str">
        <f t="shared" si="19"/>
        <v/>
      </c>
    </row>
    <row r="230" spans="1:28" ht="14.3" customHeight="1">
      <c r="A230" s="304"/>
      <c r="B230" s="305"/>
      <c r="C230" s="330"/>
      <c r="D230" s="301"/>
      <c r="E230" s="301"/>
      <c r="F230" s="301"/>
      <c r="G230" s="301"/>
      <c r="H230" s="306"/>
      <c r="I230" s="306"/>
      <c r="J230" s="306"/>
      <c r="K230" s="306"/>
      <c r="L230" s="306"/>
      <c r="M230" s="306"/>
      <c r="N230" s="335"/>
      <c r="O230" s="335"/>
      <c r="P230" s="470"/>
      <c r="Q230" s="470"/>
      <c r="R230" s="470"/>
      <c r="S230" s="470"/>
      <c r="T230" s="470"/>
      <c r="U230" s="470"/>
      <c r="V230" s="471"/>
      <c r="W230" s="139" t="str">
        <f>IF(A230="","", IF(B230="LDV/LDT1", 0.3,  IF(B230="LDT2", 0.4, IF(OR(B230="HLDT/MDPV",B230="HLDT Allowance only", B230="MDPV Allowance only"), 0.5, IF(B230="HDV", 0.6,   ERROR)))))</f>
        <v/>
      </c>
      <c r="X230" s="155" t="str">
        <f t="shared" si="15"/>
        <v/>
      </c>
      <c r="Y230" s="157" t="str">
        <f t="shared" si="16"/>
        <v/>
      </c>
      <c r="Z230" s="276" t="str">
        <f t="shared" si="17"/>
        <v/>
      </c>
      <c r="AA230" s="279" t="str">
        <f t="shared" si="18"/>
        <v/>
      </c>
      <c r="AB230" s="277" t="str">
        <f t="shared" si="19"/>
        <v/>
      </c>
    </row>
    <row r="231" spans="1:28" ht="14.3" customHeight="1">
      <c r="A231" s="304"/>
      <c r="B231" s="305"/>
      <c r="C231" s="330"/>
      <c r="D231" s="301"/>
      <c r="E231" s="301"/>
      <c r="F231" s="301"/>
      <c r="G231" s="301"/>
      <c r="H231" s="306"/>
      <c r="I231" s="306"/>
      <c r="J231" s="306"/>
      <c r="K231" s="306"/>
      <c r="L231" s="306"/>
      <c r="M231" s="306"/>
      <c r="N231" s="335"/>
      <c r="O231" s="335"/>
      <c r="P231" s="470"/>
      <c r="Q231" s="470"/>
      <c r="R231" s="470"/>
      <c r="S231" s="470"/>
      <c r="T231" s="470"/>
      <c r="U231" s="470"/>
      <c r="V231" s="471"/>
      <c r="W231" s="139" t="str">
        <f>IF(A231="","", IF(B231="LDV/LDT1", 0.3,  IF(B231="LDT2", 0.4, IF(OR(B231="HLDT/MDPV",B231="HLDT Allowance only", B231="MDPV Allowance only"), 0.5, IF(B231="HDV", 0.6,   ERROR)))))</f>
        <v/>
      </c>
      <c r="X231" s="155" t="str">
        <f t="shared" si="15"/>
        <v/>
      </c>
      <c r="Y231" s="157" t="str">
        <f t="shared" si="16"/>
        <v/>
      </c>
      <c r="Z231" s="276" t="str">
        <f t="shared" si="17"/>
        <v/>
      </c>
      <c r="AA231" s="279" t="str">
        <f t="shared" si="18"/>
        <v/>
      </c>
      <c r="AB231" s="277" t="str">
        <f t="shared" si="19"/>
        <v/>
      </c>
    </row>
    <row r="232" spans="1:28" ht="14.3" customHeight="1">
      <c r="A232" s="304"/>
      <c r="B232" s="305"/>
      <c r="C232" s="330"/>
      <c r="D232" s="301"/>
      <c r="E232" s="301"/>
      <c r="F232" s="301"/>
      <c r="G232" s="301"/>
      <c r="H232" s="306"/>
      <c r="I232" s="306"/>
      <c r="J232" s="306"/>
      <c r="K232" s="306"/>
      <c r="L232" s="306"/>
      <c r="M232" s="306"/>
      <c r="N232" s="335"/>
      <c r="O232" s="335"/>
      <c r="P232" s="470"/>
      <c r="Q232" s="470"/>
      <c r="R232" s="470"/>
      <c r="S232" s="470"/>
      <c r="T232" s="470"/>
      <c r="U232" s="470"/>
      <c r="V232" s="471"/>
      <c r="W232" s="139" t="str">
        <f>IF(A232="","", IF(B232="LDV/LDT1", 0.3,  IF(B232="LDT2", 0.4, IF(OR(B232="HLDT/MDPV",B232="HLDT Allowance only", B232="MDPV Allowance only"), 0.5, IF(B232="HDV", 0.6,   ERROR)))))</f>
        <v/>
      </c>
      <c r="X232" s="155" t="str">
        <f t="shared" si="15"/>
        <v/>
      </c>
      <c r="Y232" s="157" t="str">
        <f t="shared" si="16"/>
        <v/>
      </c>
      <c r="Z232" s="276" t="str">
        <f t="shared" si="17"/>
        <v/>
      </c>
      <c r="AA232" s="279" t="str">
        <f t="shared" si="18"/>
        <v/>
      </c>
      <c r="AB232" s="277" t="str">
        <f t="shared" si="19"/>
        <v/>
      </c>
    </row>
    <row r="233" spans="1:28" ht="14.3" customHeight="1">
      <c r="A233" s="304"/>
      <c r="B233" s="305"/>
      <c r="C233" s="330"/>
      <c r="D233" s="301"/>
      <c r="E233" s="301"/>
      <c r="F233" s="301"/>
      <c r="G233" s="301"/>
      <c r="H233" s="306"/>
      <c r="I233" s="306"/>
      <c r="J233" s="306"/>
      <c r="K233" s="306"/>
      <c r="L233" s="306"/>
      <c r="M233" s="306"/>
      <c r="N233" s="335"/>
      <c r="O233" s="335"/>
      <c r="P233" s="470"/>
      <c r="Q233" s="470"/>
      <c r="R233" s="470"/>
      <c r="S233" s="470"/>
      <c r="T233" s="470"/>
      <c r="U233" s="470"/>
      <c r="V233" s="471"/>
      <c r="W233" s="139" t="str">
        <f>IF(A233="","", IF(B233="LDV/LDT1", 0.3,  IF(B233="LDT2", 0.4, IF(OR(B233="HLDT/MDPV",B233="HLDT Allowance only", B233="MDPV Allowance only"), 0.5, IF(B233="HDV", 0.6,   ERROR)))))</f>
        <v/>
      </c>
      <c r="X233" s="155" t="str">
        <f t="shared" si="15"/>
        <v/>
      </c>
      <c r="Y233" s="157" t="str">
        <f t="shared" si="16"/>
        <v/>
      </c>
      <c r="Z233" s="276" t="str">
        <f t="shared" si="17"/>
        <v/>
      </c>
      <c r="AA233" s="279" t="str">
        <f t="shared" si="18"/>
        <v/>
      </c>
      <c r="AB233" s="277" t="str">
        <f t="shared" si="19"/>
        <v/>
      </c>
    </row>
    <row r="234" spans="1:28" ht="14.3" customHeight="1">
      <c r="A234" s="304"/>
      <c r="B234" s="305"/>
      <c r="C234" s="330"/>
      <c r="D234" s="301"/>
      <c r="E234" s="301"/>
      <c r="F234" s="301"/>
      <c r="G234" s="301"/>
      <c r="H234" s="306"/>
      <c r="I234" s="306"/>
      <c r="J234" s="306"/>
      <c r="K234" s="306"/>
      <c r="L234" s="306"/>
      <c r="M234" s="306"/>
      <c r="N234" s="335"/>
      <c r="O234" s="335"/>
      <c r="P234" s="470"/>
      <c r="Q234" s="470"/>
      <c r="R234" s="470"/>
      <c r="S234" s="470"/>
      <c r="T234" s="470"/>
      <c r="U234" s="470"/>
      <c r="V234" s="471"/>
      <c r="W234" s="139" t="str">
        <f>IF(A234="","", IF(B234="LDV/LDT1", 0.3,  IF(B234="LDT2", 0.4, IF(OR(B234="HLDT/MDPV",B234="HLDT Allowance only", B234="MDPV Allowance only"), 0.5, IF(B234="HDV", 0.6,   ERROR)))))</f>
        <v/>
      </c>
      <c r="X234" s="155" t="str">
        <f t="shared" si="15"/>
        <v/>
      </c>
      <c r="Y234" s="157" t="str">
        <f t="shared" si="16"/>
        <v/>
      </c>
      <c r="Z234" s="276" t="str">
        <f t="shared" si="17"/>
        <v/>
      </c>
      <c r="AA234" s="279" t="str">
        <f t="shared" si="18"/>
        <v/>
      </c>
      <c r="AB234" s="277" t="str">
        <f t="shared" si="19"/>
        <v/>
      </c>
    </row>
    <row r="235" spans="1:28" ht="14.3" customHeight="1">
      <c r="A235" s="304"/>
      <c r="B235" s="305"/>
      <c r="C235" s="330"/>
      <c r="D235" s="301"/>
      <c r="E235" s="301"/>
      <c r="F235" s="301"/>
      <c r="G235" s="301"/>
      <c r="H235" s="306"/>
      <c r="I235" s="306"/>
      <c r="J235" s="306"/>
      <c r="K235" s="306"/>
      <c r="L235" s="306"/>
      <c r="M235" s="306"/>
      <c r="N235" s="335"/>
      <c r="O235" s="335"/>
      <c r="P235" s="470"/>
      <c r="Q235" s="470"/>
      <c r="R235" s="470"/>
      <c r="S235" s="470"/>
      <c r="T235" s="470"/>
      <c r="U235" s="470"/>
      <c r="V235" s="471"/>
      <c r="W235" s="139" t="str">
        <f>IF(A235="","", IF(B235="LDV/LDT1", 0.3,  IF(B235="LDT2", 0.4, IF(OR(B235="HLDT/MDPV",B235="HLDT Allowance only", B235="MDPV Allowance only"), 0.5, IF(B235="HDV", 0.6,   ERROR)))))</f>
        <v/>
      </c>
      <c r="X235" s="155" t="str">
        <f t="shared" si="15"/>
        <v/>
      </c>
      <c r="Y235" s="157" t="str">
        <f t="shared" si="16"/>
        <v/>
      </c>
      <c r="Z235" s="276" t="str">
        <f t="shared" si="17"/>
        <v/>
      </c>
      <c r="AA235" s="279" t="str">
        <f t="shared" si="18"/>
        <v/>
      </c>
      <c r="AB235" s="277" t="str">
        <f t="shared" si="19"/>
        <v/>
      </c>
    </row>
    <row r="236" spans="1:28" ht="14.3" customHeight="1">
      <c r="A236" s="304"/>
      <c r="B236" s="305"/>
      <c r="C236" s="330"/>
      <c r="D236" s="301"/>
      <c r="E236" s="301"/>
      <c r="F236" s="301"/>
      <c r="G236" s="301"/>
      <c r="H236" s="306"/>
      <c r="I236" s="306"/>
      <c r="J236" s="306"/>
      <c r="K236" s="306"/>
      <c r="L236" s="306"/>
      <c r="M236" s="306"/>
      <c r="N236" s="335"/>
      <c r="O236" s="335"/>
      <c r="P236" s="470"/>
      <c r="Q236" s="470"/>
      <c r="R236" s="470"/>
      <c r="S236" s="470"/>
      <c r="T236" s="470"/>
      <c r="U236" s="470"/>
      <c r="V236" s="471"/>
      <c r="W236" s="139" t="str">
        <f>IF(A236="","", IF(B236="LDV/LDT1", 0.3,  IF(B236="LDT2", 0.4, IF(OR(B236="HLDT/MDPV",B236="HLDT Allowance only", B236="MDPV Allowance only"), 0.5, IF(B236="HDV", 0.6,   ERROR)))))</f>
        <v/>
      </c>
      <c r="X236" s="155" t="str">
        <f t="shared" si="15"/>
        <v/>
      </c>
      <c r="Y236" s="157" t="str">
        <f t="shared" si="16"/>
        <v/>
      </c>
      <c r="Z236" s="276" t="str">
        <f t="shared" si="17"/>
        <v/>
      </c>
      <c r="AA236" s="279" t="str">
        <f t="shared" si="18"/>
        <v/>
      </c>
      <c r="AB236" s="277" t="str">
        <f t="shared" si="19"/>
        <v/>
      </c>
    </row>
    <row r="237" spans="1:28" ht="14.3" customHeight="1">
      <c r="A237" s="304"/>
      <c r="B237" s="305"/>
      <c r="C237" s="330"/>
      <c r="D237" s="301"/>
      <c r="E237" s="301"/>
      <c r="F237" s="301"/>
      <c r="G237" s="301"/>
      <c r="H237" s="306"/>
      <c r="I237" s="306"/>
      <c r="J237" s="306"/>
      <c r="K237" s="306"/>
      <c r="L237" s="306"/>
      <c r="M237" s="306"/>
      <c r="N237" s="335"/>
      <c r="O237" s="335"/>
      <c r="P237" s="470"/>
      <c r="Q237" s="470"/>
      <c r="R237" s="470"/>
      <c r="S237" s="470"/>
      <c r="T237" s="470"/>
      <c r="U237" s="470"/>
      <c r="V237" s="471"/>
      <c r="W237" s="139" t="str">
        <f>IF(A237="","", IF(B237="LDV/LDT1", 0.3,  IF(B237="LDT2", 0.4, IF(OR(B237="HLDT/MDPV",B237="HLDT Allowance only", B237="MDPV Allowance only"), 0.5, IF(B237="HDV", 0.6,   ERROR)))))</f>
        <v/>
      </c>
      <c r="X237" s="155" t="str">
        <f t="shared" si="15"/>
        <v/>
      </c>
      <c r="Y237" s="157" t="str">
        <f t="shared" si="16"/>
        <v/>
      </c>
      <c r="Z237" s="276" t="str">
        <f t="shared" si="17"/>
        <v/>
      </c>
      <c r="AA237" s="279" t="str">
        <f t="shared" si="18"/>
        <v/>
      </c>
      <c r="AB237" s="277" t="str">
        <f t="shared" si="19"/>
        <v/>
      </c>
    </row>
    <row r="238" spans="1:28" ht="14.3" customHeight="1">
      <c r="A238" s="304"/>
      <c r="B238" s="305"/>
      <c r="C238" s="330"/>
      <c r="D238" s="301"/>
      <c r="E238" s="301"/>
      <c r="F238" s="301"/>
      <c r="G238" s="301"/>
      <c r="H238" s="306"/>
      <c r="I238" s="306"/>
      <c r="J238" s="306"/>
      <c r="K238" s="306"/>
      <c r="L238" s="306"/>
      <c r="M238" s="306"/>
      <c r="N238" s="335"/>
      <c r="O238" s="335"/>
      <c r="P238" s="470"/>
      <c r="Q238" s="470"/>
      <c r="R238" s="470"/>
      <c r="S238" s="470"/>
      <c r="T238" s="470"/>
      <c r="U238" s="470"/>
      <c r="V238" s="471"/>
      <c r="W238" s="139" t="str">
        <f>IF(A238="","", IF(B238="LDV/LDT1", 0.3,  IF(B238="LDT2", 0.4, IF(OR(B238="HLDT/MDPV",B238="HLDT Allowance only", B238="MDPV Allowance only"), 0.5, IF(B238="HDV", 0.6,   ERROR)))))</f>
        <v/>
      </c>
      <c r="X238" s="155" t="str">
        <f t="shared" si="15"/>
        <v/>
      </c>
      <c r="Y238" s="157" t="str">
        <f t="shared" si="16"/>
        <v/>
      </c>
      <c r="Z238" s="276" t="str">
        <f t="shared" si="17"/>
        <v/>
      </c>
      <c r="AA238" s="279" t="str">
        <f t="shared" si="18"/>
        <v/>
      </c>
      <c r="AB238" s="277" t="str">
        <f t="shared" si="19"/>
        <v/>
      </c>
    </row>
    <row r="239" spans="1:28" ht="14.3" customHeight="1">
      <c r="A239" s="304"/>
      <c r="B239" s="305"/>
      <c r="C239" s="330"/>
      <c r="D239" s="301"/>
      <c r="E239" s="301"/>
      <c r="F239" s="301"/>
      <c r="G239" s="301"/>
      <c r="H239" s="306"/>
      <c r="I239" s="306"/>
      <c r="J239" s="306"/>
      <c r="K239" s="306"/>
      <c r="L239" s="306"/>
      <c r="M239" s="306"/>
      <c r="N239" s="335"/>
      <c r="O239" s="335"/>
      <c r="P239" s="470"/>
      <c r="Q239" s="470"/>
      <c r="R239" s="470"/>
      <c r="S239" s="470"/>
      <c r="T239" s="470"/>
      <c r="U239" s="470"/>
      <c r="V239" s="471"/>
      <c r="W239" s="139" t="str">
        <f>IF(A239="","", IF(B239="LDV/LDT1", 0.3,  IF(B239="LDT2", 0.4, IF(OR(B239="HLDT/MDPV",B239="HLDT Allowance only", B239="MDPV Allowance only"), 0.5, IF(B239="HDV", 0.6,   ERROR)))))</f>
        <v/>
      </c>
      <c r="X239" s="155" t="str">
        <f t="shared" si="15"/>
        <v/>
      </c>
      <c r="Y239" s="157" t="str">
        <f t="shared" si="16"/>
        <v/>
      </c>
      <c r="Z239" s="276" t="str">
        <f t="shared" si="17"/>
        <v/>
      </c>
      <c r="AA239" s="279" t="str">
        <f t="shared" si="18"/>
        <v/>
      </c>
      <c r="AB239" s="277" t="str">
        <f t="shared" si="19"/>
        <v/>
      </c>
    </row>
    <row r="240" spans="1:28" ht="14.3" customHeight="1">
      <c r="A240" s="304"/>
      <c r="B240" s="305"/>
      <c r="C240" s="330"/>
      <c r="D240" s="301"/>
      <c r="E240" s="301"/>
      <c r="F240" s="301"/>
      <c r="G240" s="301"/>
      <c r="H240" s="306"/>
      <c r="I240" s="306"/>
      <c r="J240" s="306"/>
      <c r="K240" s="306"/>
      <c r="L240" s="306"/>
      <c r="M240" s="306"/>
      <c r="N240" s="335"/>
      <c r="O240" s="335"/>
      <c r="P240" s="470"/>
      <c r="Q240" s="470"/>
      <c r="R240" s="470"/>
      <c r="S240" s="470"/>
      <c r="T240" s="470"/>
      <c r="U240" s="470"/>
      <c r="V240" s="471"/>
      <c r="W240" s="139" t="str">
        <f>IF(A240="","", IF(B240="LDV/LDT1", 0.3,  IF(B240="LDT2", 0.4, IF(OR(B240="HLDT/MDPV",B240="HLDT Allowance only", B240="MDPV Allowance only"), 0.5, IF(B240="HDV", 0.6,   ERROR)))))</f>
        <v/>
      </c>
      <c r="X240" s="155" t="str">
        <f t="shared" si="15"/>
        <v/>
      </c>
      <c r="Y240" s="157" t="str">
        <f t="shared" si="16"/>
        <v/>
      </c>
      <c r="Z240" s="276" t="str">
        <f t="shared" si="17"/>
        <v/>
      </c>
      <c r="AA240" s="279" t="str">
        <f t="shared" si="18"/>
        <v/>
      </c>
      <c r="AB240" s="277" t="str">
        <f t="shared" si="19"/>
        <v/>
      </c>
    </row>
    <row r="241" spans="1:28" ht="14.3" customHeight="1">
      <c r="A241" s="304"/>
      <c r="B241" s="305"/>
      <c r="C241" s="330"/>
      <c r="D241" s="301"/>
      <c r="E241" s="301"/>
      <c r="F241" s="301"/>
      <c r="G241" s="301"/>
      <c r="H241" s="306"/>
      <c r="I241" s="306"/>
      <c r="J241" s="306"/>
      <c r="K241" s="306"/>
      <c r="L241" s="306"/>
      <c r="M241" s="306"/>
      <c r="N241" s="335"/>
      <c r="O241" s="335"/>
      <c r="P241" s="470"/>
      <c r="Q241" s="470"/>
      <c r="R241" s="470"/>
      <c r="S241" s="470"/>
      <c r="T241" s="470"/>
      <c r="U241" s="470"/>
      <c r="V241" s="471"/>
      <c r="W241" s="139" t="str">
        <f>IF(A241="","", IF(B241="LDV/LDT1", 0.3,  IF(B241="LDT2", 0.4, IF(OR(B241="HLDT/MDPV",B241="HLDT Allowance only", B241="MDPV Allowance only"), 0.5, IF(B241="HDV", 0.6,   ERROR)))))</f>
        <v/>
      </c>
      <c r="X241" s="155" t="str">
        <f t="shared" si="15"/>
        <v/>
      </c>
      <c r="Y241" s="157" t="str">
        <f t="shared" si="16"/>
        <v/>
      </c>
      <c r="Z241" s="276" t="str">
        <f t="shared" si="17"/>
        <v/>
      </c>
      <c r="AA241" s="279" t="str">
        <f t="shared" si="18"/>
        <v/>
      </c>
      <c r="AB241" s="277" t="str">
        <f t="shared" si="19"/>
        <v/>
      </c>
    </row>
    <row r="242" spans="1:28" ht="14.3" customHeight="1">
      <c r="A242" s="304"/>
      <c r="B242" s="305"/>
      <c r="C242" s="330"/>
      <c r="D242" s="301"/>
      <c r="E242" s="301"/>
      <c r="F242" s="301"/>
      <c r="G242" s="301"/>
      <c r="H242" s="306"/>
      <c r="I242" s="306"/>
      <c r="J242" s="306"/>
      <c r="K242" s="306"/>
      <c r="L242" s="306"/>
      <c r="M242" s="306"/>
      <c r="N242" s="335"/>
      <c r="O242" s="335"/>
      <c r="P242" s="470"/>
      <c r="Q242" s="470"/>
      <c r="R242" s="470"/>
      <c r="S242" s="470"/>
      <c r="T242" s="470"/>
      <c r="U242" s="470"/>
      <c r="V242" s="471"/>
      <c r="W242" s="139" t="str">
        <f>IF(A242="","", IF(B242="LDV/LDT1", 0.3,  IF(B242="LDT2", 0.4, IF(OR(B242="HLDT/MDPV",B242="HLDT Allowance only", B242="MDPV Allowance only"), 0.5, IF(B242="HDV", 0.6,   ERROR)))))</f>
        <v/>
      </c>
      <c r="X242" s="155" t="str">
        <f t="shared" si="15"/>
        <v/>
      </c>
      <c r="Y242" s="157" t="str">
        <f t="shared" si="16"/>
        <v/>
      </c>
      <c r="Z242" s="276" t="str">
        <f t="shared" si="17"/>
        <v/>
      </c>
      <c r="AA242" s="279" t="str">
        <f t="shared" si="18"/>
        <v/>
      </c>
      <c r="AB242" s="277" t="str">
        <f t="shared" si="19"/>
        <v/>
      </c>
    </row>
    <row r="243" spans="1:28" ht="14.3" customHeight="1">
      <c r="A243" s="304"/>
      <c r="B243" s="305"/>
      <c r="C243" s="330"/>
      <c r="D243" s="301"/>
      <c r="E243" s="301"/>
      <c r="F243" s="301"/>
      <c r="G243" s="301"/>
      <c r="H243" s="306"/>
      <c r="I243" s="306"/>
      <c r="J243" s="306"/>
      <c r="K243" s="306"/>
      <c r="L243" s="306"/>
      <c r="M243" s="306"/>
      <c r="N243" s="335"/>
      <c r="O243" s="335"/>
      <c r="P243" s="470"/>
      <c r="Q243" s="470"/>
      <c r="R243" s="470"/>
      <c r="S243" s="470"/>
      <c r="T243" s="470"/>
      <c r="U243" s="470"/>
      <c r="V243" s="471"/>
      <c r="W243" s="139" t="str">
        <f>IF(A243="","", IF(B243="LDV/LDT1", 0.3,  IF(B243="LDT2", 0.4, IF(OR(B243="HLDT/MDPV",B243="HLDT Allowance only", B243="MDPV Allowance only"), 0.5, IF(B243="HDV", 0.6,   ERROR)))))</f>
        <v/>
      </c>
      <c r="X243" s="155" t="str">
        <f t="shared" si="15"/>
        <v/>
      </c>
      <c r="Y243" s="157" t="str">
        <f t="shared" si="16"/>
        <v/>
      </c>
      <c r="Z243" s="276" t="str">
        <f t="shared" si="17"/>
        <v/>
      </c>
      <c r="AA243" s="279" t="str">
        <f t="shared" si="18"/>
        <v/>
      </c>
      <c r="AB243" s="277" t="str">
        <f t="shared" si="19"/>
        <v/>
      </c>
    </row>
    <row r="244" spans="1:28" ht="14.3" customHeight="1">
      <c r="A244" s="304"/>
      <c r="B244" s="305"/>
      <c r="C244" s="330"/>
      <c r="D244" s="301"/>
      <c r="E244" s="301"/>
      <c r="F244" s="301"/>
      <c r="G244" s="301"/>
      <c r="H244" s="306"/>
      <c r="I244" s="306"/>
      <c r="J244" s="306"/>
      <c r="K244" s="306"/>
      <c r="L244" s="306"/>
      <c r="M244" s="306"/>
      <c r="N244" s="335"/>
      <c r="O244" s="335"/>
      <c r="P244" s="470"/>
      <c r="Q244" s="470"/>
      <c r="R244" s="470"/>
      <c r="S244" s="470"/>
      <c r="T244" s="470"/>
      <c r="U244" s="470"/>
      <c r="V244" s="471"/>
      <c r="W244" s="139" t="str">
        <f>IF(A244="","", IF(B244="LDV/LDT1", 0.3,  IF(B244="LDT2", 0.4, IF(OR(B244="HLDT/MDPV",B244="HLDT Allowance only", B244="MDPV Allowance only"), 0.5, IF(B244="HDV", 0.6,   ERROR)))))</f>
        <v/>
      </c>
      <c r="X244" s="155" t="str">
        <f t="shared" si="15"/>
        <v/>
      </c>
      <c r="Y244" s="157" t="str">
        <f t="shared" si="16"/>
        <v/>
      </c>
      <c r="Z244" s="276" t="str">
        <f t="shared" si="17"/>
        <v/>
      </c>
      <c r="AA244" s="279" t="str">
        <f t="shared" si="18"/>
        <v/>
      </c>
      <c r="AB244" s="277" t="str">
        <f t="shared" si="19"/>
        <v/>
      </c>
    </row>
    <row r="245" spans="1:28" ht="14.3" customHeight="1">
      <c r="A245" s="304"/>
      <c r="B245" s="305"/>
      <c r="C245" s="330"/>
      <c r="D245" s="301"/>
      <c r="E245" s="301"/>
      <c r="F245" s="301"/>
      <c r="G245" s="301"/>
      <c r="H245" s="306"/>
      <c r="I245" s="306"/>
      <c r="J245" s="306"/>
      <c r="K245" s="306"/>
      <c r="L245" s="306"/>
      <c r="M245" s="306"/>
      <c r="N245" s="335"/>
      <c r="O245" s="335"/>
      <c r="P245" s="470"/>
      <c r="Q245" s="470"/>
      <c r="R245" s="470"/>
      <c r="S245" s="470"/>
      <c r="T245" s="470"/>
      <c r="U245" s="470"/>
      <c r="V245" s="471"/>
      <c r="W245" s="139" t="str">
        <f>IF(A245="","", IF(B245="LDV/LDT1", 0.3,  IF(B245="LDT2", 0.4, IF(OR(B245="HLDT/MDPV",B245="HLDT Allowance only", B245="MDPV Allowance only"), 0.5, IF(B245="HDV", 0.6,   ERROR)))))</f>
        <v/>
      </c>
      <c r="X245" s="155" t="str">
        <f t="shared" si="15"/>
        <v/>
      </c>
      <c r="Y245" s="157" t="str">
        <f t="shared" si="16"/>
        <v/>
      </c>
      <c r="Z245" s="276" t="str">
        <f t="shared" si="17"/>
        <v/>
      </c>
      <c r="AA245" s="279" t="str">
        <f t="shared" si="18"/>
        <v/>
      </c>
      <c r="AB245" s="277" t="str">
        <f t="shared" si="19"/>
        <v/>
      </c>
    </row>
    <row r="246" spans="1:28" ht="14.3" customHeight="1">
      <c r="A246" s="304"/>
      <c r="B246" s="305"/>
      <c r="C246" s="330"/>
      <c r="D246" s="301"/>
      <c r="E246" s="301"/>
      <c r="F246" s="301"/>
      <c r="G246" s="301"/>
      <c r="H246" s="306"/>
      <c r="I246" s="306"/>
      <c r="J246" s="306"/>
      <c r="K246" s="306"/>
      <c r="L246" s="306"/>
      <c r="M246" s="306"/>
      <c r="N246" s="335"/>
      <c r="O246" s="335"/>
      <c r="P246" s="470"/>
      <c r="Q246" s="470"/>
      <c r="R246" s="470"/>
      <c r="S246" s="470"/>
      <c r="T246" s="470"/>
      <c r="U246" s="470"/>
      <c r="V246" s="471"/>
      <c r="W246" s="139" t="str">
        <f>IF(A246="","", IF(B246="LDV/LDT1", 0.3,  IF(B246="LDT2", 0.4, IF(OR(B246="HLDT/MDPV",B246="HLDT Allowance only", B246="MDPV Allowance only"), 0.5, IF(B246="HDV", 0.6,   ERROR)))))</f>
        <v/>
      </c>
      <c r="X246" s="155" t="str">
        <f t="shared" si="15"/>
        <v/>
      </c>
      <c r="Y246" s="157" t="str">
        <f t="shared" si="16"/>
        <v/>
      </c>
      <c r="Z246" s="276" t="str">
        <f t="shared" si="17"/>
        <v/>
      </c>
      <c r="AA246" s="279" t="str">
        <f t="shared" si="18"/>
        <v/>
      </c>
      <c r="AB246" s="277" t="str">
        <f t="shared" si="19"/>
        <v/>
      </c>
    </row>
    <row r="247" spans="1:28" ht="14.3" customHeight="1">
      <c r="A247" s="304"/>
      <c r="B247" s="305"/>
      <c r="C247" s="330"/>
      <c r="D247" s="301"/>
      <c r="E247" s="301"/>
      <c r="F247" s="301"/>
      <c r="G247" s="301"/>
      <c r="H247" s="306"/>
      <c r="I247" s="306"/>
      <c r="J247" s="306"/>
      <c r="K247" s="306"/>
      <c r="L247" s="306"/>
      <c r="M247" s="306"/>
      <c r="N247" s="335"/>
      <c r="O247" s="335"/>
      <c r="P247" s="470"/>
      <c r="Q247" s="470"/>
      <c r="R247" s="470"/>
      <c r="S247" s="470"/>
      <c r="T247" s="470"/>
      <c r="U247" s="470"/>
      <c r="V247" s="471"/>
      <c r="W247" s="139" t="str">
        <f>IF(A247="","", IF(B247="LDV/LDT1", 0.3,  IF(B247="LDT2", 0.4, IF(OR(B247="HLDT/MDPV",B247="HLDT Allowance only", B247="MDPV Allowance only"), 0.5, IF(B247="HDV", 0.6,   ERROR)))))</f>
        <v/>
      </c>
      <c r="X247" s="155" t="str">
        <f t="shared" si="15"/>
        <v/>
      </c>
      <c r="Y247" s="157" t="str">
        <f t="shared" si="16"/>
        <v/>
      </c>
      <c r="Z247" s="276" t="str">
        <f t="shared" si="17"/>
        <v/>
      </c>
      <c r="AA247" s="279" t="str">
        <f t="shared" si="18"/>
        <v/>
      </c>
      <c r="AB247" s="277" t="str">
        <f t="shared" si="19"/>
        <v/>
      </c>
    </row>
    <row r="248" spans="1:28" ht="14.3" customHeight="1">
      <c r="A248" s="304"/>
      <c r="B248" s="305"/>
      <c r="C248" s="330"/>
      <c r="D248" s="301"/>
      <c r="E248" s="301"/>
      <c r="F248" s="301"/>
      <c r="G248" s="301"/>
      <c r="H248" s="306"/>
      <c r="I248" s="306"/>
      <c r="J248" s="306"/>
      <c r="K248" s="306"/>
      <c r="L248" s="306"/>
      <c r="M248" s="306"/>
      <c r="N248" s="335"/>
      <c r="O248" s="335"/>
      <c r="P248" s="470"/>
      <c r="Q248" s="470"/>
      <c r="R248" s="470"/>
      <c r="S248" s="470"/>
      <c r="T248" s="470"/>
      <c r="U248" s="470"/>
      <c r="V248" s="471"/>
      <c r="W248" s="139" t="str">
        <f>IF(A248="","", IF(B248="LDV/LDT1", 0.3,  IF(B248="LDT2", 0.4, IF(OR(B248="HLDT/MDPV",B248="HLDT Allowance only", B248="MDPV Allowance only"), 0.5, IF(B248="HDV", 0.6,   ERROR)))))</f>
        <v/>
      </c>
      <c r="X248" s="155" t="str">
        <f t="shared" si="15"/>
        <v/>
      </c>
      <c r="Y248" s="157" t="str">
        <f t="shared" si="16"/>
        <v/>
      </c>
      <c r="Z248" s="276" t="str">
        <f t="shared" si="17"/>
        <v/>
      </c>
      <c r="AA248" s="279" t="str">
        <f t="shared" si="18"/>
        <v/>
      </c>
      <c r="AB248" s="277" t="str">
        <f t="shared" si="19"/>
        <v/>
      </c>
    </row>
    <row r="249" spans="1:28" ht="14.3" customHeight="1">
      <c r="A249" s="304"/>
      <c r="B249" s="305"/>
      <c r="C249" s="330"/>
      <c r="D249" s="301"/>
      <c r="E249" s="301"/>
      <c r="F249" s="301"/>
      <c r="G249" s="301"/>
      <c r="H249" s="306"/>
      <c r="I249" s="306"/>
      <c r="J249" s="306"/>
      <c r="K249" s="306"/>
      <c r="L249" s="306"/>
      <c r="M249" s="306"/>
      <c r="N249" s="335"/>
      <c r="O249" s="335"/>
      <c r="P249" s="470"/>
      <c r="Q249" s="470"/>
      <c r="R249" s="470"/>
      <c r="S249" s="470"/>
      <c r="T249" s="470"/>
      <c r="U249" s="470"/>
      <c r="V249" s="471"/>
      <c r="W249" s="139" t="str">
        <f>IF(A249="","", IF(B249="LDV/LDT1", 0.3,  IF(B249="LDT2", 0.4, IF(OR(B249="HLDT/MDPV",B249="HLDT Allowance only", B249="MDPV Allowance only"), 0.5, IF(B249="HDV", 0.6,   ERROR)))))</f>
        <v/>
      </c>
      <c r="X249" s="155" t="str">
        <f t="shared" si="15"/>
        <v/>
      </c>
      <c r="Y249" s="157" t="str">
        <f t="shared" si="16"/>
        <v/>
      </c>
      <c r="Z249" s="276" t="str">
        <f t="shared" si="17"/>
        <v/>
      </c>
      <c r="AA249" s="279" t="str">
        <f t="shared" si="18"/>
        <v/>
      </c>
      <c r="AB249" s="277" t="str">
        <f t="shared" si="19"/>
        <v/>
      </c>
    </row>
    <row r="250" spans="1:28" ht="14.3" customHeight="1">
      <c r="A250" s="304"/>
      <c r="B250" s="305"/>
      <c r="C250" s="330"/>
      <c r="D250" s="301"/>
      <c r="E250" s="301"/>
      <c r="F250" s="301"/>
      <c r="G250" s="301"/>
      <c r="H250" s="306"/>
      <c r="I250" s="306"/>
      <c r="J250" s="306"/>
      <c r="K250" s="306"/>
      <c r="L250" s="306"/>
      <c r="M250" s="306"/>
      <c r="N250" s="335"/>
      <c r="O250" s="335"/>
      <c r="P250" s="470"/>
      <c r="Q250" s="470"/>
      <c r="R250" s="470"/>
      <c r="S250" s="470"/>
      <c r="T250" s="470"/>
      <c r="U250" s="470"/>
      <c r="V250" s="471"/>
      <c r="W250" s="139" t="str">
        <f>IF(A250="","", IF(B250="LDV/LDT1", 0.3,  IF(B250="LDT2", 0.4, IF(OR(B250="HLDT/MDPV",B250="HLDT Allowance only", B250="MDPV Allowance only"), 0.5, IF(B250="HDV", 0.6,   ERROR)))))</f>
        <v/>
      </c>
      <c r="X250" s="155" t="str">
        <f t="shared" si="15"/>
        <v/>
      </c>
      <c r="Y250" s="157" t="str">
        <f t="shared" si="16"/>
        <v/>
      </c>
      <c r="Z250" s="276" t="str">
        <f t="shared" si="17"/>
        <v/>
      </c>
      <c r="AA250" s="279" t="str">
        <f t="shared" si="18"/>
        <v/>
      </c>
      <c r="AB250" s="277" t="str">
        <f t="shared" si="19"/>
        <v/>
      </c>
    </row>
    <row r="251" spans="1:28" ht="14.3" customHeight="1">
      <c r="A251" s="304"/>
      <c r="B251" s="305"/>
      <c r="C251" s="330"/>
      <c r="D251" s="301"/>
      <c r="E251" s="301"/>
      <c r="F251" s="301"/>
      <c r="G251" s="301"/>
      <c r="H251" s="306"/>
      <c r="I251" s="306"/>
      <c r="J251" s="306"/>
      <c r="K251" s="306"/>
      <c r="L251" s="306"/>
      <c r="M251" s="306"/>
      <c r="N251" s="335"/>
      <c r="O251" s="335"/>
      <c r="P251" s="470"/>
      <c r="Q251" s="470"/>
      <c r="R251" s="470"/>
      <c r="S251" s="470"/>
      <c r="T251" s="470"/>
      <c r="U251" s="470"/>
      <c r="V251" s="471"/>
      <c r="W251" s="139" t="str">
        <f>IF(A251="","", IF(B251="LDV/LDT1", 0.3,  IF(B251="LDT2", 0.4, IF(OR(B251="HLDT/MDPV",B251="HLDT Allowance only", B251="MDPV Allowance only"), 0.5, IF(B251="HDV", 0.6,   ERROR)))))</f>
        <v/>
      </c>
      <c r="X251" s="155" t="str">
        <f t="shared" si="15"/>
        <v/>
      </c>
      <c r="Y251" s="157" t="str">
        <f t="shared" si="16"/>
        <v/>
      </c>
      <c r="Z251" s="276" t="str">
        <f t="shared" si="17"/>
        <v/>
      </c>
      <c r="AA251" s="279" t="str">
        <f t="shared" si="18"/>
        <v/>
      </c>
      <c r="AB251" s="277" t="str">
        <f t="shared" si="19"/>
        <v/>
      </c>
    </row>
    <row r="252" spans="1:28" ht="14.3" customHeight="1">
      <c r="A252" s="304"/>
      <c r="B252" s="305"/>
      <c r="C252" s="330"/>
      <c r="D252" s="301"/>
      <c r="E252" s="301"/>
      <c r="F252" s="301"/>
      <c r="G252" s="301"/>
      <c r="H252" s="306"/>
      <c r="I252" s="306"/>
      <c r="J252" s="306"/>
      <c r="K252" s="306"/>
      <c r="L252" s="306"/>
      <c r="M252" s="306"/>
      <c r="N252" s="335"/>
      <c r="O252" s="335"/>
      <c r="P252" s="470"/>
      <c r="Q252" s="470"/>
      <c r="R252" s="470"/>
      <c r="S252" s="470"/>
      <c r="T252" s="470"/>
      <c r="U252" s="470"/>
      <c r="V252" s="471"/>
      <c r="W252" s="139" t="str">
        <f>IF(A252="","", IF(B252="LDV/LDT1", 0.3,  IF(B252="LDT2", 0.4, IF(OR(B252="HLDT/MDPV",B252="HLDT Allowance only", B252="MDPV Allowance only"), 0.5, IF(B252="HDV", 0.6,   ERROR)))))</f>
        <v/>
      </c>
      <c r="X252" s="155" t="str">
        <f t="shared" si="15"/>
        <v/>
      </c>
      <c r="Y252" s="157" t="str">
        <f t="shared" si="16"/>
        <v/>
      </c>
      <c r="Z252" s="276" t="str">
        <f t="shared" si="17"/>
        <v/>
      </c>
      <c r="AA252" s="279" t="str">
        <f t="shared" si="18"/>
        <v/>
      </c>
      <c r="AB252" s="277" t="str">
        <f t="shared" si="19"/>
        <v/>
      </c>
    </row>
    <row r="253" spans="1:28" ht="14.3" customHeight="1">
      <c r="A253" s="304"/>
      <c r="B253" s="305"/>
      <c r="C253" s="330"/>
      <c r="D253" s="301"/>
      <c r="E253" s="301"/>
      <c r="F253" s="301"/>
      <c r="G253" s="301"/>
      <c r="H253" s="306"/>
      <c r="I253" s="306"/>
      <c r="J253" s="306"/>
      <c r="K253" s="306"/>
      <c r="L253" s="306"/>
      <c r="M253" s="306"/>
      <c r="N253" s="335"/>
      <c r="O253" s="335"/>
      <c r="P253" s="470"/>
      <c r="Q253" s="470"/>
      <c r="R253" s="470"/>
      <c r="S253" s="470"/>
      <c r="T253" s="470"/>
      <c r="U253" s="470"/>
      <c r="V253" s="471"/>
      <c r="W253" s="139" t="str">
        <f>IF(A253="","", IF(B253="LDV/LDT1", 0.3,  IF(B253="LDT2", 0.4, IF(OR(B253="HLDT/MDPV",B253="HLDT Allowance only", B253="MDPV Allowance only"), 0.5, IF(B253="HDV", 0.6,   ERROR)))))</f>
        <v/>
      </c>
      <c r="X253" s="155" t="str">
        <f t="shared" si="15"/>
        <v/>
      </c>
      <c r="Y253" s="157" t="str">
        <f t="shared" si="16"/>
        <v/>
      </c>
      <c r="Z253" s="276" t="str">
        <f t="shared" si="17"/>
        <v/>
      </c>
      <c r="AA253" s="279" t="str">
        <f t="shared" si="18"/>
        <v/>
      </c>
      <c r="AB253" s="277" t="str">
        <f t="shared" si="19"/>
        <v/>
      </c>
    </row>
    <row r="254" spans="1:28" ht="14.3" customHeight="1">
      <c r="A254" s="304"/>
      <c r="B254" s="305"/>
      <c r="C254" s="330"/>
      <c r="D254" s="301"/>
      <c r="E254" s="301"/>
      <c r="F254" s="301"/>
      <c r="G254" s="301"/>
      <c r="H254" s="306"/>
      <c r="I254" s="306"/>
      <c r="J254" s="306"/>
      <c r="K254" s="306"/>
      <c r="L254" s="306"/>
      <c r="M254" s="306"/>
      <c r="N254" s="335"/>
      <c r="O254" s="335"/>
      <c r="P254" s="470"/>
      <c r="Q254" s="470"/>
      <c r="R254" s="470"/>
      <c r="S254" s="470"/>
      <c r="T254" s="470"/>
      <c r="U254" s="470"/>
      <c r="V254" s="471"/>
      <c r="W254" s="139" t="str">
        <f>IF(A254="","", IF(B254="LDV/LDT1", 0.3,  IF(B254="LDT2", 0.4, IF(OR(B254="HLDT/MDPV",B254="HLDT Allowance only", B254="MDPV Allowance only"), 0.5, IF(B254="HDV", 0.6,   ERROR)))))</f>
        <v/>
      </c>
      <c r="X254" s="155" t="str">
        <f t="shared" si="15"/>
        <v/>
      </c>
      <c r="Y254" s="157" t="str">
        <f t="shared" si="16"/>
        <v/>
      </c>
      <c r="Z254" s="276" t="str">
        <f t="shared" si="17"/>
        <v/>
      </c>
      <c r="AA254" s="279" t="str">
        <f t="shared" si="18"/>
        <v/>
      </c>
      <c r="AB254" s="277" t="str">
        <f t="shared" si="19"/>
        <v/>
      </c>
    </row>
    <row r="255" spans="1:28" ht="14.3" customHeight="1">
      <c r="A255" s="304"/>
      <c r="B255" s="305"/>
      <c r="C255" s="330"/>
      <c r="D255" s="301"/>
      <c r="E255" s="301"/>
      <c r="F255" s="301"/>
      <c r="G255" s="301"/>
      <c r="H255" s="306"/>
      <c r="I255" s="306"/>
      <c r="J255" s="306"/>
      <c r="K255" s="306"/>
      <c r="L255" s="306"/>
      <c r="M255" s="306"/>
      <c r="N255" s="335"/>
      <c r="O255" s="335"/>
      <c r="P255" s="470"/>
      <c r="Q255" s="470"/>
      <c r="R255" s="470"/>
      <c r="S255" s="470"/>
      <c r="T255" s="470"/>
      <c r="U255" s="470"/>
      <c r="V255" s="471"/>
      <c r="W255" s="139" t="str">
        <f>IF(A255="","", IF(B255="LDV/LDT1", 0.3,  IF(B255="LDT2", 0.4, IF(OR(B255="HLDT/MDPV",B255="HLDT Allowance only", B255="MDPV Allowance only"), 0.5, IF(B255="HDV", 0.6,   ERROR)))))</f>
        <v/>
      </c>
      <c r="X255" s="155" t="str">
        <f t="shared" si="15"/>
        <v/>
      </c>
      <c r="Y255" s="157" t="str">
        <f t="shared" si="16"/>
        <v/>
      </c>
      <c r="Z255" s="276" t="str">
        <f t="shared" si="17"/>
        <v/>
      </c>
      <c r="AA255" s="279" t="str">
        <f t="shared" si="18"/>
        <v/>
      </c>
      <c r="AB255" s="277" t="str">
        <f t="shared" si="19"/>
        <v/>
      </c>
    </row>
    <row r="256" spans="1:28" ht="14.3" customHeight="1">
      <c r="A256" s="304"/>
      <c r="B256" s="305"/>
      <c r="C256" s="330"/>
      <c r="D256" s="301"/>
      <c r="E256" s="301"/>
      <c r="F256" s="301"/>
      <c r="G256" s="301"/>
      <c r="H256" s="306"/>
      <c r="I256" s="306"/>
      <c r="J256" s="306"/>
      <c r="K256" s="306"/>
      <c r="L256" s="306"/>
      <c r="M256" s="306"/>
      <c r="N256" s="335"/>
      <c r="O256" s="335"/>
      <c r="P256" s="470"/>
      <c r="Q256" s="470"/>
      <c r="R256" s="470"/>
      <c r="S256" s="470"/>
      <c r="T256" s="470"/>
      <c r="U256" s="470"/>
      <c r="V256" s="471"/>
      <c r="W256" s="139" t="str">
        <f>IF(A256="","", IF(B256="LDV/LDT1", 0.3,  IF(B256="LDT2", 0.4, IF(OR(B256="HLDT/MDPV",B256="HLDT Allowance only", B256="MDPV Allowance only"), 0.5, IF(B256="HDV", 0.6,   ERROR)))))</f>
        <v/>
      </c>
      <c r="X256" s="155" t="str">
        <f t="shared" si="15"/>
        <v/>
      </c>
      <c r="Y256" s="157" t="str">
        <f t="shared" si="16"/>
        <v/>
      </c>
      <c r="Z256" s="276" t="str">
        <f t="shared" si="17"/>
        <v/>
      </c>
      <c r="AA256" s="279" t="str">
        <f t="shared" si="18"/>
        <v/>
      </c>
      <c r="AB256" s="277" t="str">
        <f t="shared" si="19"/>
        <v/>
      </c>
    </row>
    <row r="257" spans="1:28" ht="14.3" customHeight="1">
      <c r="A257" s="304"/>
      <c r="B257" s="305"/>
      <c r="C257" s="330"/>
      <c r="D257" s="301"/>
      <c r="E257" s="301"/>
      <c r="F257" s="301"/>
      <c r="G257" s="301"/>
      <c r="H257" s="306"/>
      <c r="I257" s="306"/>
      <c r="J257" s="306"/>
      <c r="K257" s="306"/>
      <c r="L257" s="306"/>
      <c r="M257" s="306"/>
      <c r="N257" s="335"/>
      <c r="O257" s="335"/>
      <c r="P257" s="470"/>
      <c r="Q257" s="470"/>
      <c r="R257" s="470"/>
      <c r="S257" s="470"/>
      <c r="T257" s="470"/>
      <c r="U257" s="470"/>
      <c r="V257" s="471"/>
      <c r="W257" s="139" t="str">
        <f>IF(A257="","", IF(B257="LDV/LDT1", 0.3,  IF(B257="LDT2", 0.4, IF(OR(B257="HLDT/MDPV",B257="HLDT Allowance only", B257="MDPV Allowance only"), 0.5, IF(B257="HDV", 0.6,   ERROR)))))</f>
        <v/>
      </c>
      <c r="X257" s="155" t="str">
        <f t="shared" si="15"/>
        <v/>
      </c>
      <c r="Y257" s="157" t="str">
        <f t="shared" si="16"/>
        <v/>
      </c>
      <c r="Z257" s="276" t="str">
        <f t="shared" si="17"/>
        <v/>
      </c>
      <c r="AA257" s="279" t="str">
        <f t="shared" si="18"/>
        <v/>
      </c>
      <c r="AB257" s="277" t="str">
        <f t="shared" si="19"/>
        <v/>
      </c>
    </row>
    <row r="258" spans="1:28" ht="14.3" customHeight="1">
      <c r="A258" s="304"/>
      <c r="B258" s="305"/>
      <c r="C258" s="330"/>
      <c r="D258" s="301"/>
      <c r="E258" s="301"/>
      <c r="F258" s="301"/>
      <c r="G258" s="301"/>
      <c r="H258" s="306"/>
      <c r="I258" s="306"/>
      <c r="J258" s="306"/>
      <c r="K258" s="306"/>
      <c r="L258" s="306"/>
      <c r="M258" s="306"/>
      <c r="N258" s="335"/>
      <c r="O258" s="335"/>
      <c r="P258" s="470"/>
      <c r="Q258" s="470"/>
      <c r="R258" s="470"/>
      <c r="S258" s="470"/>
      <c r="T258" s="470"/>
      <c r="U258" s="470"/>
      <c r="V258" s="471"/>
      <c r="W258" s="139" t="str">
        <f>IF(A258="","", IF(B258="LDV/LDT1", 0.3,  IF(B258="LDT2", 0.4, IF(OR(B258="HLDT/MDPV",B258="HLDT Allowance only", B258="MDPV Allowance only"), 0.5, IF(B258="HDV", 0.6,   ERROR)))))</f>
        <v/>
      </c>
      <c r="X258" s="155" t="str">
        <f t="shared" si="15"/>
        <v/>
      </c>
      <c r="Y258" s="157" t="str">
        <f t="shared" si="16"/>
        <v/>
      </c>
      <c r="Z258" s="276" t="str">
        <f t="shared" si="17"/>
        <v/>
      </c>
      <c r="AA258" s="279" t="str">
        <f t="shared" si="18"/>
        <v/>
      </c>
      <c r="AB258" s="277" t="str">
        <f t="shared" si="19"/>
        <v/>
      </c>
    </row>
    <row r="259" spans="1:28" ht="14.3" customHeight="1">
      <c r="A259" s="304"/>
      <c r="B259" s="305"/>
      <c r="C259" s="330"/>
      <c r="D259" s="301"/>
      <c r="E259" s="301"/>
      <c r="F259" s="301"/>
      <c r="G259" s="301"/>
      <c r="H259" s="306"/>
      <c r="I259" s="306"/>
      <c r="J259" s="306"/>
      <c r="K259" s="306"/>
      <c r="L259" s="306"/>
      <c r="M259" s="306"/>
      <c r="N259" s="335"/>
      <c r="O259" s="335"/>
      <c r="P259" s="470"/>
      <c r="Q259" s="470"/>
      <c r="R259" s="470"/>
      <c r="S259" s="470"/>
      <c r="T259" s="470"/>
      <c r="U259" s="470"/>
      <c r="V259" s="471"/>
      <c r="W259" s="139" t="str">
        <f>IF(A259="","", IF(B259="LDV/LDT1", 0.3,  IF(B259="LDT2", 0.4, IF(OR(B259="HLDT/MDPV",B259="HLDT Allowance only", B259="MDPV Allowance only"), 0.5, IF(B259="HDV", 0.6,   ERROR)))))</f>
        <v/>
      </c>
      <c r="X259" s="155" t="str">
        <f t="shared" si="15"/>
        <v/>
      </c>
      <c r="Y259" s="157" t="str">
        <f t="shared" si="16"/>
        <v/>
      </c>
      <c r="Z259" s="276" t="str">
        <f t="shared" si="17"/>
        <v/>
      </c>
      <c r="AA259" s="279" t="str">
        <f t="shared" si="18"/>
        <v/>
      </c>
      <c r="AB259" s="277" t="str">
        <f t="shared" si="19"/>
        <v/>
      </c>
    </row>
    <row r="260" spans="1:28" ht="14.3" customHeight="1">
      <c r="A260" s="304"/>
      <c r="B260" s="305"/>
      <c r="C260" s="330"/>
      <c r="D260" s="301"/>
      <c r="E260" s="301"/>
      <c r="F260" s="301"/>
      <c r="G260" s="301"/>
      <c r="H260" s="306"/>
      <c r="I260" s="306"/>
      <c r="J260" s="306"/>
      <c r="K260" s="306"/>
      <c r="L260" s="306"/>
      <c r="M260" s="306"/>
      <c r="N260" s="335"/>
      <c r="O260" s="335"/>
      <c r="P260" s="470"/>
      <c r="Q260" s="470"/>
      <c r="R260" s="470"/>
      <c r="S260" s="470"/>
      <c r="T260" s="470"/>
      <c r="U260" s="470"/>
      <c r="V260" s="471"/>
      <c r="W260" s="139" t="str">
        <f>IF(A260="","", IF(B260="LDV/LDT1", 0.3,  IF(B260="LDT2", 0.4, IF(OR(B260="HLDT/MDPV",B260="HLDT Allowance only", B260="MDPV Allowance only"), 0.5, IF(B260="HDV", 0.6,   ERROR)))))</f>
        <v/>
      </c>
      <c r="X260" s="155" t="str">
        <f t="shared" si="15"/>
        <v/>
      </c>
      <c r="Y260" s="157" t="str">
        <f t="shared" si="16"/>
        <v/>
      </c>
      <c r="Z260" s="276" t="str">
        <f t="shared" si="17"/>
        <v/>
      </c>
      <c r="AA260" s="279" t="str">
        <f t="shared" si="18"/>
        <v/>
      </c>
      <c r="AB260" s="277" t="str">
        <f t="shared" si="19"/>
        <v/>
      </c>
    </row>
    <row r="261" spans="1:28" ht="14.3" customHeight="1">
      <c r="A261" s="304"/>
      <c r="B261" s="305"/>
      <c r="C261" s="330"/>
      <c r="D261" s="301"/>
      <c r="E261" s="301"/>
      <c r="F261" s="301"/>
      <c r="G261" s="301"/>
      <c r="H261" s="306"/>
      <c r="I261" s="306"/>
      <c r="J261" s="306"/>
      <c r="K261" s="306"/>
      <c r="L261" s="306"/>
      <c r="M261" s="306"/>
      <c r="N261" s="335"/>
      <c r="O261" s="335"/>
      <c r="P261" s="470"/>
      <c r="Q261" s="470"/>
      <c r="R261" s="470"/>
      <c r="S261" s="470"/>
      <c r="T261" s="470"/>
      <c r="U261" s="470"/>
      <c r="V261" s="471"/>
      <c r="W261" s="139" t="str">
        <f>IF(A261="","", IF(B261="LDV/LDT1", 0.3,  IF(B261="LDT2", 0.4, IF(OR(B261="HLDT/MDPV",B261="HLDT Allowance only", B261="MDPV Allowance only"), 0.5, IF(B261="HDV", 0.6,   ERROR)))))</f>
        <v/>
      </c>
      <c r="X261" s="155" t="str">
        <f t="shared" si="15"/>
        <v/>
      </c>
      <c r="Y261" s="157" t="str">
        <f t="shared" si="16"/>
        <v/>
      </c>
      <c r="Z261" s="276" t="str">
        <f t="shared" si="17"/>
        <v/>
      </c>
      <c r="AA261" s="279" t="str">
        <f t="shared" si="18"/>
        <v/>
      </c>
      <c r="AB261" s="277" t="str">
        <f t="shared" si="19"/>
        <v/>
      </c>
    </row>
    <row r="262" spans="1:28" ht="14.3" customHeight="1">
      <c r="A262" s="304"/>
      <c r="B262" s="305"/>
      <c r="C262" s="330"/>
      <c r="D262" s="301"/>
      <c r="E262" s="301"/>
      <c r="F262" s="301"/>
      <c r="G262" s="301"/>
      <c r="H262" s="306"/>
      <c r="I262" s="306"/>
      <c r="J262" s="306"/>
      <c r="K262" s="306"/>
      <c r="L262" s="306"/>
      <c r="M262" s="306"/>
      <c r="N262" s="335"/>
      <c r="O262" s="335"/>
      <c r="P262" s="470"/>
      <c r="Q262" s="470"/>
      <c r="R262" s="470"/>
      <c r="S262" s="470"/>
      <c r="T262" s="470"/>
      <c r="U262" s="470"/>
      <c r="V262" s="471"/>
      <c r="W262" s="139" t="str">
        <f>IF(A262="","", IF(B262="LDV/LDT1", 0.3,  IF(B262="LDT2", 0.4, IF(OR(B262="HLDT/MDPV",B262="HLDT Allowance only", B262="MDPV Allowance only"), 0.5, IF(B262="HDV", 0.6,   ERROR)))))</f>
        <v/>
      </c>
      <c r="X262" s="155" t="str">
        <f t="shared" si="15"/>
        <v/>
      </c>
      <c r="Y262" s="157" t="str">
        <f t="shared" si="16"/>
        <v/>
      </c>
      <c r="Z262" s="276" t="str">
        <f t="shared" si="17"/>
        <v/>
      </c>
      <c r="AA262" s="279" t="str">
        <f t="shared" si="18"/>
        <v/>
      </c>
      <c r="AB262" s="277" t="str">
        <f t="shared" si="19"/>
        <v/>
      </c>
    </row>
    <row r="263" spans="1:28" ht="14.3" customHeight="1">
      <c r="A263" s="304"/>
      <c r="B263" s="305"/>
      <c r="C263" s="330"/>
      <c r="D263" s="301"/>
      <c r="E263" s="301"/>
      <c r="F263" s="301"/>
      <c r="G263" s="301"/>
      <c r="H263" s="306"/>
      <c r="I263" s="306"/>
      <c r="J263" s="306"/>
      <c r="K263" s="306"/>
      <c r="L263" s="306"/>
      <c r="M263" s="306"/>
      <c r="N263" s="335"/>
      <c r="O263" s="335"/>
      <c r="P263" s="470"/>
      <c r="Q263" s="470"/>
      <c r="R263" s="470"/>
      <c r="S263" s="470"/>
      <c r="T263" s="470"/>
      <c r="U263" s="470"/>
      <c r="V263" s="471"/>
      <c r="W263" s="139" t="str">
        <f>IF(A263="","", IF(B263="LDV/LDT1", 0.3,  IF(B263="LDT2", 0.4, IF(OR(B263="HLDT/MDPV",B263="HLDT Allowance only", B263="MDPV Allowance only"), 0.5, IF(B263="HDV", 0.6,   ERROR)))))</f>
        <v/>
      </c>
      <c r="X263" s="155" t="str">
        <f t="shared" si="15"/>
        <v/>
      </c>
      <c r="Y263" s="157" t="str">
        <f t="shared" si="16"/>
        <v/>
      </c>
      <c r="Z263" s="276" t="str">
        <f t="shared" si="17"/>
        <v/>
      </c>
      <c r="AA263" s="279" t="str">
        <f t="shared" si="18"/>
        <v/>
      </c>
      <c r="AB263" s="277" t="str">
        <f t="shared" si="19"/>
        <v/>
      </c>
    </row>
    <row r="264" spans="1:28" ht="14.3" customHeight="1">
      <c r="A264" s="304"/>
      <c r="B264" s="305"/>
      <c r="C264" s="330"/>
      <c r="D264" s="301"/>
      <c r="E264" s="301"/>
      <c r="F264" s="301"/>
      <c r="G264" s="301"/>
      <c r="H264" s="306"/>
      <c r="I264" s="306"/>
      <c r="J264" s="306"/>
      <c r="K264" s="306"/>
      <c r="L264" s="306"/>
      <c r="M264" s="306"/>
      <c r="N264" s="335"/>
      <c r="O264" s="335"/>
      <c r="P264" s="470"/>
      <c r="Q264" s="470"/>
      <c r="R264" s="470"/>
      <c r="S264" s="470"/>
      <c r="T264" s="470"/>
      <c r="U264" s="470"/>
      <c r="V264" s="471"/>
      <c r="W264" s="139" t="str">
        <f>IF(A264="","", IF(B264="LDV/LDT1", 0.3,  IF(B264="LDT2", 0.4, IF(OR(B264="HLDT/MDPV",B264="HLDT Allowance only", B264="MDPV Allowance only"), 0.5, IF(B264="HDV", 0.6,   ERROR)))))</f>
        <v/>
      </c>
      <c r="X264" s="155" t="str">
        <f t="shared" si="15"/>
        <v/>
      </c>
      <c r="Y264" s="157" t="str">
        <f t="shared" si="16"/>
        <v/>
      </c>
      <c r="Z264" s="276" t="str">
        <f t="shared" si="17"/>
        <v/>
      </c>
      <c r="AA264" s="279" t="str">
        <f t="shared" si="18"/>
        <v/>
      </c>
      <c r="AB264" s="277" t="str">
        <f t="shared" si="19"/>
        <v/>
      </c>
    </row>
    <row r="265" spans="1:28" ht="14.3" customHeight="1">
      <c r="A265" s="304"/>
      <c r="B265" s="305"/>
      <c r="C265" s="330"/>
      <c r="D265" s="301"/>
      <c r="E265" s="301"/>
      <c r="F265" s="301"/>
      <c r="G265" s="301"/>
      <c r="H265" s="306"/>
      <c r="I265" s="306"/>
      <c r="J265" s="306"/>
      <c r="K265" s="306"/>
      <c r="L265" s="306"/>
      <c r="M265" s="306"/>
      <c r="N265" s="335"/>
      <c r="O265" s="335"/>
      <c r="P265" s="470"/>
      <c r="Q265" s="470"/>
      <c r="R265" s="470"/>
      <c r="S265" s="470"/>
      <c r="T265" s="470"/>
      <c r="U265" s="470"/>
      <c r="V265" s="471"/>
      <c r="W265" s="139" t="str">
        <f>IF(A265="","", IF(B265="LDV/LDT1", 0.3,  IF(B265="LDT2", 0.4, IF(OR(B265="HLDT/MDPV",B265="HLDT Allowance only", B265="MDPV Allowance only"), 0.5, IF(B265="HDV", 0.6,   ERROR)))))</f>
        <v/>
      </c>
      <c r="X265" s="155" t="str">
        <f t="shared" si="15"/>
        <v/>
      </c>
      <c r="Y265" s="157" t="str">
        <f t="shared" si="16"/>
        <v/>
      </c>
      <c r="Z265" s="276" t="str">
        <f t="shared" si="17"/>
        <v/>
      </c>
      <c r="AA265" s="279" t="str">
        <f t="shared" si="18"/>
        <v/>
      </c>
      <c r="AB265" s="277" t="str">
        <f t="shared" si="19"/>
        <v/>
      </c>
    </row>
    <row r="266" spans="1:28" ht="14.3" customHeight="1">
      <c r="A266" s="304"/>
      <c r="B266" s="305"/>
      <c r="C266" s="330"/>
      <c r="D266" s="301"/>
      <c r="E266" s="301"/>
      <c r="F266" s="301"/>
      <c r="G266" s="301"/>
      <c r="H266" s="306"/>
      <c r="I266" s="306"/>
      <c r="J266" s="306"/>
      <c r="K266" s="306"/>
      <c r="L266" s="306"/>
      <c r="M266" s="306"/>
      <c r="N266" s="335"/>
      <c r="O266" s="335"/>
      <c r="P266" s="470"/>
      <c r="Q266" s="470"/>
      <c r="R266" s="470"/>
      <c r="S266" s="470"/>
      <c r="T266" s="470"/>
      <c r="U266" s="470"/>
      <c r="V266" s="471"/>
      <c r="W266" s="139" t="str">
        <f>IF(A266="","", IF(B266="LDV/LDT1", 0.3,  IF(B266="LDT2", 0.4, IF(OR(B266="HLDT/MDPV",B266="HLDT Allowance only", B266="MDPV Allowance only"), 0.5, IF(B266="HDV", 0.6,   ERROR)))))</f>
        <v/>
      </c>
      <c r="X266" s="155" t="str">
        <f t="shared" si="15"/>
        <v/>
      </c>
      <c r="Y266" s="157" t="str">
        <f t="shared" si="16"/>
        <v/>
      </c>
      <c r="Z266" s="276" t="str">
        <f t="shared" si="17"/>
        <v/>
      </c>
      <c r="AA266" s="279" t="str">
        <f t="shared" si="18"/>
        <v/>
      </c>
      <c r="AB266" s="277" t="str">
        <f t="shared" si="19"/>
        <v/>
      </c>
    </row>
    <row r="267" spans="1:28" ht="14.3" customHeight="1">
      <c r="A267" s="304"/>
      <c r="B267" s="305"/>
      <c r="C267" s="330"/>
      <c r="D267" s="301"/>
      <c r="E267" s="301"/>
      <c r="F267" s="301"/>
      <c r="G267" s="301"/>
      <c r="H267" s="306"/>
      <c r="I267" s="306"/>
      <c r="J267" s="306"/>
      <c r="K267" s="306"/>
      <c r="L267" s="306"/>
      <c r="M267" s="306"/>
      <c r="N267" s="335"/>
      <c r="O267" s="335"/>
      <c r="P267" s="470"/>
      <c r="Q267" s="470"/>
      <c r="R267" s="470"/>
      <c r="S267" s="470"/>
      <c r="T267" s="470"/>
      <c r="U267" s="470"/>
      <c r="V267" s="471"/>
      <c r="W267" s="139" t="str">
        <f>IF(A267="","", IF(B267="LDV/LDT1", 0.3,  IF(B267="LDT2", 0.4, IF(OR(B267="HLDT/MDPV",B267="HLDT Allowance only", B267="MDPV Allowance only"), 0.5, IF(B267="HDV", 0.6,   ERROR)))))</f>
        <v/>
      </c>
      <c r="X267" s="155" t="str">
        <f t="shared" si="15"/>
        <v/>
      </c>
      <c r="Y267" s="157" t="str">
        <f t="shared" si="16"/>
        <v/>
      </c>
      <c r="Z267" s="276" t="str">
        <f t="shared" si="17"/>
        <v/>
      </c>
      <c r="AA267" s="279" t="str">
        <f t="shared" si="18"/>
        <v/>
      </c>
      <c r="AB267" s="277" t="str">
        <f t="shared" si="19"/>
        <v/>
      </c>
    </row>
    <row r="268" spans="1:28" ht="14.3" customHeight="1">
      <c r="A268" s="304"/>
      <c r="B268" s="305"/>
      <c r="C268" s="330"/>
      <c r="D268" s="301"/>
      <c r="E268" s="301"/>
      <c r="F268" s="301"/>
      <c r="G268" s="301"/>
      <c r="H268" s="306"/>
      <c r="I268" s="306"/>
      <c r="J268" s="306"/>
      <c r="K268" s="306"/>
      <c r="L268" s="306"/>
      <c r="M268" s="306"/>
      <c r="N268" s="335"/>
      <c r="O268" s="335"/>
      <c r="P268" s="470"/>
      <c r="Q268" s="470"/>
      <c r="R268" s="470"/>
      <c r="S268" s="470"/>
      <c r="T268" s="470"/>
      <c r="U268" s="470"/>
      <c r="V268" s="471"/>
      <c r="W268" s="139" t="str">
        <f>IF(A268="","", IF(B268="LDV/LDT1", 0.3,  IF(B268="LDT2", 0.4, IF(OR(B268="HLDT/MDPV",B268="HLDT Allowance only", B268="MDPV Allowance only"), 0.5, IF(B268="HDV", 0.6,   ERROR)))))</f>
        <v/>
      </c>
      <c r="X268" s="155" t="str">
        <f t="shared" si="15"/>
        <v/>
      </c>
      <c r="Y268" s="157" t="str">
        <f t="shared" si="16"/>
        <v/>
      </c>
      <c r="Z268" s="276" t="str">
        <f t="shared" si="17"/>
        <v/>
      </c>
      <c r="AA268" s="279" t="str">
        <f t="shared" si="18"/>
        <v/>
      </c>
      <c r="AB268" s="277" t="str">
        <f t="shared" si="19"/>
        <v/>
      </c>
    </row>
    <row r="269" spans="1:28" ht="14.3" customHeight="1">
      <c r="A269" s="304"/>
      <c r="B269" s="305"/>
      <c r="C269" s="330"/>
      <c r="D269" s="301"/>
      <c r="E269" s="301"/>
      <c r="F269" s="301"/>
      <c r="G269" s="301"/>
      <c r="H269" s="306"/>
      <c r="I269" s="306"/>
      <c r="J269" s="306"/>
      <c r="K269" s="306"/>
      <c r="L269" s="306"/>
      <c r="M269" s="306"/>
      <c r="N269" s="335"/>
      <c r="O269" s="335"/>
      <c r="P269" s="470"/>
      <c r="Q269" s="470"/>
      <c r="R269" s="470"/>
      <c r="S269" s="470"/>
      <c r="T269" s="470"/>
      <c r="U269" s="470"/>
      <c r="V269" s="471"/>
      <c r="W269" s="139" t="str">
        <f>IF(A269="","", IF(B269="LDV/LDT1", 0.3,  IF(B269="LDT2", 0.4, IF(OR(B269="HLDT/MDPV",B269="HLDT Allowance only", B269="MDPV Allowance only"), 0.5, IF(B269="HDV", 0.6,   ERROR)))))</f>
        <v/>
      </c>
      <c r="X269" s="155" t="str">
        <f t="shared" si="15"/>
        <v/>
      </c>
      <c r="Y269" s="157" t="str">
        <f t="shared" si="16"/>
        <v/>
      </c>
      <c r="Z269" s="276" t="str">
        <f t="shared" si="17"/>
        <v/>
      </c>
      <c r="AA269" s="279" t="str">
        <f t="shared" si="18"/>
        <v/>
      </c>
      <c r="AB269" s="277" t="str">
        <f t="shared" si="19"/>
        <v/>
      </c>
    </row>
    <row r="270" spans="1:28" ht="14.3" customHeight="1">
      <c r="A270" s="304"/>
      <c r="B270" s="305"/>
      <c r="C270" s="330"/>
      <c r="D270" s="301"/>
      <c r="E270" s="301"/>
      <c r="F270" s="301"/>
      <c r="G270" s="301"/>
      <c r="H270" s="306"/>
      <c r="I270" s="306"/>
      <c r="J270" s="306"/>
      <c r="K270" s="306"/>
      <c r="L270" s="306"/>
      <c r="M270" s="306"/>
      <c r="N270" s="335"/>
      <c r="O270" s="335"/>
      <c r="P270" s="470"/>
      <c r="Q270" s="470"/>
      <c r="R270" s="470"/>
      <c r="S270" s="470"/>
      <c r="T270" s="470"/>
      <c r="U270" s="470"/>
      <c r="V270" s="471"/>
      <c r="W270" s="139" t="str">
        <f>IF(A270="","", IF(B270="LDV/LDT1", 0.3,  IF(B270="LDT2", 0.4, IF(OR(B270="HLDT/MDPV",B270="HLDT Allowance only", B270="MDPV Allowance only"), 0.5, IF(B270="HDV", 0.6,   ERROR)))))</f>
        <v/>
      </c>
      <c r="X270" s="155" t="str">
        <f t="shared" si="15"/>
        <v/>
      </c>
      <c r="Y270" s="157" t="str">
        <f t="shared" si="16"/>
        <v/>
      </c>
      <c r="Z270" s="276" t="str">
        <f t="shared" si="17"/>
        <v/>
      </c>
      <c r="AA270" s="279" t="str">
        <f t="shared" si="18"/>
        <v/>
      </c>
      <c r="AB270" s="277" t="str">
        <f t="shared" si="19"/>
        <v/>
      </c>
    </row>
    <row r="271" spans="1:28" ht="14.3" customHeight="1">
      <c r="A271" s="304"/>
      <c r="B271" s="305"/>
      <c r="C271" s="330"/>
      <c r="D271" s="301"/>
      <c r="E271" s="301"/>
      <c r="F271" s="301"/>
      <c r="G271" s="301"/>
      <c r="H271" s="306"/>
      <c r="I271" s="306"/>
      <c r="J271" s="306"/>
      <c r="K271" s="306"/>
      <c r="L271" s="306"/>
      <c r="M271" s="306"/>
      <c r="N271" s="335"/>
      <c r="O271" s="335"/>
      <c r="P271" s="470"/>
      <c r="Q271" s="470"/>
      <c r="R271" s="470"/>
      <c r="S271" s="470"/>
      <c r="T271" s="470"/>
      <c r="U271" s="470"/>
      <c r="V271" s="471"/>
      <c r="W271" s="139" t="str">
        <f>IF(A271="","", IF(B271="LDV/LDT1", 0.3,  IF(B271="LDT2", 0.4, IF(OR(B271="HLDT/MDPV",B271="HLDT Allowance only", B271="MDPV Allowance only"), 0.5, IF(B271="HDV", 0.6,   ERROR)))))</f>
        <v/>
      </c>
      <c r="X271" s="155" t="str">
        <f t="shared" si="15"/>
        <v/>
      </c>
      <c r="Y271" s="157" t="str">
        <f t="shared" si="16"/>
        <v/>
      </c>
      <c r="Z271" s="276" t="str">
        <f t="shared" si="17"/>
        <v/>
      </c>
      <c r="AA271" s="279" t="str">
        <f t="shared" si="18"/>
        <v/>
      </c>
      <c r="AB271" s="277" t="str">
        <f t="shared" si="19"/>
        <v/>
      </c>
    </row>
    <row r="272" spans="1:28" ht="14.3" customHeight="1">
      <c r="A272" s="304"/>
      <c r="B272" s="305"/>
      <c r="C272" s="330"/>
      <c r="D272" s="301"/>
      <c r="E272" s="301"/>
      <c r="F272" s="301"/>
      <c r="G272" s="301"/>
      <c r="H272" s="306"/>
      <c r="I272" s="306"/>
      <c r="J272" s="306"/>
      <c r="K272" s="306"/>
      <c r="L272" s="306"/>
      <c r="M272" s="306"/>
      <c r="N272" s="335"/>
      <c r="O272" s="335"/>
      <c r="P272" s="470"/>
      <c r="Q272" s="470"/>
      <c r="R272" s="470"/>
      <c r="S272" s="470"/>
      <c r="T272" s="470"/>
      <c r="U272" s="470"/>
      <c r="V272" s="471"/>
      <c r="W272" s="139" t="str">
        <f>IF(A272="","", IF(B272="LDV/LDT1", 0.3,  IF(B272="LDT2", 0.4, IF(OR(B272="HLDT/MDPV",B272="HLDT Allowance only", B272="MDPV Allowance only"), 0.5, IF(B272="HDV", 0.6,   ERROR)))))</f>
        <v/>
      </c>
      <c r="X272" s="155" t="str">
        <f t="shared" si="15"/>
        <v/>
      </c>
      <c r="Y272" s="157" t="str">
        <f t="shared" si="16"/>
        <v/>
      </c>
      <c r="Z272" s="276" t="str">
        <f t="shared" si="17"/>
        <v/>
      </c>
      <c r="AA272" s="279" t="str">
        <f t="shared" si="18"/>
        <v/>
      </c>
      <c r="AB272" s="277" t="str">
        <f t="shared" si="19"/>
        <v/>
      </c>
    </row>
    <row r="273" spans="1:28" ht="14.3" customHeight="1">
      <c r="A273" s="304"/>
      <c r="B273" s="305"/>
      <c r="C273" s="330"/>
      <c r="D273" s="301"/>
      <c r="E273" s="301"/>
      <c r="F273" s="301"/>
      <c r="G273" s="301"/>
      <c r="H273" s="306"/>
      <c r="I273" s="306"/>
      <c r="J273" s="306"/>
      <c r="K273" s="306"/>
      <c r="L273" s="306"/>
      <c r="M273" s="306"/>
      <c r="N273" s="335"/>
      <c r="O273" s="335"/>
      <c r="P273" s="470"/>
      <c r="Q273" s="470"/>
      <c r="R273" s="470"/>
      <c r="S273" s="470"/>
      <c r="T273" s="470"/>
      <c r="U273" s="470"/>
      <c r="V273" s="471"/>
      <c r="W273" s="139" t="str">
        <f>IF(A273="","", IF(B273="LDV/LDT1", 0.3,  IF(B273="LDT2", 0.4, IF(OR(B273="HLDT/MDPV",B273="HLDT Allowance only", B273="MDPV Allowance only"), 0.5, IF(B273="HDV", 0.6,   ERROR)))))</f>
        <v/>
      </c>
      <c r="X273" s="155" t="str">
        <f t="shared" si="15"/>
        <v/>
      </c>
      <c r="Y273" s="157" t="str">
        <f t="shared" si="16"/>
        <v/>
      </c>
      <c r="Z273" s="276" t="str">
        <f t="shared" si="17"/>
        <v/>
      </c>
      <c r="AA273" s="279" t="str">
        <f t="shared" si="18"/>
        <v/>
      </c>
      <c r="AB273" s="277" t="str">
        <f t="shared" si="19"/>
        <v/>
      </c>
    </row>
    <row r="274" spans="1:28" ht="14.3" customHeight="1">
      <c r="A274" s="304"/>
      <c r="B274" s="305"/>
      <c r="C274" s="330"/>
      <c r="D274" s="301"/>
      <c r="E274" s="301"/>
      <c r="F274" s="301"/>
      <c r="G274" s="301"/>
      <c r="H274" s="306"/>
      <c r="I274" s="306"/>
      <c r="J274" s="306"/>
      <c r="K274" s="306"/>
      <c r="L274" s="306"/>
      <c r="M274" s="306"/>
      <c r="N274" s="335"/>
      <c r="O274" s="335"/>
      <c r="P274" s="470"/>
      <c r="Q274" s="470"/>
      <c r="R274" s="470"/>
      <c r="S274" s="470"/>
      <c r="T274" s="470"/>
      <c r="U274" s="470"/>
      <c r="V274" s="471"/>
      <c r="W274" s="139" t="str">
        <f>IF(A274="","", IF(B274="LDV/LDT1", 0.3,  IF(B274="LDT2", 0.4, IF(OR(B274="HLDT/MDPV",B274="HLDT Allowance only", B274="MDPV Allowance only"), 0.5, IF(B274="HDV", 0.6,   ERROR)))))</f>
        <v/>
      </c>
      <c r="X274" s="155" t="str">
        <f t="shared" si="15"/>
        <v/>
      </c>
      <c r="Y274" s="157" t="str">
        <f t="shared" si="16"/>
        <v/>
      </c>
      <c r="Z274" s="276" t="str">
        <f t="shared" si="17"/>
        <v/>
      </c>
      <c r="AA274" s="279" t="str">
        <f t="shared" si="18"/>
        <v/>
      </c>
      <c r="AB274" s="277" t="str">
        <f t="shared" si="19"/>
        <v/>
      </c>
    </row>
    <row r="275" spans="1:28" ht="14.3" customHeight="1">
      <c r="A275" s="304"/>
      <c r="B275" s="305"/>
      <c r="C275" s="330"/>
      <c r="D275" s="301"/>
      <c r="E275" s="301"/>
      <c r="F275" s="301"/>
      <c r="G275" s="301"/>
      <c r="H275" s="306"/>
      <c r="I275" s="306"/>
      <c r="J275" s="306"/>
      <c r="K275" s="306"/>
      <c r="L275" s="306"/>
      <c r="M275" s="306"/>
      <c r="N275" s="335"/>
      <c r="O275" s="335"/>
      <c r="P275" s="470"/>
      <c r="Q275" s="470"/>
      <c r="R275" s="470"/>
      <c r="S275" s="470"/>
      <c r="T275" s="470"/>
      <c r="U275" s="470"/>
      <c r="V275" s="471"/>
      <c r="W275" s="139" t="str">
        <f>IF(A275="","", IF(B275="LDV/LDT1", 0.3,  IF(B275="LDT2", 0.4, IF(OR(B275="HLDT/MDPV",B275="HLDT Allowance only", B275="MDPV Allowance only"), 0.5, IF(B275="HDV", 0.6,   ERROR)))))</f>
        <v/>
      </c>
      <c r="X275" s="155" t="str">
        <f t="shared" si="15"/>
        <v/>
      </c>
      <c r="Y275" s="157" t="str">
        <f t="shared" si="16"/>
        <v/>
      </c>
      <c r="Z275" s="276" t="str">
        <f t="shared" si="17"/>
        <v/>
      </c>
      <c r="AA275" s="279" t="str">
        <f t="shared" si="18"/>
        <v/>
      </c>
      <c r="AB275" s="277" t="str">
        <f t="shared" si="19"/>
        <v/>
      </c>
    </row>
    <row r="276" spans="1:28" ht="14.3" customHeight="1">
      <c r="A276" s="304"/>
      <c r="B276" s="305"/>
      <c r="C276" s="330"/>
      <c r="D276" s="301"/>
      <c r="E276" s="301"/>
      <c r="F276" s="301"/>
      <c r="G276" s="301"/>
      <c r="H276" s="306"/>
      <c r="I276" s="306"/>
      <c r="J276" s="306"/>
      <c r="K276" s="306"/>
      <c r="L276" s="306"/>
      <c r="M276" s="306"/>
      <c r="N276" s="335"/>
      <c r="O276" s="335"/>
      <c r="P276" s="470"/>
      <c r="Q276" s="470"/>
      <c r="R276" s="470"/>
      <c r="S276" s="470"/>
      <c r="T276" s="470"/>
      <c r="U276" s="470"/>
      <c r="V276" s="471"/>
      <c r="W276" s="139" t="str">
        <f>IF(A276="","", IF(B276="LDV/LDT1", 0.3,  IF(B276="LDT2", 0.4, IF(OR(B276="HLDT/MDPV",B276="HLDT Allowance only", B276="MDPV Allowance only"), 0.5, IF(B276="HDV", 0.6,   ERROR)))))</f>
        <v/>
      </c>
      <c r="X276" s="155" t="str">
        <f t="shared" si="15"/>
        <v/>
      </c>
      <c r="Y276" s="157" t="str">
        <f t="shared" si="16"/>
        <v/>
      </c>
      <c r="Z276" s="276" t="str">
        <f t="shared" si="17"/>
        <v/>
      </c>
      <c r="AA276" s="279" t="str">
        <f t="shared" si="18"/>
        <v/>
      </c>
      <c r="AB276" s="277" t="str">
        <f t="shared" si="19"/>
        <v/>
      </c>
    </row>
    <row r="277" spans="1:28" ht="14.3" customHeight="1">
      <c r="A277" s="304"/>
      <c r="B277" s="305"/>
      <c r="C277" s="330"/>
      <c r="D277" s="301"/>
      <c r="E277" s="301"/>
      <c r="F277" s="301"/>
      <c r="G277" s="301"/>
      <c r="H277" s="306"/>
      <c r="I277" s="306"/>
      <c r="J277" s="306"/>
      <c r="K277" s="306"/>
      <c r="L277" s="306"/>
      <c r="M277" s="306"/>
      <c r="N277" s="335"/>
      <c r="O277" s="335"/>
      <c r="P277" s="470"/>
      <c r="Q277" s="470"/>
      <c r="R277" s="470"/>
      <c r="S277" s="470"/>
      <c r="T277" s="470"/>
      <c r="U277" s="470"/>
      <c r="V277" s="471"/>
      <c r="W277" s="139" t="str">
        <f>IF(A277="","", IF(B277="LDV/LDT1", 0.3,  IF(B277="LDT2", 0.4, IF(OR(B277="HLDT/MDPV",B277="HLDT Allowance only", B277="MDPV Allowance only"), 0.5, IF(B277="HDV", 0.6,   ERROR)))))</f>
        <v/>
      </c>
      <c r="X277" s="155" t="str">
        <f t="shared" ref="X277:X340" si="20">IF(A277="", "", IF(J277 = "Yes", W277, IF(K277="Yes", W277, IF(AND(A277&lt;&gt;"",B277="HDV",E277="Statement"), MAX(C277, W277),C277))))</f>
        <v/>
      </c>
      <c r="Y277" s="157" t="str">
        <f t="shared" ref="Y277:Y340" si="21">IF(A277="","",IF(AND(A277&lt;&gt;"",L277="Yes",$C$8&gt;2021),"ERROR--Can't Use Early Allowances after 2021MY",
IF(AND(A277&lt;&gt;"",B277="HLDT Allowance only",$C$8=2017),"Can't Use HLDT Allowance before 2018MY",IF(AND(A277&lt;&gt;"",B277="MDPV Allowance only",$C$8=2017),"Can't Use MDPV Allowance before 2018MY",IF(AND(A277&lt;&gt;"",B277="HLDT/MDPV",$C$8=2017),"Can't Use HLDT/MDPV Allowance before 2018MY",IF(AND(A277&lt;&gt;"",B277="HDV",$C$8=2017),"Can't Use HDV Allowance before 2018MY",IF(AND(A277&lt;&gt;"",L277="Yes",J277&lt;&gt;"Yes",K277&lt;&gt;"Yes",C277&gt;W277),"ERROR--Early Allowance evaporative family does not comply with Tier 3 standards and is not a 2015 or 2016 Carryover PZEV or Carryover LEV3 Option 1 (Rig Test) Evap family",IF(AND(A277&lt;&gt;"",L277="Yes",B277="HDV",O277=""),"FIX 50-St Prod'n--needed for HDV Allowances",IF(AND(A277&lt;&gt;"",B277="MDPV Allowance only",O277=""),"FIX 50-St Prod'n--needed for MDPV early allowances",IF(AND(A277&lt;&gt;"",L277="Yes",B277="LDV/LDT1",N277=""),"FIX Fed Prod'n--needed for LDV/LDT1 early allowances",IF(AND(A277&lt;&gt;"",L277="Yes",B277="LDT2",N277=""),"FIX Fed Prod'n--needed for LDT2 early allowances",IF(AND(A277&lt;&gt;"",L277="Yes",B277="HLDT Allowance only",N277=""),"FIX Fed Prod'n--needed for HLDT early allowances",IF(AND(A277&lt;&gt;"",L277="Yes",B277="HLDT/MDPV"),"ERROR in Col B--must use HLDT Allowance only or MDPV Allowance only value from Column B menu and corresponding production values for HLDT Allowances or MDPV Allowances as applicable",IF(AND(A277&lt;&gt;"",B277="HDV",D277=""),"ERROR--Column B is HDV but HDV Class in Column E is Blank",IF(AND(A277&lt;&gt;"",B277&lt;&gt;"",B277&lt;&gt;"HDV",D277&lt;&gt;""),"ERROR--Column B is not HDV but you entered a HDV Class in Column E",IF(AND(A277&lt;&gt;"",B277="HDV",D277=4,E277=""),"ERROR--Column E indicates HDV Class 4-8 but Certification Basis in Column F is Blank",IF(AND(A277&lt;&gt;"",B277="HDV",D277=5,E277=""),"ERROR--Column E indicates HDV Class 4-8 but Certification Basis in Column F is Blank",IF(AND(A277&lt;&gt;"",B277="HDV",D277=6,E277=""),"ERROR--Column E indicates HDV Class 4-8 but Certification Basis in Column F is Blank",IF(AND(A277&lt;&gt;"",B277="HDV",D277=7,E277=""),"ERROR--Column E indicates HDV Class 4-8 but Certification Basis in Column F is Blank",IF(AND(A277&lt;&gt;"",B277="HDV",D277=8,E277=""),"ERROR--Column E indicates HDV Class 4-8 but Certification Basis in Column F is Blank",IF(AND(A277&lt;&gt;"",D277="2b",E277="Statement"),"ERROR in Columns E &amp; F---Can't use Statement for Certification Basis of Class 2b HDVs",IF(AND(A277&lt;&gt;"",D277=3,E277="Statement"),"ERROR in Columns E &amp; F---Can't use Statement for Certification Basis of Class 3 HDVs",IF(AND(A277&lt;&gt;"",B277&lt;&gt;"HDV",E277="Statement"),"ERROR in Columns B &amp; F---Can only use Statement as the Certification Basis of Class 4 and above HDVs",IF(AND(A277&lt;&gt;"",I277="Phase 2",J277="No"),"ERROR--Can only use Phase 2 test fuel for 2015-2016 Carryover PZEV Option 1 (Rig Test) Evaporative Families",IF(AND(A277&lt;&gt;"",I277="NA",E277&lt;&gt;"Statement"),"ERROR in Columns F &amp; J---Can only use NA for Test Fuel if Certification is based on a Statement",IF(AND(A277&lt;&gt;"",J277="Yes",I277&lt;&gt;"Phase 2"),"ERROR--Test fuel must be Phase 2 for 2015-2016 Carryover PZEV Option 1 (Rig test) evaporative families",IF(AND(A277&lt;&gt;"",J277="Yes",C277&lt;&gt;0.35,C277&lt;&gt;0.5,C277&lt;&gt;0.75),"ERROR--FEL must be 0.350, 0.500 or 0.750 for 2015-2016 Carryover PZEV Option 1 (Rig test) evaporative families",IF(AND(A277&lt;&gt;"",J277="Yes",B277&lt;&gt;"LDV/LDT1",B277&lt;&gt;"LDT2",B277&lt;&gt;"HLDT/MDPV"),"ERROR--Vehicle class must be LDV/LDT1 or LDT2 or HLDT/MDPV for 2015-2016 Carryover PZEV Option 1 (Rig test) evaporative families",IF(AND(A277&lt;&gt;"",$C$8&gt;2019,J277="Yes",L277&lt;&gt;"Yes"),"ERROR--Can't use Carryover data from 2015-2016 PZEV Option 1 (Rig test) using Phase 2 test fuel after 2019MY (or after 2021MY if used as an Early Allowance)",IF(AND(A277&lt;&gt;"",K277="Yes",I277&lt;&gt;"LEV 3"),"ERROR--Test fuel must be LEV 3 for 2015-2016 Carryover LEV3 Option 1 (Rig test) evaporative families",IF(AND(A277&lt;&gt;"",K277="Yes",C277&lt;&gt;0.35,C277&lt;&gt;0.5,C277&lt;&gt;0.75),"ERROR--FEL must be 0.350, 0.500 or 0.750 for 2015-2016 Carryover LEV3 Option 1 (Rig test) evaporative families",IF(AND(A277&lt;&gt;"",$C$8&gt;2021,K277="Yes"),"ERROR--Can't use Carryover data from 2015-2016 CARB LEV3 Option 1 (Rig test) using LEV 3 test fuel after 2021MY",IF(AND(A277&lt;&gt;"",B277&lt;&gt;"LDV/LDT1",G277=120),"ERROR--Useful Life must be 150,000 miles for this Tier 3 Evaporative Family",IF(AND(A277&lt;&gt;"",L277="Yes",M277&lt;&gt;2015,M277&lt;&gt;2016,M277&lt;&gt;2017),"FIX Model Year Early Allowance was earned",IF(AND(A277&lt;&gt;"",L277="No",M277&lt;&gt;"",M277&lt;&gt;"NA"),"Error in cols M &amp; N---column M indicates No Allowance but Column N indicates an allowance was earned",IF(AND(A277&lt;&gt;"",L277="Yes",B277&lt;&gt;"HDV",B277&lt;&gt;"HLDT Allowance only",B277&lt;&gt;"MDPV Allowance only",M277=2017),"ERROR--Early allowances can't be earned in 2017MY for LDV/LDT1 and LDT2 Evaporative Families",IF(AND(A277&lt;&gt;"",$C$8=2017,N277=""),"FIX Federal Prod'n--needed for 2017MY compliance",IF(AND(A277&lt;&gt;"",$C$8&lt;&gt;2017,L277="No",O277=""),"FIX 50-St Prod'n",IF(AND(A277&lt;&gt;"",B277="HLDT Allowance only",L277&lt;&gt;"Yes"),"ERROR - Cols B &amp; M--Column B indicates an Allowance is being used but Column M indicates No Allowance",IF(AND(A277&lt;&gt;"",B277="MDPV Allowance only",L277&lt;&gt;"Yes"),"ERROR - Cols B &amp; M--Column B indicates an Allowance is being use but Column M indicates No Allowance",IF(AND(A277&lt;&gt;"",B277="HDV",D277&lt;&gt; "2b", L277="Yes",F277 =""),"FIX Column G 'HDV also meets ORVR Standards'---needed for HDV Class 3 and above Allowances",IF(AND(A277&lt;&gt;"",B277="HDV",D277&lt;&gt; "2b", L277="Yes",F277 ="Yes"), 2*O277,IF(AND(A277&lt;&gt;"",L277="Yes",B277="LDV/LDT1"),N277,IF(AND(A277&lt;&gt;"",L277="Yes",B277="LDT2"),N277,IF(AND(A277&lt;&gt;"",L277="Yes",B277="HLDT Allowance only"),N277,IF(AND(A277&lt;&gt;"",L277="No",$C$8=2017),N277,O277))))))))))))))))))))))))))))))))))))))))))))))</f>
        <v/>
      </c>
      <c r="Z277" s="276" t="str">
        <f t="shared" ref="Z277:Z340" si="22">IF(AND(A277="",N277&lt;&gt;""),"FIX TEST GROUP",IF(AND(A277="",O277&lt;&gt;""),"FIX TEST GROUP",IF(A277="","", IF(B277="","FIX CLASS",IF(C277="","FIX FEL",IF(G277="","FIX U/L Miles",IF(I277="","FIX Test Fuel",IF(J277="","FIX PZEV Carryover",IF(K277="","FIX CARB Opt 1 Carryover",IF(L277="","FIX Allowance Y/N",IF(M277="","FIX Allowance MY",IF(Y277="","FIX PROD'N in Column Q",Y277*X277))))))))))))</f>
        <v/>
      </c>
      <c r="AA277" s="279" t="str">
        <f t="shared" ref="AA277:AA340" si="23">IF(A277="","",IF(AND(A277&lt;&gt;"",B277="LDV/LDT1",C277&lt;=0.5),"OK",IF(AND(A277&lt;&gt;"",B277="LDT2",C277&lt;=0.65),"OK",IF(AND(A277&lt;&gt;"",B277="HLDT/MDPV",C277&lt;=0.9),"OK",IF(AND(A277&lt;&gt;"",B277="HLDT/MDPV",C277&gt;0.9,C277&lt;=1),"OK if HLDTs &lt; 0.9",IF(AND(A277&lt;&gt;"",B277="HDV",D277="2b",C277&lt;=1.4),"OK",IF(AND(A277&lt;&gt;"",B277="HDV",D277=3,C277&lt;=1.4),"OK",IF(AND(A277&lt;&gt;"",B277="HDV",C277&lt;=1.9, D277&gt;=4),"OK",IF(AND(A277&lt;&gt;"",B277="HLDT Allowance only"),"OK",IF(AND(A277&lt;&gt;"",B277="MDPV Allowance only"),"OK","FEL exceeds CAP"))))))))))</f>
        <v/>
      </c>
      <c r="AB277" s="277" t="str">
        <f t="shared" ref="AB277:AB340" si="24">IF(ISNUMBER(Y277)=TRUE, "", Y277)</f>
        <v/>
      </c>
    </row>
    <row r="278" spans="1:28" ht="14.3" customHeight="1">
      <c r="A278" s="304"/>
      <c r="B278" s="305"/>
      <c r="C278" s="330"/>
      <c r="D278" s="301"/>
      <c r="E278" s="301"/>
      <c r="F278" s="301"/>
      <c r="G278" s="301"/>
      <c r="H278" s="306"/>
      <c r="I278" s="306"/>
      <c r="J278" s="306"/>
      <c r="K278" s="306"/>
      <c r="L278" s="306"/>
      <c r="M278" s="306"/>
      <c r="N278" s="335"/>
      <c r="O278" s="335"/>
      <c r="P278" s="470"/>
      <c r="Q278" s="470"/>
      <c r="R278" s="470"/>
      <c r="S278" s="470"/>
      <c r="T278" s="470"/>
      <c r="U278" s="470"/>
      <c r="V278" s="471"/>
      <c r="W278" s="139" t="str">
        <f>IF(A278="","", IF(B278="LDV/LDT1", 0.3,  IF(B278="LDT2", 0.4, IF(OR(B278="HLDT/MDPV",B278="HLDT Allowance only", B278="MDPV Allowance only"), 0.5, IF(B278="HDV", 0.6,   ERROR)))))</f>
        <v/>
      </c>
      <c r="X278" s="155" t="str">
        <f t="shared" si="20"/>
        <v/>
      </c>
      <c r="Y278" s="157" t="str">
        <f t="shared" si="21"/>
        <v/>
      </c>
      <c r="Z278" s="276" t="str">
        <f t="shared" si="22"/>
        <v/>
      </c>
      <c r="AA278" s="279" t="str">
        <f t="shared" si="23"/>
        <v/>
      </c>
      <c r="AB278" s="277" t="str">
        <f t="shared" si="24"/>
        <v/>
      </c>
    </row>
    <row r="279" spans="1:28" ht="14.3" customHeight="1">
      <c r="A279" s="304"/>
      <c r="B279" s="305"/>
      <c r="C279" s="330"/>
      <c r="D279" s="301"/>
      <c r="E279" s="301"/>
      <c r="F279" s="301"/>
      <c r="G279" s="301"/>
      <c r="H279" s="306"/>
      <c r="I279" s="306"/>
      <c r="J279" s="306"/>
      <c r="K279" s="306"/>
      <c r="L279" s="306"/>
      <c r="M279" s="306"/>
      <c r="N279" s="335"/>
      <c r="O279" s="335"/>
      <c r="P279" s="470"/>
      <c r="Q279" s="470"/>
      <c r="R279" s="470"/>
      <c r="S279" s="470"/>
      <c r="T279" s="470"/>
      <c r="U279" s="470"/>
      <c r="V279" s="471"/>
      <c r="W279" s="139" t="str">
        <f>IF(A279="","", IF(B279="LDV/LDT1", 0.3,  IF(B279="LDT2", 0.4, IF(OR(B279="HLDT/MDPV",B279="HLDT Allowance only", B279="MDPV Allowance only"), 0.5, IF(B279="HDV", 0.6,   ERROR)))))</f>
        <v/>
      </c>
      <c r="X279" s="155" t="str">
        <f t="shared" si="20"/>
        <v/>
      </c>
      <c r="Y279" s="157" t="str">
        <f t="shared" si="21"/>
        <v/>
      </c>
      <c r="Z279" s="276" t="str">
        <f t="shared" si="22"/>
        <v/>
      </c>
      <c r="AA279" s="279" t="str">
        <f t="shared" si="23"/>
        <v/>
      </c>
      <c r="AB279" s="277" t="str">
        <f t="shared" si="24"/>
        <v/>
      </c>
    </row>
    <row r="280" spans="1:28" ht="14.3" customHeight="1">
      <c r="A280" s="304"/>
      <c r="B280" s="305"/>
      <c r="C280" s="330"/>
      <c r="D280" s="301"/>
      <c r="E280" s="301"/>
      <c r="F280" s="301"/>
      <c r="G280" s="301"/>
      <c r="H280" s="306"/>
      <c r="I280" s="306"/>
      <c r="J280" s="306"/>
      <c r="K280" s="306"/>
      <c r="L280" s="306"/>
      <c r="M280" s="306"/>
      <c r="N280" s="335"/>
      <c r="O280" s="335"/>
      <c r="P280" s="470"/>
      <c r="Q280" s="470"/>
      <c r="R280" s="470"/>
      <c r="S280" s="470"/>
      <c r="T280" s="470"/>
      <c r="U280" s="470"/>
      <c r="V280" s="471"/>
      <c r="W280" s="139" t="str">
        <f>IF(A280="","", IF(B280="LDV/LDT1", 0.3,  IF(B280="LDT2", 0.4, IF(OR(B280="HLDT/MDPV",B280="HLDT Allowance only", B280="MDPV Allowance only"), 0.5, IF(B280="HDV", 0.6,   ERROR)))))</f>
        <v/>
      </c>
      <c r="X280" s="155" t="str">
        <f t="shared" si="20"/>
        <v/>
      </c>
      <c r="Y280" s="157" t="str">
        <f t="shared" si="21"/>
        <v/>
      </c>
      <c r="Z280" s="276" t="str">
        <f t="shared" si="22"/>
        <v/>
      </c>
      <c r="AA280" s="279" t="str">
        <f t="shared" si="23"/>
        <v/>
      </c>
      <c r="AB280" s="277" t="str">
        <f t="shared" si="24"/>
        <v/>
      </c>
    </row>
    <row r="281" spans="1:28" ht="14.3" customHeight="1">
      <c r="A281" s="304"/>
      <c r="B281" s="305"/>
      <c r="C281" s="330"/>
      <c r="D281" s="301"/>
      <c r="E281" s="301"/>
      <c r="F281" s="301"/>
      <c r="G281" s="301"/>
      <c r="H281" s="306"/>
      <c r="I281" s="306"/>
      <c r="J281" s="306"/>
      <c r="K281" s="306"/>
      <c r="L281" s="306"/>
      <c r="M281" s="306"/>
      <c r="N281" s="335"/>
      <c r="O281" s="335"/>
      <c r="P281" s="470"/>
      <c r="Q281" s="470"/>
      <c r="R281" s="470"/>
      <c r="S281" s="470"/>
      <c r="T281" s="470"/>
      <c r="U281" s="470"/>
      <c r="V281" s="471"/>
      <c r="W281" s="139" t="str">
        <f>IF(A281="","", IF(B281="LDV/LDT1", 0.3,  IF(B281="LDT2", 0.4, IF(OR(B281="HLDT/MDPV",B281="HLDT Allowance only", B281="MDPV Allowance only"), 0.5, IF(B281="HDV", 0.6,   ERROR)))))</f>
        <v/>
      </c>
      <c r="X281" s="155" t="str">
        <f t="shared" si="20"/>
        <v/>
      </c>
      <c r="Y281" s="157" t="str">
        <f t="shared" si="21"/>
        <v/>
      </c>
      <c r="Z281" s="276" t="str">
        <f t="shared" si="22"/>
        <v/>
      </c>
      <c r="AA281" s="279" t="str">
        <f t="shared" si="23"/>
        <v/>
      </c>
      <c r="AB281" s="277" t="str">
        <f t="shared" si="24"/>
        <v/>
      </c>
    </row>
    <row r="282" spans="1:28" ht="14.3" customHeight="1">
      <c r="A282" s="304"/>
      <c r="B282" s="305"/>
      <c r="C282" s="330"/>
      <c r="D282" s="301"/>
      <c r="E282" s="301"/>
      <c r="F282" s="301"/>
      <c r="G282" s="301"/>
      <c r="H282" s="306"/>
      <c r="I282" s="306"/>
      <c r="J282" s="306"/>
      <c r="K282" s="306"/>
      <c r="L282" s="306"/>
      <c r="M282" s="306"/>
      <c r="N282" s="335"/>
      <c r="O282" s="335"/>
      <c r="P282" s="470"/>
      <c r="Q282" s="470"/>
      <c r="R282" s="470"/>
      <c r="S282" s="470"/>
      <c r="T282" s="470"/>
      <c r="U282" s="470"/>
      <c r="V282" s="471"/>
      <c r="W282" s="139" t="str">
        <f>IF(A282="","", IF(B282="LDV/LDT1", 0.3,  IF(B282="LDT2", 0.4, IF(OR(B282="HLDT/MDPV",B282="HLDT Allowance only", B282="MDPV Allowance only"), 0.5, IF(B282="HDV", 0.6,   ERROR)))))</f>
        <v/>
      </c>
      <c r="X282" s="155" t="str">
        <f t="shared" si="20"/>
        <v/>
      </c>
      <c r="Y282" s="157" t="str">
        <f t="shared" si="21"/>
        <v/>
      </c>
      <c r="Z282" s="276" t="str">
        <f t="shared" si="22"/>
        <v/>
      </c>
      <c r="AA282" s="279" t="str">
        <f t="shared" si="23"/>
        <v/>
      </c>
      <c r="AB282" s="277" t="str">
        <f t="shared" si="24"/>
        <v/>
      </c>
    </row>
    <row r="283" spans="1:28" ht="14.3" customHeight="1">
      <c r="A283" s="304"/>
      <c r="B283" s="305"/>
      <c r="C283" s="330"/>
      <c r="D283" s="301"/>
      <c r="E283" s="301"/>
      <c r="F283" s="301"/>
      <c r="G283" s="301"/>
      <c r="H283" s="306"/>
      <c r="I283" s="306"/>
      <c r="J283" s="306"/>
      <c r="K283" s="306"/>
      <c r="L283" s="306"/>
      <c r="M283" s="306"/>
      <c r="N283" s="335"/>
      <c r="O283" s="335"/>
      <c r="P283" s="470"/>
      <c r="Q283" s="470"/>
      <c r="R283" s="470"/>
      <c r="S283" s="470"/>
      <c r="T283" s="470"/>
      <c r="U283" s="470"/>
      <c r="V283" s="471"/>
      <c r="W283" s="139" t="str">
        <f>IF(A283="","", IF(B283="LDV/LDT1", 0.3,  IF(B283="LDT2", 0.4, IF(OR(B283="HLDT/MDPV",B283="HLDT Allowance only", B283="MDPV Allowance only"), 0.5, IF(B283="HDV", 0.6,   ERROR)))))</f>
        <v/>
      </c>
      <c r="X283" s="155" t="str">
        <f t="shared" si="20"/>
        <v/>
      </c>
      <c r="Y283" s="157" t="str">
        <f t="shared" si="21"/>
        <v/>
      </c>
      <c r="Z283" s="276" t="str">
        <f t="shared" si="22"/>
        <v/>
      </c>
      <c r="AA283" s="279" t="str">
        <f t="shared" si="23"/>
        <v/>
      </c>
      <c r="AB283" s="277" t="str">
        <f t="shared" si="24"/>
        <v/>
      </c>
    </row>
    <row r="284" spans="1:28" ht="14.3" customHeight="1">
      <c r="A284" s="304"/>
      <c r="B284" s="305"/>
      <c r="C284" s="330"/>
      <c r="D284" s="301"/>
      <c r="E284" s="301"/>
      <c r="F284" s="301"/>
      <c r="G284" s="301"/>
      <c r="H284" s="306"/>
      <c r="I284" s="306"/>
      <c r="J284" s="306"/>
      <c r="K284" s="306"/>
      <c r="L284" s="306"/>
      <c r="M284" s="306"/>
      <c r="N284" s="335"/>
      <c r="O284" s="335"/>
      <c r="P284" s="470"/>
      <c r="Q284" s="470"/>
      <c r="R284" s="470"/>
      <c r="S284" s="470"/>
      <c r="T284" s="470"/>
      <c r="U284" s="470"/>
      <c r="V284" s="471"/>
      <c r="W284" s="139" t="str">
        <f>IF(A284="","", IF(B284="LDV/LDT1", 0.3,  IF(B284="LDT2", 0.4, IF(OR(B284="HLDT/MDPV",B284="HLDT Allowance only", B284="MDPV Allowance only"), 0.5, IF(B284="HDV", 0.6,   ERROR)))))</f>
        <v/>
      </c>
      <c r="X284" s="155" t="str">
        <f t="shared" si="20"/>
        <v/>
      </c>
      <c r="Y284" s="157" t="str">
        <f t="shared" si="21"/>
        <v/>
      </c>
      <c r="Z284" s="276" t="str">
        <f t="shared" si="22"/>
        <v/>
      </c>
      <c r="AA284" s="279" t="str">
        <f t="shared" si="23"/>
        <v/>
      </c>
      <c r="AB284" s="277" t="str">
        <f t="shared" si="24"/>
        <v/>
      </c>
    </row>
    <row r="285" spans="1:28" ht="14.3" customHeight="1">
      <c r="A285" s="304"/>
      <c r="B285" s="305"/>
      <c r="C285" s="330"/>
      <c r="D285" s="301"/>
      <c r="E285" s="301"/>
      <c r="F285" s="301"/>
      <c r="G285" s="301"/>
      <c r="H285" s="306"/>
      <c r="I285" s="306"/>
      <c r="J285" s="306"/>
      <c r="K285" s="306"/>
      <c r="L285" s="306"/>
      <c r="M285" s="306"/>
      <c r="N285" s="335"/>
      <c r="O285" s="335"/>
      <c r="P285" s="470"/>
      <c r="Q285" s="470"/>
      <c r="R285" s="470"/>
      <c r="S285" s="470"/>
      <c r="T285" s="470"/>
      <c r="U285" s="470"/>
      <c r="V285" s="471"/>
      <c r="W285" s="139" t="str">
        <f>IF(A285="","", IF(B285="LDV/LDT1", 0.3,  IF(B285="LDT2", 0.4, IF(OR(B285="HLDT/MDPV",B285="HLDT Allowance only", B285="MDPV Allowance only"), 0.5, IF(B285="HDV", 0.6,   ERROR)))))</f>
        <v/>
      </c>
      <c r="X285" s="155" t="str">
        <f t="shared" si="20"/>
        <v/>
      </c>
      <c r="Y285" s="157" t="str">
        <f t="shared" si="21"/>
        <v/>
      </c>
      <c r="Z285" s="276" t="str">
        <f t="shared" si="22"/>
        <v/>
      </c>
      <c r="AA285" s="279" t="str">
        <f t="shared" si="23"/>
        <v/>
      </c>
      <c r="AB285" s="277" t="str">
        <f t="shared" si="24"/>
        <v/>
      </c>
    </row>
    <row r="286" spans="1:28" ht="14.3" customHeight="1">
      <c r="A286" s="304"/>
      <c r="B286" s="305"/>
      <c r="C286" s="330"/>
      <c r="D286" s="301"/>
      <c r="E286" s="301"/>
      <c r="F286" s="301"/>
      <c r="G286" s="301"/>
      <c r="H286" s="306"/>
      <c r="I286" s="306"/>
      <c r="J286" s="306"/>
      <c r="K286" s="306"/>
      <c r="L286" s="306"/>
      <c r="M286" s="306"/>
      <c r="N286" s="335"/>
      <c r="O286" s="335"/>
      <c r="P286" s="470"/>
      <c r="Q286" s="470"/>
      <c r="R286" s="470"/>
      <c r="S286" s="470"/>
      <c r="T286" s="470"/>
      <c r="U286" s="470"/>
      <c r="V286" s="471"/>
      <c r="W286" s="139" t="str">
        <f>IF(A286="","", IF(B286="LDV/LDT1", 0.3,  IF(B286="LDT2", 0.4, IF(OR(B286="HLDT/MDPV",B286="HLDT Allowance only", B286="MDPV Allowance only"), 0.5, IF(B286="HDV", 0.6,   ERROR)))))</f>
        <v/>
      </c>
      <c r="X286" s="155" t="str">
        <f t="shared" si="20"/>
        <v/>
      </c>
      <c r="Y286" s="157" t="str">
        <f t="shared" si="21"/>
        <v/>
      </c>
      <c r="Z286" s="276" t="str">
        <f t="shared" si="22"/>
        <v/>
      </c>
      <c r="AA286" s="279" t="str">
        <f t="shared" si="23"/>
        <v/>
      </c>
      <c r="AB286" s="277" t="str">
        <f t="shared" si="24"/>
        <v/>
      </c>
    </row>
    <row r="287" spans="1:28" ht="14.3" customHeight="1">
      <c r="A287" s="304"/>
      <c r="B287" s="305"/>
      <c r="C287" s="330"/>
      <c r="D287" s="301"/>
      <c r="E287" s="301"/>
      <c r="F287" s="301"/>
      <c r="G287" s="301"/>
      <c r="H287" s="306"/>
      <c r="I287" s="306"/>
      <c r="J287" s="306"/>
      <c r="K287" s="306"/>
      <c r="L287" s="306"/>
      <c r="M287" s="306"/>
      <c r="N287" s="335"/>
      <c r="O287" s="335"/>
      <c r="P287" s="470"/>
      <c r="Q287" s="470"/>
      <c r="R287" s="470"/>
      <c r="S287" s="470"/>
      <c r="T287" s="470"/>
      <c r="U287" s="470"/>
      <c r="V287" s="471"/>
      <c r="W287" s="139" t="str">
        <f>IF(A287="","", IF(B287="LDV/LDT1", 0.3,  IF(B287="LDT2", 0.4, IF(OR(B287="HLDT/MDPV",B287="HLDT Allowance only", B287="MDPV Allowance only"), 0.5, IF(B287="HDV", 0.6,   ERROR)))))</f>
        <v/>
      </c>
      <c r="X287" s="155" t="str">
        <f t="shared" si="20"/>
        <v/>
      </c>
      <c r="Y287" s="157" t="str">
        <f t="shared" si="21"/>
        <v/>
      </c>
      <c r="Z287" s="276" t="str">
        <f t="shared" si="22"/>
        <v/>
      </c>
      <c r="AA287" s="279" t="str">
        <f t="shared" si="23"/>
        <v/>
      </c>
      <c r="AB287" s="277" t="str">
        <f t="shared" si="24"/>
        <v/>
      </c>
    </row>
    <row r="288" spans="1:28" ht="14.3" customHeight="1">
      <c r="A288" s="304"/>
      <c r="B288" s="305"/>
      <c r="C288" s="330"/>
      <c r="D288" s="301"/>
      <c r="E288" s="301"/>
      <c r="F288" s="301"/>
      <c r="G288" s="301"/>
      <c r="H288" s="306"/>
      <c r="I288" s="306"/>
      <c r="J288" s="306"/>
      <c r="K288" s="306"/>
      <c r="L288" s="306"/>
      <c r="M288" s="306"/>
      <c r="N288" s="335"/>
      <c r="O288" s="335"/>
      <c r="P288" s="470"/>
      <c r="Q288" s="470"/>
      <c r="R288" s="470"/>
      <c r="S288" s="470"/>
      <c r="T288" s="470"/>
      <c r="U288" s="470"/>
      <c r="V288" s="471"/>
      <c r="W288" s="139" t="str">
        <f>IF(A288="","", IF(B288="LDV/LDT1", 0.3,  IF(B288="LDT2", 0.4, IF(OR(B288="HLDT/MDPV",B288="HLDT Allowance only", B288="MDPV Allowance only"), 0.5, IF(B288="HDV", 0.6,   ERROR)))))</f>
        <v/>
      </c>
      <c r="X288" s="155" t="str">
        <f t="shared" si="20"/>
        <v/>
      </c>
      <c r="Y288" s="157" t="str">
        <f t="shared" si="21"/>
        <v/>
      </c>
      <c r="Z288" s="276" t="str">
        <f t="shared" si="22"/>
        <v/>
      </c>
      <c r="AA288" s="279" t="str">
        <f t="shared" si="23"/>
        <v/>
      </c>
      <c r="AB288" s="277" t="str">
        <f t="shared" si="24"/>
        <v/>
      </c>
    </row>
    <row r="289" spans="1:28" ht="14.3" customHeight="1">
      <c r="A289" s="304"/>
      <c r="B289" s="305"/>
      <c r="C289" s="330"/>
      <c r="D289" s="301"/>
      <c r="E289" s="301"/>
      <c r="F289" s="301"/>
      <c r="G289" s="301"/>
      <c r="H289" s="306"/>
      <c r="I289" s="306"/>
      <c r="J289" s="306"/>
      <c r="K289" s="306"/>
      <c r="L289" s="306"/>
      <c r="M289" s="306"/>
      <c r="N289" s="335"/>
      <c r="O289" s="335"/>
      <c r="P289" s="470"/>
      <c r="Q289" s="470"/>
      <c r="R289" s="470"/>
      <c r="S289" s="470"/>
      <c r="T289" s="470"/>
      <c r="U289" s="470"/>
      <c r="V289" s="471"/>
      <c r="W289" s="139" t="str">
        <f>IF(A289="","", IF(B289="LDV/LDT1", 0.3,  IF(B289="LDT2", 0.4, IF(OR(B289="HLDT/MDPV",B289="HLDT Allowance only", B289="MDPV Allowance only"), 0.5, IF(B289="HDV", 0.6,   ERROR)))))</f>
        <v/>
      </c>
      <c r="X289" s="155" t="str">
        <f t="shared" si="20"/>
        <v/>
      </c>
      <c r="Y289" s="157" t="str">
        <f t="shared" si="21"/>
        <v/>
      </c>
      <c r="Z289" s="276" t="str">
        <f t="shared" si="22"/>
        <v/>
      </c>
      <c r="AA289" s="279" t="str">
        <f t="shared" si="23"/>
        <v/>
      </c>
      <c r="AB289" s="277" t="str">
        <f t="shared" si="24"/>
        <v/>
      </c>
    </row>
    <row r="290" spans="1:28" ht="14.3" customHeight="1">
      <c r="A290" s="304"/>
      <c r="B290" s="305"/>
      <c r="C290" s="330"/>
      <c r="D290" s="301"/>
      <c r="E290" s="301"/>
      <c r="F290" s="301"/>
      <c r="G290" s="301"/>
      <c r="H290" s="306"/>
      <c r="I290" s="306"/>
      <c r="J290" s="306"/>
      <c r="K290" s="306"/>
      <c r="L290" s="306"/>
      <c r="M290" s="306"/>
      <c r="N290" s="335"/>
      <c r="O290" s="335"/>
      <c r="P290" s="470"/>
      <c r="Q290" s="470"/>
      <c r="R290" s="470"/>
      <c r="S290" s="470"/>
      <c r="T290" s="470"/>
      <c r="U290" s="470"/>
      <c r="V290" s="471"/>
      <c r="W290" s="139" t="str">
        <f>IF(A290="","", IF(B290="LDV/LDT1", 0.3,  IF(B290="LDT2", 0.4, IF(OR(B290="HLDT/MDPV",B290="HLDT Allowance only", B290="MDPV Allowance only"), 0.5, IF(B290="HDV", 0.6,   ERROR)))))</f>
        <v/>
      </c>
      <c r="X290" s="155" t="str">
        <f t="shared" si="20"/>
        <v/>
      </c>
      <c r="Y290" s="157" t="str">
        <f t="shared" si="21"/>
        <v/>
      </c>
      <c r="Z290" s="276" t="str">
        <f t="shared" si="22"/>
        <v/>
      </c>
      <c r="AA290" s="279" t="str">
        <f t="shared" si="23"/>
        <v/>
      </c>
      <c r="AB290" s="277" t="str">
        <f t="shared" si="24"/>
        <v/>
      </c>
    </row>
    <row r="291" spans="1:28" ht="14.3" customHeight="1">
      <c r="A291" s="304"/>
      <c r="B291" s="305"/>
      <c r="C291" s="330"/>
      <c r="D291" s="301"/>
      <c r="E291" s="301"/>
      <c r="F291" s="301"/>
      <c r="G291" s="301"/>
      <c r="H291" s="306"/>
      <c r="I291" s="306"/>
      <c r="J291" s="306"/>
      <c r="K291" s="306"/>
      <c r="L291" s="306"/>
      <c r="M291" s="306"/>
      <c r="N291" s="335"/>
      <c r="O291" s="335"/>
      <c r="P291" s="470"/>
      <c r="Q291" s="470"/>
      <c r="R291" s="470"/>
      <c r="S291" s="470"/>
      <c r="T291" s="470"/>
      <c r="U291" s="470"/>
      <c r="V291" s="471"/>
      <c r="W291" s="139" t="str">
        <f>IF(A291="","", IF(B291="LDV/LDT1", 0.3,  IF(B291="LDT2", 0.4, IF(OR(B291="HLDT/MDPV",B291="HLDT Allowance only", B291="MDPV Allowance only"), 0.5, IF(B291="HDV", 0.6,   ERROR)))))</f>
        <v/>
      </c>
      <c r="X291" s="155" t="str">
        <f t="shared" si="20"/>
        <v/>
      </c>
      <c r="Y291" s="157" t="str">
        <f t="shared" si="21"/>
        <v/>
      </c>
      <c r="Z291" s="276" t="str">
        <f t="shared" si="22"/>
        <v/>
      </c>
      <c r="AA291" s="279" t="str">
        <f t="shared" si="23"/>
        <v/>
      </c>
      <c r="AB291" s="277" t="str">
        <f t="shared" si="24"/>
        <v/>
      </c>
    </row>
    <row r="292" spans="1:28" ht="14.3" customHeight="1">
      <c r="A292" s="304"/>
      <c r="B292" s="305"/>
      <c r="C292" s="330"/>
      <c r="D292" s="301"/>
      <c r="E292" s="301"/>
      <c r="F292" s="301"/>
      <c r="G292" s="301"/>
      <c r="H292" s="306"/>
      <c r="I292" s="306"/>
      <c r="J292" s="306"/>
      <c r="K292" s="306"/>
      <c r="L292" s="306"/>
      <c r="M292" s="306"/>
      <c r="N292" s="335"/>
      <c r="O292" s="335"/>
      <c r="P292" s="470"/>
      <c r="Q292" s="470"/>
      <c r="R292" s="470"/>
      <c r="S292" s="470"/>
      <c r="T292" s="470"/>
      <c r="U292" s="470"/>
      <c r="V292" s="471"/>
      <c r="W292" s="139" t="str">
        <f>IF(A292="","", IF(B292="LDV/LDT1", 0.3,  IF(B292="LDT2", 0.4, IF(OR(B292="HLDT/MDPV",B292="HLDT Allowance only", B292="MDPV Allowance only"), 0.5, IF(B292="HDV", 0.6,   ERROR)))))</f>
        <v/>
      </c>
      <c r="X292" s="155" t="str">
        <f t="shared" si="20"/>
        <v/>
      </c>
      <c r="Y292" s="157" t="str">
        <f t="shared" si="21"/>
        <v/>
      </c>
      <c r="Z292" s="276" t="str">
        <f t="shared" si="22"/>
        <v/>
      </c>
      <c r="AA292" s="279" t="str">
        <f t="shared" si="23"/>
        <v/>
      </c>
      <c r="AB292" s="277" t="str">
        <f t="shared" si="24"/>
        <v/>
      </c>
    </row>
    <row r="293" spans="1:28" ht="14.3" customHeight="1">
      <c r="A293" s="304"/>
      <c r="B293" s="305"/>
      <c r="C293" s="330"/>
      <c r="D293" s="301"/>
      <c r="E293" s="301"/>
      <c r="F293" s="301"/>
      <c r="G293" s="301"/>
      <c r="H293" s="306"/>
      <c r="I293" s="306"/>
      <c r="J293" s="306"/>
      <c r="K293" s="306"/>
      <c r="L293" s="306"/>
      <c r="M293" s="306"/>
      <c r="N293" s="335"/>
      <c r="O293" s="335"/>
      <c r="P293" s="470"/>
      <c r="Q293" s="470"/>
      <c r="R293" s="470"/>
      <c r="S293" s="470"/>
      <c r="T293" s="470"/>
      <c r="U293" s="470"/>
      <c r="V293" s="471"/>
      <c r="W293" s="139" t="str">
        <f>IF(A293="","", IF(B293="LDV/LDT1", 0.3,  IF(B293="LDT2", 0.4, IF(OR(B293="HLDT/MDPV",B293="HLDT Allowance only", B293="MDPV Allowance only"), 0.5, IF(B293="HDV", 0.6,   ERROR)))))</f>
        <v/>
      </c>
      <c r="X293" s="155" t="str">
        <f t="shared" si="20"/>
        <v/>
      </c>
      <c r="Y293" s="157" t="str">
        <f t="shared" si="21"/>
        <v/>
      </c>
      <c r="Z293" s="276" t="str">
        <f t="shared" si="22"/>
        <v/>
      </c>
      <c r="AA293" s="279" t="str">
        <f t="shared" si="23"/>
        <v/>
      </c>
      <c r="AB293" s="277" t="str">
        <f t="shared" si="24"/>
        <v/>
      </c>
    </row>
    <row r="294" spans="1:28" ht="14.3" customHeight="1">
      <c r="A294" s="304"/>
      <c r="B294" s="305"/>
      <c r="C294" s="330"/>
      <c r="D294" s="301"/>
      <c r="E294" s="301"/>
      <c r="F294" s="301"/>
      <c r="G294" s="301"/>
      <c r="H294" s="306"/>
      <c r="I294" s="306"/>
      <c r="J294" s="306"/>
      <c r="K294" s="306"/>
      <c r="L294" s="306"/>
      <c r="M294" s="306"/>
      <c r="N294" s="335"/>
      <c r="O294" s="335"/>
      <c r="P294" s="470"/>
      <c r="Q294" s="470"/>
      <c r="R294" s="470"/>
      <c r="S294" s="470"/>
      <c r="T294" s="470"/>
      <c r="U294" s="470"/>
      <c r="V294" s="471"/>
      <c r="W294" s="139" t="str">
        <f>IF(A294="","", IF(B294="LDV/LDT1", 0.3,  IF(B294="LDT2", 0.4, IF(OR(B294="HLDT/MDPV",B294="HLDT Allowance only", B294="MDPV Allowance only"), 0.5, IF(B294="HDV", 0.6,   ERROR)))))</f>
        <v/>
      </c>
      <c r="X294" s="155" t="str">
        <f t="shared" si="20"/>
        <v/>
      </c>
      <c r="Y294" s="157" t="str">
        <f t="shared" si="21"/>
        <v/>
      </c>
      <c r="Z294" s="276" t="str">
        <f t="shared" si="22"/>
        <v/>
      </c>
      <c r="AA294" s="279" t="str">
        <f t="shared" si="23"/>
        <v/>
      </c>
      <c r="AB294" s="277" t="str">
        <f t="shared" si="24"/>
        <v/>
      </c>
    </row>
    <row r="295" spans="1:28" ht="14.3" customHeight="1">
      <c r="A295" s="304"/>
      <c r="B295" s="305"/>
      <c r="C295" s="330"/>
      <c r="D295" s="301"/>
      <c r="E295" s="301"/>
      <c r="F295" s="301"/>
      <c r="G295" s="301"/>
      <c r="H295" s="306"/>
      <c r="I295" s="306"/>
      <c r="J295" s="306"/>
      <c r="K295" s="306"/>
      <c r="L295" s="306"/>
      <c r="M295" s="306"/>
      <c r="N295" s="335"/>
      <c r="O295" s="335"/>
      <c r="P295" s="470"/>
      <c r="Q295" s="470"/>
      <c r="R295" s="470"/>
      <c r="S295" s="470"/>
      <c r="T295" s="470"/>
      <c r="U295" s="470"/>
      <c r="V295" s="471"/>
      <c r="W295" s="139" t="str">
        <f>IF(A295="","", IF(B295="LDV/LDT1", 0.3,  IF(B295="LDT2", 0.4, IF(OR(B295="HLDT/MDPV",B295="HLDT Allowance only", B295="MDPV Allowance only"), 0.5, IF(B295="HDV", 0.6,   ERROR)))))</f>
        <v/>
      </c>
      <c r="X295" s="155" t="str">
        <f t="shared" si="20"/>
        <v/>
      </c>
      <c r="Y295" s="157" t="str">
        <f t="shared" si="21"/>
        <v/>
      </c>
      <c r="Z295" s="276" t="str">
        <f t="shared" si="22"/>
        <v/>
      </c>
      <c r="AA295" s="279" t="str">
        <f t="shared" si="23"/>
        <v/>
      </c>
      <c r="AB295" s="277" t="str">
        <f t="shared" si="24"/>
        <v/>
      </c>
    </row>
    <row r="296" spans="1:28" ht="14.3" customHeight="1">
      <c r="A296" s="304"/>
      <c r="B296" s="305"/>
      <c r="C296" s="330"/>
      <c r="D296" s="301"/>
      <c r="E296" s="301"/>
      <c r="F296" s="301"/>
      <c r="G296" s="301"/>
      <c r="H296" s="306"/>
      <c r="I296" s="306"/>
      <c r="J296" s="306"/>
      <c r="K296" s="306"/>
      <c r="L296" s="306"/>
      <c r="M296" s="306"/>
      <c r="N296" s="335"/>
      <c r="O296" s="335"/>
      <c r="P296" s="470"/>
      <c r="Q296" s="470"/>
      <c r="R296" s="470"/>
      <c r="S296" s="470"/>
      <c r="T296" s="470"/>
      <c r="U296" s="470"/>
      <c r="V296" s="471"/>
      <c r="W296" s="139" t="str">
        <f>IF(A296="","", IF(B296="LDV/LDT1", 0.3,  IF(B296="LDT2", 0.4, IF(OR(B296="HLDT/MDPV",B296="HLDT Allowance only", B296="MDPV Allowance only"), 0.5, IF(B296="HDV", 0.6,   ERROR)))))</f>
        <v/>
      </c>
      <c r="X296" s="155" t="str">
        <f t="shared" si="20"/>
        <v/>
      </c>
      <c r="Y296" s="157" t="str">
        <f t="shared" si="21"/>
        <v/>
      </c>
      <c r="Z296" s="276" t="str">
        <f t="shared" si="22"/>
        <v/>
      </c>
      <c r="AA296" s="279" t="str">
        <f t="shared" si="23"/>
        <v/>
      </c>
      <c r="AB296" s="277" t="str">
        <f t="shared" si="24"/>
        <v/>
      </c>
    </row>
    <row r="297" spans="1:28" ht="14.3" customHeight="1">
      <c r="A297" s="304"/>
      <c r="B297" s="305"/>
      <c r="C297" s="330"/>
      <c r="D297" s="301"/>
      <c r="E297" s="301"/>
      <c r="F297" s="301"/>
      <c r="G297" s="301"/>
      <c r="H297" s="306"/>
      <c r="I297" s="306"/>
      <c r="J297" s="306"/>
      <c r="K297" s="306"/>
      <c r="L297" s="306"/>
      <c r="M297" s="306"/>
      <c r="N297" s="335"/>
      <c r="O297" s="335"/>
      <c r="P297" s="470"/>
      <c r="Q297" s="470"/>
      <c r="R297" s="470"/>
      <c r="S297" s="470"/>
      <c r="T297" s="470"/>
      <c r="U297" s="470"/>
      <c r="V297" s="471"/>
      <c r="W297" s="139" t="str">
        <f>IF(A297="","", IF(B297="LDV/LDT1", 0.3,  IF(B297="LDT2", 0.4, IF(OR(B297="HLDT/MDPV",B297="HLDT Allowance only", B297="MDPV Allowance only"), 0.5, IF(B297="HDV", 0.6,   ERROR)))))</f>
        <v/>
      </c>
      <c r="X297" s="155" t="str">
        <f t="shared" si="20"/>
        <v/>
      </c>
      <c r="Y297" s="157" t="str">
        <f t="shared" si="21"/>
        <v/>
      </c>
      <c r="Z297" s="276" t="str">
        <f t="shared" si="22"/>
        <v/>
      </c>
      <c r="AA297" s="279" t="str">
        <f t="shared" si="23"/>
        <v/>
      </c>
      <c r="AB297" s="277" t="str">
        <f t="shared" si="24"/>
        <v/>
      </c>
    </row>
    <row r="298" spans="1:28" ht="14.3" customHeight="1">
      <c r="A298" s="304"/>
      <c r="B298" s="305"/>
      <c r="C298" s="330"/>
      <c r="D298" s="301"/>
      <c r="E298" s="301"/>
      <c r="F298" s="301"/>
      <c r="G298" s="301"/>
      <c r="H298" s="306"/>
      <c r="I298" s="306"/>
      <c r="J298" s="306"/>
      <c r="K298" s="306"/>
      <c r="L298" s="306"/>
      <c r="M298" s="306"/>
      <c r="N298" s="335"/>
      <c r="O298" s="335"/>
      <c r="P298" s="470"/>
      <c r="Q298" s="470"/>
      <c r="R298" s="470"/>
      <c r="S298" s="470"/>
      <c r="T298" s="470"/>
      <c r="U298" s="470"/>
      <c r="V298" s="471"/>
      <c r="W298" s="139" t="str">
        <f>IF(A298="","", IF(B298="LDV/LDT1", 0.3,  IF(B298="LDT2", 0.4, IF(OR(B298="HLDT/MDPV",B298="HLDT Allowance only", B298="MDPV Allowance only"), 0.5, IF(B298="HDV", 0.6,   ERROR)))))</f>
        <v/>
      </c>
      <c r="X298" s="155" t="str">
        <f t="shared" si="20"/>
        <v/>
      </c>
      <c r="Y298" s="157" t="str">
        <f t="shared" si="21"/>
        <v/>
      </c>
      <c r="Z298" s="276" t="str">
        <f t="shared" si="22"/>
        <v/>
      </c>
      <c r="AA298" s="279" t="str">
        <f t="shared" si="23"/>
        <v/>
      </c>
      <c r="AB298" s="277" t="str">
        <f t="shared" si="24"/>
        <v/>
      </c>
    </row>
    <row r="299" spans="1:28" ht="14.3" customHeight="1">
      <c r="A299" s="304"/>
      <c r="B299" s="305"/>
      <c r="C299" s="330"/>
      <c r="D299" s="301"/>
      <c r="E299" s="301"/>
      <c r="F299" s="301"/>
      <c r="G299" s="301"/>
      <c r="H299" s="306"/>
      <c r="I299" s="306"/>
      <c r="J299" s="306"/>
      <c r="K299" s="306"/>
      <c r="L299" s="306"/>
      <c r="M299" s="306"/>
      <c r="N299" s="335"/>
      <c r="O299" s="335"/>
      <c r="P299" s="470"/>
      <c r="Q299" s="470"/>
      <c r="R299" s="470"/>
      <c r="S299" s="470"/>
      <c r="T299" s="470"/>
      <c r="U299" s="470"/>
      <c r="V299" s="471"/>
      <c r="W299" s="139" t="str">
        <f>IF(A299="","", IF(B299="LDV/LDT1", 0.3,  IF(B299="LDT2", 0.4, IF(OR(B299="HLDT/MDPV",B299="HLDT Allowance only", B299="MDPV Allowance only"), 0.5, IF(B299="HDV", 0.6,   ERROR)))))</f>
        <v/>
      </c>
      <c r="X299" s="155" t="str">
        <f t="shared" si="20"/>
        <v/>
      </c>
      <c r="Y299" s="157" t="str">
        <f t="shared" si="21"/>
        <v/>
      </c>
      <c r="Z299" s="276" t="str">
        <f t="shared" si="22"/>
        <v/>
      </c>
      <c r="AA299" s="279" t="str">
        <f t="shared" si="23"/>
        <v/>
      </c>
      <c r="AB299" s="277" t="str">
        <f t="shared" si="24"/>
        <v/>
      </c>
    </row>
    <row r="300" spans="1:28" ht="14.3" customHeight="1">
      <c r="A300" s="304"/>
      <c r="B300" s="305"/>
      <c r="C300" s="330"/>
      <c r="D300" s="301"/>
      <c r="E300" s="301"/>
      <c r="F300" s="301"/>
      <c r="G300" s="301"/>
      <c r="H300" s="306"/>
      <c r="I300" s="306"/>
      <c r="J300" s="306"/>
      <c r="K300" s="306"/>
      <c r="L300" s="306"/>
      <c r="M300" s="306"/>
      <c r="N300" s="335"/>
      <c r="O300" s="335"/>
      <c r="P300" s="470"/>
      <c r="Q300" s="470"/>
      <c r="R300" s="470"/>
      <c r="S300" s="470"/>
      <c r="T300" s="470"/>
      <c r="U300" s="470"/>
      <c r="V300" s="471"/>
      <c r="W300" s="139" t="str">
        <f>IF(A300="","", IF(B300="LDV/LDT1", 0.3,  IF(B300="LDT2", 0.4, IF(OR(B300="HLDT/MDPV",B300="HLDT Allowance only", B300="MDPV Allowance only"), 0.5, IF(B300="HDV", 0.6,   ERROR)))))</f>
        <v/>
      </c>
      <c r="X300" s="155" t="str">
        <f t="shared" si="20"/>
        <v/>
      </c>
      <c r="Y300" s="157" t="str">
        <f t="shared" si="21"/>
        <v/>
      </c>
      <c r="Z300" s="276" t="str">
        <f t="shared" si="22"/>
        <v/>
      </c>
      <c r="AA300" s="279" t="str">
        <f t="shared" si="23"/>
        <v/>
      </c>
      <c r="AB300" s="277" t="str">
        <f t="shared" si="24"/>
        <v/>
      </c>
    </row>
    <row r="301" spans="1:28" ht="14.3" customHeight="1">
      <c r="A301" s="304"/>
      <c r="B301" s="305"/>
      <c r="C301" s="330"/>
      <c r="D301" s="301"/>
      <c r="E301" s="301"/>
      <c r="F301" s="301"/>
      <c r="G301" s="301"/>
      <c r="H301" s="306"/>
      <c r="I301" s="306"/>
      <c r="J301" s="306"/>
      <c r="K301" s="306"/>
      <c r="L301" s="306"/>
      <c r="M301" s="306"/>
      <c r="N301" s="335"/>
      <c r="O301" s="335"/>
      <c r="P301" s="470"/>
      <c r="Q301" s="470"/>
      <c r="R301" s="470"/>
      <c r="S301" s="470"/>
      <c r="T301" s="470"/>
      <c r="U301" s="470"/>
      <c r="V301" s="471"/>
      <c r="W301" s="139" t="str">
        <f>IF(A301="","", IF(B301="LDV/LDT1", 0.3,  IF(B301="LDT2", 0.4, IF(OR(B301="HLDT/MDPV",B301="HLDT Allowance only", B301="MDPV Allowance only"), 0.5, IF(B301="HDV", 0.6,   ERROR)))))</f>
        <v/>
      </c>
      <c r="X301" s="155" t="str">
        <f t="shared" si="20"/>
        <v/>
      </c>
      <c r="Y301" s="157" t="str">
        <f t="shared" si="21"/>
        <v/>
      </c>
      <c r="Z301" s="276" t="str">
        <f t="shared" si="22"/>
        <v/>
      </c>
      <c r="AA301" s="279" t="str">
        <f t="shared" si="23"/>
        <v/>
      </c>
      <c r="AB301" s="277" t="str">
        <f t="shared" si="24"/>
        <v/>
      </c>
    </row>
    <row r="302" spans="1:28" ht="14.3" customHeight="1">
      <c r="A302" s="304"/>
      <c r="B302" s="305"/>
      <c r="C302" s="330"/>
      <c r="D302" s="301"/>
      <c r="E302" s="301"/>
      <c r="F302" s="301"/>
      <c r="G302" s="301"/>
      <c r="H302" s="306"/>
      <c r="I302" s="306"/>
      <c r="J302" s="306"/>
      <c r="K302" s="306"/>
      <c r="L302" s="306"/>
      <c r="M302" s="306"/>
      <c r="N302" s="335"/>
      <c r="O302" s="335"/>
      <c r="P302" s="470"/>
      <c r="Q302" s="470"/>
      <c r="R302" s="470"/>
      <c r="S302" s="470"/>
      <c r="T302" s="470"/>
      <c r="U302" s="470"/>
      <c r="V302" s="471"/>
      <c r="W302" s="139" t="str">
        <f>IF(A302="","", IF(B302="LDV/LDT1", 0.3,  IF(B302="LDT2", 0.4, IF(OR(B302="HLDT/MDPV",B302="HLDT Allowance only", B302="MDPV Allowance only"), 0.5, IF(B302="HDV", 0.6,   ERROR)))))</f>
        <v/>
      </c>
      <c r="X302" s="155" t="str">
        <f t="shared" si="20"/>
        <v/>
      </c>
      <c r="Y302" s="157" t="str">
        <f t="shared" si="21"/>
        <v/>
      </c>
      <c r="Z302" s="276" t="str">
        <f t="shared" si="22"/>
        <v/>
      </c>
      <c r="AA302" s="279" t="str">
        <f t="shared" si="23"/>
        <v/>
      </c>
      <c r="AB302" s="277" t="str">
        <f t="shared" si="24"/>
        <v/>
      </c>
    </row>
    <row r="303" spans="1:28" ht="14.3" customHeight="1">
      <c r="A303" s="304"/>
      <c r="B303" s="305"/>
      <c r="C303" s="330"/>
      <c r="D303" s="301"/>
      <c r="E303" s="301"/>
      <c r="F303" s="301"/>
      <c r="G303" s="301"/>
      <c r="H303" s="306"/>
      <c r="I303" s="306"/>
      <c r="J303" s="306"/>
      <c r="K303" s="306"/>
      <c r="L303" s="306"/>
      <c r="M303" s="306"/>
      <c r="N303" s="335"/>
      <c r="O303" s="335"/>
      <c r="P303" s="470"/>
      <c r="Q303" s="470"/>
      <c r="R303" s="470"/>
      <c r="S303" s="470"/>
      <c r="T303" s="470"/>
      <c r="U303" s="470"/>
      <c r="V303" s="471"/>
      <c r="W303" s="139" t="str">
        <f>IF(A303="","", IF(B303="LDV/LDT1", 0.3,  IF(B303="LDT2", 0.4, IF(OR(B303="HLDT/MDPV",B303="HLDT Allowance only", B303="MDPV Allowance only"), 0.5, IF(B303="HDV", 0.6,   ERROR)))))</f>
        <v/>
      </c>
      <c r="X303" s="155" t="str">
        <f t="shared" si="20"/>
        <v/>
      </c>
      <c r="Y303" s="157" t="str">
        <f t="shared" si="21"/>
        <v/>
      </c>
      <c r="Z303" s="276" t="str">
        <f t="shared" si="22"/>
        <v/>
      </c>
      <c r="AA303" s="279" t="str">
        <f t="shared" si="23"/>
        <v/>
      </c>
      <c r="AB303" s="277" t="str">
        <f t="shared" si="24"/>
        <v/>
      </c>
    </row>
    <row r="304" spans="1:28" ht="14.3" customHeight="1">
      <c r="A304" s="304"/>
      <c r="B304" s="305"/>
      <c r="C304" s="330"/>
      <c r="D304" s="301"/>
      <c r="E304" s="301"/>
      <c r="F304" s="301"/>
      <c r="G304" s="301"/>
      <c r="H304" s="306"/>
      <c r="I304" s="306"/>
      <c r="J304" s="306"/>
      <c r="K304" s="306"/>
      <c r="L304" s="306"/>
      <c r="M304" s="306"/>
      <c r="N304" s="335"/>
      <c r="O304" s="335"/>
      <c r="P304" s="470"/>
      <c r="Q304" s="470"/>
      <c r="R304" s="470"/>
      <c r="S304" s="470"/>
      <c r="T304" s="470"/>
      <c r="U304" s="470"/>
      <c r="V304" s="471"/>
      <c r="W304" s="139" t="str">
        <f>IF(A304="","", IF(B304="LDV/LDT1", 0.3,  IF(B304="LDT2", 0.4, IF(OR(B304="HLDT/MDPV",B304="HLDT Allowance only", B304="MDPV Allowance only"), 0.5, IF(B304="HDV", 0.6,   ERROR)))))</f>
        <v/>
      </c>
      <c r="X304" s="155" t="str">
        <f t="shared" si="20"/>
        <v/>
      </c>
      <c r="Y304" s="157" t="str">
        <f t="shared" si="21"/>
        <v/>
      </c>
      <c r="Z304" s="276" t="str">
        <f t="shared" si="22"/>
        <v/>
      </c>
      <c r="AA304" s="279" t="str">
        <f t="shared" si="23"/>
        <v/>
      </c>
      <c r="AB304" s="277" t="str">
        <f t="shared" si="24"/>
        <v/>
      </c>
    </row>
    <row r="305" spans="1:28" ht="14.3" customHeight="1">
      <c r="A305" s="304"/>
      <c r="B305" s="305"/>
      <c r="C305" s="330"/>
      <c r="D305" s="301"/>
      <c r="E305" s="301"/>
      <c r="F305" s="301"/>
      <c r="G305" s="301"/>
      <c r="H305" s="306"/>
      <c r="I305" s="306"/>
      <c r="J305" s="306"/>
      <c r="K305" s="306"/>
      <c r="L305" s="306"/>
      <c r="M305" s="306"/>
      <c r="N305" s="335"/>
      <c r="O305" s="335"/>
      <c r="P305" s="470"/>
      <c r="Q305" s="470"/>
      <c r="R305" s="470"/>
      <c r="S305" s="470"/>
      <c r="T305" s="470"/>
      <c r="U305" s="470"/>
      <c r="V305" s="471"/>
      <c r="W305" s="139" t="str">
        <f>IF(A305="","", IF(B305="LDV/LDT1", 0.3,  IF(B305="LDT2", 0.4, IF(OR(B305="HLDT/MDPV",B305="HLDT Allowance only", B305="MDPV Allowance only"), 0.5, IF(B305="HDV", 0.6,   ERROR)))))</f>
        <v/>
      </c>
      <c r="X305" s="155" t="str">
        <f t="shared" si="20"/>
        <v/>
      </c>
      <c r="Y305" s="157" t="str">
        <f t="shared" si="21"/>
        <v/>
      </c>
      <c r="Z305" s="276" t="str">
        <f t="shared" si="22"/>
        <v/>
      </c>
      <c r="AA305" s="279" t="str">
        <f t="shared" si="23"/>
        <v/>
      </c>
      <c r="AB305" s="277" t="str">
        <f t="shared" si="24"/>
        <v/>
      </c>
    </row>
    <row r="306" spans="1:28" ht="14.3" customHeight="1">
      <c r="A306" s="304"/>
      <c r="B306" s="305"/>
      <c r="C306" s="330"/>
      <c r="D306" s="301"/>
      <c r="E306" s="301"/>
      <c r="F306" s="301"/>
      <c r="G306" s="301"/>
      <c r="H306" s="306"/>
      <c r="I306" s="306"/>
      <c r="J306" s="306"/>
      <c r="K306" s="306"/>
      <c r="L306" s="306"/>
      <c r="M306" s="306"/>
      <c r="N306" s="335"/>
      <c r="O306" s="335"/>
      <c r="P306" s="470"/>
      <c r="Q306" s="470"/>
      <c r="R306" s="470"/>
      <c r="S306" s="470"/>
      <c r="T306" s="470"/>
      <c r="U306" s="470"/>
      <c r="V306" s="471"/>
      <c r="W306" s="139" t="str">
        <f>IF(A306="","", IF(B306="LDV/LDT1", 0.3,  IF(B306="LDT2", 0.4, IF(OR(B306="HLDT/MDPV",B306="HLDT Allowance only", B306="MDPV Allowance only"), 0.5, IF(B306="HDV", 0.6,   ERROR)))))</f>
        <v/>
      </c>
      <c r="X306" s="155" t="str">
        <f t="shared" si="20"/>
        <v/>
      </c>
      <c r="Y306" s="157" t="str">
        <f t="shared" si="21"/>
        <v/>
      </c>
      <c r="Z306" s="276" t="str">
        <f t="shared" si="22"/>
        <v/>
      </c>
      <c r="AA306" s="279" t="str">
        <f t="shared" si="23"/>
        <v/>
      </c>
      <c r="AB306" s="277" t="str">
        <f t="shared" si="24"/>
        <v/>
      </c>
    </row>
    <row r="307" spans="1:28" ht="14.3" customHeight="1">
      <c r="A307" s="304"/>
      <c r="B307" s="305"/>
      <c r="C307" s="330"/>
      <c r="D307" s="301"/>
      <c r="E307" s="301"/>
      <c r="F307" s="301"/>
      <c r="G307" s="301"/>
      <c r="H307" s="306"/>
      <c r="I307" s="306"/>
      <c r="J307" s="306"/>
      <c r="K307" s="306"/>
      <c r="L307" s="306"/>
      <c r="M307" s="306"/>
      <c r="N307" s="335"/>
      <c r="O307" s="335"/>
      <c r="P307" s="470"/>
      <c r="Q307" s="470"/>
      <c r="R307" s="470"/>
      <c r="S307" s="470"/>
      <c r="T307" s="470"/>
      <c r="U307" s="470"/>
      <c r="V307" s="471"/>
      <c r="W307" s="139" t="str">
        <f>IF(A307="","", IF(B307="LDV/LDT1", 0.3,  IF(B307="LDT2", 0.4, IF(OR(B307="HLDT/MDPV",B307="HLDT Allowance only", B307="MDPV Allowance only"), 0.5, IF(B307="HDV", 0.6,   ERROR)))))</f>
        <v/>
      </c>
      <c r="X307" s="155" t="str">
        <f t="shared" si="20"/>
        <v/>
      </c>
      <c r="Y307" s="157" t="str">
        <f t="shared" si="21"/>
        <v/>
      </c>
      <c r="Z307" s="276" t="str">
        <f t="shared" si="22"/>
        <v/>
      </c>
      <c r="AA307" s="279" t="str">
        <f t="shared" si="23"/>
        <v/>
      </c>
      <c r="AB307" s="277" t="str">
        <f t="shared" si="24"/>
        <v/>
      </c>
    </row>
    <row r="308" spans="1:28" ht="14.3" customHeight="1">
      <c r="A308" s="304"/>
      <c r="B308" s="305"/>
      <c r="C308" s="330"/>
      <c r="D308" s="301"/>
      <c r="E308" s="301"/>
      <c r="F308" s="301"/>
      <c r="G308" s="301"/>
      <c r="H308" s="306"/>
      <c r="I308" s="306"/>
      <c r="J308" s="306"/>
      <c r="K308" s="306"/>
      <c r="L308" s="306"/>
      <c r="M308" s="306"/>
      <c r="N308" s="335"/>
      <c r="O308" s="335"/>
      <c r="P308" s="470"/>
      <c r="Q308" s="470"/>
      <c r="R308" s="470"/>
      <c r="S308" s="470"/>
      <c r="T308" s="470"/>
      <c r="U308" s="470"/>
      <c r="V308" s="471"/>
      <c r="W308" s="139" t="str">
        <f>IF(A308="","", IF(B308="LDV/LDT1", 0.3,  IF(B308="LDT2", 0.4, IF(OR(B308="HLDT/MDPV",B308="HLDT Allowance only", B308="MDPV Allowance only"), 0.5, IF(B308="HDV", 0.6,   ERROR)))))</f>
        <v/>
      </c>
      <c r="X308" s="155" t="str">
        <f t="shared" si="20"/>
        <v/>
      </c>
      <c r="Y308" s="157" t="str">
        <f t="shared" si="21"/>
        <v/>
      </c>
      <c r="Z308" s="276" t="str">
        <f t="shared" si="22"/>
        <v/>
      </c>
      <c r="AA308" s="279" t="str">
        <f t="shared" si="23"/>
        <v/>
      </c>
      <c r="AB308" s="277" t="str">
        <f t="shared" si="24"/>
        <v/>
      </c>
    </row>
    <row r="309" spans="1:28" ht="14.3" customHeight="1">
      <c r="A309" s="304"/>
      <c r="B309" s="305"/>
      <c r="C309" s="330"/>
      <c r="D309" s="301"/>
      <c r="E309" s="301"/>
      <c r="F309" s="301"/>
      <c r="G309" s="301"/>
      <c r="H309" s="306"/>
      <c r="I309" s="306"/>
      <c r="J309" s="306"/>
      <c r="K309" s="306"/>
      <c r="L309" s="306"/>
      <c r="M309" s="306"/>
      <c r="N309" s="335"/>
      <c r="O309" s="335"/>
      <c r="P309" s="470"/>
      <c r="Q309" s="470"/>
      <c r="R309" s="470"/>
      <c r="S309" s="470"/>
      <c r="T309" s="470"/>
      <c r="U309" s="470"/>
      <c r="V309" s="471"/>
      <c r="W309" s="139" t="str">
        <f>IF(A309="","", IF(B309="LDV/LDT1", 0.3,  IF(B309="LDT2", 0.4, IF(OR(B309="HLDT/MDPV",B309="HLDT Allowance only", B309="MDPV Allowance only"), 0.5, IF(B309="HDV", 0.6,   ERROR)))))</f>
        <v/>
      </c>
      <c r="X309" s="155" t="str">
        <f t="shared" si="20"/>
        <v/>
      </c>
      <c r="Y309" s="157" t="str">
        <f t="shared" si="21"/>
        <v/>
      </c>
      <c r="Z309" s="276" t="str">
        <f t="shared" si="22"/>
        <v/>
      </c>
      <c r="AA309" s="279" t="str">
        <f t="shared" si="23"/>
        <v/>
      </c>
      <c r="AB309" s="277" t="str">
        <f t="shared" si="24"/>
        <v/>
      </c>
    </row>
    <row r="310" spans="1:28" ht="14.3" customHeight="1">
      <c r="A310" s="304"/>
      <c r="B310" s="305"/>
      <c r="C310" s="330"/>
      <c r="D310" s="301"/>
      <c r="E310" s="301"/>
      <c r="F310" s="301"/>
      <c r="G310" s="301"/>
      <c r="H310" s="306"/>
      <c r="I310" s="306"/>
      <c r="J310" s="306"/>
      <c r="K310" s="306"/>
      <c r="L310" s="306"/>
      <c r="M310" s="306"/>
      <c r="N310" s="335"/>
      <c r="O310" s="335"/>
      <c r="P310" s="470"/>
      <c r="Q310" s="470"/>
      <c r="R310" s="470"/>
      <c r="S310" s="470"/>
      <c r="T310" s="470"/>
      <c r="U310" s="470"/>
      <c r="V310" s="471"/>
      <c r="W310" s="139" t="str">
        <f>IF(A310="","", IF(B310="LDV/LDT1", 0.3,  IF(B310="LDT2", 0.4, IF(OR(B310="HLDT/MDPV",B310="HLDT Allowance only", B310="MDPV Allowance only"), 0.5, IF(B310="HDV", 0.6,   ERROR)))))</f>
        <v/>
      </c>
      <c r="X310" s="155" t="str">
        <f t="shared" si="20"/>
        <v/>
      </c>
      <c r="Y310" s="157" t="str">
        <f t="shared" si="21"/>
        <v/>
      </c>
      <c r="Z310" s="276" t="str">
        <f t="shared" si="22"/>
        <v/>
      </c>
      <c r="AA310" s="279" t="str">
        <f t="shared" si="23"/>
        <v/>
      </c>
      <c r="AB310" s="277" t="str">
        <f t="shared" si="24"/>
        <v/>
      </c>
    </row>
    <row r="311" spans="1:28" ht="14.3" customHeight="1">
      <c r="A311" s="304"/>
      <c r="B311" s="305"/>
      <c r="C311" s="330"/>
      <c r="D311" s="301"/>
      <c r="E311" s="301"/>
      <c r="F311" s="301"/>
      <c r="G311" s="301"/>
      <c r="H311" s="306"/>
      <c r="I311" s="306"/>
      <c r="J311" s="306"/>
      <c r="K311" s="306"/>
      <c r="L311" s="306"/>
      <c r="M311" s="306"/>
      <c r="N311" s="335"/>
      <c r="O311" s="335"/>
      <c r="P311" s="470"/>
      <c r="Q311" s="470"/>
      <c r="R311" s="470"/>
      <c r="S311" s="470"/>
      <c r="T311" s="470"/>
      <c r="U311" s="470"/>
      <c r="V311" s="471"/>
      <c r="W311" s="139" t="str">
        <f>IF(A311="","", IF(B311="LDV/LDT1", 0.3,  IF(B311="LDT2", 0.4, IF(OR(B311="HLDT/MDPV",B311="HLDT Allowance only", B311="MDPV Allowance only"), 0.5, IF(B311="HDV", 0.6,   ERROR)))))</f>
        <v/>
      </c>
      <c r="X311" s="155" t="str">
        <f t="shared" si="20"/>
        <v/>
      </c>
      <c r="Y311" s="157" t="str">
        <f t="shared" si="21"/>
        <v/>
      </c>
      <c r="Z311" s="276" t="str">
        <f t="shared" si="22"/>
        <v/>
      </c>
      <c r="AA311" s="279" t="str">
        <f t="shared" si="23"/>
        <v/>
      </c>
      <c r="AB311" s="277" t="str">
        <f t="shared" si="24"/>
        <v/>
      </c>
    </row>
    <row r="312" spans="1:28" ht="14.3" customHeight="1">
      <c r="A312" s="304"/>
      <c r="B312" s="305"/>
      <c r="C312" s="330"/>
      <c r="D312" s="301"/>
      <c r="E312" s="301"/>
      <c r="F312" s="301"/>
      <c r="G312" s="301"/>
      <c r="H312" s="306"/>
      <c r="I312" s="306"/>
      <c r="J312" s="306"/>
      <c r="K312" s="306"/>
      <c r="L312" s="306"/>
      <c r="M312" s="306"/>
      <c r="N312" s="335"/>
      <c r="O312" s="335"/>
      <c r="P312" s="470"/>
      <c r="Q312" s="470"/>
      <c r="R312" s="470"/>
      <c r="S312" s="470"/>
      <c r="T312" s="470"/>
      <c r="U312" s="470"/>
      <c r="V312" s="471"/>
      <c r="W312" s="139" t="str">
        <f>IF(A312="","", IF(B312="LDV/LDT1", 0.3,  IF(B312="LDT2", 0.4, IF(OR(B312="HLDT/MDPV",B312="HLDT Allowance only", B312="MDPV Allowance only"), 0.5, IF(B312="HDV", 0.6,   ERROR)))))</f>
        <v/>
      </c>
      <c r="X312" s="155" t="str">
        <f t="shared" si="20"/>
        <v/>
      </c>
      <c r="Y312" s="157" t="str">
        <f t="shared" si="21"/>
        <v/>
      </c>
      <c r="Z312" s="276" t="str">
        <f t="shared" si="22"/>
        <v/>
      </c>
      <c r="AA312" s="279" t="str">
        <f t="shared" si="23"/>
        <v/>
      </c>
      <c r="AB312" s="277" t="str">
        <f t="shared" si="24"/>
        <v/>
      </c>
    </row>
    <row r="313" spans="1:28" ht="14.3" customHeight="1">
      <c r="A313" s="304"/>
      <c r="B313" s="305"/>
      <c r="C313" s="330"/>
      <c r="D313" s="301"/>
      <c r="E313" s="301"/>
      <c r="F313" s="301"/>
      <c r="G313" s="301"/>
      <c r="H313" s="306"/>
      <c r="I313" s="306"/>
      <c r="J313" s="306"/>
      <c r="K313" s="306"/>
      <c r="L313" s="306"/>
      <c r="M313" s="306"/>
      <c r="N313" s="335"/>
      <c r="O313" s="335"/>
      <c r="P313" s="470"/>
      <c r="Q313" s="470"/>
      <c r="R313" s="470"/>
      <c r="S313" s="470"/>
      <c r="T313" s="470"/>
      <c r="U313" s="470"/>
      <c r="V313" s="471"/>
      <c r="W313" s="139" t="str">
        <f>IF(A313="","", IF(B313="LDV/LDT1", 0.3,  IF(B313="LDT2", 0.4, IF(OR(B313="HLDT/MDPV",B313="HLDT Allowance only", B313="MDPV Allowance only"), 0.5, IF(B313="HDV", 0.6,   ERROR)))))</f>
        <v/>
      </c>
      <c r="X313" s="155" t="str">
        <f t="shared" si="20"/>
        <v/>
      </c>
      <c r="Y313" s="157" t="str">
        <f t="shared" si="21"/>
        <v/>
      </c>
      <c r="Z313" s="276" t="str">
        <f t="shared" si="22"/>
        <v/>
      </c>
      <c r="AA313" s="279" t="str">
        <f t="shared" si="23"/>
        <v/>
      </c>
      <c r="AB313" s="277" t="str">
        <f t="shared" si="24"/>
        <v/>
      </c>
    </row>
    <row r="314" spans="1:28" ht="14.3" customHeight="1">
      <c r="A314" s="304"/>
      <c r="B314" s="305"/>
      <c r="C314" s="330"/>
      <c r="D314" s="301"/>
      <c r="E314" s="301"/>
      <c r="F314" s="301"/>
      <c r="G314" s="301"/>
      <c r="H314" s="306"/>
      <c r="I314" s="306"/>
      <c r="J314" s="306"/>
      <c r="K314" s="306"/>
      <c r="L314" s="306"/>
      <c r="M314" s="306"/>
      <c r="N314" s="335"/>
      <c r="O314" s="335"/>
      <c r="P314" s="470"/>
      <c r="Q314" s="470"/>
      <c r="R314" s="470"/>
      <c r="S314" s="470"/>
      <c r="T314" s="470"/>
      <c r="U314" s="470"/>
      <c r="V314" s="471"/>
      <c r="W314" s="139" t="str">
        <f>IF(A314="","", IF(B314="LDV/LDT1", 0.3,  IF(B314="LDT2", 0.4, IF(OR(B314="HLDT/MDPV",B314="HLDT Allowance only", B314="MDPV Allowance only"), 0.5, IF(B314="HDV", 0.6,   ERROR)))))</f>
        <v/>
      </c>
      <c r="X314" s="155" t="str">
        <f t="shared" si="20"/>
        <v/>
      </c>
      <c r="Y314" s="157" t="str">
        <f t="shared" si="21"/>
        <v/>
      </c>
      <c r="Z314" s="276" t="str">
        <f t="shared" si="22"/>
        <v/>
      </c>
      <c r="AA314" s="279" t="str">
        <f t="shared" si="23"/>
        <v/>
      </c>
      <c r="AB314" s="277" t="str">
        <f t="shared" si="24"/>
        <v/>
      </c>
    </row>
    <row r="315" spans="1:28" ht="14.3" customHeight="1">
      <c r="A315" s="304"/>
      <c r="B315" s="305"/>
      <c r="C315" s="330"/>
      <c r="D315" s="301"/>
      <c r="E315" s="301"/>
      <c r="F315" s="301"/>
      <c r="G315" s="301"/>
      <c r="H315" s="306"/>
      <c r="I315" s="306"/>
      <c r="J315" s="306"/>
      <c r="K315" s="306"/>
      <c r="L315" s="306"/>
      <c r="M315" s="306"/>
      <c r="N315" s="335"/>
      <c r="O315" s="335"/>
      <c r="P315" s="470"/>
      <c r="Q315" s="470"/>
      <c r="R315" s="470"/>
      <c r="S315" s="470"/>
      <c r="T315" s="470"/>
      <c r="U315" s="470"/>
      <c r="V315" s="471"/>
      <c r="W315" s="139" t="str">
        <f>IF(A315="","", IF(B315="LDV/LDT1", 0.3,  IF(B315="LDT2", 0.4, IF(OR(B315="HLDT/MDPV",B315="HLDT Allowance only", B315="MDPV Allowance only"), 0.5, IF(B315="HDV", 0.6,   ERROR)))))</f>
        <v/>
      </c>
      <c r="X315" s="155" t="str">
        <f t="shared" si="20"/>
        <v/>
      </c>
      <c r="Y315" s="157" t="str">
        <f t="shared" si="21"/>
        <v/>
      </c>
      <c r="Z315" s="276" t="str">
        <f t="shared" si="22"/>
        <v/>
      </c>
      <c r="AA315" s="279" t="str">
        <f t="shared" si="23"/>
        <v/>
      </c>
      <c r="AB315" s="277" t="str">
        <f t="shared" si="24"/>
        <v/>
      </c>
    </row>
    <row r="316" spans="1:28" ht="14.3" customHeight="1">
      <c r="A316" s="304"/>
      <c r="B316" s="305"/>
      <c r="C316" s="330"/>
      <c r="D316" s="301"/>
      <c r="E316" s="301"/>
      <c r="F316" s="301"/>
      <c r="G316" s="301"/>
      <c r="H316" s="306"/>
      <c r="I316" s="306"/>
      <c r="J316" s="306"/>
      <c r="K316" s="306"/>
      <c r="L316" s="306"/>
      <c r="M316" s="306"/>
      <c r="N316" s="335"/>
      <c r="O316" s="335"/>
      <c r="P316" s="470"/>
      <c r="Q316" s="470"/>
      <c r="R316" s="470"/>
      <c r="S316" s="470"/>
      <c r="T316" s="470"/>
      <c r="U316" s="470"/>
      <c r="V316" s="471"/>
      <c r="W316" s="139" t="str">
        <f>IF(A316="","", IF(B316="LDV/LDT1", 0.3,  IF(B316="LDT2", 0.4, IF(OR(B316="HLDT/MDPV",B316="HLDT Allowance only", B316="MDPV Allowance only"), 0.5, IF(B316="HDV", 0.6,   ERROR)))))</f>
        <v/>
      </c>
      <c r="X316" s="155" t="str">
        <f t="shared" si="20"/>
        <v/>
      </c>
      <c r="Y316" s="157" t="str">
        <f t="shared" si="21"/>
        <v/>
      </c>
      <c r="Z316" s="276" t="str">
        <f t="shared" si="22"/>
        <v/>
      </c>
      <c r="AA316" s="279" t="str">
        <f t="shared" si="23"/>
        <v/>
      </c>
      <c r="AB316" s="277" t="str">
        <f t="shared" si="24"/>
        <v/>
      </c>
    </row>
    <row r="317" spans="1:28" ht="14.3" customHeight="1">
      <c r="A317" s="304"/>
      <c r="B317" s="305"/>
      <c r="C317" s="330"/>
      <c r="D317" s="301"/>
      <c r="E317" s="301"/>
      <c r="F317" s="301"/>
      <c r="G317" s="301"/>
      <c r="H317" s="306"/>
      <c r="I317" s="306"/>
      <c r="J317" s="306"/>
      <c r="K317" s="306"/>
      <c r="L317" s="306"/>
      <c r="M317" s="306"/>
      <c r="N317" s="335"/>
      <c r="O317" s="335"/>
      <c r="P317" s="470"/>
      <c r="Q317" s="470"/>
      <c r="R317" s="470"/>
      <c r="S317" s="470"/>
      <c r="T317" s="470"/>
      <c r="U317" s="470"/>
      <c r="V317" s="471"/>
      <c r="W317" s="139" t="str">
        <f>IF(A317="","", IF(B317="LDV/LDT1", 0.3,  IF(B317="LDT2", 0.4, IF(OR(B317="HLDT/MDPV",B317="HLDT Allowance only", B317="MDPV Allowance only"), 0.5, IF(B317="HDV", 0.6,   ERROR)))))</f>
        <v/>
      </c>
      <c r="X317" s="155" t="str">
        <f t="shared" si="20"/>
        <v/>
      </c>
      <c r="Y317" s="157" t="str">
        <f t="shared" si="21"/>
        <v/>
      </c>
      <c r="Z317" s="276" t="str">
        <f t="shared" si="22"/>
        <v/>
      </c>
      <c r="AA317" s="279" t="str">
        <f t="shared" si="23"/>
        <v/>
      </c>
      <c r="AB317" s="277" t="str">
        <f t="shared" si="24"/>
        <v/>
      </c>
    </row>
    <row r="318" spans="1:28" ht="14.3" customHeight="1">
      <c r="A318" s="304"/>
      <c r="B318" s="305"/>
      <c r="C318" s="330"/>
      <c r="D318" s="301"/>
      <c r="E318" s="301"/>
      <c r="F318" s="301"/>
      <c r="G318" s="301"/>
      <c r="H318" s="306"/>
      <c r="I318" s="306"/>
      <c r="J318" s="306"/>
      <c r="K318" s="306"/>
      <c r="L318" s="306"/>
      <c r="M318" s="306"/>
      <c r="N318" s="335"/>
      <c r="O318" s="335"/>
      <c r="P318" s="470"/>
      <c r="Q318" s="470"/>
      <c r="R318" s="470"/>
      <c r="S318" s="470"/>
      <c r="T318" s="470"/>
      <c r="U318" s="470"/>
      <c r="V318" s="471"/>
      <c r="W318" s="139" t="str">
        <f>IF(A318="","", IF(B318="LDV/LDT1", 0.3,  IF(B318="LDT2", 0.4, IF(OR(B318="HLDT/MDPV",B318="HLDT Allowance only", B318="MDPV Allowance only"), 0.5, IF(B318="HDV", 0.6,   ERROR)))))</f>
        <v/>
      </c>
      <c r="X318" s="155" t="str">
        <f t="shared" si="20"/>
        <v/>
      </c>
      <c r="Y318" s="157" t="str">
        <f t="shared" si="21"/>
        <v/>
      </c>
      <c r="Z318" s="276" t="str">
        <f t="shared" si="22"/>
        <v/>
      </c>
      <c r="AA318" s="279" t="str">
        <f t="shared" si="23"/>
        <v/>
      </c>
      <c r="AB318" s="277" t="str">
        <f t="shared" si="24"/>
        <v/>
      </c>
    </row>
    <row r="319" spans="1:28" ht="14.3" customHeight="1">
      <c r="A319" s="304"/>
      <c r="B319" s="305"/>
      <c r="C319" s="330"/>
      <c r="D319" s="301"/>
      <c r="E319" s="301"/>
      <c r="F319" s="301"/>
      <c r="G319" s="301"/>
      <c r="H319" s="306"/>
      <c r="I319" s="306"/>
      <c r="J319" s="306"/>
      <c r="K319" s="306"/>
      <c r="L319" s="306"/>
      <c r="M319" s="306"/>
      <c r="N319" s="335"/>
      <c r="O319" s="335"/>
      <c r="P319" s="470"/>
      <c r="Q319" s="470"/>
      <c r="R319" s="470"/>
      <c r="S319" s="470"/>
      <c r="T319" s="470"/>
      <c r="U319" s="470"/>
      <c r="V319" s="471"/>
      <c r="W319" s="139" t="str">
        <f>IF(A319="","", IF(B319="LDV/LDT1", 0.3,  IF(B319="LDT2", 0.4, IF(OR(B319="HLDT/MDPV",B319="HLDT Allowance only", B319="MDPV Allowance only"), 0.5, IF(B319="HDV", 0.6,   ERROR)))))</f>
        <v/>
      </c>
      <c r="X319" s="155" t="str">
        <f t="shared" si="20"/>
        <v/>
      </c>
      <c r="Y319" s="157" t="str">
        <f t="shared" si="21"/>
        <v/>
      </c>
      <c r="Z319" s="276" t="str">
        <f t="shared" si="22"/>
        <v/>
      </c>
      <c r="AA319" s="279" t="str">
        <f t="shared" si="23"/>
        <v/>
      </c>
      <c r="AB319" s="277" t="str">
        <f t="shared" si="24"/>
        <v/>
      </c>
    </row>
    <row r="320" spans="1:28" ht="14.3" customHeight="1">
      <c r="A320" s="304"/>
      <c r="B320" s="305"/>
      <c r="C320" s="330"/>
      <c r="D320" s="301"/>
      <c r="E320" s="301"/>
      <c r="F320" s="301"/>
      <c r="G320" s="301"/>
      <c r="H320" s="306"/>
      <c r="I320" s="306"/>
      <c r="J320" s="306"/>
      <c r="K320" s="306"/>
      <c r="L320" s="306"/>
      <c r="M320" s="306"/>
      <c r="N320" s="335"/>
      <c r="O320" s="335"/>
      <c r="P320" s="470"/>
      <c r="Q320" s="470"/>
      <c r="R320" s="470"/>
      <c r="S320" s="470"/>
      <c r="T320" s="470"/>
      <c r="U320" s="470"/>
      <c r="V320" s="471"/>
      <c r="W320" s="139" t="str">
        <f>IF(A320="","", IF(B320="LDV/LDT1", 0.3,  IF(B320="LDT2", 0.4, IF(OR(B320="HLDT/MDPV",B320="HLDT Allowance only", B320="MDPV Allowance only"), 0.5, IF(B320="HDV", 0.6,   ERROR)))))</f>
        <v/>
      </c>
      <c r="X320" s="155" t="str">
        <f t="shared" si="20"/>
        <v/>
      </c>
      <c r="Y320" s="157" t="str">
        <f t="shared" si="21"/>
        <v/>
      </c>
      <c r="Z320" s="276" t="str">
        <f t="shared" si="22"/>
        <v/>
      </c>
      <c r="AA320" s="279" t="str">
        <f t="shared" si="23"/>
        <v/>
      </c>
      <c r="AB320" s="277" t="str">
        <f t="shared" si="24"/>
        <v/>
      </c>
    </row>
    <row r="321" spans="1:28" ht="14.3" customHeight="1">
      <c r="A321" s="304"/>
      <c r="B321" s="305"/>
      <c r="C321" s="330"/>
      <c r="D321" s="301"/>
      <c r="E321" s="301"/>
      <c r="F321" s="301"/>
      <c r="G321" s="301"/>
      <c r="H321" s="306"/>
      <c r="I321" s="306"/>
      <c r="J321" s="306"/>
      <c r="K321" s="306"/>
      <c r="L321" s="306"/>
      <c r="M321" s="306"/>
      <c r="N321" s="335"/>
      <c r="O321" s="335"/>
      <c r="P321" s="470"/>
      <c r="Q321" s="470"/>
      <c r="R321" s="470"/>
      <c r="S321" s="470"/>
      <c r="T321" s="470"/>
      <c r="U321" s="470"/>
      <c r="V321" s="471"/>
      <c r="W321" s="139" t="str">
        <f>IF(A321="","", IF(B321="LDV/LDT1", 0.3,  IF(B321="LDT2", 0.4, IF(OR(B321="HLDT/MDPV",B321="HLDT Allowance only", B321="MDPV Allowance only"), 0.5, IF(B321="HDV", 0.6,   ERROR)))))</f>
        <v/>
      </c>
      <c r="X321" s="155" t="str">
        <f t="shared" si="20"/>
        <v/>
      </c>
      <c r="Y321" s="157" t="str">
        <f t="shared" si="21"/>
        <v/>
      </c>
      <c r="Z321" s="276" t="str">
        <f t="shared" si="22"/>
        <v/>
      </c>
      <c r="AA321" s="279" t="str">
        <f t="shared" si="23"/>
        <v/>
      </c>
      <c r="AB321" s="277" t="str">
        <f t="shared" si="24"/>
        <v/>
      </c>
    </row>
    <row r="322" spans="1:28" ht="14.3" customHeight="1">
      <c r="A322" s="304"/>
      <c r="B322" s="305"/>
      <c r="C322" s="330"/>
      <c r="D322" s="301"/>
      <c r="E322" s="301"/>
      <c r="F322" s="301"/>
      <c r="G322" s="301"/>
      <c r="H322" s="306"/>
      <c r="I322" s="306"/>
      <c r="J322" s="306"/>
      <c r="K322" s="306"/>
      <c r="L322" s="306"/>
      <c r="M322" s="306"/>
      <c r="N322" s="335"/>
      <c r="O322" s="335"/>
      <c r="P322" s="470"/>
      <c r="Q322" s="470"/>
      <c r="R322" s="470"/>
      <c r="S322" s="470"/>
      <c r="T322" s="470"/>
      <c r="U322" s="470"/>
      <c r="V322" s="471"/>
      <c r="W322" s="139" t="str">
        <f>IF(A322="","", IF(B322="LDV/LDT1", 0.3,  IF(B322="LDT2", 0.4, IF(OR(B322="HLDT/MDPV",B322="HLDT Allowance only", B322="MDPV Allowance only"), 0.5, IF(B322="HDV", 0.6,   ERROR)))))</f>
        <v/>
      </c>
      <c r="X322" s="155" t="str">
        <f t="shared" si="20"/>
        <v/>
      </c>
      <c r="Y322" s="157" t="str">
        <f t="shared" si="21"/>
        <v/>
      </c>
      <c r="Z322" s="276" t="str">
        <f t="shared" si="22"/>
        <v/>
      </c>
      <c r="AA322" s="279" t="str">
        <f t="shared" si="23"/>
        <v/>
      </c>
      <c r="AB322" s="277" t="str">
        <f t="shared" si="24"/>
        <v/>
      </c>
    </row>
    <row r="323" spans="1:28" ht="14.3" customHeight="1">
      <c r="A323" s="304"/>
      <c r="B323" s="305"/>
      <c r="C323" s="330"/>
      <c r="D323" s="301"/>
      <c r="E323" s="301"/>
      <c r="F323" s="301"/>
      <c r="G323" s="301"/>
      <c r="H323" s="306"/>
      <c r="I323" s="306"/>
      <c r="J323" s="306"/>
      <c r="K323" s="306"/>
      <c r="L323" s="306"/>
      <c r="M323" s="306"/>
      <c r="N323" s="335"/>
      <c r="O323" s="335"/>
      <c r="P323" s="470"/>
      <c r="Q323" s="470"/>
      <c r="R323" s="470"/>
      <c r="S323" s="470"/>
      <c r="T323" s="470"/>
      <c r="U323" s="470"/>
      <c r="V323" s="471"/>
      <c r="W323" s="139" t="str">
        <f>IF(A323="","", IF(B323="LDV/LDT1", 0.3,  IF(B323="LDT2", 0.4, IF(OR(B323="HLDT/MDPV",B323="HLDT Allowance only", B323="MDPV Allowance only"), 0.5, IF(B323="HDV", 0.6,   ERROR)))))</f>
        <v/>
      </c>
      <c r="X323" s="155" t="str">
        <f t="shared" si="20"/>
        <v/>
      </c>
      <c r="Y323" s="157" t="str">
        <f t="shared" si="21"/>
        <v/>
      </c>
      <c r="Z323" s="276" t="str">
        <f t="shared" si="22"/>
        <v/>
      </c>
      <c r="AA323" s="279" t="str">
        <f t="shared" si="23"/>
        <v/>
      </c>
      <c r="AB323" s="277" t="str">
        <f t="shared" si="24"/>
        <v/>
      </c>
    </row>
    <row r="324" spans="1:28" ht="14.3" customHeight="1">
      <c r="A324" s="304"/>
      <c r="B324" s="305"/>
      <c r="C324" s="330"/>
      <c r="D324" s="301"/>
      <c r="E324" s="301"/>
      <c r="F324" s="301"/>
      <c r="G324" s="301"/>
      <c r="H324" s="306"/>
      <c r="I324" s="306"/>
      <c r="J324" s="306"/>
      <c r="K324" s="306"/>
      <c r="L324" s="306"/>
      <c r="M324" s="306"/>
      <c r="N324" s="335"/>
      <c r="O324" s="335"/>
      <c r="P324" s="470"/>
      <c r="Q324" s="470"/>
      <c r="R324" s="470"/>
      <c r="S324" s="470"/>
      <c r="T324" s="470"/>
      <c r="U324" s="470"/>
      <c r="V324" s="471"/>
      <c r="W324" s="139" t="str">
        <f>IF(A324="","", IF(B324="LDV/LDT1", 0.3,  IF(B324="LDT2", 0.4, IF(OR(B324="HLDT/MDPV",B324="HLDT Allowance only", B324="MDPV Allowance only"), 0.5, IF(B324="HDV", 0.6,   ERROR)))))</f>
        <v/>
      </c>
      <c r="X324" s="155" t="str">
        <f t="shared" si="20"/>
        <v/>
      </c>
      <c r="Y324" s="157" t="str">
        <f t="shared" si="21"/>
        <v/>
      </c>
      <c r="Z324" s="276" t="str">
        <f t="shared" si="22"/>
        <v/>
      </c>
      <c r="AA324" s="279" t="str">
        <f t="shared" si="23"/>
        <v/>
      </c>
      <c r="AB324" s="277" t="str">
        <f t="shared" si="24"/>
        <v/>
      </c>
    </row>
    <row r="325" spans="1:28" ht="14.3" customHeight="1">
      <c r="A325" s="304"/>
      <c r="B325" s="305"/>
      <c r="C325" s="330"/>
      <c r="D325" s="301"/>
      <c r="E325" s="301"/>
      <c r="F325" s="301"/>
      <c r="G325" s="301"/>
      <c r="H325" s="306"/>
      <c r="I325" s="306"/>
      <c r="J325" s="306"/>
      <c r="K325" s="306"/>
      <c r="L325" s="306"/>
      <c r="M325" s="306"/>
      <c r="N325" s="335"/>
      <c r="O325" s="335"/>
      <c r="P325" s="470"/>
      <c r="Q325" s="470"/>
      <c r="R325" s="470"/>
      <c r="S325" s="470"/>
      <c r="T325" s="470"/>
      <c r="U325" s="470"/>
      <c r="V325" s="471"/>
      <c r="W325" s="139" t="str">
        <f>IF(A325="","", IF(B325="LDV/LDT1", 0.3,  IF(B325="LDT2", 0.4, IF(OR(B325="HLDT/MDPV",B325="HLDT Allowance only", B325="MDPV Allowance only"), 0.5, IF(B325="HDV", 0.6,   ERROR)))))</f>
        <v/>
      </c>
      <c r="X325" s="155" t="str">
        <f t="shared" si="20"/>
        <v/>
      </c>
      <c r="Y325" s="157" t="str">
        <f t="shared" si="21"/>
        <v/>
      </c>
      <c r="Z325" s="276" t="str">
        <f t="shared" si="22"/>
        <v/>
      </c>
      <c r="AA325" s="279" t="str">
        <f t="shared" si="23"/>
        <v/>
      </c>
      <c r="AB325" s="277" t="str">
        <f t="shared" si="24"/>
        <v/>
      </c>
    </row>
    <row r="326" spans="1:28" ht="14.3" customHeight="1">
      <c r="A326" s="304"/>
      <c r="B326" s="305"/>
      <c r="C326" s="330"/>
      <c r="D326" s="301"/>
      <c r="E326" s="301"/>
      <c r="F326" s="301"/>
      <c r="G326" s="301"/>
      <c r="H326" s="306"/>
      <c r="I326" s="306"/>
      <c r="J326" s="306"/>
      <c r="K326" s="306"/>
      <c r="L326" s="306"/>
      <c r="M326" s="306"/>
      <c r="N326" s="335"/>
      <c r="O326" s="335"/>
      <c r="P326" s="470"/>
      <c r="Q326" s="470"/>
      <c r="R326" s="470"/>
      <c r="S326" s="470"/>
      <c r="T326" s="470"/>
      <c r="U326" s="470"/>
      <c r="V326" s="471"/>
      <c r="W326" s="139" t="str">
        <f>IF(A326="","", IF(B326="LDV/LDT1", 0.3,  IF(B326="LDT2", 0.4, IF(OR(B326="HLDT/MDPV",B326="HLDT Allowance only", B326="MDPV Allowance only"), 0.5, IF(B326="HDV", 0.6,   ERROR)))))</f>
        <v/>
      </c>
      <c r="X326" s="155" t="str">
        <f t="shared" si="20"/>
        <v/>
      </c>
      <c r="Y326" s="157" t="str">
        <f t="shared" si="21"/>
        <v/>
      </c>
      <c r="Z326" s="276" t="str">
        <f t="shared" si="22"/>
        <v/>
      </c>
      <c r="AA326" s="279" t="str">
        <f t="shared" si="23"/>
        <v/>
      </c>
      <c r="AB326" s="277" t="str">
        <f t="shared" si="24"/>
        <v/>
      </c>
    </row>
    <row r="327" spans="1:28" ht="14.3" customHeight="1">
      <c r="A327" s="304"/>
      <c r="B327" s="305"/>
      <c r="C327" s="330"/>
      <c r="D327" s="301"/>
      <c r="E327" s="301"/>
      <c r="F327" s="301"/>
      <c r="G327" s="301"/>
      <c r="H327" s="306"/>
      <c r="I327" s="306"/>
      <c r="J327" s="306"/>
      <c r="K327" s="306"/>
      <c r="L327" s="306"/>
      <c r="M327" s="306"/>
      <c r="N327" s="335"/>
      <c r="O327" s="335"/>
      <c r="P327" s="470"/>
      <c r="Q327" s="470"/>
      <c r="R327" s="470"/>
      <c r="S327" s="470"/>
      <c r="T327" s="470"/>
      <c r="U327" s="470"/>
      <c r="V327" s="471"/>
      <c r="W327" s="139" t="str">
        <f>IF(A327="","", IF(B327="LDV/LDT1", 0.3,  IF(B327="LDT2", 0.4, IF(OR(B327="HLDT/MDPV",B327="HLDT Allowance only", B327="MDPV Allowance only"), 0.5, IF(B327="HDV", 0.6,   ERROR)))))</f>
        <v/>
      </c>
      <c r="X327" s="155" t="str">
        <f t="shared" si="20"/>
        <v/>
      </c>
      <c r="Y327" s="157" t="str">
        <f t="shared" si="21"/>
        <v/>
      </c>
      <c r="Z327" s="276" t="str">
        <f t="shared" si="22"/>
        <v/>
      </c>
      <c r="AA327" s="279" t="str">
        <f t="shared" si="23"/>
        <v/>
      </c>
      <c r="AB327" s="277" t="str">
        <f t="shared" si="24"/>
        <v/>
      </c>
    </row>
    <row r="328" spans="1:28" ht="14.3" customHeight="1">
      <c r="A328" s="304"/>
      <c r="B328" s="305"/>
      <c r="C328" s="330"/>
      <c r="D328" s="301"/>
      <c r="E328" s="301"/>
      <c r="F328" s="301"/>
      <c r="G328" s="301"/>
      <c r="H328" s="306"/>
      <c r="I328" s="306"/>
      <c r="J328" s="306"/>
      <c r="K328" s="306"/>
      <c r="L328" s="306"/>
      <c r="M328" s="306"/>
      <c r="N328" s="335"/>
      <c r="O328" s="335"/>
      <c r="P328" s="470"/>
      <c r="Q328" s="470"/>
      <c r="R328" s="470"/>
      <c r="S328" s="470"/>
      <c r="T328" s="470"/>
      <c r="U328" s="470"/>
      <c r="V328" s="471"/>
      <c r="W328" s="139" t="str">
        <f>IF(A328="","", IF(B328="LDV/LDT1", 0.3,  IF(B328="LDT2", 0.4, IF(OR(B328="HLDT/MDPV",B328="HLDT Allowance only", B328="MDPV Allowance only"), 0.5, IF(B328="HDV", 0.6,   ERROR)))))</f>
        <v/>
      </c>
      <c r="X328" s="155" t="str">
        <f t="shared" si="20"/>
        <v/>
      </c>
      <c r="Y328" s="157" t="str">
        <f t="shared" si="21"/>
        <v/>
      </c>
      <c r="Z328" s="276" t="str">
        <f t="shared" si="22"/>
        <v/>
      </c>
      <c r="AA328" s="279" t="str">
        <f t="shared" si="23"/>
        <v/>
      </c>
      <c r="AB328" s="277" t="str">
        <f t="shared" si="24"/>
        <v/>
      </c>
    </row>
    <row r="329" spans="1:28" ht="14.3" customHeight="1">
      <c r="A329" s="304"/>
      <c r="B329" s="305"/>
      <c r="C329" s="330"/>
      <c r="D329" s="301"/>
      <c r="E329" s="301"/>
      <c r="F329" s="301"/>
      <c r="G329" s="301"/>
      <c r="H329" s="306"/>
      <c r="I329" s="306"/>
      <c r="J329" s="306"/>
      <c r="K329" s="306"/>
      <c r="L329" s="306"/>
      <c r="M329" s="306"/>
      <c r="N329" s="335"/>
      <c r="O329" s="335"/>
      <c r="P329" s="470"/>
      <c r="Q329" s="470"/>
      <c r="R329" s="470"/>
      <c r="S329" s="470"/>
      <c r="T329" s="470"/>
      <c r="U329" s="470"/>
      <c r="V329" s="471"/>
      <c r="W329" s="139" t="str">
        <f>IF(A329="","", IF(B329="LDV/LDT1", 0.3,  IF(B329="LDT2", 0.4, IF(OR(B329="HLDT/MDPV",B329="HLDT Allowance only", B329="MDPV Allowance only"), 0.5, IF(B329="HDV", 0.6,   ERROR)))))</f>
        <v/>
      </c>
      <c r="X329" s="155" t="str">
        <f t="shared" si="20"/>
        <v/>
      </c>
      <c r="Y329" s="157" t="str">
        <f t="shared" si="21"/>
        <v/>
      </c>
      <c r="Z329" s="276" t="str">
        <f t="shared" si="22"/>
        <v/>
      </c>
      <c r="AA329" s="279" t="str">
        <f t="shared" si="23"/>
        <v/>
      </c>
      <c r="AB329" s="277" t="str">
        <f t="shared" si="24"/>
        <v/>
      </c>
    </row>
    <row r="330" spans="1:28" ht="14.3" customHeight="1">
      <c r="A330" s="304"/>
      <c r="B330" s="305"/>
      <c r="C330" s="330"/>
      <c r="D330" s="301"/>
      <c r="E330" s="301"/>
      <c r="F330" s="301"/>
      <c r="G330" s="301"/>
      <c r="H330" s="306"/>
      <c r="I330" s="306"/>
      <c r="J330" s="306"/>
      <c r="K330" s="306"/>
      <c r="L330" s="306"/>
      <c r="M330" s="306"/>
      <c r="N330" s="335"/>
      <c r="O330" s="335"/>
      <c r="P330" s="470"/>
      <c r="Q330" s="470"/>
      <c r="R330" s="470"/>
      <c r="S330" s="470"/>
      <c r="T330" s="470"/>
      <c r="U330" s="470"/>
      <c r="V330" s="471"/>
      <c r="W330" s="139" t="str">
        <f>IF(A330="","", IF(B330="LDV/LDT1", 0.3,  IF(B330="LDT2", 0.4, IF(OR(B330="HLDT/MDPV",B330="HLDT Allowance only", B330="MDPV Allowance only"), 0.5, IF(B330="HDV", 0.6,   ERROR)))))</f>
        <v/>
      </c>
      <c r="X330" s="155" t="str">
        <f t="shared" si="20"/>
        <v/>
      </c>
      <c r="Y330" s="157" t="str">
        <f t="shared" si="21"/>
        <v/>
      </c>
      <c r="Z330" s="276" t="str">
        <f t="shared" si="22"/>
        <v/>
      </c>
      <c r="AA330" s="279" t="str">
        <f t="shared" si="23"/>
        <v/>
      </c>
      <c r="AB330" s="277" t="str">
        <f t="shared" si="24"/>
        <v/>
      </c>
    </row>
    <row r="331" spans="1:28" ht="14.3" customHeight="1">
      <c r="A331" s="304"/>
      <c r="B331" s="305"/>
      <c r="C331" s="330"/>
      <c r="D331" s="301"/>
      <c r="E331" s="301"/>
      <c r="F331" s="301"/>
      <c r="G331" s="301"/>
      <c r="H331" s="306"/>
      <c r="I331" s="306"/>
      <c r="J331" s="306"/>
      <c r="K331" s="306"/>
      <c r="L331" s="306"/>
      <c r="M331" s="306"/>
      <c r="N331" s="335"/>
      <c r="O331" s="335"/>
      <c r="P331" s="470"/>
      <c r="Q331" s="470"/>
      <c r="R331" s="470"/>
      <c r="S331" s="470"/>
      <c r="T331" s="470"/>
      <c r="U331" s="470"/>
      <c r="V331" s="471"/>
      <c r="W331" s="139" t="str">
        <f>IF(A331="","", IF(B331="LDV/LDT1", 0.3,  IF(B331="LDT2", 0.4, IF(OR(B331="HLDT/MDPV",B331="HLDT Allowance only", B331="MDPV Allowance only"), 0.5, IF(B331="HDV", 0.6,   ERROR)))))</f>
        <v/>
      </c>
      <c r="X331" s="155" t="str">
        <f t="shared" si="20"/>
        <v/>
      </c>
      <c r="Y331" s="157" t="str">
        <f t="shared" si="21"/>
        <v/>
      </c>
      <c r="Z331" s="276" t="str">
        <f t="shared" si="22"/>
        <v/>
      </c>
      <c r="AA331" s="279" t="str">
        <f t="shared" si="23"/>
        <v/>
      </c>
      <c r="AB331" s="277" t="str">
        <f t="shared" si="24"/>
        <v/>
      </c>
    </row>
    <row r="332" spans="1:28" ht="14.3" customHeight="1">
      <c r="A332" s="304"/>
      <c r="B332" s="305"/>
      <c r="C332" s="330"/>
      <c r="D332" s="301"/>
      <c r="E332" s="301"/>
      <c r="F332" s="301"/>
      <c r="G332" s="301"/>
      <c r="H332" s="306"/>
      <c r="I332" s="306"/>
      <c r="J332" s="306"/>
      <c r="K332" s="306"/>
      <c r="L332" s="306"/>
      <c r="M332" s="306"/>
      <c r="N332" s="335"/>
      <c r="O332" s="335"/>
      <c r="P332" s="470"/>
      <c r="Q332" s="470"/>
      <c r="R332" s="470"/>
      <c r="S332" s="470"/>
      <c r="T332" s="470"/>
      <c r="U332" s="470"/>
      <c r="V332" s="471"/>
      <c r="W332" s="139" t="str">
        <f>IF(A332="","", IF(B332="LDV/LDT1", 0.3,  IF(B332="LDT2", 0.4, IF(OR(B332="HLDT/MDPV",B332="HLDT Allowance only", B332="MDPV Allowance only"), 0.5, IF(B332="HDV", 0.6,   ERROR)))))</f>
        <v/>
      </c>
      <c r="X332" s="155" t="str">
        <f t="shared" si="20"/>
        <v/>
      </c>
      <c r="Y332" s="157" t="str">
        <f t="shared" si="21"/>
        <v/>
      </c>
      <c r="Z332" s="276" t="str">
        <f t="shared" si="22"/>
        <v/>
      </c>
      <c r="AA332" s="279" t="str">
        <f t="shared" si="23"/>
        <v/>
      </c>
      <c r="AB332" s="277" t="str">
        <f t="shared" si="24"/>
        <v/>
      </c>
    </row>
    <row r="333" spans="1:28" ht="14.3" customHeight="1">
      <c r="A333" s="304"/>
      <c r="B333" s="305"/>
      <c r="C333" s="330"/>
      <c r="D333" s="301"/>
      <c r="E333" s="301"/>
      <c r="F333" s="301"/>
      <c r="G333" s="301"/>
      <c r="H333" s="306"/>
      <c r="I333" s="306"/>
      <c r="J333" s="306"/>
      <c r="K333" s="306"/>
      <c r="L333" s="306"/>
      <c r="M333" s="306"/>
      <c r="N333" s="335"/>
      <c r="O333" s="335"/>
      <c r="P333" s="470"/>
      <c r="Q333" s="470"/>
      <c r="R333" s="470"/>
      <c r="S333" s="470"/>
      <c r="T333" s="470"/>
      <c r="U333" s="470"/>
      <c r="V333" s="471"/>
      <c r="W333" s="139" t="str">
        <f>IF(A333="","", IF(B333="LDV/LDT1", 0.3,  IF(B333="LDT2", 0.4, IF(OR(B333="HLDT/MDPV",B333="HLDT Allowance only", B333="MDPV Allowance only"), 0.5, IF(B333="HDV", 0.6,   ERROR)))))</f>
        <v/>
      </c>
      <c r="X333" s="155" t="str">
        <f t="shared" si="20"/>
        <v/>
      </c>
      <c r="Y333" s="157" t="str">
        <f t="shared" si="21"/>
        <v/>
      </c>
      <c r="Z333" s="276" t="str">
        <f t="shared" si="22"/>
        <v/>
      </c>
      <c r="AA333" s="279" t="str">
        <f t="shared" si="23"/>
        <v/>
      </c>
      <c r="AB333" s="277" t="str">
        <f t="shared" si="24"/>
        <v/>
      </c>
    </row>
    <row r="334" spans="1:28" ht="14.3" customHeight="1">
      <c r="A334" s="304"/>
      <c r="B334" s="305"/>
      <c r="C334" s="330"/>
      <c r="D334" s="301"/>
      <c r="E334" s="301"/>
      <c r="F334" s="301"/>
      <c r="G334" s="301"/>
      <c r="H334" s="306"/>
      <c r="I334" s="306"/>
      <c r="J334" s="306"/>
      <c r="K334" s="306"/>
      <c r="L334" s="306"/>
      <c r="M334" s="306"/>
      <c r="N334" s="335"/>
      <c r="O334" s="335"/>
      <c r="P334" s="470"/>
      <c r="Q334" s="470"/>
      <c r="R334" s="470"/>
      <c r="S334" s="470"/>
      <c r="T334" s="470"/>
      <c r="U334" s="470"/>
      <c r="V334" s="471"/>
      <c r="W334" s="139" t="str">
        <f>IF(A334="","", IF(B334="LDV/LDT1", 0.3,  IF(B334="LDT2", 0.4, IF(OR(B334="HLDT/MDPV",B334="HLDT Allowance only", B334="MDPV Allowance only"), 0.5, IF(B334="HDV", 0.6,   ERROR)))))</f>
        <v/>
      </c>
      <c r="X334" s="155" t="str">
        <f t="shared" si="20"/>
        <v/>
      </c>
      <c r="Y334" s="157" t="str">
        <f t="shared" si="21"/>
        <v/>
      </c>
      <c r="Z334" s="276" t="str">
        <f t="shared" si="22"/>
        <v/>
      </c>
      <c r="AA334" s="279" t="str">
        <f t="shared" si="23"/>
        <v/>
      </c>
      <c r="AB334" s="277" t="str">
        <f t="shared" si="24"/>
        <v/>
      </c>
    </row>
    <row r="335" spans="1:28" ht="14.3" customHeight="1">
      <c r="A335" s="304"/>
      <c r="B335" s="305"/>
      <c r="C335" s="330"/>
      <c r="D335" s="301"/>
      <c r="E335" s="301"/>
      <c r="F335" s="301"/>
      <c r="G335" s="301"/>
      <c r="H335" s="306"/>
      <c r="I335" s="306"/>
      <c r="J335" s="306"/>
      <c r="K335" s="306"/>
      <c r="L335" s="306"/>
      <c r="M335" s="306"/>
      <c r="N335" s="335"/>
      <c r="O335" s="335"/>
      <c r="P335" s="470"/>
      <c r="Q335" s="470"/>
      <c r="R335" s="470"/>
      <c r="S335" s="470"/>
      <c r="T335" s="470"/>
      <c r="U335" s="470"/>
      <c r="V335" s="471"/>
      <c r="W335" s="139" t="str">
        <f>IF(A335="","", IF(B335="LDV/LDT1", 0.3,  IF(B335="LDT2", 0.4, IF(OR(B335="HLDT/MDPV",B335="HLDT Allowance only", B335="MDPV Allowance only"), 0.5, IF(B335="HDV", 0.6,   ERROR)))))</f>
        <v/>
      </c>
      <c r="X335" s="155" t="str">
        <f t="shared" si="20"/>
        <v/>
      </c>
      <c r="Y335" s="157" t="str">
        <f t="shared" si="21"/>
        <v/>
      </c>
      <c r="Z335" s="276" t="str">
        <f t="shared" si="22"/>
        <v/>
      </c>
      <c r="AA335" s="279" t="str">
        <f t="shared" si="23"/>
        <v/>
      </c>
      <c r="AB335" s="277" t="str">
        <f t="shared" si="24"/>
        <v/>
      </c>
    </row>
    <row r="336" spans="1:28" ht="14.3" customHeight="1">
      <c r="A336" s="304"/>
      <c r="B336" s="305"/>
      <c r="C336" s="330"/>
      <c r="D336" s="301"/>
      <c r="E336" s="301"/>
      <c r="F336" s="301"/>
      <c r="G336" s="301"/>
      <c r="H336" s="306"/>
      <c r="I336" s="306"/>
      <c r="J336" s="306"/>
      <c r="K336" s="306"/>
      <c r="L336" s="306"/>
      <c r="M336" s="306"/>
      <c r="N336" s="335"/>
      <c r="O336" s="335"/>
      <c r="P336" s="470"/>
      <c r="Q336" s="470"/>
      <c r="R336" s="470"/>
      <c r="S336" s="470"/>
      <c r="T336" s="470"/>
      <c r="U336" s="470"/>
      <c r="V336" s="471"/>
      <c r="W336" s="139" t="str">
        <f>IF(A336="","", IF(B336="LDV/LDT1", 0.3,  IF(B336="LDT2", 0.4, IF(OR(B336="HLDT/MDPV",B336="HLDT Allowance only", B336="MDPV Allowance only"), 0.5, IF(B336="HDV", 0.6,   ERROR)))))</f>
        <v/>
      </c>
      <c r="X336" s="155" t="str">
        <f t="shared" si="20"/>
        <v/>
      </c>
      <c r="Y336" s="157" t="str">
        <f t="shared" si="21"/>
        <v/>
      </c>
      <c r="Z336" s="276" t="str">
        <f t="shared" si="22"/>
        <v/>
      </c>
      <c r="AA336" s="279" t="str">
        <f t="shared" si="23"/>
        <v/>
      </c>
      <c r="AB336" s="277" t="str">
        <f t="shared" si="24"/>
        <v/>
      </c>
    </row>
    <row r="337" spans="1:28" ht="14.3" customHeight="1">
      <c r="A337" s="304"/>
      <c r="B337" s="305"/>
      <c r="C337" s="330"/>
      <c r="D337" s="301"/>
      <c r="E337" s="301"/>
      <c r="F337" s="301"/>
      <c r="G337" s="301"/>
      <c r="H337" s="306"/>
      <c r="I337" s="306"/>
      <c r="J337" s="306"/>
      <c r="K337" s="306"/>
      <c r="L337" s="306"/>
      <c r="M337" s="306"/>
      <c r="N337" s="335"/>
      <c r="O337" s="335"/>
      <c r="P337" s="470"/>
      <c r="Q337" s="470"/>
      <c r="R337" s="470"/>
      <c r="S337" s="470"/>
      <c r="T337" s="470"/>
      <c r="U337" s="470"/>
      <c r="V337" s="471"/>
      <c r="W337" s="139" t="str">
        <f>IF(A337="","", IF(B337="LDV/LDT1", 0.3,  IF(B337="LDT2", 0.4, IF(OR(B337="HLDT/MDPV",B337="HLDT Allowance only", B337="MDPV Allowance only"), 0.5, IF(B337="HDV", 0.6,   ERROR)))))</f>
        <v/>
      </c>
      <c r="X337" s="155" t="str">
        <f t="shared" si="20"/>
        <v/>
      </c>
      <c r="Y337" s="157" t="str">
        <f t="shared" si="21"/>
        <v/>
      </c>
      <c r="Z337" s="276" t="str">
        <f t="shared" si="22"/>
        <v/>
      </c>
      <c r="AA337" s="279" t="str">
        <f t="shared" si="23"/>
        <v/>
      </c>
      <c r="AB337" s="277" t="str">
        <f t="shared" si="24"/>
        <v/>
      </c>
    </row>
    <row r="338" spans="1:28" ht="14.3" customHeight="1">
      <c r="A338" s="304"/>
      <c r="B338" s="305"/>
      <c r="C338" s="330"/>
      <c r="D338" s="301"/>
      <c r="E338" s="301"/>
      <c r="F338" s="301"/>
      <c r="G338" s="301"/>
      <c r="H338" s="306"/>
      <c r="I338" s="306"/>
      <c r="J338" s="306"/>
      <c r="K338" s="306"/>
      <c r="L338" s="306"/>
      <c r="M338" s="306"/>
      <c r="N338" s="335"/>
      <c r="O338" s="335"/>
      <c r="P338" s="470"/>
      <c r="Q338" s="470"/>
      <c r="R338" s="470"/>
      <c r="S338" s="470"/>
      <c r="T338" s="470"/>
      <c r="U338" s="470"/>
      <c r="V338" s="471"/>
      <c r="W338" s="139" t="str">
        <f>IF(A338="","", IF(B338="LDV/LDT1", 0.3,  IF(B338="LDT2", 0.4, IF(OR(B338="HLDT/MDPV",B338="HLDT Allowance only", B338="MDPV Allowance only"), 0.5, IF(B338="HDV", 0.6,   ERROR)))))</f>
        <v/>
      </c>
      <c r="X338" s="155" t="str">
        <f t="shared" si="20"/>
        <v/>
      </c>
      <c r="Y338" s="157" t="str">
        <f t="shared" si="21"/>
        <v/>
      </c>
      <c r="Z338" s="276" t="str">
        <f t="shared" si="22"/>
        <v/>
      </c>
      <c r="AA338" s="279" t="str">
        <f t="shared" si="23"/>
        <v/>
      </c>
      <c r="AB338" s="277" t="str">
        <f t="shared" si="24"/>
        <v/>
      </c>
    </row>
    <row r="339" spans="1:28" ht="14.3" customHeight="1">
      <c r="A339" s="304"/>
      <c r="B339" s="305"/>
      <c r="C339" s="330"/>
      <c r="D339" s="301"/>
      <c r="E339" s="301"/>
      <c r="F339" s="301"/>
      <c r="G339" s="301"/>
      <c r="H339" s="306"/>
      <c r="I339" s="306"/>
      <c r="J339" s="306"/>
      <c r="K339" s="306"/>
      <c r="L339" s="306"/>
      <c r="M339" s="306"/>
      <c r="N339" s="335"/>
      <c r="O339" s="335"/>
      <c r="P339" s="470"/>
      <c r="Q339" s="470"/>
      <c r="R339" s="470"/>
      <c r="S339" s="470"/>
      <c r="T339" s="470"/>
      <c r="U339" s="470"/>
      <c r="V339" s="471"/>
      <c r="W339" s="139" t="str">
        <f>IF(A339="","", IF(B339="LDV/LDT1", 0.3,  IF(B339="LDT2", 0.4, IF(OR(B339="HLDT/MDPV",B339="HLDT Allowance only", B339="MDPV Allowance only"), 0.5, IF(B339="HDV", 0.6,   ERROR)))))</f>
        <v/>
      </c>
      <c r="X339" s="155" t="str">
        <f t="shared" si="20"/>
        <v/>
      </c>
      <c r="Y339" s="157" t="str">
        <f t="shared" si="21"/>
        <v/>
      </c>
      <c r="Z339" s="276" t="str">
        <f t="shared" si="22"/>
        <v/>
      </c>
      <c r="AA339" s="279" t="str">
        <f t="shared" si="23"/>
        <v/>
      </c>
      <c r="AB339" s="277" t="str">
        <f t="shared" si="24"/>
        <v/>
      </c>
    </row>
    <row r="340" spans="1:28" ht="14.3" customHeight="1">
      <c r="A340" s="304"/>
      <c r="B340" s="305"/>
      <c r="C340" s="330"/>
      <c r="D340" s="301"/>
      <c r="E340" s="301"/>
      <c r="F340" s="301"/>
      <c r="G340" s="301"/>
      <c r="H340" s="306"/>
      <c r="I340" s="306"/>
      <c r="J340" s="306"/>
      <c r="K340" s="306"/>
      <c r="L340" s="306"/>
      <c r="M340" s="306"/>
      <c r="N340" s="335"/>
      <c r="O340" s="335"/>
      <c r="P340" s="470"/>
      <c r="Q340" s="470"/>
      <c r="R340" s="470"/>
      <c r="S340" s="470"/>
      <c r="T340" s="470"/>
      <c r="U340" s="470"/>
      <c r="V340" s="471"/>
      <c r="W340" s="139" t="str">
        <f>IF(A340="","", IF(B340="LDV/LDT1", 0.3,  IF(B340="LDT2", 0.4, IF(OR(B340="HLDT/MDPV",B340="HLDT Allowance only", B340="MDPV Allowance only"), 0.5, IF(B340="HDV", 0.6,   ERROR)))))</f>
        <v/>
      </c>
      <c r="X340" s="155" t="str">
        <f t="shared" si="20"/>
        <v/>
      </c>
      <c r="Y340" s="157" t="str">
        <f t="shared" si="21"/>
        <v/>
      </c>
      <c r="Z340" s="276" t="str">
        <f t="shared" si="22"/>
        <v/>
      </c>
      <c r="AA340" s="279" t="str">
        <f t="shared" si="23"/>
        <v/>
      </c>
      <c r="AB340" s="277" t="str">
        <f t="shared" si="24"/>
        <v/>
      </c>
    </row>
    <row r="341" spans="1:28" ht="14.3" customHeight="1">
      <c r="A341" s="304"/>
      <c r="B341" s="305"/>
      <c r="C341" s="330"/>
      <c r="D341" s="301"/>
      <c r="E341" s="301"/>
      <c r="F341" s="301"/>
      <c r="G341" s="301"/>
      <c r="H341" s="306"/>
      <c r="I341" s="306"/>
      <c r="J341" s="306"/>
      <c r="K341" s="306"/>
      <c r="L341" s="306"/>
      <c r="M341" s="306"/>
      <c r="N341" s="335"/>
      <c r="O341" s="335"/>
      <c r="P341" s="470"/>
      <c r="Q341" s="470"/>
      <c r="R341" s="470"/>
      <c r="S341" s="470"/>
      <c r="T341" s="470"/>
      <c r="U341" s="470"/>
      <c r="V341" s="471"/>
      <c r="W341" s="139" t="str">
        <f>IF(A341="","", IF(B341="LDV/LDT1", 0.3,  IF(B341="LDT2", 0.4, IF(OR(B341="HLDT/MDPV",B341="HLDT Allowance only", B341="MDPV Allowance only"), 0.5, IF(B341="HDV", 0.6,   ERROR)))))</f>
        <v/>
      </c>
      <c r="X341" s="155" t="str">
        <f t="shared" ref="X341:X404" si="25">IF(A341="", "", IF(J341 = "Yes", W341, IF(K341="Yes", W341, IF(AND(A341&lt;&gt;"",B341="HDV",E341="Statement"), MAX(C341, W341),C341))))</f>
        <v/>
      </c>
      <c r="Y341" s="157" t="str">
        <f t="shared" ref="Y341:Y404" si="26">IF(A341="","",IF(AND(A341&lt;&gt;"",L341="Yes",$C$8&gt;2021),"ERROR--Can't Use Early Allowances after 2021MY",
IF(AND(A341&lt;&gt;"",B341="HLDT Allowance only",$C$8=2017),"Can't Use HLDT Allowance before 2018MY",IF(AND(A341&lt;&gt;"",B341="MDPV Allowance only",$C$8=2017),"Can't Use MDPV Allowance before 2018MY",IF(AND(A341&lt;&gt;"",B341="HLDT/MDPV",$C$8=2017),"Can't Use HLDT/MDPV Allowance before 2018MY",IF(AND(A341&lt;&gt;"",B341="HDV",$C$8=2017),"Can't Use HDV Allowance before 2018MY",IF(AND(A341&lt;&gt;"",L341="Yes",J341&lt;&gt;"Yes",K341&lt;&gt;"Yes",C341&gt;W341),"ERROR--Early Allowance evaporative family does not comply with Tier 3 standards and is not a 2015 or 2016 Carryover PZEV or Carryover LEV3 Option 1 (Rig Test) Evap family",IF(AND(A341&lt;&gt;"",L341="Yes",B341="HDV",O341=""),"FIX 50-St Prod'n--needed for HDV Allowances",IF(AND(A341&lt;&gt;"",B341="MDPV Allowance only",O341=""),"FIX 50-St Prod'n--needed for MDPV early allowances",IF(AND(A341&lt;&gt;"",L341="Yes",B341="LDV/LDT1",N341=""),"FIX Fed Prod'n--needed for LDV/LDT1 early allowances",IF(AND(A341&lt;&gt;"",L341="Yes",B341="LDT2",N341=""),"FIX Fed Prod'n--needed for LDT2 early allowances",IF(AND(A341&lt;&gt;"",L341="Yes",B341="HLDT Allowance only",N341=""),"FIX Fed Prod'n--needed for HLDT early allowances",IF(AND(A341&lt;&gt;"",L341="Yes",B341="HLDT/MDPV"),"ERROR in Col B--must use HLDT Allowance only or MDPV Allowance only value from Column B menu and corresponding production values for HLDT Allowances or MDPV Allowances as applicable",IF(AND(A341&lt;&gt;"",B341="HDV",D341=""),"ERROR--Column B is HDV but HDV Class in Column E is Blank",IF(AND(A341&lt;&gt;"",B341&lt;&gt;"",B341&lt;&gt;"HDV",D341&lt;&gt;""),"ERROR--Column B is not HDV but you entered a HDV Class in Column E",IF(AND(A341&lt;&gt;"",B341="HDV",D341=4,E341=""),"ERROR--Column E indicates HDV Class 4-8 but Certification Basis in Column F is Blank",IF(AND(A341&lt;&gt;"",B341="HDV",D341=5,E341=""),"ERROR--Column E indicates HDV Class 4-8 but Certification Basis in Column F is Blank",IF(AND(A341&lt;&gt;"",B341="HDV",D341=6,E341=""),"ERROR--Column E indicates HDV Class 4-8 but Certification Basis in Column F is Blank",IF(AND(A341&lt;&gt;"",B341="HDV",D341=7,E341=""),"ERROR--Column E indicates HDV Class 4-8 but Certification Basis in Column F is Blank",IF(AND(A341&lt;&gt;"",B341="HDV",D341=8,E341=""),"ERROR--Column E indicates HDV Class 4-8 but Certification Basis in Column F is Blank",IF(AND(A341&lt;&gt;"",D341="2b",E341="Statement"),"ERROR in Columns E &amp; F---Can't use Statement for Certification Basis of Class 2b HDVs",IF(AND(A341&lt;&gt;"",D341=3,E341="Statement"),"ERROR in Columns E &amp; F---Can't use Statement for Certification Basis of Class 3 HDVs",IF(AND(A341&lt;&gt;"",B341&lt;&gt;"HDV",E341="Statement"),"ERROR in Columns B &amp; F---Can only use Statement as the Certification Basis of Class 4 and above HDVs",IF(AND(A341&lt;&gt;"",I341="Phase 2",J341="No"),"ERROR--Can only use Phase 2 test fuel for 2015-2016 Carryover PZEV Option 1 (Rig Test) Evaporative Families",IF(AND(A341&lt;&gt;"",I341="NA",E341&lt;&gt;"Statement"),"ERROR in Columns F &amp; J---Can only use NA for Test Fuel if Certification is based on a Statement",IF(AND(A341&lt;&gt;"",J341="Yes",I341&lt;&gt;"Phase 2"),"ERROR--Test fuel must be Phase 2 for 2015-2016 Carryover PZEV Option 1 (Rig test) evaporative families",IF(AND(A341&lt;&gt;"",J341="Yes",C341&lt;&gt;0.35,C341&lt;&gt;0.5,C341&lt;&gt;0.75),"ERROR--FEL must be 0.350, 0.500 or 0.750 for 2015-2016 Carryover PZEV Option 1 (Rig test) evaporative families",IF(AND(A341&lt;&gt;"",J341="Yes",B341&lt;&gt;"LDV/LDT1",B341&lt;&gt;"LDT2",B341&lt;&gt;"HLDT/MDPV"),"ERROR--Vehicle class must be LDV/LDT1 or LDT2 or HLDT/MDPV for 2015-2016 Carryover PZEV Option 1 (Rig test) evaporative families",IF(AND(A341&lt;&gt;"",$C$8&gt;2019,J341="Yes",L341&lt;&gt;"Yes"),"ERROR--Can't use Carryover data from 2015-2016 PZEV Option 1 (Rig test) using Phase 2 test fuel after 2019MY (or after 2021MY if used as an Early Allowance)",IF(AND(A341&lt;&gt;"",K341="Yes",I341&lt;&gt;"LEV 3"),"ERROR--Test fuel must be LEV 3 for 2015-2016 Carryover LEV3 Option 1 (Rig test) evaporative families",IF(AND(A341&lt;&gt;"",K341="Yes",C341&lt;&gt;0.35,C341&lt;&gt;0.5,C341&lt;&gt;0.75),"ERROR--FEL must be 0.350, 0.500 or 0.750 for 2015-2016 Carryover LEV3 Option 1 (Rig test) evaporative families",IF(AND(A341&lt;&gt;"",$C$8&gt;2021,K341="Yes"),"ERROR--Can't use Carryover data from 2015-2016 CARB LEV3 Option 1 (Rig test) using LEV 3 test fuel after 2021MY",IF(AND(A341&lt;&gt;"",B341&lt;&gt;"LDV/LDT1",G341=120),"ERROR--Useful Life must be 150,000 miles for this Tier 3 Evaporative Family",IF(AND(A341&lt;&gt;"",L341="Yes",M341&lt;&gt;2015,M341&lt;&gt;2016,M341&lt;&gt;2017),"FIX Model Year Early Allowance was earned",IF(AND(A341&lt;&gt;"",L341="No",M341&lt;&gt;"",M341&lt;&gt;"NA"),"Error in cols M &amp; N---column M indicates No Allowance but Column N indicates an allowance was earned",IF(AND(A341&lt;&gt;"",L341="Yes",B341&lt;&gt;"HDV",B341&lt;&gt;"HLDT Allowance only",B341&lt;&gt;"MDPV Allowance only",M341=2017),"ERROR--Early allowances can't be earned in 2017MY for LDV/LDT1 and LDT2 Evaporative Families",IF(AND(A341&lt;&gt;"",$C$8=2017,N341=""),"FIX Federal Prod'n--needed for 2017MY compliance",IF(AND(A341&lt;&gt;"",$C$8&lt;&gt;2017,L341="No",O341=""),"FIX 50-St Prod'n",IF(AND(A341&lt;&gt;"",B341="HLDT Allowance only",L341&lt;&gt;"Yes"),"ERROR - Cols B &amp; M--Column B indicates an Allowance is being used but Column M indicates No Allowance",IF(AND(A341&lt;&gt;"",B341="MDPV Allowance only",L341&lt;&gt;"Yes"),"ERROR - Cols B &amp; M--Column B indicates an Allowance is being use but Column M indicates No Allowance",IF(AND(A341&lt;&gt;"",B341="HDV",D341&lt;&gt; "2b", L341="Yes",F341 =""),"FIX Column G 'HDV also meets ORVR Standards'---needed for HDV Class 3 and above Allowances",IF(AND(A341&lt;&gt;"",B341="HDV",D341&lt;&gt; "2b", L341="Yes",F341 ="Yes"), 2*O341,IF(AND(A341&lt;&gt;"",L341="Yes",B341="LDV/LDT1"),N341,IF(AND(A341&lt;&gt;"",L341="Yes",B341="LDT2"),N341,IF(AND(A341&lt;&gt;"",L341="Yes",B341="HLDT Allowance only"),N341,IF(AND(A341&lt;&gt;"",L341="No",$C$8=2017),N341,O341))))))))))))))))))))))))))))))))))))))))))))))</f>
        <v/>
      </c>
      <c r="Z341" s="276" t="str">
        <f t="shared" ref="Z341:Z404" si="27">IF(AND(A341="",N341&lt;&gt;""),"FIX TEST GROUP",IF(AND(A341="",O341&lt;&gt;""),"FIX TEST GROUP",IF(A341="","", IF(B341="","FIX CLASS",IF(C341="","FIX FEL",IF(G341="","FIX U/L Miles",IF(I341="","FIX Test Fuel",IF(J341="","FIX PZEV Carryover",IF(K341="","FIX CARB Opt 1 Carryover",IF(L341="","FIX Allowance Y/N",IF(M341="","FIX Allowance MY",IF(Y341="","FIX PROD'N in Column Q",Y341*X341))))))))))))</f>
        <v/>
      </c>
      <c r="AA341" s="279" t="str">
        <f t="shared" ref="AA341:AA404" si="28">IF(A341="","",IF(AND(A341&lt;&gt;"",B341="LDV/LDT1",C341&lt;=0.5),"OK",IF(AND(A341&lt;&gt;"",B341="LDT2",C341&lt;=0.65),"OK",IF(AND(A341&lt;&gt;"",B341="HLDT/MDPV",C341&lt;=0.9),"OK",IF(AND(A341&lt;&gt;"",B341="HLDT/MDPV",C341&gt;0.9,C341&lt;=1),"OK if HLDTs &lt; 0.9",IF(AND(A341&lt;&gt;"",B341="HDV",D341="2b",C341&lt;=1.4),"OK",IF(AND(A341&lt;&gt;"",B341="HDV",D341=3,C341&lt;=1.4),"OK",IF(AND(A341&lt;&gt;"",B341="HDV",C341&lt;=1.9, D341&gt;=4),"OK",IF(AND(A341&lt;&gt;"",B341="HLDT Allowance only"),"OK",IF(AND(A341&lt;&gt;"",B341="MDPV Allowance only"),"OK","FEL exceeds CAP"))))))))))</f>
        <v/>
      </c>
      <c r="AB341" s="277" t="str">
        <f t="shared" ref="AB341:AB404" si="29">IF(ISNUMBER(Y341)=TRUE, "", Y341)</f>
        <v/>
      </c>
    </row>
    <row r="342" spans="1:28" ht="14.3" customHeight="1">
      <c r="A342" s="304"/>
      <c r="B342" s="305"/>
      <c r="C342" s="330"/>
      <c r="D342" s="301"/>
      <c r="E342" s="301"/>
      <c r="F342" s="301"/>
      <c r="G342" s="301"/>
      <c r="H342" s="306"/>
      <c r="I342" s="306"/>
      <c r="J342" s="306"/>
      <c r="K342" s="306"/>
      <c r="L342" s="306"/>
      <c r="M342" s="306"/>
      <c r="N342" s="335"/>
      <c r="O342" s="335"/>
      <c r="P342" s="470"/>
      <c r="Q342" s="470"/>
      <c r="R342" s="470"/>
      <c r="S342" s="470"/>
      <c r="T342" s="470"/>
      <c r="U342" s="470"/>
      <c r="V342" s="471"/>
      <c r="W342" s="139" t="str">
        <f>IF(A342="","", IF(B342="LDV/LDT1", 0.3,  IF(B342="LDT2", 0.4, IF(OR(B342="HLDT/MDPV",B342="HLDT Allowance only", B342="MDPV Allowance only"), 0.5, IF(B342="HDV", 0.6,   ERROR)))))</f>
        <v/>
      </c>
      <c r="X342" s="155" t="str">
        <f t="shared" si="25"/>
        <v/>
      </c>
      <c r="Y342" s="157" t="str">
        <f t="shared" si="26"/>
        <v/>
      </c>
      <c r="Z342" s="276" t="str">
        <f t="shared" si="27"/>
        <v/>
      </c>
      <c r="AA342" s="279" t="str">
        <f t="shared" si="28"/>
        <v/>
      </c>
      <c r="AB342" s="277" t="str">
        <f t="shared" si="29"/>
        <v/>
      </c>
    </row>
    <row r="343" spans="1:28" ht="14.3" customHeight="1">
      <c r="A343" s="304"/>
      <c r="B343" s="305"/>
      <c r="C343" s="330"/>
      <c r="D343" s="301"/>
      <c r="E343" s="301"/>
      <c r="F343" s="301"/>
      <c r="G343" s="301"/>
      <c r="H343" s="306"/>
      <c r="I343" s="306"/>
      <c r="J343" s="306"/>
      <c r="K343" s="306"/>
      <c r="L343" s="306"/>
      <c r="M343" s="306"/>
      <c r="N343" s="335"/>
      <c r="O343" s="335"/>
      <c r="P343" s="470"/>
      <c r="Q343" s="470"/>
      <c r="R343" s="470"/>
      <c r="S343" s="470"/>
      <c r="T343" s="470"/>
      <c r="U343" s="470"/>
      <c r="V343" s="471"/>
      <c r="W343" s="139" t="str">
        <f>IF(A343="","", IF(B343="LDV/LDT1", 0.3,  IF(B343="LDT2", 0.4, IF(OR(B343="HLDT/MDPV",B343="HLDT Allowance only", B343="MDPV Allowance only"), 0.5, IF(B343="HDV", 0.6,   ERROR)))))</f>
        <v/>
      </c>
      <c r="X343" s="155" t="str">
        <f t="shared" si="25"/>
        <v/>
      </c>
      <c r="Y343" s="157" t="str">
        <f t="shared" si="26"/>
        <v/>
      </c>
      <c r="Z343" s="276" t="str">
        <f t="shared" si="27"/>
        <v/>
      </c>
      <c r="AA343" s="279" t="str">
        <f t="shared" si="28"/>
        <v/>
      </c>
      <c r="AB343" s="277" t="str">
        <f t="shared" si="29"/>
        <v/>
      </c>
    </row>
    <row r="344" spans="1:28" ht="14.3" customHeight="1">
      <c r="A344" s="304"/>
      <c r="B344" s="305"/>
      <c r="C344" s="330"/>
      <c r="D344" s="301"/>
      <c r="E344" s="301"/>
      <c r="F344" s="301"/>
      <c r="G344" s="301"/>
      <c r="H344" s="306"/>
      <c r="I344" s="306"/>
      <c r="J344" s="306"/>
      <c r="K344" s="306"/>
      <c r="L344" s="306"/>
      <c r="M344" s="306"/>
      <c r="N344" s="335"/>
      <c r="O344" s="335"/>
      <c r="P344" s="470"/>
      <c r="Q344" s="470"/>
      <c r="R344" s="470"/>
      <c r="S344" s="470"/>
      <c r="T344" s="470"/>
      <c r="U344" s="470"/>
      <c r="V344" s="471"/>
      <c r="W344" s="139" t="str">
        <f>IF(A344="","", IF(B344="LDV/LDT1", 0.3,  IF(B344="LDT2", 0.4, IF(OR(B344="HLDT/MDPV",B344="HLDT Allowance only", B344="MDPV Allowance only"), 0.5, IF(B344="HDV", 0.6,   ERROR)))))</f>
        <v/>
      </c>
      <c r="X344" s="155" t="str">
        <f t="shared" si="25"/>
        <v/>
      </c>
      <c r="Y344" s="157" t="str">
        <f t="shared" si="26"/>
        <v/>
      </c>
      <c r="Z344" s="276" t="str">
        <f t="shared" si="27"/>
        <v/>
      </c>
      <c r="AA344" s="279" t="str">
        <f t="shared" si="28"/>
        <v/>
      </c>
      <c r="AB344" s="277" t="str">
        <f t="shared" si="29"/>
        <v/>
      </c>
    </row>
    <row r="345" spans="1:28" ht="14.3" customHeight="1">
      <c r="A345" s="304"/>
      <c r="B345" s="305"/>
      <c r="C345" s="330"/>
      <c r="D345" s="301"/>
      <c r="E345" s="301"/>
      <c r="F345" s="301"/>
      <c r="G345" s="301"/>
      <c r="H345" s="306"/>
      <c r="I345" s="306"/>
      <c r="J345" s="306"/>
      <c r="K345" s="306"/>
      <c r="L345" s="306"/>
      <c r="M345" s="306"/>
      <c r="N345" s="335"/>
      <c r="O345" s="335"/>
      <c r="P345" s="470"/>
      <c r="Q345" s="470"/>
      <c r="R345" s="470"/>
      <c r="S345" s="470"/>
      <c r="T345" s="470"/>
      <c r="U345" s="470"/>
      <c r="V345" s="471"/>
      <c r="W345" s="139" t="str">
        <f>IF(A345="","", IF(B345="LDV/LDT1", 0.3,  IF(B345="LDT2", 0.4, IF(OR(B345="HLDT/MDPV",B345="HLDT Allowance only", B345="MDPV Allowance only"), 0.5, IF(B345="HDV", 0.6,   ERROR)))))</f>
        <v/>
      </c>
      <c r="X345" s="155" t="str">
        <f t="shared" si="25"/>
        <v/>
      </c>
      <c r="Y345" s="157" t="str">
        <f t="shared" si="26"/>
        <v/>
      </c>
      <c r="Z345" s="276" t="str">
        <f t="shared" si="27"/>
        <v/>
      </c>
      <c r="AA345" s="279" t="str">
        <f t="shared" si="28"/>
        <v/>
      </c>
      <c r="AB345" s="277" t="str">
        <f t="shared" si="29"/>
        <v/>
      </c>
    </row>
    <row r="346" spans="1:28" ht="14.3" customHeight="1">
      <c r="A346" s="304"/>
      <c r="B346" s="305"/>
      <c r="C346" s="330"/>
      <c r="D346" s="301"/>
      <c r="E346" s="301"/>
      <c r="F346" s="301"/>
      <c r="G346" s="301"/>
      <c r="H346" s="306"/>
      <c r="I346" s="306"/>
      <c r="J346" s="306"/>
      <c r="K346" s="306"/>
      <c r="L346" s="306"/>
      <c r="M346" s="306"/>
      <c r="N346" s="335"/>
      <c r="O346" s="335"/>
      <c r="P346" s="470"/>
      <c r="Q346" s="470"/>
      <c r="R346" s="470"/>
      <c r="S346" s="470"/>
      <c r="T346" s="470"/>
      <c r="U346" s="470"/>
      <c r="V346" s="471"/>
      <c r="W346" s="139" t="str">
        <f>IF(A346="","", IF(B346="LDV/LDT1", 0.3,  IF(B346="LDT2", 0.4, IF(OR(B346="HLDT/MDPV",B346="HLDT Allowance only", B346="MDPV Allowance only"), 0.5, IF(B346="HDV", 0.6,   ERROR)))))</f>
        <v/>
      </c>
      <c r="X346" s="155" t="str">
        <f t="shared" si="25"/>
        <v/>
      </c>
      <c r="Y346" s="157" t="str">
        <f t="shared" si="26"/>
        <v/>
      </c>
      <c r="Z346" s="276" t="str">
        <f t="shared" si="27"/>
        <v/>
      </c>
      <c r="AA346" s="279" t="str">
        <f t="shared" si="28"/>
        <v/>
      </c>
      <c r="AB346" s="277" t="str">
        <f t="shared" si="29"/>
        <v/>
      </c>
    </row>
    <row r="347" spans="1:28" ht="14.3" customHeight="1">
      <c r="A347" s="304"/>
      <c r="B347" s="305"/>
      <c r="C347" s="330"/>
      <c r="D347" s="301"/>
      <c r="E347" s="301"/>
      <c r="F347" s="301"/>
      <c r="G347" s="301"/>
      <c r="H347" s="306"/>
      <c r="I347" s="306"/>
      <c r="J347" s="306"/>
      <c r="K347" s="306"/>
      <c r="L347" s="306"/>
      <c r="M347" s="306"/>
      <c r="N347" s="335"/>
      <c r="O347" s="335"/>
      <c r="P347" s="470"/>
      <c r="Q347" s="470"/>
      <c r="R347" s="470"/>
      <c r="S347" s="470"/>
      <c r="T347" s="470"/>
      <c r="U347" s="470"/>
      <c r="V347" s="471"/>
      <c r="W347" s="139" t="str">
        <f>IF(A347="","", IF(B347="LDV/LDT1", 0.3,  IF(B347="LDT2", 0.4, IF(OR(B347="HLDT/MDPV",B347="HLDT Allowance only", B347="MDPV Allowance only"), 0.5, IF(B347="HDV", 0.6,   ERROR)))))</f>
        <v/>
      </c>
      <c r="X347" s="155" t="str">
        <f t="shared" si="25"/>
        <v/>
      </c>
      <c r="Y347" s="157" t="str">
        <f t="shared" si="26"/>
        <v/>
      </c>
      <c r="Z347" s="276" t="str">
        <f t="shared" si="27"/>
        <v/>
      </c>
      <c r="AA347" s="279" t="str">
        <f t="shared" si="28"/>
        <v/>
      </c>
      <c r="AB347" s="277" t="str">
        <f t="shared" si="29"/>
        <v/>
      </c>
    </row>
    <row r="348" spans="1:28" ht="14.3" customHeight="1">
      <c r="A348" s="304"/>
      <c r="B348" s="305"/>
      <c r="C348" s="330"/>
      <c r="D348" s="301"/>
      <c r="E348" s="301"/>
      <c r="F348" s="301"/>
      <c r="G348" s="301"/>
      <c r="H348" s="306"/>
      <c r="I348" s="306"/>
      <c r="J348" s="306"/>
      <c r="K348" s="306"/>
      <c r="L348" s="306"/>
      <c r="M348" s="306"/>
      <c r="N348" s="335"/>
      <c r="O348" s="335"/>
      <c r="P348" s="470"/>
      <c r="Q348" s="470"/>
      <c r="R348" s="470"/>
      <c r="S348" s="470"/>
      <c r="T348" s="470"/>
      <c r="U348" s="470"/>
      <c r="V348" s="471"/>
      <c r="W348" s="139" t="str">
        <f>IF(A348="","", IF(B348="LDV/LDT1", 0.3,  IF(B348="LDT2", 0.4, IF(OR(B348="HLDT/MDPV",B348="HLDT Allowance only", B348="MDPV Allowance only"), 0.5, IF(B348="HDV", 0.6,   ERROR)))))</f>
        <v/>
      </c>
      <c r="X348" s="155" t="str">
        <f t="shared" si="25"/>
        <v/>
      </c>
      <c r="Y348" s="157" t="str">
        <f t="shared" si="26"/>
        <v/>
      </c>
      <c r="Z348" s="276" t="str">
        <f t="shared" si="27"/>
        <v/>
      </c>
      <c r="AA348" s="279" t="str">
        <f t="shared" si="28"/>
        <v/>
      </c>
      <c r="AB348" s="277" t="str">
        <f t="shared" si="29"/>
        <v/>
      </c>
    </row>
    <row r="349" spans="1:28" ht="14.3" customHeight="1">
      <c r="A349" s="304"/>
      <c r="B349" s="305"/>
      <c r="C349" s="330"/>
      <c r="D349" s="301"/>
      <c r="E349" s="301"/>
      <c r="F349" s="301"/>
      <c r="G349" s="301"/>
      <c r="H349" s="306"/>
      <c r="I349" s="306"/>
      <c r="J349" s="306"/>
      <c r="K349" s="306"/>
      <c r="L349" s="306"/>
      <c r="M349" s="306"/>
      <c r="N349" s="335"/>
      <c r="O349" s="335"/>
      <c r="P349" s="470"/>
      <c r="Q349" s="470"/>
      <c r="R349" s="470"/>
      <c r="S349" s="470"/>
      <c r="T349" s="470"/>
      <c r="U349" s="470"/>
      <c r="V349" s="471"/>
      <c r="W349" s="139" t="str">
        <f>IF(A349="","", IF(B349="LDV/LDT1", 0.3,  IF(B349="LDT2", 0.4, IF(OR(B349="HLDT/MDPV",B349="HLDT Allowance only", B349="MDPV Allowance only"), 0.5, IF(B349="HDV", 0.6,   ERROR)))))</f>
        <v/>
      </c>
      <c r="X349" s="155" t="str">
        <f t="shared" si="25"/>
        <v/>
      </c>
      <c r="Y349" s="157" t="str">
        <f t="shared" si="26"/>
        <v/>
      </c>
      <c r="Z349" s="276" t="str">
        <f t="shared" si="27"/>
        <v/>
      </c>
      <c r="AA349" s="279" t="str">
        <f t="shared" si="28"/>
        <v/>
      </c>
      <c r="AB349" s="277" t="str">
        <f t="shared" si="29"/>
        <v/>
      </c>
    </row>
    <row r="350" spans="1:28" ht="14.3" customHeight="1">
      <c r="A350" s="304"/>
      <c r="B350" s="305"/>
      <c r="C350" s="330"/>
      <c r="D350" s="301"/>
      <c r="E350" s="301"/>
      <c r="F350" s="301"/>
      <c r="G350" s="301"/>
      <c r="H350" s="306"/>
      <c r="I350" s="306"/>
      <c r="J350" s="306"/>
      <c r="K350" s="306"/>
      <c r="L350" s="306"/>
      <c r="M350" s="306"/>
      <c r="N350" s="335"/>
      <c r="O350" s="335"/>
      <c r="P350" s="470"/>
      <c r="Q350" s="470"/>
      <c r="R350" s="470"/>
      <c r="S350" s="470"/>
      <c r="T350" s="470"/>
      <c r="U350" s="470"/>
      <c r="V350" s="471"/>
      <c r="W350" s="139" t="str">
        <f>IF(A350="","", IF(B350="LDV/LDT1", 0.3,  IF(B350="LDT2", 0.4, IF(OR(B350="HLDT/MDPV",B350="HLDT Allowance only", B350="MDPV Allowance only"), 0.5, IF(B350="HDV", 0.6,   ERROR)))))</f>
        <v/>
      </c>
      <c r="X350" s="155" t="str">
        <f t="shared" si="25"/>
        <v/>
      </c>
      <c r="Y350" s="157" t="str">
        <f t="shared" si="26"/>
        <v/>
      </c>
      <c r="Z350" s="276" t="str">
        <f t="shared" si="27"/>
        <v/>
      </c>
      <c r="AA350" s="279" t="str">
        <f t="shared" si="28"/>
        <v/>
      </c>
      <c r="AB350" s="277" t="str">
        <f t="shared" si="29"/>
        <v/>
      </c>
    </row>
    <row r="351" spans="1:28" ht="14.3" customHeight="1">
      <c r="A351" s="304"/>
      <c r="B351" s="305"/>
      <c r="C351" s="330"/>
      <c r="D351" s="301"/>
      <c r="E351" s="301"/>
      <c r="F351" s="301"/>
      <c r="G351" s="301"/>
      <c r="H351" s="306"/>
      <c r="I351" s="306"/>
      <c r="J351" s="306"/>
      <c r="K351" s="306"/>
      <c r="L351" s="306"/>
      <c r="M351" s="306"/>
      <c r="N351" s="335"/>
      <c r="O351" s="335"/>
      <c r="P351" s="470"/>
      <c r="Q351" s="470"/>
      <c r="R351" s="470"/>
      <c r="S351" s="470"/>
      <c r="T351" s="470"/>
      <c r="U351" s="470"/>
      <c r="V351" s="471"/>
      <c r="W351" s="139" t="str">
        <f>IF(A351="","", IF(B351="LDV/LDT1", 0.3,  IF(B351="LDT2", 0.4, IF(OR(B351="HLDT/MDPV",B351="HLDT Allowance only", B351="MDPV Allowance only"), 0.5, IF(B351="HDV", 0.6,   ERROR)))))</f>
        <v/>
      </c>
      <c r="X351" s="155" t="str">
        <f t="shared" si="25"/>
        <v/>
      </c>
      <c r="Y351" s="157" t="str">
        <f t="shared" si="26"/>
        <v/>
      </c>
      <c r="Z351" s="276" t="str">
        <f t="shared" si="27"/>
        <v/>
      </c>
      <c r="AA351" s="279" t="str">
        <f t="shared" si="28"/>
        <v/>
      </c>
      <c r="AB351" s="277" t="str">
        <f t="shared" si="29"/>
        <v/>
      </c>
    </row>
    <row r="352" spans="1:28" ht="14.3" customHeight="1">
      <c r="A352" s="304"/>
      <c r="B352" s="305"/>
      <c r="C352" s="330"/>
      <c r="D352" s="301"/>
      <c r="E352" s="301"/>
      <c r="F352" s="301"/>
      <c r="G352" s="301"/>
      <c r="H352" s="306"/>
      <c r="I352" s="306"/>
      <c r="J352" s="306"/>
      <c r="K352" s="306"/>
      <c r="L352" s="306"/>
      <c r="M352" s="306"/>
      <c r="N352" s="335"/>
      <c r="O352" s="335"/>
      <c r="P352" s="470"/>
      <c r="Q352" s="470"/>
      <c r="R352" s="470"/>
      <c r="S352" s="470"/>
      <c r="T352" s="470"/>
      <c r="U352" s="470"/>
      <c r="V352" s="471"/>
      <c r="W352" s="139" t="str">
        <f>IF(A352="","", IF(B352="LDV/LDT1", 0.3,  IF(B352="LDT2", 0.4, IF(OR(B352="HLDT/MDPV",B352="HLDT Allowance only", B352="MDPV Allowance only"), 0.5, IF(B352="HDV", 0.6,   ERROR)))))</f>
        <v/>
      </c>
      <c r="X352" s="155" t="str">
        <f t="shared" si="25"/>
        <v/>
      </c>
      <c r="Y352" s="157" t="str">
        <f t="shared" si="26"/>
        <v/>
      </c>
      <c r="Z352" s="276" t="str">
        <f t="shared" si="27"/>
        <v/>
      </c>
      <c r="AA352" s="279" t="str">
        <f t="shared" si="28"/>
        <v/>
      </c>
      <c r="AB352" s="277" t="str">
        <f t="shared" si="29"/>
        <v/>
      </c>
    </row>
    <row r="353" spans="1:28" ht="14.3" customHeight="1">
      <c r="A353" s="304"/>
      <c r="B353" s="305"/>
      <c r="C353" s="330"/>
      <c r="D353" s="301"/>
      <c r="E353" s="301"/>
      <c r="F353" s="301"/>
      <c r="G353" s="301"/>
      <c r="H353" s="306"/>
      <c r="I353" s="306"/>
      <c r="J353" s="306"/>
      <c r="K353" s="306"/>
      <c r="L353" s="306"/>
      <c r="M353" s="306"/>
      <c r="N353" s="335"/>
      <c r="O353" s="335"/>
      <c r="P353" s="470"/>
      <c r="Q353" s="470"/>
      <c r="R353" s="470"/>
      <c r="S353" s="470"/>
      <c r="T353" s="470"/>
      <c r="U353" s="470"/>
      <c r="V353" s="471"/>
      <c r="W353" s="139" t="str">
        <f>IF(A353="","", IF(B353="LDV/LDT1", 0.3,  IF(B353="LDT2", 0.4, IF(OR(B353="HLDT/MDPV",B353="HLDT Allowance only", B353="MDPV Allowance only"), 0.5, IF(B353="HDV", 0.6,   ERROR)))))</f>
        <v/>
      </c>
      <c r="X353" s="155" t="str">
        <f t="shared" si="25"/>
        <v/>
      </c>
      <c r="Y353" s="157" t="str">
        <f t="shared" si="26"/>
        <v/>
      </c>
      <c r="Z353" s="276" t="str">
        <f t="shared" si="27"/>
        <v/>
      </c>
      <c r="AA353" s="279" t="str">
        <f t="shared" si="28"/>
        <v/>
      </c>
      <c r="AB353" s="277" t="str">
        <f t="shared" si="29"/>
        <v/>
      </c>
    </row>
    <row r="354" spans="1:28" ht="14.3" customHeight="1">
      <c r="A354" s="304"/>
      <c r="B354" s="305"/>
      <c r="C354" s="330"/>
      <c r="D354" s="301"/>
      <c r="E354" s="301"/>
      <c r="F354" s="301"/>
      <c r="G354" s="301"/>
      <c r="H354" s="306"/>
      <c r="I354" s="306"/>
      <c r="J354" s="306"/>
      <c r="K354" s="306"/>
      <c r="L354" s="306"/>
      <c r="M354" s="306"/>
      <c r="N354" s="335"/>
      <c r="O354" s="335"/>
      <c r="P354" s="470"/>
      <c r="Q354" s="470"/>
      <c r="R354" s="470"/>
      <c r="S354" s="470"/>
      <c r="T354" s="470"/>
      <c r="U354" s="470"/>
      <c r="V354" s="471"/>
      <c r="W354" s="139" t="str">
        <f>IF(A354="","", IF(B354="LDV/LDT1", 0.3,  IF(B354="LDT2", 0.4, IF(OR(B354="HLDT/MDPV",B354="HLDT Allowance only", B354="MDPV Allowance only"), 0.5, IF(B354="HDV", 0.6,   ERROR)))))</f>
        <v/>
      </c>
      <c r="X354" s="155" t="str">
        <f t="shared" si="25"/>
        <v/>
      </c>
      <c r="Y354" s="157" t="str">
        <f t="shared" si="26"/>
        <v/>
      </c>
      <c r="Z354" s="276" t="str">
        <f t="shared" si="27"/>
        <v/>
      </c>
      <c r="AA354" s="279" t="str">
        <f t="shared" si="28"/>
        <v/>
      </c>
      <c r="AB354" s="277" t="str">
        <f t="shared" si="29"/>
        <v/>
      </c>
    </row>
    <row r="355" spans="1:28" ht="14.3" customHeight="1">
      <c r="A355" s="304"/>
      <c r="B355" s="305"/>
      <c r="C355" s="330"/>
      <c r="D355" s="301"/>
      <c r="E355" s="301"/>
      <c r="F355" s="301"/>
      <c r="G355" s="301"/>
      <c r="H355" s="306"/>
      <c r="I355" s="306"/>
      <c r="J355" s="306"/>
      <c r="K355" s="306"/>
      <c r="L355" s="306"/>
      <c r="M355" s="306"/>
      <c r="N355" s="335"/>
      <c r="O355" s="335"/>
      <c r="P355" s="470"/>
      <c r="Q355" s="470"/>
      <c r="R355" s="470"/>
      <c r="S355" s="470"/>
      <c r="T355" s="470"/>
      <c r="U355" s="470"/>
      <c r="V355" s="471"/>
      <c r="W355" s="139" t="str">
        <f>IF(A355="","", IF(B355="LDV/LDT1", 0.3,  IF(B355="LDT2", 0.4, IF(OR(B355="HLDT/MDPV",B355="HLDT Allowance only", B355="MDPV Allowance only"), 0.5, IF(B355="HDV", 0.6,   ERROR)))))</f>
        <v/>
      </c>
      <c r="X355" s="155" t="str">
        <f t="shared" si="25"/>
        <v/>
      </c>
      <c r="Y355" s="157" t="str">
        <f t="shared" si="26"/>
        <v/>
      </c>
      <c r="Z355" s="276" t="str">
        <f t="shared" si="27"/>
        <v/>
      </c>
      <c r="AA355" s="279" t="str">
        <f t="shared" si="28"/>
        <v/>
      </c>
      <c r="AB355" s="277" t="str">
        <f t="shared" si="29"/>
        <v/>
      </c>
    </row>
    <row r="356" spans="1:28" ht="14.3" customHeight="1">
      <c r="A356" s="304"/>
      <c r="B356" s="305"/>
      <c r="C356" s="330"/>
      <c r="D356" s="301"/>
      <c r="E356" s="301"/>
      <c r="F356" s="301"/>
      <c r="G356" s="301"/>
      <c r="H356" s="306"/>
      <c r="I356" s="306"/>
      <c r="J356" s="306"/>
      <c r="K356" s="306"/>
      <c r="L356" s="306"/>
      <c r="M356" s="306"/>
      <c r="N356" s="335"/>
      <c r="O356" s="335"/>
      <c r="P356" s="470"/>
      <c r="Q356" s="470"/>
      <c r="R356" s="470"/>
      <c r="S356" s="470"/>
      <c r="T356" s="470"/>
      <c r="U356" s="470"/>
      <c r="V356" s="471"/>
      <c r="W356" s="139" t="str">
        <f>IF(A356="","", IF(B356="LDV/LDT1", 0.3,  IF(B356="LDT2", 0.4, IF(OR(B356="HLDT/MDPV",B356="HLDT Allowance only", B356="MDPV Allowance only"), 0.5, IF(B356="HDV", 0.6,   ERROR)))))</f>
        <v/>
      </c>
      <c r="X356" s="155" t="str">
        <f t="shared" si="25"/>
        <v/>
      </c>
      <c r="Y356" s="157" t="str">
        <f t="shared" si="26"/>
        <v/>
      </c>
      <c r="Z356" s="276" t="str">
        <f t="shared" si="27"/>
        <v/>
      </c>
      <c r="AA356" s="279" t="str">
        <f t="shared" si="28"/>
        <v/>
      </c>
      <c r="AB356" s="277" t="str">
        <f t="shared" si="29"/>
        <v/>
      </c>
    </row>
    <row r="357" spans="1:28" ht="14.3" customHeight="1">
      <c r="A357" s="304"/>
      <c r="B357" s="305"/>
      <c r="C357" s="330"/>
      <c r="D357" s="301"/>
      <c r="E357" s="301"/>
      <c r="F357" s="301"/>
      <c r="G357" s="301"/>
      <c r="H357" s="306"/>
      <c r="I357" s="306"/>
      <c r="J357" s="306"/>
      <c r="K357" s="306"/>
      <c r="L357" s="306"/>
      <c r="M357" s="306"/>
      <c r="N357" s="335"/>
      <c r="O357" s="335"/>
      <c r="P357" s="470"/>
      <c r="Q357" s="470"/>
      <c r="R357" s="470"/>
      <c r="S357" s="470"/>
      <c r="T357" s="470"/>
      <c r="U357" s="470"/>
      <c r="V357" s="471"/>
      <c r="W357" s="139" t="str">
        <f>IF(A357="","", IF(B357="LDV/LDT1", 0.3,  IF(B357="LDT2", 0.4, IF(OR(B357="HLDT/MDPV",B357="HLDT Allowance only", B357="MDPV Allowance only"), 0.5, IF(B357="HDV", 0.6,   ERROR)))))</f>
        <v/>
      </c>
      <c r="X357" s="155" t="str">
        <f t="shared" si="25"/>
        <v/>
      </c>
      <c r="Y357" s="157" t="str">
        <f t="shared" si="26"/>
        <v/>
      </c>
      <c r="Z357" s="276" t="str">
        <f t="shared" si="27"/>
        <v/>
      </c>
      <c r="AA357" s="279" t="str">
        <f t="shared" si="28"/>
        <v/>
      </c>
      <c r="AB357" s="277" t="str">
        <f t="shared" si="29"/>
        <v/>
      </c>
    </row>
    <row r="358" spans="1:28" ht="14.3" customHeight="1">
      <c r="A358" s="304"/>
      <c r="B358" s="305"/>
      <c r="C358" s="330"/>
      <c r="D358" s="301"/>
      <c r="E358" s="301"/>
      <c r="F358" s="301"/>
      <c r="G358" s="301"/>
      <c r="H358" s="306"/>
      <c r="I358" s="306"/>
      <c r="J358" s="306"/>
      <c r="K358" s="306"/>
      <c r="L358" s="306"/>
      <c r="M358" s="306"/>
      <c r="N358" s="335"/>
      <c r="O358" s="335"/>
      <c r="P358" s="470"/>
      <c r="Q358" s="470"/>
      <c r="R358" s="470"/>
      <c r="S358" s="470"/>
      <c r="T358" s="470"/>
      <c r="U358" s="470"/>
      <c r="V358" s="471"/>
      <c r="W358" s="139" t="str">
        <f>IF(A358="","", IF(B358="LDV/LDT1", 0.3,  IF(B358="LDT2", 0.4, IF(OR(B358="HLDT/MDPV",B358="HLDT Allowance only", B358="MDPV Allowance only"), 0.5, IF(B358="HDV", 0.6,   ERROR)))))</f>
        <v/>
      </c>
      <c r="X358" s="155" t="str">
        <f t="shared" si="25"/>
        <v/>
      </c>
      <c r="Y358" s="157" t="str">
        <f t="shared" si="26"/>
        <v/>
      </c>
      <c r="Z358" s="276" t="str">
        <f t="shared" si="27"/>
        <v/>
      </c>
      <c r="AA358" s="279" t="str">
        <f t="shared" si="28"/>
        <v/>
      </c>
      <c r="AB358" s="277" t="str">
        <f t="shared" si="29"/>
        <v/>
      </c>
    </row>
    <row r="359" spans="1:28" ht="14.3" customHeight="1">
      <c r="A359" s="304"/>
      <c r="B359" s="305"/>
      <c r="C359" s="330"/>
      <c r="D359" s="301"/>
      <c r="E359" s="301"/>
      <c r="F359" s="301"/>
      <c r="G359" s="301"/>
      <c r="H359" s="306"/>
      <c r="I359" s="306"/>
      <c r="J359" s="306"/>
      <c r="K359" s="306"/>
      <c r="L359" s="306"/>
      <c r="M359" s="306"/>
      <c r="N359" s="335"/>
      <c r="O359" s="335"/>
      <c r="P359" s="470"/>
      <c r="Q359" s="470"/>
      <c r="R359" s="470"/>
      <c r="S359" s="470"/>
      <c r="T359" s="470"/>
      <c r="U359" s="470"/>
      <c r="V359" s="471"/>
      <c r="W359" s="139" t="str">
        <f>IF(A359="","", IF(B359="LDV/LDT1", 0.3,  IF(B359="LDT2", 0.4, IF(OR(B359="HLDT/MDPV",B359="HLDT Allowance only", B359="MDPV Allowance only"), 0.5, IF(B359="HDV", 0.6,   ERROR)))))</f>
        <v/>
      </c>
      <c r="X359" s="155" t="str">
        <f t="shared" si="25"/>
        <v/>
      </c>
      <c r="Y359" s="157" t="str">
        <f t="shared" si="26"/>
        <v/>
      </c>
      <c r="Z359" s="276" t="str">
        <f t="shared" si="27"/>
        <v/>
      </c>
      <c r="AA359" s="279" t="str">
        <f t="shared" si="28"/>
        <v/>
      </c>
      <c r="AB359" s="277" t="str">
        <f t="shared" si="29"/>
        <v/>
      </c>
    </row>
    <row r="360" spans="1:28" ht="14.3" customHeight="1">
      <c r="A360" s="304"/>
      <c r="B360" s="305"/>
      <c r="C360" s="330"/>
      <c r="D360" s="301"/>
      <c r="E360" s="301"/>
      <c r="F360" s="301"/>
      <c r="G360" s="301"/>
      <c r="H360" s="306"/>
      <c r="I360" s="306"/>
      <c r="J360" s="306"/>
      <c r="K360" s="306"/>
      <c r="L360" s="306"/>
      <c r="M360" s="306"/>
      <c r="N360" s="335"/>
      <c r="O360" s="335"/>
      <c r="P360" s="470"/>
      <c r="Q360" s="470"/>
      <c r="R360" s="470"/>
      <c r="S360" s="470"/>
      <c r="T360" s="470"/>
      <c r="U360" s="470"/>
      <c r="V360" s="471"/>
      <c r="W360" s="139" t="str">
        <f>IF(A360="","", IF(B360="LDV/LDT1", 0.3,  IF(B360="LDT2", 0.4, IF(OR(B360="HLDT/MDPV",B360="HLDT Allowance only", B360="MDPV Allowance only"), 0.5, IF(B360="HDV", 0.6,   ERROR)))))</f>
        <v/>
      </c>
      <c r="X360" s="155" t="str">
        <f t="shared" si="25"/>
        <v/>
      </c>
      <c r="Y360" s="157" t="str">
        <f t="shared" si="26"/>
        <v/>
      </c>
      <c r="Z360" s="276" t="str">
        <f t="shared" si="27"/>
        <v/>
      </c>
      <c r="AA360" s="279" t="str">
        <f t="shared" si="28"/>
        <v/>
      </c>
      <c r="AB360" s="277" t="str">
        <f t="shared" si="29"/>
        <v/>
      </c>
    </row>
    <row r="361" spans="1:28" ht="14.3" customHeight="1">
      <c r="A361" s="304"/>
      <c r="B361" s="305"/>
      <c r="C361" s="330"/>
      <c r="D361" s="301"/>
      <c r="E361" s="301"/>
      <c r="F361" s="301"/>
      <c r="G361" s="301"/>
      <c r="H361" s="306"/>
      <c r="I361" s="306"/>
      <c r="J361" s="306"/>
      <c r="K361" s="306"/>
      <c r="L361" s="306"/>
      <c r="M361" s="306"/>
      <c r="N361" s="335"/>
      <c r="O361" s="335"/>
      <c r="P361" s="470"/>
      <c r="Q361" s="470"/>
      <c r="R361" s="470"/>
      <c r="S361" s="470"/>
      <c r="T361" s="470"/>
      <c r="U361" s="470"/>
      <c r="V361" s="471"/>
      <c r="W361" s="139" t="str">
        <f>IF(A361="","", IF(B361="LDV/LDT1", 0.3,  IF(B361="LDT2", 0.4, IF(OR(B361="HLDT/MDPV",B361="HLDT Allowance only", B361="MDPV Allowance only"), 0.5, IF(B361="HDV", 0.6,   ERROR)))))</f>
        <v/>
      </c>
      <c r="X361" s="155" t="str">
        <f t="shared" si="25"/>
        <v/>
      </c>
      <c r="Y361" s="157" t="str">
        <f t="shared" si="26"/>
        <v/>
      </c>
      <c r="Z361" s="276" t="str">
        <f t="shared" si="27"/>
        <v/>
      </c>
      <c r="AA361" s="279" t="str">
        <f t="shared" si="28"/>
        <v/>
      </c>
      <c r="AB361" s="277" t="str">
        <f t="shared" si="29"/>
        <v/>
      </c>
    </row>
    <row r="362" spans="1:28" ht="14.3" customHeight="1">
      <c r="A362" s="304"/>
      <c r="B362" s="305"/>
      <c r="C362" s="330"/>
      <c r="D362" s="301"/>
      <c r="E362" s="301"/>
      <c r="F362" s="301"/>
      <c r="G362" s="301"/>
      <c r="H362" s="306"/>
      <c r="I362" s="306"/>
      <c r="J362" s="306"/>
      <c r="K362" s="306"/>
      <c r="L362" s="306"/>
      <c r="M362" s="306"/>
      <c r="N362" s="335"/>
      <c r="O362" s="335"/>
      <c r="P362" s="470"/>
      <c r="Q362" s="470"/>
      <c r="R362" s="470"/>
      <c r="S362" s="470"/>
      <c r="T362" s="470"/>
      <c r="U362" s="470"/>
      <c r="V362" s="471"/>
      <c r="W362" s="139" t="str">
        <f>IF(A362="","", IF(B362="LDV/LDT1", 0.3,  IF(B362="LDT2", 0.4, IF(OR(B362="HLDT/MDPV",B362="HLDT Allowance only", B362="MDPV Allowance only"), 0.5, IF(B362="HDV", 0.6,   ERROR)))))</f>
        <v/>
      </c>
      <c r="X362" s="155" t="str">
        <f t="shared" si="25"/>
        <v/>
      </c>
      <c r="Y362" s="157" t="str">
        <f t="shared" si="26"/>
        <v/>
      </c>
      <c r="Z362" s="276" t="str">
        <f t="shared" si="27"/>
        <v/>
      </c>
      <c r="AA362" s="279" t="str">
        <f t="shared" si="28"/>
        <v/>
      </c>
      <c r="AB362" s="277" t="str">
        <f t="shared" si="29"/>
        <v/>
      </c>
    </row>
    <row r="363" spans="1:28" ht="14.3" customHeight="1">
      <c r="A363" s="304"/>
      <c r="B363" s="305"/>
      <c r="C363" s="330"/>
      <c r="D363" s="301"/>
      <c r="E363" s="301"/>
      <c r="F363" s="301"/>
      <c r="G363" s="301"/>
      <c r="H363" s="306"/>
      <c r="I363" s="306"/>
      <c r="J363" s="306"/>
      <c r="K363" s="306"/>
      <c r="L363" s="306"/>
      <c r="M363" s="306"/>
      <c r="N363" s="335"/>
      <c r="O363" s="335"/>
      <c r="P363" s="470"/>
      <c r="Q363" s="470"/>
      <c r="R363" s="470"/>
      <c r="S363" s="470"/>
      <c r="T363" s="470"/>
      <c r="U363" s="470"/>
      <c r="V363" s="471"/>
      <c r="W363" s="139" t="str">
        <f>IF(A363="","", IF(B363="LDV/LDT1", 0.3,  IF(B363="LDT2", 0.4, IF(OR(B363="HLDT/MDPV",B363="HLDT Allowance only", B363="MDPV Allowance only"), 0.5, IF(B363="HDV", 0.6,   ERROR)))))</f>
        <v/>
      </c>
      <c r="X363" s="155" t="str">
        <f t="shared" si="25"/>
        <v/>
      </c>
      <c r="Y363" s="157" t="str">
        <f t="shared" si="26"/>
        <v/>
      </c>
      <c r="Z363" s="276" t="str">
        <f t="shared" si="27"/>
        <v/>
      </c>
      <c r="AA363" s="279" t="str">
        <f t="shared" si="28"/>
        <v/>
      </c>
      <c r="AB363" s="277" t="str">
        <f t="shared" si="29"/>
        <v/>
      </c>
    </row>
    <row r="364" spans="1:28" ht="14.3" customHeight="1">
      <c r="A364" s="304"/>
      <c r="B364" s="305"/>
      <c r="C364" s="330"/>
      <c r="D364" s="301"/>
      <c r="E364" s="301"/>
      <c r="F364" s="301"/>
      <c r="G364" s="301"/>
      <c r="H364" s="306"/>
      <c r="I364" s="306"/>
      <c r="J364" s="306"/>
      <c r="K364" s="306"/>
      <c r="L364" s="306"/>
      <c r="M364" s="306"/>
      <c r="N364" s="335"/>
      <c r="O364" s="335"/>
      <c r="P364" s="470"/>
      <c r="Q364" s="470"/>
      <c r="R364" s="470"/>
      <c r="S364" s="470"/>
      <c r="T364" s="470"/>
      <c r="U364" s="470"/>
      <c r="V364" s="471"/>
      <c r="W364" s="139" t="str">
        <f>IF(A364="","", IF(B364="LDV/LDT1", 0.3,  IF(B364="LDT2", 0.4, IF(OR(B364="HLDT/MDPV",B364="HLDT Allowance only", B364="MDPV Allowance only"), 0.5, IF(B364="HDV", 0.6,   ERROR)))))</f>
        <v/>
      </c>
      <c r="X364" s="155" t="str">
        <f t="shared" si="25"/>
        <v/>
      </c>
      <c r="Y364" s="157" t="str">
        <f t="shared" si="26"/>
        <v/>
      </c>
      <c r="Z364" s="276" t="str">
        <f t="shared" si="27"/>
        <v/>
      </c>
      <c r="AA364" s="279" t="str">
        <f t="shared" si="28"/>
        <v/>
      </c>
      <c r="AB364" s="277" t="str">
        <f t="shared" si="29"/>
        <v/>
      </c>
    </row>
    <row r="365" spans="1:28" ht="14.3" customHeight="1">
      <c r="A365" s="304"/>
      <c r="B365" s="305"/>
      <c r="C365" s="330"/>
      <c r="D365" s="301"/>
      <c r="E365" s="301"/>
      <c r="F365" s="301"/>
      <c r="G365" s="301"/>
      <c r="H365" s="306"/>
      <c r="I365" s="306"/>
      <c r="J365" s="306"/>
      <c r="K365" s="306"/>
      <c r="L365" s="306"/>
      <c r="M365" s="306"/>
      <c r="N365" s="335"/>
      <c r="O365" s="335"/>
      <c r="P365" s="470"/>
      <c r="Q365" s="470"/>
      <c r="R365" s="470"/>
      <c r="S365" s="470"/>
      <c r="T365" s="470"/>
      <c r="U365" s="470"/>
      <c r="V365" s="471"/>
      <c r="W365" s="139" t="str">
        <f>IF(A365="","", IF(B365="LDV/LDT1", 0.3,  IF(B365="LDT2", 0.4, IF(OR(B365="HLDT/MDPV",B365="HLDT Allowance only", B365="MDPV Allowance only"), 0.5, IF(B365="HDV", 0.6,   ERROR)))))</f>
        <v/>
      </c>
      <c r="X365" s="155" t="str">
        <f t="shared" si="25"/>
        <v/>
      </c>
      <c r="Y365" s="157" t="str">
        <f t="shared" si="26"/>
        <v/>
      </c>
      <c r="Z365" s="276" t="str">
        <f t="shared" si="27"/>
        <v/>
      </c>
      <c r="AA365" s="279" t="str">
        <f t="shared" si="28"/>
        <v/>
      </c>
      <c r="AB365" s="277" t="str">
        <f t="shared" si="29"/>
        <v/>
      </c>
    </row>
    <row r="366" spans="1:28" ht="14.3" customHeight="1">
      <c r="A366" s="304"/>
      <c r="B366" s="305"/>
      <c r="C366" s="330"/>
      <c r="D366" s="301"/>
      <c r="E366" s="301"/>
      <c r="F366" s="301"/>
      <c r="G366" s="301"/>
      <c r="H366" s="306"/>
      <c r="I366" s="306"/>
      <c r="J366" s="306"/>
      <c r="K366" s="306"/>
      <c r="L366" s="306"/>
      <c r="M366" s="306"/>
      <c r="N366" s="335"/>
      <c r="O366" s="335"/>
      <c r="P366" s="470"/>
      <c r="Q366" s="470"/>
      <c r="R366" s="470"/>
      <c r="S366" s="470"/>
      <c r="T366" s="470"/>
      <c r="U366" s="470"/>
      <c r="V366" s="471"/>
      <c r="W366" s="139" t="str">
        <f>IF(A366="","", IF(B366="LDV/LDT1", 0.3,  IF(B366="LDT2", 0.4, IF(OR(B366="HLDT/MDPV",B366="HLDT Allowance only", B366="MDPV Allowance only"), 0.5, IF(B366="HDV", 0.6,   ERROR)))))</f>
        <v/>
      </c>
      <c r="X366" s="155" t="str">
        <f t="shared" si="25"/>
        <v/>
      </c>
      <c r="Y366" s="157" t="str">
        <f t="shared" si="26"/>
        <v/>
      </c>
      <c r="Z366" s="276" t="str">
        <f t="shared" si="27"/>
        <v/>
      </c>
      <c r="AA366" s="279" t="str">
        <f t="shared" si="28"/>
        <v/>
      </c>
      <c r="AB366" s="277" t="str">
        <f t="shared" si="29"/>
        <v/>
      </c>
    </row>
    <row r="367" spans="1:28" ht="14.3" customHeight="1">
      <c r="A367" s="304"/>
      <c r="B367" s="305"/>
      <c r="C367" s="330"/>
      <c r="D367" s="301"/>
      <c r="E367" s="301"/>
      <c r="F367" s="301"/>
      <c r="G367" s="301"/>
      <c r="H367" s="306"/>
      <c r="I367" s="306"/>
      <c r="J367" s="306"/>
      <c r="K367" s="306"/>
      <c r="L367" s="306"/>
      <c r="M367" s="306"/>
      <c r="N367" s="335"/>
      <c r="O367" s="335"/>
      <c r="P367" s="470"/>
      <c r="Q367" s="470"/>
      <c r="R367" s="470"/>
      <c r="S367" s="470"/>
      <c r="T367" s="470"/>
      <c r="U367" s="470"/>
      <c r="V367" s="471"/>
      <c r="W367" s="139" t="str">
        <f>IF(A367="","", IF(B367="LDV/LDT1", 0.3,  IF(B367="LDT2", 0.4, IF(OR(B367="HLDT/MDPV",B367="HLDT Allowance only", B367="MDPV Allowance only"), 0.5, IF(B367="HDV", 0.6,   ERROR)))))</f>
        <v/>
      </c>
      <c r="X367" s="155" t="str">
        <f t="shared" si="25"/>
        <v/>
      </c>
      <c r="Y367" s="157" t="str">
        <f t="shared" si="26"/>
        <v/>
      </c>
      <c r="Z367" s="276" t="str">
        <f t="shared" si="27"/>
        <v/>
      </c>
      <c r="AA367" s="279" t="str">
        <f t="shared" si="28"/>
        <v/>
      </c>
      <c r="AB367" s="277" t="str">
        <f t="shared" si="29"/>
        <v/>
      </c>
    </row>
    <row r="368" spans="1:28" ht="14.3" customHeight="1">
      <c r="A368" s="304"/>
      <c r="B368" s="305"/>
      <c r="C368" s="330"/>
      <c r="D368" s="301"/>
      <c r="E368" s="301"/>
      <c r="F368" s="301"/>
      <c r="G368" s="301"/>
      <c r="H368" s="306"/>
      <c r="I368" s="306"/>
      <c r="J368" s="306"/>
      <c r="K368" s="306"/>
      <c r="L368" s="306"/>
      <c r="M368" s="306"/>
      <c r="N368" s="335"/>
      <c r="O368" s="335"/>
      <c r="P368" s="470"/>
      <c r="Q368" s="470"/>
      <c r="R368" s="470"/>
      <c r="S368" s="470"/>
      <c r="T368" s="470"/>
      <c r="U368" s="470"/>
      <c r="V368" s="471"/>
      <c r="W368" s="139" t="str">
        <f>IF(A368="","", IF(B368="LDV/LDT1", 0.3,  IF(B368="LDT2", 0.4, IF(OR(B368="HLDT/MDPV",B368="HLDT Allowance only", B368="MDPV Allowance only"), 0.5, IF(B368="HDV", 0.6,   ERROR)))))</f>
        <v/>
      </c>
      <c r="X368" s="155" t="str">
        <f t="shared" si="25"/>
        <v/>
      </c>
      <c r="Y368" s="157" t="str">
        <f t="shared" si="26"/>
        <v/>
      </c>
      <c r="Z368" s="276" t="str">
        <f t="shared" si="27"/>
        <v/>
      </c>
      <c r="AA368" s="279" t="str">
        <f t="shared" si="28"/>
        <v/>
      </c>
      <c r="AB368" s="277" t="str">
        <f t="shared" si="29"/>
        <v/>
      </c>
    </row>
    <row r="369" spans="1:28" ht="14.3" customHeight="1">
      <c r="A369" s="304"/>
      <c r="B369" s="305"/>
      <c r="C369" s="330"/>
      <c r="D369" s="301"/>
      <c r="E369" s="301"/>
      <c r="F369" s="301"/>
      <c r="G369" s="301"/>
      <c r="H369" s="306"/>
      <c r="I369" s="306"/>
      <c r="J369" s="306"/>
      <c r="K369" s="306"/>
      <c r="L369" s="306"/>
      <c r="M369" s="306"/>
      <c r="N369" s="335"/>
      <c r="O369" s="335"/>
      <c r="P369" s="470"/>
      <c r="Q369" s="470"/>
      <c r="R369" s="470"/>
      <c r="S369" s="470"/>
      <c r="T369" s="470"/>
      <c r="U369" s="470"/>
      <c r="V369" s="471"/>
      <c r="W369" s="139" t="str">
        <f>IF(A369="","", IF(B369="LDV/LDT1", 0.3,  IF(B369="LDT2", 0.4, IF(OR(B369="HLDT/MDPV",B369="HLDT Allowance only", B369="MDPV Allowance only"), 0.5, IF(B369="HDV", 0.6,   ERROR)))))</f>
        <v/>
      </c>
      <c r="X369" s="155" t="str">
        <f t="shared" si="25"/>
        <v/>
      </c>
      <c r="Y369" s="157" t="str">
        <f t="shared" si="26"/>
        <v/>
      </c>
      <c r="Z369" s="276" t="str">
        <f t="shared" si="27"/>
        <v/>
      </c>
      <c r="AA369" s="279" t="str">
        <f t="shared" si="28"/>
        <v/>
      </c>
      <c r="AB369" s="277" t="str">
        <f t="shared" si="29"/>
        <v/>
      </c>
    </row>
    <row r="370" spans="1:28" ht="14.3" customHeight="1">
      <c r="A370" s="304"/>
      <c r="B370" s="305"/>
      <c r="C370" s="330"/>
      <c r="D370" s="301"/>
      <c r="E370" s="301"/>
      <c r="F370" s="301"/>
      <c r="G370" s="301"/>
      <c r="H370" s="306"/>
      <c r="I370" s="306"/>
      <c r="J370" s="306"/>
      <c r="K370" s="306"/>
      <c r="L370" s="306"/>
      <c r="M370" s="306"/>
      <c r="N370" s="335"/>
      <c r="O370" s="335"/>
      <c r="P370" s="470"/>
      <c r="Q370" s="470"/>
      <c r="R370" s="470"/>
      <c r="S370" s="470"/>
      <c r="T370" s="470"/>
      <c r="U370" s="470"/>
      <c r="V370" s="471"/>
      <c r="W370" s="139" t="str">
        <f>IF(A370="","", IF(B370="LDV/LDT1", 0.3,  IF(B370="LDT2", 0.4, IF(OR(B370="HLDT/MDPV",B370="HLDT Allowance only", B370="MDPV Allowance only"), 0.5, IF(B370="HDV", 0.6,   ERROR)))))</f>
        <v/>
      </c>
      <c r="X370" s="155" t="str">
        <f t="shared" si="25"/>
        <v/>
      </c>
      <c r="Y370" s="157" t="str">
        <f t="shared" si="26"/>
        <v/>
      </c>
      <c r="Z370" s="276" t="str">
        <f t="shared" si="27"/>
        <v/>
      </c>
      <c r="AA370" s="279" t="str">
        <f t="shared" si="28"/>
        <v/>
      </c>
      <c r="AB370" s="277" t="str">
        <f t="shared" si="29"/>
        <v/>
      </c>
    </row>
    <row r="371" spans="1:28" ht="14.3" customHeight="1">
      <c r="A371" s="304"/>
      <c r="B371" s="305"/>
      <c r="C371" s="330"/>
      <c r="D371" s="301"/>
      <c r="E371" s="301"/>
      <c r="F371" s="301"/>
      <c r="G371" s="301"/>
      <c r="H371" s="306"/>
      <c r="I371" s="306"/>
      <c r="J371" s="306"/>
      <c r="K371" s="306"/>
      <c r="L371" s="306"/>
      <c r="M371" s="306"/>
      <c r="N371" s="335"/>
      <c r="O371" s="335"/>
      <c r="P371" s="470"/>
      <c r="Q371" s="470"/>
      <c r="R371" s="470"/>
      <c r="S371" s="470"/>
      <c r="T371" s="470"/>
      <c r="U371" s="470"/>
      <c r="V371" s="471"/>
      <c r="W371" s="139" t="str">
        <f>IF(A371="","", IF(B371="LDV/LDT1", 0.3,  IF(B371="LDT2", 0.4, IF(OR(B371="HLDT/MDPV",B371="HLDT Allowance only", B371="MDPV Allowance only"), 0.5, IF(B371="HDV", 0.6,   ERROR)))))</f>
        <v/>
      </c>
      <c r="X371" s="155" t="str">
        <f t="shared" si="25"/>
        <v/>
      </c>
      <c r="Y371" s="157" t="str">
        <f t="shared" si="26"/>
        <v/>
      </c>
      <c r="Z371" s="276" t="str">
        <f t="shared" si="27"/>
        <v/>
      </c>
      <c r="AA371" s="279" t="str">
        <f t="shared" si="28"/>
        <v/>
      </c>
      <c r="AB371" s="277" t="str">
        <f t="shared" si="29"/>
        <v/>
      </c>
    </row>
    <row r="372" spans="1:28" ht="14.3" customHeight="1">
      <c r="A372" s="304"/>
      <c r="B372" s="305"/>
      <c r="C372" s="330"/>
      <c r="D372" s="301"/>
      <c r="E372" s="301"/>
      <c r="F372" s="301"/>
      <c r="G372" s="301"/>
      <c r="H372" s="306"/>
      <c r="I372" s="306"/>
      <c r="J372" s="306"/>
      <c r="K372" s="306"/>
      <c r="L372" s="306"/>
      <c r="M372" s="306"/>
      <c r="N372" s="335"/>
      <c r="O372" s="335"/>
      <c r="P372" s="470"/>
      <c r="Q372" s="470"/>
      <c r="R372" s="470"/>
      <c r="S372" s="470"/>
      <c r="T372" s="470"/>
      <c r="U372" s="470"/>
      <c r="V372" s="471"/>
      <c r="W372" s="139" t="str">
        <f>IF(A372="","", IF(B372="LDV/LDT1", 0.3,  IF(B372="LDT2", 0.4, IF(OR(B372="HLDT/MDPV",B372="HLDT Allowance only", B372="MDPV Allowance only"), 0.5, IF(B372="HDV", 0.6,   ERROR)))))</f>
        <v/>
      </c>
      <c r="X372" s="155" t="str">
        <f t="shared" si="25"/>
        <v/>
      </c>
      <c r="Y372" s="157" t="str">
        <f t="shared" si="26"/>
        <v/>
      </c>
      <c r="Z372" s="276" t="str">
        <f t="shared" si="27"/>
        <v/>
      </c>
      <c r="AA372" s="279" t="str">
        <f t="shared" si="28"/>
        <v/>
      </c>
      <c r="AB372" s="277" t="str">
        <f t="shared" si="29"/>
        <v/>
      </c>
    </row>
    <row r="373" spans="1:28" ht="14.3" customHeight="1">
      <c r="A373" s="304"/>
      <c r="B373" s="305"/>
      <c r="C373" s="330"/>
      <c r="D373" s="301"/>
      <c r="E373" s="301"/>
      <c r="F373" s="301"/>
      <c r="G373" s="301"/>
      <c r="H373" s="306"/>
      <c r="I373" s="306"/>
      <c r="J373" s="306"/>
      <c r="K373" s="306"/>
      <c r="L373" s="306"/>
      <c r="M373" s="306"/>
      <c r="N373" s="335"/>
      <c r="O373" s="335"/>
      <c r="P373" s="470"/>
      <c r="Q373" s="470"/>
      <c r="R373" s="470"/>
      <c r="S373" s="470"/>
      <c r="T373" s="470"/>
      <c r="U373" s="470"/>
      <c r="V373" s="471"/>
      <c r="W373" s="139" t="str">
        <f>IF(A373="","", IF(B373="LDV/LDT1", 0.3,  IF(B373="LDT2", 0.4, IF(OR(B373="HLDT/MDPV",B373="HLDT Allowance only", B373="MDPV Allowance only"), 0.5, IF(B373="HDV", 0.6,   ERROR)))))</f>
        <v/>
      </c>
      <c r="X373" s="155" t="str">
        <f t="shared" si="25"/>
        <v/>
      </c>
      <c r="Y373" s="157" t="str">
        <f t="shared" si="26"/>
        <v/>
      </c>
      <c r="Z373" s="276" t="str">
        <f t="shared" si="27"/>
        <v/>
      </c>
      <c r="AA373" s="279" t="str">
        <f t="shared" si="28"/>
        <v/>
      </c>
      <c r="AB373" s="277" t="str">
        <f t="shared" si="29"/>
        <v/>
      </c>
    </row>
    <row r="374" spans="1:28" ht="14.3" customHeight="1">
      <c r="A374" s="304"/>
      <c r="B374" s="305"/>
      <c r="C374" s="330"/>
      <c r="D374" s="301"/>
      <c r="E374" s="301"/>
      <c r="F374" s="301"/>
      <c r="G374" s="301"/>
      <c r="H374" s="306"/>
      <c r="I374" s="306"/>
      <c r="J374" s="306"/>
      <c r="K374" s="306"/>
      <c r="L374" s="306"/>
      <c r="M374" s="306"/>
      <c r="N374" s="335"/>
      <c r="O374" s="335"/>
      <c r="P374" s="470"/>
      <c r="Q374" s="470"/>
      <c r="R374" s="470"/>
      <c r="S374" s="470"/>
      <c r="T374" s="470"/>
      <c r="U374" s="470"/>
      <c r="V374" s="471"/>
      <c r="W374" s="139" t="str">
        <f>IF(A374="","", IF(B374="LDV/LDT1", 0.3,  IF(B374="LDT2", 0.4, IF(OR(B374="HLDT/MDPV",B374="HLDT Allowance only", B374="MDPV Allowance only"), 0.5, IF(B374="HDV", 0.6,   ERROR)))))</f>
        <v/>
      </c>
      <c r="X374" s="155" t="str">
        <f t="shared" si="25"/>
        <v/>
      </c>
      <c r="Y374" s="157" t="str">
        <f t="shared" si="26"/>
        <v/>
      </c>
      <c r="Z374" s="276" t="str">
        <f t="shared" si="27"/>
        <v/>
      </c>
      <c r="AA374" s="279" t="str">
        <f t="shared" si="28"/>
        <v/>
      </c>
      <c r="AB374" s="277" t="str">
        <f t="shared" si="29"/>
        <v/>
      </c>
    </row>
    <row r="375" spans="1:28" ht="14.3" customHeight="1">
      <c r="A375" s="304"/>
      <c r="B375" s="305"/>
      <c r="C375" s="330"/>
      <c r="D375" s="301"/>
      <c r="E375" s="301"/>
      <c r="F375" s="301"/>
      <c r="G375" s="301"/>
      <c r="H375" s="306"/>
      <c r="I375" s="306"/>
      <c r="J375" s="306"/>
      <c r="K375" s="306"/>
      <c r="L375" s="306"/>
      <c r="M375" s="306"/>
      <c r="N375" s="335"/>
      <c r="O375" s="335"/>
      <c r="P375" s="470"/>
      <c r="Q375" s="470"/>
      <c r="R375" s="470"/>
      <c r="S375" s="470"/>
      <c r="T375" s="470"/>
      <c r="U375" s="470"/>
      <c r="V375" s="471"/>
      <c r="W375" s="139" t="str">
        <f>IF(A375="","", IF(B375="LDV/LDT1", 0.3,  IF(B375="LDT2", 0.4, IF(OR(B375="HLDT/MDPV",B375="HLDT Allowance only", B375="MDPV Allowance only"), 0.5, IF(B375="HDV", 0.6,   ERROR)))))</f>
        <v/>
      </c>
      <c r="X375" s="155" t="str">
        <f t="shared" si="25"/>
        <v/>
      </c>
      <c r="Y375" s="157" t="str">
        <f t="shared" si="26"/>
        <v/>
      </c>
      <c r="Z375" s="276" t="str">
        <f t="shared" si="27"/>
        <v/>
      </c>
      <c r="AA375" s="279" t="str">
        <f t="shared" si="28"/>
        <v/>
      </c>
      <c r="AB375" s="277" t="str">
        <f t="shared" si="29"/>
        <v/>
      </c>
    </row>
    <row r="376" spans="1:28" ht="14.3" customHeight="1">
      <c r="A376" s="304"/>
      <c r="B376" s="305"/>
      <c r="C376" s="330"/>
      <c r="D376" s="301"/>
      <c r="E376" s="301"/>
      <c r="F376" s="301"/>
      <c r="G376" s="301"/>
      <c r="H376" s="306"/>
      <c r="I376" s="306"/>
      <c r="J376" s="306"/>
      <c r="K376" s="306"/>
      <c r="L376" s="306"/>
      <c r="M376" s="306"/>
      <c r="N376" s="335"/>
      <c r="O376" s="335"/>
      <c r="P376" s="470"/>
      <c r="Q376" s="470"/>
      <c r="R376" s="470"/>
      <c r="S376" s="470"/>
      <c r="T376" s="470"/>
      <c r="U376" s="470"/>
      <c r="V376" s="471"/>
      <c r="W376" s="139" t="str">
        <f>IF(A376="","", IF(B376="LDV/LDT1", 0.3,  IF(B376="LDT2", 0.4, IF(OR(B376="HLDT/MDPV",B376="HLDT Allowance only", B376="MDPV Allowance only"), 0.5, IF(B376="HDV", 0.6,   ERROR)))))</f>
        <v/>
      </c>
      <c r="X376" s="155" t="str">
        <f t="shared" si="25"/>
        <v/>
      </c>
      <c r="Y376" s="157" t="str">
        <f t="shared" si="26"/>
        <v/>
      </c>
      <c r="Z376" s="276" t="str">
        <f t="shared" si="27"/>
        <v/>
      </c>
      <c r="AA376" s="279" t="str">
        <f t="shared" si="28"/>
        <v/>
      </c>
      <c r="AB376" s="277" t="str">
        <f t="shared" si="29"/>
        <v/>
      </c>
    </row>
    <row r="377" spans="1:28" ht="14.3" customHeight="1">
      <c r="A377" s="304"/>
      <c r="B377" s="305"/>
      <c r="C377" s="330"/>
      <c r="D377" s="301"/>
      <c r="E377" s="301"/>
      <c r="F377" s="301"/>
      <c r="G377" s="301"/>
      <c r="H377" s="306"/>
      <c r="I377" s="306"/>
      <c r="J377" s="306"/>
      <c r="K377" s="306"/>
      <c r="L377" s="306"/>
      <c r="M377" s="306"/>
      <c r="N377" s="335"/>
      <c r="O377" s="335"/>
      <c r="P377" s="470"/>
      <c r="Q377" s="470"/>
      <c r="R377" s="470"/>
      <c r="S377" s="470"/>
      <c r="T377" s="470"/>
      <c r="U377" s="470"/>
      <c r="V377" s="471"/>
      <c r="W377" s="139" t="str">
        <f>IF(A377="","", IF(B377="LDV/LDT1", 0.3,  IF(B377="LDT2", 0.4, IF(OR(B377="HLDT/MDPV",B377="HLDT Allowance only", B377="MDPV Allowance only"), 0.5, IF(B377="HDV", 0.6,   ERROR)))))</f>
        <v/>
      </c>
      <c r="X377" s="155" t="str">
        <f t="shared" si="25"/>
        <v/>
      </c>
      <c r="Y377" s="157" t="str">
        <f t="shared" si="26"/>
        <v/>
      </c>
      <c r="Z377" s="276" t="str">
        <f t="shared" si="27"/>
        <v/>
      </c>
      <c r="AA377" s="279" t="str">
        <f t="shared" si="28"/>
        <v/>
      </c>
      <c r="AB377" s="277" t="str">
        <f t="shared" si="29"/>
        <v/>
      </c>
    </row>
    <row r="378" spans="1:28" ht="14.3" customHeight="1">
      <c r="A378" s="304"/>
      <c r="B378" s="305"/>
      <c r="C378" s="330"/>
      <c r="D378" s="301"/>
      <c r="E378" s="301"/>
      <c r="F378" s="301"/>
      <c r="G378" s="301"/>
      <c r="H378" s="306"/>
      <c r="I378" s="306"/>
      <c r="J378" s="306"/>
      <c r="K378" s="306"/>
      <c r="L378" s="306"/>
      <c r="M378" s="306"/>
      <c r="N378" s="335"/>
      <c r="O378" s="335"/>
      <c r="P378" s="470"/>
      <c r="Q378" s="470"/>
      <c r="R378" s="470"/>
      <c r="S378" s="470"/>
      <c r="T378" s="470"/>
      <c r="U378" s="470"/>
      <c r="V378" s="471"/>
      <c r="W378" s="139" t="str">
        <f>IF(A378="","", IF(B378="LDV/LDT1", 0.3,  IF(B378="LDT2", 0.4, IF(OR(B378="HLDT/MDPV",B378="HLDT Allowance only", B378="MDPV Allowance only"), 0.5, IF(B378="HDV", 0.6,   ERROR)))))</f>
        <v/>
      </c>
      <c r="X378" s="155" t="str">
        <f t="shared" si="25"/>
        <v/>
      </c>
      <c r="Y378" s="157" t="str">
        <f t="shared" si="26"/>
        <v/>
      </c>
      <c r="Z378" s="276" t="str">
        <f t="shared" si="27"/>
        <v/>
      </c>
      <c r="AA378" s="279" t="str">
        <f t="shared" si="28"/>
        <v/>
      </c>
      <c r="AB378" s="277" t="str">
        <f t="shared" si="29"/>
        <v/>
      </c>
    </row>
    <row r="379" spans="1:28" ht="14.3" customHeight="1">
      <c r="A379" s="304"/>
      <c r="B379" s="305"/>
      <c r="C379" s="330"/>
      <c r="D379" s="301"/>
      <c r="E379" s="301"/>
      <c r="F379" s="301"/>
      <c r="G379" s="301"/>
      <c r="H379" s="306"/>
      <c r="I379" s="306"/>
      <c r="J379" s="306"/>
      <c r="K379" s="306"/>
      <c r="L379" s="306"/>
      <c r="M379" s="306"/>
      <c r="N379" s="335"/>
      <c r="O379" s="335"/>
      <c r="P379" s="470"/>
      <c r="Q379" s="470"/>
      <c r="R379" s="470"/>
      <c r="S379" s="470"/>
      <c r="T379" s="470"/>
      <c r="U379" s="470"/>
      <c r="V379" s="471"/>
      <c r="W379" s="139" t="str">
        <f>IF(A379="","", IF(B379="LDV/LDT1", 0.3,  IF(B379="LDT2", 0.4, IF(OR(B379="HLDT/MDPV",B379="HLDT Allowance only", B379="MDPV Allowance only"), 0.5, IF(B379="HDV", 0.6,   ERROR)))))</f>
        <v/>
      </c>
      <c r="X379" s="155" t="str">
        <f t="shared" si="25"/>
        <v/>
      </c>
      <c r="Y379" s="157" t="str">
        <f t="shared" si="26"/>
        <v/>
      </c>
      <c r="Z379" s="276" t="str">
        <f t="shared" si="27"/>
        <v/>
      </c>
      <c r="AA379" s="279" t="str">
        <f t="shared" si="28"/>
        <v/>
      </c>
      <c r="AB379" s="277" t="str">
        <f t="shared" si="29"/>
        <v/>
      </c>
    </row>
    <row r="380" spans="1:28" ht="14.3" customHeight="1">
      <c r="A380" s="304"/>
      <c r="B380" s="305"/>
      <c r="C380" s="330"/>
      <c r="D380" s="301"/>
      <c r="E380" s="301"/>
      <c r="F380" s="301"/>
      <c r="G380" s="301"/>
      <c r="H380" s="306"/>
      <c r="I380" s="306"/>
      <c r="J380" s="306"/>
      <c r="K380" s="306"/>
      <c r="L380" s="306"/>
      <c r="M380" s="306"/>
      <c r="N380" s="335"/>
      <c r="O380" s="335"/>
      <c r="P380" s="470"/>
      <c r="Q380" s="470"/>
      <c r="R380" s="470"/>
      <c r="S380" s="470"/>
      <c r="T380" s="470"/>
      <c r="U380" s="470"/>
      <c r="V380" s="471"/>
      <c r="W380" s="139" t="str">
        <f>IF(A380="","", IF(B380="LDV/LDT1", 0.3,  IF(B380="LDT2", 0.4, IF(OR(B380="HLDT/MDPV",B380="HLDT Allowance only", B380="MDPV Allowance only"), 0.5, IF(B380="HDV", 0.6,   ERROR)))))</f>
        <v/>
      </c>
      <c r="X380" s="155" t="str">
        <f t="shared" si="25"/>
        <v/>
      </c>
      <c r="Y380" s="157" t="str">
        <f t="shared" si="26"/>
        <v/>
      </c>
      <c r="Z380" s="276" t="str">
        <f t="shared" si="27"/>
        <v/>
      </c>
      <c r="AA380" s="279" t="str">
        <f t="shared" si="28"/>
        <v/>
      </c>
      <c r="AB380" s="277" t="str">
        <f t="shared" si="29"/>
        <v/>
      </c>
    </row>
    <row r="381" spans="1:28" ht="14.3" customHeight="1">
      <c r="A381" s="304"/>
      <c r="B381" s="305"/>
      <c r="C381" s="330"/>
      <c r="D381" s="301"/>
      <c r="E381" s="301"/>
      <c r="F381" s="301"/>
      <c r="G381" s="301"/>
      <c r="H381" s="306"/>
      <c r="I381" s="306"/>
      <c r="J381" s="306"/>
      <c r="K381" s="306"/>
      <c r="L381" s="306"/>
      <c r="M381" s="306"/>
      <c r="N381" s="335"/>
      <c r="O381" s="335"/>
      <c r="P381" s="470"/>
      <c r="Q381" s="470"/>
      <c r="R381" s="470"/>
      <c r="S381" s="470"/>
      <c r="T381" s="470"/>
      <c r="U381" s="470"/>
      <c r="V381" s="471"/>
      <c r="W381" s="139" t="str">
        <f>IF(A381="","", IF(B381="LDV/LDT1", 0.3,  IF(B381="LDT2", 0.4, IF(OR(B381="HLDT/MDPV",B381="HLDT Allowance only", B381="MDPV Allowance only"), 0.5, IF(B381="HDV", 0.6,   ERROR)))))</f>
        <v/>
      </c>
      <c r="X381" s="155" t="str">
        <f t="shared" si="25"/>
        <v/>
      </c>
      <c r="Y381" s="157" t="str">
        <f t="shared" si="26"/>
        <v/>
      </c>
      <c r="Z381" s="276" t="str">
        <f t="shared" si="27"/>
        <v/>
      </c>
      <c r="AA381" s="279" t="str">
        <f t="shared" si="28"/>
        <v/>
      </c>
      <c r="AB381" s="277" t="str">
        <f t="shared" si="29"/>
        <v/>
      </c>
    </row>
    <row r="382" spans="1:28" ht="14.3" customHeight="1">
      <c r="A382" s="304"/>
      <c r="B382" s="305"/>
      <c r="C382" s="330"/>
      <c r="D382" s="301"/>
      <c r="E382" s="301"/>
      <c r="F382" s="301"/>
      <c r="G382" s="301"/>
      <c r="H382" s="306"/>
      <c r="I382" s="306"/>
      <c r="J382" s="306"/>
      <c r="K382" s="306"/>
      <c r="L382" s="306"/>
      <c r="M382" s="306"/>
      <c r="N382" s="335"/>
      <c r="O382" s="335"/>
      <c r="P382" s="470"/>
      <c r="Q382" s="470"/>
      <c r="R382" s="470"/>
      <c r="S382" s="470"/>
      <c r="T382" s="470"/>
      <c r="U382" s="470"/>
      <c r="V382" s="471"/>
      <c r="W382" s="139" t="str">
        <f>IF(A382="","", IF(B382="LDV/LDT1", 0.3,  IF(B382="LDT2", 0.4, IF(OR(B382="HLDT/MDPV",B382="HLDT Allowance only", B382="MDPV Allowance only"), 0.5, IF(B382="HDV", 0.6,   ERROR)))))</f>
        <v/>
      </c>
      <c r="X382" s="155" t="str">
        <f t="shared" si="25"/>
        <v/>
      </c>
      <c r="Y382" s="157" t="str">
        <f t="shared" si="26"/>
        <v/>
      </c>
      <c r="Z382" s="276" t="str">
        <f t="shared" si="27"/>
        <v/>
      </c>
      <c r="AA382" s="279" t="str">
        <f t="shared" si="28"/>
        <v/>
      </c>
      <c r="AB382" s="277" t="str">
        <f t="shared" si="29"/>
        <v/>
      </c>
    </row>
    <row r="383" spans="1:28" ht="14.3" customHeight="1">
      <c r="A383" s="304"/>
      <c r="B383" s="305"/>
      <c r="C383" s="330"/>
      <c r="D383" s="301"/>
      <c r="E383" s="301"/>
      <c r="F383" s="301"/>
      <c r="G383" s="301"/>
      <c r="H383" s="306"/>
      <c r="I383" s="306"/>
      <c r="J383" s="306"/>
      <c r="K383" s="306"/>
      <c r="L383" s="306"/>
      <c r="M383" s="306"/>
      <c r="N383" s="335"/>
      <c r="O383" s="335"/>
      <c r="P383" s="470"/>
      <c r="Q383" s="470"/>
      <c r="R383" s="470"/>
      <c r="S383" s="470"/>
      <c r="T383" s="470"/>
      <c r="U383" s="470"/>
      <c r="V383" s="471"/>
      <c r="W383" s="139" t="str">
        <f>IF(A383="","", IF(B383="LDV/LDT1", 0.3,  IF(B383="LDT2", 0.4, IF(OR(B383="HLDT/MDPV",B383="HLDT Allowance only", B383="MDPV Allowance only"), 0.5, IF(B383="HDV", 0.6,   ERROR)))))</f>
        <v/>
      </c>
      <c r="X383" s="155" t="str">
        <f t="shared" si="25"/>
        <v/>
      </c>
      <c r="Y383" s="157" t="str">
        <f t="shared" si="26"/>
        <v/>
      </c>
      <c r="Z383" s="276" t="str">
        <f t="shared" si="27"/>
        <v/>
      </c>
      <c r="AA383" s="279" t="str">
        <f t="shared" si="28"/>
        <v/>
      </c>
      <c r="AB383" s="277" t="str">
        <f t="shared" si="29"/>
        <v/>
      </c>
    </row>
    <row r="384" spans="1:28" ht="14.3" customHeight="1">
      <c r="A384" s="304"/>
      <c r="B384" s="305"/>
      <c r="C384" s="330"/>
      <c r="D384" s="301"/>
      <c r="E384" s="301"/>
      <c r="F384" s="301"/>
      <c r="G384" s="301"/>
      <c r="H384" s="306"/>
      <c r="I384" s="306"/>
      <c r="J384" s="306"/>
      <c r="K384" s="306"/>
      <c r="L384" s="306"/>
      <c r="M384" s="306"/>
      <c r="N384" s="335"/>
      <c r="O384" s="335"/>
      <c r="P384" s="470"/>
      <c r="Q384" s="470"/>
      <c r="R384" s="470"/>
      <c r="S384" s="470"/>
      <c r="T384" s="470"/>
      <c r="U384" s="470"/>
      <c r="V384" s="471"/>
      <c r="W384" s="139" t="str">
        <f>IF(A384="","", IF(B384="LDV/LDT1", 0.3,  IF(B384="LDT2", 0.4, IF(OR(B384="HLDT/MDPV",B384="HLDT Allowance only", B384="MDPV Allowance only"), 0.5, IF(B384="HDV", 0.6,   ERROR)))))</f>
        <v/>
      </c>
      <c r="X384" s="155" t="str">
        <f t="shared" si="25"/>
        <v/>
      </c>
      <c r="Y384" s="157" t="str">
        <f t="shared" si="26"/>
        <v/>
      </c>
      <c r="Z384" s="276" t="str">
        <f t="shared" si="27"/>
        <v/>
      </c>
      <c r="AA384" s="279" t="str">
        <f t="shared" si="28"/>
        <v/>
      </c>
      <c r="AB384" s="277" t="str">
        <f t="shared" si="29"/>
        <v/>
      </c>
    </row>
    <row r="385" spans="1:28" ht="14.3" customHeight="1">
      <c r="A385" s="304"/>
      <c r="B385" s="305"/>
      <c r="C385" s="330"/>
      <c r="D385" s="301"/>
      <c r="E385" s="301"/>
      <c r="F385" s="301"/>
      <c r="G385" s="301"/>
      <c r="H385" s="306"/>
      <c r="I385" s="306"/>
      <c r="J385" s="306"/>
      <c r="K385" s="306"/>
      <c r="L385" s="306"/>
      <c r="M385" s="306"/>
      <c r="N385" s="335"/>
      <c r="O385" s="335"/>
      <c r="P385" s="470"/>
      <c r="Q385" s="470"/>
      <c r="R385" s="470"/>
      <c r="S385" s="470"/>
      <c r="T385" s="470"/>
      <c r="U385" s="470"/>
      <c r="V385" s="471"/>
      <c r="W385" s="139" t="str">
        <f>IF(A385="","", IF(B385="LDV/LDT1", 0.3,  IF(B385="LDT2", 0.4, IF(OR(B385="HLDT/MDPV",B385="HLDT Allowance only", B385="MDPV Allowance only"), 0.5, IF(B385="HDV", 0.6,   ERROR)))))</f>
        <v/>
      </c>
      <c r="X385" s="155" t="str">
        <f t="shared" si="25"/>
        <v/>
      </c>
      <c r="Y385" s="157" t="str">
        <f t="shared" si="26"/>
        <v/>
      </c>
      <c r="Z385" s="276" t="str">
        <f t="shared" si="27"/>
        <v/>
      </c>
      <c r="AA385" s="279" t="str">
        <f t="shared" si="28"/>
        <v/>
      </c>
      <c r="AB385" s="277" t="str">
        <f t="shared" si="29"/>
        <v/>
      </c>
    </row>
    <row r="386" spans="1:28" ht="14.3" customHeight="1">
      <c r="A386" s="304"/>
      <c r="B386" s="305"/>
      <c r="C386" s="330"/>
      <c r="D386" s="301"/>
      <c r="E386" s="301"/>
      <c r="F386" s="301"/>
      <c r="G386" s="301"/>
      <c r="H386" s="306"/>
      <c r="I386" s="306"/>
      <c r="J386" s="306"/>
      <c r="K386" s="306"/>
      <c r="L386" s="306"/>
      <c r="M386" s="306"/>
      <c r="N386" s="335"/>
      <c r="O386" s="335"/>
      <c r="P386" s="470"/>
      <c r="Q386" s="470"/>
      <c r="R386" s="470"/>
      <c r="S386" s="470"/>
      <c r="T386" s="470"/>
      <c r="U386" s="470"/>
      <c r="V386" s="471"/>
      <c r="W386" s="139" t="str">
        <f>IF(A386="","", IF(B386="LDV/LDT1", 0.3,  IF(B386="LDT2", 0.4, IF(OR(B386="HLDT/MDPV",B386="HLDT Allowance only", B386="MDPV Allowance only"), 0.5, IF(B386="HDV", 0.6,   ERROR)))))</f>
        <v/>
      </c>
      <c r="X386" s="155" t="str">
        <f t="shared" si="25"/>
        <v/>
      </c>
      <c r="Y386" s="157" t="str">
        <f t="shared" si="26"/>
        <v/>
      </c>
      <c r="Z386" s="276" t="str">
        <f t="shared" si="27"/>
        <v/>
      </c>
      <c r="AA386" s="279" t="str">
        <f t="shared" si="28"/>
        <v/>
      </c>
      <c r="AB386" s="277" t="str">
        <f t="shared" si="29"/>
        <v/>
      </c>
    </row>
    <row r="387" spans="1:28" ht="14.3" customHeight="1">
      <c r="A387" s="304"/>
      <c r="B387" s="305"/>
      <c r="C387" s="330"/>
      <c r="D387" s="301"/>
      <c r="E387" s="301"/>
      <c r="F387" s="301"/>
      <c r="G387" s="301"/>
      <c r="H387" s="306"/>
      <c r="I387" s="306"/>
      <c r="J387" s="306"/>
      <c r="K387" s="306"/>
      <c r="L387" s="306"/>
      <c r="M387" s="306"/>
      <c r="N387" s="335"/>
      <c r="O387" s="335"/>
      <c r="P387" s="470"/>
      <c r="Q387" s="470"/>
      <c r="R387" s="470"/>
      <c r="S387" s="470"/>
      <c r="T387" s="470"/>
      <c r="U387" s="470"/>
      <c r="V387" s="471"/>
      <c r="W387" s="139" t="str">
        <f>IF(A387="","", IF(B387="LDV/LDT1", 0.3,  IF(B387="LDT2", 0.4, IF(OR(B387="HLDT/MDPV",B387="HLDT Allowance only", B387="MDPV Allowance only"), 0.5, IF(B387="HDV", 0.6,   ERROR)))))</f>
        <v/>
      </c>
      <c r="X387" s="155" t="str">
        <f t="shared" si="25"/>
        <v/>
      </c>
      <c r="Y387" s="157" t="str">
        <f t="shared" si="26"/>
        <v/>
      </c>
      <c r="Z387" s="276" t="str">
        <f t="shared" si="27"/>
        <v/>
      </c>
      <c r="AA387" s="279" t="str">
        <f t="shared" si="28"/>
        <v/>
      </c>
      <c r="AB387" s="277" t="str">
        <f t="shared" si="29"/>
        <v/>
      </c>
    </row>
    <row r="388" spans="1:28" ht="14.3" customHeight="1">
      <c r="A388" s="304"/>
      <c r="B388" s="305"/>
      <c r="C388" s="330"/>
      <c r="D388" s="301"/>
      <c r="E388" s="301"/>
      <c r="F388" s="301"/>
      <c r="G388" s="301"/>
      <c r="H388" s="306"/>
      <c r="I388" s="306"/>
      <c r="J388" s="306"/>
      <c r="K388" s="306"/>
      <c r="L388" s="306"/>
      <c r="M388" s="306"/>
      <c r="N388" s="335"/>
      <c r="O388" s="335"/>
      <c r="P388" s="470"/>
      <c r="Q388" s="470"/>
      <c r="R388" s="470"/>
      <c r="S388" s="470"/>
      <c r="T388" s="470"/>
      <c r="U388" s="470"/>
      <c r="V388" s="471"/>
      <c r="W388" s="139" t="str">
        <f>IF(A388="","", IF(B388="LDV/LDT1", 0.3,  IF(B388="LDT2", 0.4, IF(OR(B388="HLDT/MDPV",B388="HLDT Allowance only", B388="MDPV Allowance only"), 0.5, IF(B388="HDV", 0.6,   ERROR)))))</f>
        <v/>
      </c>
      <c r="X388" s="155" t="str">
        <f t="shared" si="25"/>
        <v/>
      </c>
      <c r="Y388" s="157" t="str">
        <f t="shared" si="26"/>
        <v/>
      </c>
      <c r="Z388" s="276" t="str">
        <f t="shared" si="27"/>
        <v/>
      </c>
      <c r="AA388" s="279" t="str">
        <f t="shared" si="28"/>
        <v/>
      </c>
      <c r="AB388" s="277" t="str">
        <f t="shared" si="29"/>
        <v/>
      </c>
    </row>
    <row r="389" spans="1:28" ht="14.3" customHeight="1">
      <c r="A389" s="304"/>
      <c r="B389" s="305"/>
      <c r="C389" s="330"/>
      <c r="D389" s="301"/>
      <c r="E389" s="301"/>
      <c r="F389" s="301"/>
      <c r="G389" s="301"/>
      <c r="H389" s="306"/>
      <c r="I389" s="306"/>
      <c r="J389" s="306"/>
      <c r="K389" s="306"/>
      <c r="L389" s="306"/>
      <c r="M389" s="306"/>
      <c r="N389" s="335"/>
      <c r="O389" s="335"/>
      <c r="P389" s="470"/>
      <c r="Q389" s="470"/>
      <c r="R389" s="470"/>
      <c r="S389" s="470"/>
      <c r="T389" s="470"/>
      <c r="U389" s="470"/>
      <c r="V389" s="471"/>
      <c r="W389" s="139" t="str">
        <f>IF(A389="","", IF(B389="LDV/LDT1", 0.3,  IF(B389="LDT2", 0.4, IF(OR(B389="HLDT/MDPV",B389="HLDT Allowance only", B389="MDPV Allowance only"), 0.5, IF(B389="HDV", 0.6,   ERROR)))))</f>
        <v/>
      </c>
      <c r="X389" s="155" t="str">
        <f t="shared" si="25"/>
        <v/>
      </c>
      <c r="Y389" s="157" t="str">
        <f t="shared" si="26"/>
        <v/>
      </c>
      <c r="Z389" s="276" t="str">
        <f t="shared" si="27"/>
        <v/>
      </c>
      <c r="AA389" s="279" t="str">
        <f t="shared" si="28"/>
        <v/>
      </c>
      <c r="AB389" s="277" t="str">
        <f t="shared" si="29"/>
        <v/>
      </c>
    </row>
    <row r="390" spans="1:28" ht="14.3" customHeight="1">
      <c r="A390" s="304"/>
      <c r="B390" s="305"/>
      <c r="C390" s="330"/>
      <c r="D390" s="301"/>
      <c r="E390" s="301"/>
      <c r="F390" s="301"/>
      <c r="G390" s="301"/>
      <c r="H390" s="306"/>
      <c r="I390" s="306"/>
      <c r="J390" s="306"/>
      <c r="K390" s="306"/>
      <c r="L390" s="306"/>
      <c r="M390" s="306"/>
      <c r="N390" s="335"/>
      <c r="O390" s="335"/>
      <c r="P390" s="470"/>
      <c r="Q390" s="470"/>
      <c r="R390" s="470"/>
      <c r="S390" s="470"/>
      <c r="T390" s="470"/>
      <c r="U390" s="470"/>
      <c r="V390" s="471"/>
      <c r="W390" s="139" t="str">
        <f>IF(A390="","", IF(B390="LDV/LDT1", 0.3,  IF(B390="LDT2", 0.4, IF(OR(B390="HLDT/MDPV",B390="HLDT Allowance only", B390="MDPV Allowance only"), 0.5, IF(B390="HDV", 0.6,   ERROR)))))</f>
        <v/>
      </c>
      <c r="X390" s="155" t="str">
        <f t="shared" si="25"/>
        <v/>
      </c>
      <c r="Y390" s="157" t="str">
        <f t="shared" si="26"/>
        <v/>
      </c>
      <c r="Z390" s="276" t="str">
        <f t="shared" si="27"/>
        <v/>
      </c>
      <c r="AA390" s="279" t="str">
        <f t="shared" si="28"/>
        <v/>
      </c>
      <c r="AB390" s="277" t="str">
        <f t="shared" si="29"/>
        <v/>
      </c>
    </row>
    <row r="391" spans="1:28" ht="14.3" customHeight="1">
      <c r="A391" s="304"/>
      <c r="B391" s="305"/>
      <c r="C391" s="330"/>
      <c r="D391" s="301"/>
      <c r="E391" s="301"/>
      <c r="F391" s="301"/>
      <c r="G391" s="301"/>
      <c r="H391" s="306"/>
      <c r="I391" s="306"/>
      <c r="J391" s="306"/>
      <c r="K391" s="306"/>
      <c r="L391" s="306"/>
      <c r="M391" s="306"/>
      <c r="N391" s="335"/>
      <c r="O391" s="335"/>
      <c r="P391" s="470"/>
      <c r="Q391" s="470"/>
      <c r="R391" s="470"/>
      <c r="S391" s="470"/>
      <c r="T391" s="470"/>
      <c r="U391" s="470"/>
      <c r="V391" s="471"/>
      <c r="W391" s="139" t="str">
        <f>IF(A391="","", IF(B391="LDV/LDT1", 0.3,  IF(B391="LDT2", 0.4, IF(OR(B391="HLDT/MDPV",B391="HLDT Allowance only", B391="MDPV Allowance only"), 0.5, IF(B391="HDV", 0.6,   ERROR)))))</f>
        <v/>
      </c>
      <c r="X391" s="155" t="str">
        <f t="shared" si="25"/>
        <v/>
      </c>
      <c r="Y391" s="157" t="str">
        <f t="shared" si="26"/>
        <v/>
      </c>
      <c r="Z391" s="276" t="str">
        <f t="shared" si="27"/>
        <v/>
      </c>
      <c r="AA391" s="279" t="str">
        <f t="shared" si="28"/>
        <v/>
      </c>
      <c r="AB391" s="277" t="str">
        <f t="shared" si="29"/>
        <v/>
      </c>
    </row>
    <row r="392" spans="1:28" ht="14.3" customHeight="1">
      <c r="A392" s="304"/>
      <c r="B392" s="305"/>
      <c r="C392" s="330"/>
      <c r="D392" s="301"/>
      <c r="E392" s="301"/>
      <c r="F392" s="301"/>
      <c r="G392" s="301"/>
      <c r="H392" s="306"/>
      <c r="I392" s="306"/>
      <c r="J392" s="306"/>
      <c r="K392" s="306"/>
      <c r="L392" s="306"/>
      <c r="M392" s="306"/>
      <c r="N392" s="335"/>
      <c r="O392" s="335"/>
      <c r="P392" s="470"/>
      <c r="Q392" s="470"/>
      <c r="R392" s="470"/>
      <c r="S392" s="470"/>
      <c r="T392" s="470"/>
      <c r="U392" s="470"/>
      <c r="V392" s="471"/>
      <c r="W392" s="139" t="str">
        <f>IF(A392="","", IF(B392="LDV/LDT1", 0.3,  IF(B392="LDT2", 0.4, IF(OR(B392="HLDT/MDPV",B392="HLDT Allowance only", B392="MDPV Allowance only"), 0.5, IF(B392="HDV", 0.6,   ERROR)))))</f>
        <v/>
      </c>
      <c r="X392" s="155" t="str">
        <f t="shared" si="25"/>
        <v/>
      </c>
      <c r="Y392" s="157" t="str">
        <f t="shared" si="26"/>
        <v/>
      </c>
      <c r="Z392" s="276" t="str">
        <f t="shared" si="27"/>
        <v/>
      </c>
      <c r="AA392" s="279" t="str">
        <f t="shared" si="28"/>
        <v/>
      </c>
      <c r="AB392" s="277" t="str">
        <f t="shared" si="29"/>
        <v/>
      </c>
    </row>
    <row r="393" spans="1:28" ht="14.3" customHeight="1">
      <c r="A393" s="304"/>
      <c r="B393" s="305"/>
      <c r="C393" s="330"/>
      <c r="D393" s="301"/>
      <c r="E393" s="301"/>
      <c r="F393" s="301"/>
      <c r="G393" s="301"/>
      <c r="H393" s="306"/>
      <c r="I393" s="306"/>
      <c r="J393" s="306"/>
      <c r="K393" s="306"/>
      <c r="L393" s="306"/>
      <c r="M393" s="306"/>
      <c r="N393" s="335"/>
      <c r="O393" s="335"/>
      <c r="P393" s="470"/>
      <c r="Q393" s="470"/>
      <c r="R393" s="470"/>
      <c r="S393" s="470"/>
      <c r="T393" s="470"/>
      <c r="U393" s="470"/>
      <c r="V393" s="471"/>
      <c r="W393" s="139" t="str">
        <f>IF(A393="","", IF(B393="LDV/LDT1", 0.3,  IF(B393="LDT2", 0.4, IF(OR(B393="HLDT/MDPV",B393="HLDT Allowance only", B393="MDPV Allowance only"), 0.5, IF(B393="HDV", 0.6,   ERROR)))))</f>
        <v/>
      </c>
      <c r="X393" s="155" t="str">
        <f t="shared" si="25"/>
        <v/>
      </c>
      <c r="Y393" s="157" t="str">
        <f t="shared" si="26"/>
        <v/>
      </c>
      <c r="Z393" s="276" t="str">
        <f t="shared" si="27"/>
        <v/>
      </c>
      <c r="AA393" s="279" t="str">
        <f t="shared" si="28"/>
        <v/>
      </c>
      <c r="AB393" s="277" t="str">
        <f t="shared" si="29"/>
        <v/>
      </c>
    </row>
    <row r="394" spans="1:28" ht="14.3" customHeight="1">
      <c r="A394" s="304"/>
      <c r="B394" s="305"/>
      <c r="C394" s="330"/>
      <c r="D394" s="301"/>
      <c r="E394" s="301"/>
      <c r="F394" s="301"/>
      <c r="G394" s="301"/>
      <c r="H394" s="306"/>
      <c r="I394" s="306"/>
      <c r="J394" s="306"/>
      <c r="K394" s="306"/>
      <c r="L394" s="306"/>
      <c r="M394" s="306"/>
      <c r="N394" s="335"/>
      <c r="O394" s="335"/>
      <c r="P394" s="470"/>
      <c r="Q394" s="470"/>
      <c r="R394" s="470"/>
      <c r="S394" s="470"/>
      <c r="T394" s="470"/>
      <c r="U394" s="470"/>
      <c r="V394" s="471"/>
      <c r="W394" s="139" t="str">
        <f>IF(A394="","", IF(B394="LDV/LDT1", 0.3,  IF(B394="LDT2", 0.4, IF(OR(B394="HLDT/MDPV",B394="HLDT Allowance only", B394="MDPV Allowance only"), 0.5, IF(B394="HDV", 0.6,   ERROR)))))</f>
        <v/>
      </c>
      <c r="X394" s="155" t="str">
        <f t="shared" si="25"/>
        <v/>
      </c>
      <c r="Y394" s="157" t="str">
        <f t="shared" si="26"/>
        <v/>
      </c>
      <c r="Z394" s="276" t="str">
        <f t="shared" si="27"/>
        <v/>
      </c>
      <c r="AA394" s="279" t="str">
        <f t="shared" si="28"/>
        <v/>
      </c>
      <c r="AB394" s="277" t="str">
        <f t="shared" si="29"/>
        <v/>
      </c>
    </row>
    <row r="395" spans="1:28" ht="14.3" customHeight="1">
      <c r="A395" s="304"/>
      <c r="B395" s="305"/>
      <c r="C395" s="330"/>
      <c r="D395" s="301"/>
      <c r="E395" s="301"/>
      <c r="F395" s="301"/>
      <c r="G395" s="301"/>
      <c r="H395" s="306"/>
      <c r="I395" s="306"/>
      <c r="J395" s="306"/>
      <c r="K395" s="306"/>
      <c r="L395" s="306"/>
      <c r="M395" s="306"/>
      <c r="N395" s="335"/>
      <c r="O395" s="335"/>
      <c r="P395" s="470"/>
      <c r="Q395" s="470"/>
      <c r="R395" s="470"/>
      <c r="S395" s="470"/>
      <c r="T395" s="470"/>
      <c r="U395" s="470"/>
      <c r="V395" s="471"/>
      <c r="W395" s="139" t="str">
        <f>IF(A395="","", IF(B395="LDV/LDT1", 0.3,  IF(B395="LDT2", 0.4, IF(OR(B395="HLDT/MDPV",B395="HLDT Allowance only", B395="MDPV Allowance only"), 0.5, IF(B395="HDV", 0.6,   ERROR)))))</f>
        <v/>
      </c>
      <c r="X395" s="155" t="str">
        <f t="shared" si="25"/>
        <v/>
      </c>
      <c r="Y395" s="157" t="str">
        <f t="shared" si="26"/>
        <v/>
      </c>
      <c r="Z395" s="276" t="str">
        <f t="shared" si="27"/>
        <v/>
      </c>
      <c r="AA395" s="279" t="str">
        <f t="shared" si="28"/>
        <v/>
      </c>
      <c r="AB395" s="277" t="str">
        <f t="shared" si="29"/>
        <v/>
      </c>
    </row>
    <row r="396" spans="1:28" ht="14.3" customHeight="1">
      <c r="A396" s="304"/>
      <c r="B396" s="305"/>
      <c r="C396" s="330"/>
      <c r="D396" s="301"/>
      <c r="E396" s="301"/>
      <c r="F396" s="301"/>
      <c r="G396" s="301"/>
      <c r="H396" s="306"/>
      <c r="I396" s="306"/>
      <c r="J396" s="306"/>
      <c r="K396" s="306"/>
      <c r="L396" s="306"/>
      <c r="M396" s="306"/>
      <c r="N396" s="335"/>
      <c r="O396" s="335"/>
      <c r="P396" s="470"/>
      <c r="Q396" s="470"/>
      <c r="R396" s="470"/>
      <c r="S396" s="470"/>
      <c r="T396" s="470"/>
      <c r="U396" s="470"/>
      <c r="V396" s="471"/>
      <c r="W396" s="139" t="str">
        <f>IF(A396="","", IF(B396="LDV/LDT1", 0.3,  IF(B396="LDT2", 0.4, IF(OR(B396="HLDT/MDPV",B396="HLDT Allowance only", B396="MDPV Allowance only"), 0.5, IF(B396="HDV", 0.6,   ERROR)))))</f>
        <v/>
      </c>
      <c r="X396" s="155" t="str">
        <f t="shared" si="25"/>
        <v/>
      </c>
      <c r="Y396" s="157" t="str">
        <f t="shared" si="26"/>
        <v/>
      </c>
      <c r="Z396" s="276" t="str">
        <f t="shared" si="27"/>
        <v/>
      </c>
      <c r="AA396" s="279" t="str">
        <f t="shared" si="28"/>
        <v/>
      </c>
      <c r="AB396" s="277" t="str">
        <f t="shared" si="29"/>
        <v/>
      </c>
    </row>
    <row r="397" spans="1:28" ht="14.3" customHeight="1">
      <c r="A397" s="304"/>
      <c r="B397" s="305"/>
      <c r="C397" s="330"/>
      <c r="D397" s="301"/>
      <c r="E397" s="301"/>
      <c r="F397" s="301"/>
      <c r="G397" s="301"/>
      <c r="H397" s="306"/>
      <c r="I397" s="306"/>
      <c r="J397" s="306"/>
      <c r="K397" s="306"/>
      <c r="L397" s="306"/>
      <c r="M397" s="306"/>
      <c r="N397" s="335"/>
      <c r="O397" s="335"/>
      <c r="P397" s="470"/>
      <c r="Q397" s="470"/>
      <c r="R397" s="470"/>
      <c r="S397" s="470"/>
      <c r="T397" s="470"/>
      <c r="U397" s="470"/>
      <c r="V397" s="471"/>
      <c r="W397" s="139" t="str">
        <f>IF(A397="","", IF(B397="LDV/LDT1", 0.3,  IF(B397="LDT2", 0.4, IF(OR(B397="HLDT/MDPV",B397="HLDT Allowance only", B397="MDPV Allowance only"), 0.5, IF(B397="HDV", 0.6,   ERROR)))))</f>
        <v/>
      </c>
      <c r="X397" s="155" t="str">
        <f t="shared" si="25"/>
        <v/>
      </c>
      <c r="Y397" s="157" t="str">
        <f t="shared" si="26"/>
        <v/>
      </c>
      <c r="Z397" s="276" t="str">
        <f t="shared" si="27"/>
        <v/>
      </c>
      <c r="AA397" s="279" t="str">
        <f t="shared" si="28"/>
        <v/>
      </c>
      <c r="AB397" s="277" t="str">
        <f t="shared" si="29"/>
        <v/>
      </c>
    </row>
    <row r="398" spans="1:28" ht="14.3" customHeight="1">
      <c r="A398" s="304"/>
      <c r="B398" s="305"/>
      <c r="C398" s="330"/>
      <c r="D398" s="301"/>
      <c r="E398" s="301"/>
      <c r="F398" s="301"/>
      <c r="G398" s="301"/>
      <c r="H398" s="306"/>
      <c r="I398" s="306"/>
      <c r="J398" s="306"/>
      <c r="K398" s="306"/>
      <c r="L398" s="306"/>
      <c r="M398" s="306"/>
      <c r="N398" s="335"/>
      <c r="O398" s="335"/>
      <c r="P398" s="470"/>
      <c r="Q398" s="470"/>
      <c r="R398" s="470"/>
      <c r="S398" s="470"/>
      <c r="T398" s="470"/>
      <c r="U398" s="470"/>
      <c r="V398" s="471"/>
      <c r="W398" s="139" t="str">
        <f>IF(A398="","", IF(B398="LDV/LDT1", 0.3,  IF(B398="LDT2", 0.4, IF(OR(B398="HLDT/MDPV",B398="HLDT Allowance only", B398="MDPV Allowance only"), 0.5, IF(B398="HDV", 0.6,   ERROR)))))</f>
        <v/>
      </c>
      <c r="X398" s="155" t="str">
        <f t="shared" si="25"/>
        <v/>
      </c>
      <c r="Y398" s="157" t="str">
        <f t="shared" si="26"/>
        <v/>
      </c>
      <c r="Z398" s="276" t="str">
        <f t="shared" si="27"/>
        <v/>
      </c>
      <c r="AA398" s="279" t="str">
        <f t="shared" si="28"/>
        <v/>
      </c>
      <c r="AB398" s="277" t="str">
        <f t="shared" si="29"/>
        <v/>
      </c>
    </row>
    <row r="399" spans="1:28" ht="14.3" customHeight="1">
      <c r="A399" s="304"/>
      <c r="B399" s="305"/>
      <c r="C399" s="330"/>
      <c r="D399" s="301"/>
      <c r="E399" s="301"/>
      <c r="F399" s="301"/>
      <c r="G399" s="301"/>
      <c r="H399" s="306"/>
      <c r="I399" s="306"/>
      <c r="J399" s="306"/>
      <c r="K399" s="306"/>
      <c r="L399" s="306"/>
      <c r="M399" s="306"/>
      <c r="N399" s="335"/>
      <c r="O399" s="335"/>
      <c r="P399" s="470"/>
      <c r="Q399" s="470"/>
      <c r="R399" s="470"/>
      <c r="S399" s="470"/>
      <c r="T399" s="470"/>
      <c r="U399" s="470"/>
      <c r="V399" s="471"/>
      <c r="W399" s="139" t="str">
        <f>IF(A399="","", IF(B399="LDV/LDT1", 0.3,  IF(B399="LDT2", 0.4, IF(OR(B399="HLDT/MDPV",B399="HLDT Allowance only", B399="MDPV Allowance only"), 0.5, IF(B399="HDV", 0.6,   ERROR)))))</f>
        <v/>
      </c>
      <c r="X399" s="155" t="str">
        <f t="shared" si="25"/>
        <v/>
      </c>
      <c r="Y399" s="157" t="str">
        <f t="shared" si="26"/>
        <v/>
      </c>
      <c r="Z399" s="276" t="str">
        <f t="shared" si="27"/>
        <v/>
      </c>
      <c r="AA399" s="279" t="str">
        <f t="shared" si="28"/>
        <v/>
      </c>
      <c r="AB399" s="277" t="str">
        <f t="shared" si="29"/>
        <v/>
      </c>
    </row>
    <row r="400" spans="1:28" ht="14.3" customHeight="1">
      <c r="A400" s="304"/>
      <c r="B400" s="305"/>
      <c r="C400" s="330"/>
      <c r="D400" s="301"/>
      <c r="E400" s="301"/>
      <c r="F400" s="301"/>
      <c r="G400" s="301"/>
      <c r="H400" s="306"/>
      <c r="I400" s="306"/>
      <c r="J400" s="306"/>
      <c r="K400" s="306"/>
      <c r="L400" s="306"/>
      <c r="M400" s="306"/>
      <c r="N400" s="335"/>
      <c r="O400" s="335"/>
      <c r="P400" s="470"/>
      <c r="Q400" s="470"/>
      <c r="R400" s="470"/>
      <c r="S400" s="470"/>
      <c r="T400" s="470"/>
      <c r="U400" s="470"/>
      <c r="V400" s="471"/>
      <c r="W400" s="139" t="str">
        <f>IF(A400="","", IF(B400="LDV/LDT1", 0.3,  IF(B400="LDT2", 0.4, IF(OR(B400="HLDT/MDPV",B400="HLDT Allowance only", B400="MDPV Allowance only"), 0.5, IF(B400="HDV", 0.6,   ERROR)))))</f>
        <v/>
      </c>
      <c r="X400" s="155" t="str">
        <f t="shared" si="25"/>
        <v/>
      </c>
      <c r="Y400" s="157" t="str">
        <f t="shared" si="26"/>
        <v/>
      </c>
      <c r="Z400" s="276" t="str">
        <f t="shared" si="27"/>
        <v/>
      </c>
      <c r="AA400" s="279" t="str">
        <f t="shared" si="28"/>
        <v/>
      </c>
      <c r="AB400" s="277" t="str">
        <f t="shared" si="29"/>
        <v/>
      </c>
    </row>
    <row r="401" spans="1:28" ht="14.3" customHeight="1">
      <c r="A401" s="304"/>
      <c r="B401" s="305"/>
      <c r="C401" s="330"/>
      <c r="D401" s="301"/>
      <c r="E401" s="301"/>
      <c r="F401" s="301"/>
      <c r="G401" s="301"/>
      <c r="H401" s="306"/>
      <c r="I401" s="306"/>
      <c r="J401" s="306"/>
      <c r="K401" s="306"/>
      <c r="L401" s="306"/>
      <c r="M401" s="306"/>
      <c r="N401" s="335"/>
      <c r="O401" s="335"/>
      <c r="P401" s="470"/>
      <c r="Q401" s="470"/>
      <c r="R401" s="470"/>
      <c r="S401" s="470"/>
      <c r="T401" s="470"/>
      <c r="U401" s="470"/>
      <c r="V401" s="471"/>
      <c r="W401" s="139" t="str">
        <f>IF(A401="","", IF(B401="LDV/LDT1", 0.3,  IF(B401="LDT2", 0.4, IF(OR(B401="HLDT/MDPV",B401="HLDT Allowance only", B401="MDPV Allowance only"), 0.5, IF(B401="HDV", 0.6,   ERROR)))))</f>
        <v/>
      </c>
      <c r="X401" s="155" t="str">
        <f t="shared" si="25"/>
        <v/>
      </c>
      <c r="Y401" s="157" t="str">
        <f t="shared" si="26"/>
        <v/>
      </c>
      <c r="Z401" s="276" t="str">
        <f t="shared" si="27"/>
        <v/>
      </c>
      <c r="AA401" s="279" t="str">
        <f t="shared" si="28"/>
        <v/>
      </c>
      <c r="AB401" s="277" t="str">
        <f t="shared" si="29"/>
        <v/>
      </c>
    </row>
    <row r="402" spans="1:28" ht="14.3" customHeight="1">
      <c r="A402" s="304"/>
      <c r="B402" s="305"/>
      <c r="C402" s="330"/>
      <c r="D402" s="301"/>
      <c r="E402" s="301"/>
      <c r="F402" s="301"/>
      <c r="G402" s="301"/>
      <c r="H402" s="306"/>
      <c r="I402" s="306"/>
      <c r="J402" s="306"/>
      <c r="K402" s="306"/>
      <c r="L402" s="306"/>
      <c r="M402" s="306"/>
      <c r="N402" s="335"/>
      <c r="O402" s="335"/>
      <c r="P402" s="470"/>
      <c r="Q402" s="470"/>
      <c r="R402" s="470"/>
      <c r="S402" s="470"/>
      <c r="T402" s="470"/>
      <c r="U402" s="470"/>
      <c r="V402" s="471"/>
      <c r="W402" s="139" t="str">
        <f>IF(A402="","", IF(B402="LDV/LDT1", 0.3,  IF(B402="LDT2", 0.4, IF(OR(B402="HLDT/MDPV",B402="HLDT Allowance only", B402="MDPV Allowance only"), 0.5, IF(B402="HDV", 0.6,   ERROR)))))</f>
        <v/>
      </c>
      <c r="X402" s="155" t="str">
        <f t="shared" si="25"/>
        <v/>
      </c>
      <c r="Y402" s="157" t="str">
        <f t="shared" si="26"/>
        <v/>
      </c>
      <c r="Z402" s="276" t="str">
        <f t="shared" si="27"/>
        <v/>
      </c>
      <c r="AA402" s="279" t="str">
        <f t="shared" si="28"/>
        <v/>
      </c>
      <c r="AB402" s="277" t="str">
        <f t="shared" si="29"/>
        <v/>
      </c>
    </row>
    <row r="403" spans="1:28" ht="14.3" customHeight="1">
      <c r="A403" s="304"/>
      <c r="B403" s="305"/>
      <c r="C403" s="330"/>
      <c r="D403" s="301"/>
      <c r="E403" s="301"/>
      <c r="F403" s="301"/>
      <c r="G403" s="301"/>
      <c r="H403" s="306"/>
      <c r="I403" s="306"/>
      <c r="J403" s="306"/>
      <c r="K403" s="306"/>
      <c r="L403" s="306"/>
      <c r="M403" s="306"/>
      <c r="N403" s="335"/>
      <c r="O403" s="335"/>
      <c r="P403" s="470"/>
      <c r="Q403" s="470"/>
      <c r="R403" s="470"/>
      <c r="S403" s="470"/>
      <c r="T403" s="470"/>
      <c r="U403" s="470"/>
      <c r="V403" s="471"/>
      <c r="W403" s="139" t="str">
        <f>IF(A403="","", IF(B403="LDV/LDT1", 0.3,  IF(B403="LDT2", 0.4, IF(OR(B403="HLDT/MDPV",B403="HLDT Allowance only", B403="MDPV Allowance only"), 0.5, IF(B403="HDV", 0.6,   ERROR)))))</f>
        <v/>
      </c>
      <c r="X403" s="155" t="str">
        <f t="shared" si="25"/>
        <v/>
      </c>
      <c r="Y403" s="157" t="str">
        <f t="shared" si="26"/>
        <v/>
      </c>
      <c r="Z403" s="276" t="str">
        <f t="shared" si="27"/>
        <v/>
      </c>
      <c r="AA403" s="279" t="str">
        <f t="shared" si="28"/>
        <v/>
      </c>
      <c r="AB403" s="277" t="str">
        <f t="shared" si="29"/>
        <v/>
      </c>
    </row>
    <row r="404" spans="1:28" ht="14.3" customHeight="1">
      <c r="A404" s="304"/>
      <c r="B404" s="305"/>
      <c r="C404" s="330"/>
      <c r="D404" s="301"/>
      <c r="E404" s="301"/>
      <c r="F404" s="301"/>
      <c r="G404" s="301"/>
      <c r="H404" s="306"/>
      <c r="I404" s="306"/>
      <c r="J404" s="306"/>
      <c r="K404" s="306"/>
      <c r="L404" s="306"/>
      <c r="M404" s="306"/>
      <c r="N404" s="335"/>
      <c r="O404" s="335"/>
      <c r="P404" s="470"/>
      <c r="Q404" s="470"/>
      <c r="R404" s="470"/>
      <c r="S404" s="470"/>
      <c r="T404" s="470"/>
      <c r="U404" s="470"/>
      <c r="V404" s="471"/>
      <c r="W404" s="139" t="str">
        <f>IF(A404="","", IF(B404="LDV/LDT1", 0.3,  IF(B404="LDT2", 0.4, IF(OR(B404="HLDT/MDPV",B404="HLDT Allowance only", B404="MDPV Allowance only"), 0.5, IF(B404="HDV", 0.6,   ERROR)))))</f>
        <v/>
      </c>
      <c r="X404" s="155" t="str">
        <f t="shared" si="25"/>
        <v/>
      </c>
      <c r="Y404" s="157" t="str">
        <f t="shared" si="26"/>
        <v/>
      </c>
      <c r="Z404" s="276" t="str">
        <f t="shared" si="27"/>
        <v/>
      </c>
      <c r="AA404" s="279" t="str">
        <f t="shared" si="28"/>
        <v/>
      </c>
      <c r="AB404" s="277" t="str">
        <f t="shared" si="29"/>
        <v/>
      </c>
    </row>
    <row r="405" spans="1:28" ht="14.3" customHeight="1">
      <c r="A405" s="304"/>
      <c r="B405" s="305"/>
      <c r="C405" s="330"/>
      <c r="D405" s="301"/>
      <c r="E405" s="301"/>
      <c r="F405" s="301"/>
      <c r="G405" s="301"/>
      <c r="H405" s="306"/>
      <c r="I405" s="306"/>
      <c r="J405" s="306"/>
      <c r="K405" s="306"/>
      <c r="L405" s="306"/>
      <c r="M405" s="306"/>
      <c r="N405" s="335"/>
      <c r="O405" s="335"/>
      <c r="P405" s="470"/>
      <c r="Q405" s="470"/>
      <c r="R405" s="470"/>
      <c r="S405" s="470"/>
      <c r="T405" s="470"/>
      <c r="U405" s="470"/>
      <c r="V405" s="471"/>
      <c r="W405" s="139" t="str">
        <f>IF(A405="","", IF(B405="LDV/LDT1", 0.3,  IF(B405="LDT2", 0.4, IF(OR(B405="HLDT/MDPV",B405="HLDT Allowance only", B405="MDPV Allowance only"), 0.5, IF(B405="HDV", 0.6,   ERROR)))))</f>
        <v/>
      </c>
      <c r="X405" s="155" t="str">
        <f t="shared" ref="X405:X468" si="30">IF(A405="", "", IF(J405 = "Yes", W405, IF(K405="Yes", W405, IF(AND(A405&lt;&gt;"",B405="HDV",E405="Statement"), MAX(C405, W405),C405))))</f>
        <v/>
      </c>
      <c r="Y405" s="157" t="str">
        <f t="shared" ref="Y405:Y468" si="31">IF(A405="","",IF(AND(A405&lt;&gt;"",L405="Yes",$C$8&gt;2021),"ERROR--Can't Use Early Allowances after 2021MY",
IF(AND(A405&lt;&gt;"",B405="HLDT Allowance only",$C$8=2017),"Can't Use HLDT Allowance before 2018MY",IF(AND(A405&lt;&gt;"",B405="MDPV Allowance only",$C$8=2017),"Can't Use MDPV Allowance before 2018MY",IF(AND(A405&lt;&gt;"",B405="HLDT/MDPV",$C$8=2017),"Can't Use HLDT/MDPV Allowance before 2018MY",IF(AND(A405&lt;&gt;"",B405="HDV",$C$8=2017),"Can't Use HDV Allowance before 2018MY",IF(AND(A405&lt;&gt;"",L405="Yes",J405&lt;&gt;"Yes",K405&lt;&gt;"Yes",C405&gt;W405),"ERROR--Early Allowance evaporative family does not comply with Tier 3 standards and is not a 2015 or 2016 Carryover PZEV or Carryover LEV3 Option 1 (Rig Test) Evap family",IF(AND(A405&lt;&gt;"",L405="Yes",B405="HDV",O405=""),"FIX 50-St Prod'n--needed for HDV Allowances",IF(AND(A405&lt;&gt;"",B405="MDPV Allowance only",O405=""),"FIX 50-St Prod'n--needed for MDPV early allowances",IF(AND(A405&lt;&gt;"",L405="Yes",B405="LDV/LDT1",N405=""),"FIX Fed Prod'n--needed for LDV/LDT1 early allowances",IF(AND(A405&lt;&gt;"",L405="Yes",B405="LDT2",N405=""),"FIX Fed Prod'n--needed for LDT2 early allowances",IF(AND(A405&lt;&gt;"",L405="Yes",B405="HLDT Allowance only",N405=""),"FIX Fed Prod'n--needed for HLDT early allowances",IF(AND(A405&lt;&gt;"",L405="Yes",B405="HLDT/MDPV"),"ERROR in Col B--must use HLDT Allowance only or MDPV Allowance only value from Column B menu and corresponding production values for HLDT Allowances or MDPV Allowances as applicable",IF(AND(A405&lt;&gt;"",B405="HDV",D405=""),"ERROR--Column B is HDV but HDV Class in Column E is Blank",IF(AND(A405&lt;&gt;"",B405&lt;&gt;"",B405&lt;&gt;"HDV",D405&lt;&gt;""),"ERROR--Column B is not HDV but you entered a HDV Class in Column E",IF(AND(A405&lt;&gt;"",B405="HDV",D405=4,E405=""),"ERROR--Column E indicates HDV Class 4-8 but Certification Basis in Column F is Blank",IF(AND(A405&lt;&gt;"",B405="HDV",D405=5,E405=""),"ERROR--Column E indicates HDV Class 4-8 but Certification Basis in Column F is Blank",IF(AND(A405&lt;&gt;"",B405="HDV",D405=6,E405=""),"ERROR--Column E indicates HDV Class 4-8 but Certification Basis in Column F is Blank",IF(AND(A405&lt;&gt;"",B405="HDV",D405=7,E405=""),"ERROR--Column E indicates HDV Class 4-8 but Certification Basis in Column F is Blank",IF(AND(A405&lt;&gt;"",B405="HDV",D405=8,E405=""),"ERROR--Column E indicates HDV Class 4-8 but Certification Basis in Column F is Blank",IF(AND(A405&lt;&gt;"",D405="2b",E405="Statement"),"ERROR in Columns E &amp; F---Can't use Statement for Certification Basis of Class 2b HDVs",IF(AND(A405&lt;&gt;"",D405=3,E405="Statement"),"ERROR in Columns E &amp; F---Can't use Statement for Certification Basis of Class 3 HDVs",IF(AND(A405&lt;&gt;"",B405&lt;&gt;"HDV",E405="Statement"),"ERROR in Columns B &amp; F---Can only use Statement as the Certification Basis of Class 4 and above HDVs",IF(AND(A405&lt;&gt;"",I405="Phase 2",J405="No"),"ERROR--Can only use Phase 2 test fuel for 2015-2016 Carryover PZEV Option 1 (Rig Test) Evaporative Families",IF(AND(A405&lt;&gt;"",I405="NA",E405&lt;&gt;"Statement"),"ERROR in Columns F &amp; J---Can only use NA for Test Fuel if Certification is based on a Statement",IF(AND(A405&lt;&gt;"",J405="Yes",I405&lt;&gt;"Phase 2"),"ERROR--Test fuel must be Phase 2 for 2015-2016 Carryover PZEV Option 1 (Rig test) evaporative families",IF(AND(A405&lt;&gt;"",J405="Yes",C405&lt;&gt;0.35,C405&lt;&gt;0.5,C405&lt;&gt;0.75),"ERROR--FEL must be 0.350, 0.500 or 0.750 for 2015-2016 Carryover PZEV Option 1 (Rig test) evaporative families",IF(AND(A405&lt;&gt;"",J405="Yes",B405&lt;&gt;"LDV/LDT1",B405&lt;&gt;"LDT2",B405&lt;&gt;"HLDT/MDPV"),"ERROR--Vehicle class must be LDV/LDT1 or LDT2 or HLDT/MDPV for 2015-2016 Carryover PZEV Option 1 (Rig test) evaporative families",IF(AND(A405&lt;&gt;"",$C$8&gt;2019,J405="Yes",L405&lt;&gt;"Yes"),"ERROR--Can't use Carryover data from 2015-2016 PZEV Option 1 (Rig test) using Phase 2 test fuel after 2019MY (or after 2021MY if used as an Early Allowance)",IF(AND(A405&lt;&gt;"",K405="Yes",I405&lt;&gt;"LEV 3"),"ERROR--Test fuel must be LEV 3 for 2015-2016 Carryover LEV3 Option 1 (Rig test) evaporative families",IF(AND(A405&lt;&gt;"",K405="Yes",C405&lt;&gt;0.35,C405&lt;&gt;0.5,C405&lt;&gt;0.75),"ERROR--FEL must be 0.350, 0.500 or 0.750 for 2015-2016 Carryover LEV3 Option 1 (Rig test) evaporative families",IF(AND(A405&lt;&gt;"",$C$8&gt;2021,K405="Yes"),"ERROR--Can't use Carryover data from 2015-2016 CARB LEV3 Option 1 (Rig test) using LEV 3 test fuel after 2021MY",IF(AND(A405&lt;&gt;"",B405&lt;&gt;"LDV/LDT1",G405=120),"ERROR--Useful Life must be 150,000 miles for this Tier 3 Evaporative Family",IF(AND(A405&lt;&gt;"",L405="Yes",M405&lt;&gt;2015,M405&lt;&gt;2016,M405&lt;&gt;2017),"FIX Model Year Early Allowance was earned",IF(AND(A405&lt;&gt;"",L405="No",M405&lt;&gt;"",M405&lt;&gt;"NA"),"Error in cols M &amp; N---column M indicates No Allowance but Column N indicates an allowance was earned",IF(AND(A405&lt;&gt;"",L405="Yes",B405&lt;&gt;"HDV",B405&lt;&gt;"HLDT Allowance only",B405&lt;&gt;"MDPV Allowance only",M405=2017),"ERROR--Early allowances can't be earned in 2017MY for LDV/LDT1 and LDT2 Evaporative Families",IF(AND(A405&lt;&gt;"",$C$8=2017,N405=""),"FIX Federal Prod'n--needed for 2017MY compliance",IF(AND(A405&lt;&gt;"",$C$8&lt;&gt;2017,L405="No",O405=""),"FIX 50-St Prod'n",IF(AND(A405&lt;&gt;"",B405="HLDT Allowance only",L405&lt;&gt;"Yes"),"ERROR - Cols B &amp; M--Column B indicates an Allowance is being used but Column M indicates No Allowance",IF(AND(A405&lt;&gt;"",B405="MDPV Allowance only",L405&lt;&gt;"Yes"),"ERROR - Cols B &amp; M--Column B indicates an Allowance is being use but Column M indicates No Allowance",IF(AND(A405&lt;&gt;"",B405="HDV",D405&lt;&gt; "2b", L405="Yes",F405 =""),"FIX Column G 'HDV also meets ORVR Standards'---needed for HDV Class 3 and above Allowances",IF(AND(A405&lt;&gt;"",B405="HDV",D405&lt;&gt; "2b", L405="Yes",F405 ="Yes"), 2*O405,IF(AND(A405&lt;&gt;"",L405="Yes",B405="LDV/LDT1"),N405,IF(AND(A405&lt;&gt;"",L405="Yes",B405="LDT2"),N405,IF(AND(A405&lt;&gt;"",L405="Yes",B405="HLDT Allowance only"),N405,IF(AND(A405&lt;&gt;"",L405="No",$C$8=2017),N405,O405))))))))))))))))))))))))))))))))))))))))))))))</f>
        <v/>
      </c>
      <c r="Z405" s="276" t="str">
        <f t="shared" ref="Z405:Z468" si="32">IF(AND(A405="",N405&lt;&gt;""),"FIX TEST GROUP",IF(AND(A405="",O405&lt;&gt;""),"FIX TEST GROUP",IF(A405="","", IF(B405="","FIX CLASS",IF(C405="","FIX FEL",IF(G405="","FIX U/L Miles",IF(I405="","FIX Test Fuel",IF(J405="","FIX PZEV Carryover",IF(K405="","FIX CARB Opt 1 Carryover",IF(L405="","FIX Allowance Y/N",IF(M405="","FIX Allowance MY",IF(Y405="","FIX PROD'N in Column Q",Y405*X405))))))))))))</f>
        <v/>
      </c>
      <c r="AA405" s="279" t="str">
        <f t="shared" ref="AA405:AA468" si="33">IF(A405="","",IF(AND(A405&lt;&gt;"",B405="LDV/LDT1",C405&lt;=0.5),"OK",IF(AND(A405&lt;&gt;"",B405="LDT2",C405&lt;=0.65),"OK",IF(AND(A405&lt;&gt;"",B405="HLDT/MDPV",C405&lt;=0.9),"OK",IF(AND(A405&lt;&gt;"",B405="HLDT/MDPV",C405&gt;0.9,C405&lt;=1),"OK if HLDTs &lt; 0.9",IF(AND(A405&lt;&gt;"",B405="HDV",D405="2b",C405&lt;=1.4),"OK",IF(AND(A405&lt;&gt;"",B405="HDV",D405=3,C405&lt;=1.4),"OK",IF(AND(A405&lt;&gt;"",B405="HDV",C405&lt;=1.9, D405&gt;=4),"OK",IF(AND(A405&lt;&gt;"",B405="HLDT Allowance only"),"OK",IF(AND(A405&lt;&gt;"",B405="MDPV Allowance only"),"OK","FEL exceeds CAP"))))))))))</f>
        <v/>
      </c>
      <c r="AB405" s="277" t="str">
        <f t="shared" ref="AB405:AB468" si="34">IF(ISNUMBER(Y405)=TRUE, "", Y405)</f>
        <v/>
      </c>
    </row>
    <row r="406" spans="1:28" ht="14.3" customHeight="1">
      <c r="A406" s="304"/>
      <c r="B406" s="305"/>
      <c r="C406" s="330"/>
      <c r="D406" s="301"/>
      <c r="E406" s="301"/>
      <c r="F406" s="301"/>
      <c r="G406" s="301"/>
      <c r="H406" s="306"/>
      <c r="I406" s="306"/>
      <c r="J406" s="306"/>
      <c r="K406" s="306"/>
      <c r="L406" s="306"/>
      <c r="M406" s="306"/>
      <c r="N406" s="335"/>
      <c r="O406" s="335"/>
      <c r="P406" s="470"/>
      <c r="Q406" s="470"/>
      <c r="R406" s="470"/>
      <c r="S406" s="470"/>
      <c r="T406" s="470"/>
      <c r="U406" s="470"/>
      <c r="V406" s="471"/>
      <c r="W406" s="139" t="str">
        <f>IF(A406="","", IF(B406="LDV/LDT1", 0.3,  IF(B406="LDT2", 0.4, IF(OR(B406="HLDT/MDPV",B406="HLDT Allowance only", B406="MDPV Allowance only"), 0.5, IF(B406="HDV", 0.6,   ERROR)))))</f>
        <v/>
      </c>
      <c r="X406" s="155" t="str">
        <f t="shared" si="30"/>
        <v/>
      </c>
      <c r="Y406" s="157" t="str">
        <f t="shared" si="31"/>
        <v/>
      </c>
      <c r="Z406" s="276" t="str">
        <f t="shared" si="32"/>
        <v/>
      </c>
      <c r="AA406" s="279" t="str">
        <f t="shared" si="33"/>
        <v/>
      </c>
      <c r="AB406" s="277" t="str">
        <f t="shared" si="34"/>
        <v/>
      </c>
    </row>
    <row r="407" spans="1:28" ht="14.3" customHeight="1">
      <c r="A407" s="304"/>
      <c r="B407" s="305"/>
      <c r="C407" s="330"/>
      <c r="D407" s="301"/>
      <c r="E407" s="301"/>
      <c r="F407" s="301"/>
      <c r="G407" s="301"/>
      <c r="H407" s="306"/>
      <c r="I407" s="306"/>
      <c r="J407" s="306"/>
      <c r="K407" s="306"/>
      <c r="L407" s="306"/>
      <c r="M407" s="306"/>
      <c r="N407" s="335"/>
      <c r="O407" s="335"/>
      <c r="P407" s="470"/>
      <c r="Q407" s="470"/>
      <c r="R407" s="470"/>
      <c r="S407" s="470"/>
      <c r="T407" s="470"/>
      <c r="U407" s="470"/>
      <c r="V407" s="471"/>
      <c r="W407" s="139" t="str">
        <f>IF(A407="","", IF(B407="LDV/LDT1", 0.3,  IF(B407="LDT2", 0.4, IF(OR(B407="HLDT/MDPV",B407="HLDT Allowance only", B407="MDPV Allowance only"), 0.5, IF(B407="HDV", 0.6,   ERROR)))))</f>
        <v/>
      </c>
      <c r="X407" s="155" t="str">
        <f t="shared" si="30"/>
        <v/>
      </c>
      <c r="Y407" s="157" t="str">
        <f t="shared" si="31"/>
        <v/>
      </c>
      <c r="Z407" s="276" t="str">
        <f t="shared" si="32"/>
        <v/>
      </c>
      <c r="AA407" s="279" t="str">
        <f t="shared" si="33"/>
        <v/>
      </c>
      <c r="AB407" s="277" t="str">
        <f t="shared" si="34"/>
        <v/>
      </c>
    </row>
    <row r="408" spans="1:28" ht="14.3" customHeight="1">
      <c r="A408" s="304"/>
      <c r="B408" s="305"/>
      <c r="C408" s="330"/>
      <c r="D408" s="301"/>
      <c r="E408" s="301"/>
      <c r="F408" s="301"/>
      <c r="G408" s="301"/>
      <c r="H408" s="306"/>
      <c r="I408" s="306"/>
      <c r="J408" s="306"/>
      <c r="K408" s="306"/>
      <c r="L408" s="306"/>
      <c r="M408" s="306"/>
      <c r="N408" s="335"/>
      <c r="O408" s="335"/>
      <c r="P408" s="470"/>
      <c r="Q408" s="470"/>
      <c r="R408" s="470"/>
      <c r="S408" s="470"/>
      <c r="T408" s="470"/>
      <c r="U408" s="470"/>
      <c r="V408" s="471"/>
      <c r="W408" s="139" t="str">
        <f>IF(A408="","", IF(B408="LDV/LDT1", 0.3,  IF(B408="LDT2", 0.4, IF(OR(B408="HLDT/MDPV",B408="HLDT Allowance only", B408="MDPV Allowance only"), 0.5, IF(B408="HDV", 0.6,   ERROR)))))</f>
        <v/>
      </c>
      <c r="X408" s="155" t="str">
        <f t="shared" si="30"/>
        <v/>
      </c>
      <c r="Y408" s="157" t="str">
        <f t="shared" si="31"/>
        <v/>
      </c>
      <c r="Z408" s="276" t="str">
        <f t="shared" si="32"/>
        <v/>
      </c>
      <c r="AA408" s="279" t="str">
        <f t="shared" si="33"/>
        <v/>
      </c>
      <c r="AB408" s="277" t="str">
        <f t="shared" si="34"/>
        <v/>
      </c>
    </row>
    <row r="409" spans="1:28" ht="14.3" customHeight="1">
      <c r="A409" s="304"/>
      <c r="B409" s="305"/>
      <c r="C409" s="330"/>
      <c r="D409" s="301"/>
      <c r="E409" s="301"/>
      <c r="F409" s="301"/>
      <c r="G409" s="301"/>
      <c r="H409" s="306"/>
      <c r="I409" s="306"/>
      <c r="J409" s="306"/>
      <c r="K409" s="306"/>
      <c r="L409" s="306"/>
      <c r="M409" s="306"/>
      <c r="N409" s="335"/>
      <c r="O409" s="335"/>
      <c r="P409" s="470"/>
      <c r="Q409" s="470"/>
      <c r="R409" s="470"/>
      <c r="S409" s="470"/>
      <c r="T409" s="470"/>
      <c r="U409" s="470"/>
      <c r="V409" s="471"/>
      <c r="W409" s="139" t="str">
        <f>IF(A409="","", IF(B409="LDV/LDT1", 0.3,  IF(B409="LDT2", 0.4, IF(OR(B409="HLDT/MDPV",B409="HLDT Allowance only", B409="MDPV Allowance only"), 0.5, IF(B409="HDV", 0.6,   ERROR)))))</f>
        <v/>
      </c>
      <c r="X409" s="155" t="str">
        <f t="shared" si="30"/>
        <v/>
      </c>
      <c r="Y409" s="157" t="str">
        <f t="shared" si="31"/>
        <v/>
      </c>
      <c r="Z409" s="276" t="str">
        <f t="shared" si="32"/>
        <v/>
      </c>
      <c r="AA409" s="279" t="str">
        <f t="shared" si="33"/>
        <v/>
      </c>
      <c r="AB409" s="277" t="str">
        <f t="shared" si="34"/>
        <v/>
      </c>
    </row>
    <row r="410" spans="1:28" ht="14.3" customHeight="1">
      <c r="A410" s="304"/>
      <c r="B410" s="305"/>
      <c r="C410" s="330"/>
      <c r="D410" s="301"/>
      <c r="E410" s="301"/>
      <c r="F410" s="301"/>
      <c r="G410" s="301"/>
      <c r="H410" s="306"/>
      <c r="I410" s="306"/>
      <c r="J410" s="306"/>
      <c r="K410" s="306"/>
      <c r="L410" s="306"/>
      <c r="M410" s="306"/>
      <c r="N410" s="335"/>
      <c r="O410" s="335"/>
      <c r="P410" s="470"/>
      <c r="Q410" s="470"/>
      <c r="R410" s="470"/>
      <c r="S410" s="470"/>
      <c r="T410" s="470"/>
      <c r="U410" s="470"/>
      <c r="V410" s="471"/>
      <c r="W410" s="139" t="str">
        <f>IF(A410="","", IF(B410="LDV/LDT1", 0.3,  IF(B410="LDT2", 0.4, IF(OR(B410="HLDT/MDPV",B410="HLDT Allowance only", B410="MDPV Allowance only"), 0.5, IF(B410="HDV", 0.6,   ERROR)))))</f>
        <v/>
      </c>
      <c r="X410" s="155" t="str">
        <f t="shared" si="30"/>
        <v/>
      </c>
      <c r="Y410" s="157" t="str">
        <f t="shared" si="31"/>
        <v/>
      </c>
      <c r="Z410" s="276" t="str">
        <f t="shared" si="32"/>
        <v/>
      </c>
      <c r="AA410" s="279" t="str">
        <f t="shared" si="33"/>
        <v/>
      </c>
      <c r="AB410" s="277" t="str">
        <f t="shared" si="34"/>
        <v/>
      </c>
    </row>
    <row r="411" spans="1:28" ht="14.3" customHeight="1">
      <c r="A411" s="304"/>
      <c r="B411" s="305"/>
      <c r="C411" s="330"/>
      <c r="D411" s="301"/>
      <c r="E411" s="301"/>
      <c r="F411" s="301"/>
      <c r="G411" s="301"/>
      <c r="H411" s="306"/>
      <c r="I411" s="306"/>
      <c r="J411" s="306"/>
      <c r="K411" s="306"/>
      <c r="L411" s="306"/>
      <c r="M411" s="306"/>
      <c r="N411" s="335"/>
      <c r="O411" s="335"/>
      <c r="P411" s="470"/>
      <c r="Q411" s="470"/>
      <c r="R411" s="470"/>
      <c r="S411" s="470"/>
      <c r="T411" s="470"/>
      <c r="U411" s="470"/>
      <c r="V411" s="471"/>
      <c r="W411" s="139" t="str">
        <f>IF(A411="","", IF(B411="LDV/LDT1", 0.3,  IF(B411="LDT2", 0.4, IF(OR(B411="HLDT/MDPV",B411="HLDT Allowance only", B411="MDPV Allowance only"), 0.5, IF(B411="HDV", 0.6,   ERROR)))))</f>
        <v/>
      </c>
      <c r="X411" s="155" t="str">
        <f t="shared" si="30"/>
        <v/>
      </c>
      <c r="Y411" s="157" t="str">
        <f t="shared" si="31"/>
        <v/>
      </c>
      <c r="Z411" s="276" t="str">
        <f t="shared" si="32"/>
        <v/>
      </c>
      <c r="AA411" s="279" t="str">
        <f t="shared" si="33"/>
        <v/>
      </c>
      <c r="AB411" s="277" t="str">
        <f t="shared" si="34"/>
        <v/>
      </c>
    </row>
    <row r="412" spans="1:28" ht="14.3" customHeight="1">
      <c r="A412" s="304"/>
      <c r="B412" s="305"/>
      <c r="C412" s="330"/>
      <c r="D412" s="301"/>
      <c r="E412" s="301"/>
      <c r="F412" s="301"/>
      <c r="G412" s="301"/>
      <c r="H412" s="306"/>
      <c r="I412" s="306"/>
      <c r="J412" s="306"/>
      <c r="K412" s="306"/>
      <c r="L412" s="306"/>
      <c r="M412" s="306"/>
      <c r="N412" s="335"/>
      <c r="O412" s="335"/>
      <c r="P412" s="470"/>
      <c r="Q412" s="470"/>
      <c r="R412" s="470"/>
      <c r="S412" s="470"/>
      <c r="T412" s="470"/>
      <c r="U412" s="470"/>
      <c r="V412" s="471"/>
      <c r="W412" s="139" t="str">
        <f>IF(A412="","", IF(B412="LDV/LDT1", 0.3,  IF(B412="LDT2", 0.4, IF(OR(B412="HLDT/MDPV",B412="HLDT Allowance only", B412="MDPV Allowance only"), 0.5, IF(B412="HDV", 0.6,   ERROR)))))</f>
        <v/>
      </c>
      <c r="X412" s="155" t="str">
        <f t="shared" si="30"/>
        <v/>
      </c>
      <c r="Y412" s="157" t="str">
        <f t="shared" si="31"/>
        <v/>
      </c>
      <c r="Z412" s="276" t="str">
        <f t="shared" si="32"/>
        <v/>
      </c>
      <c r="AA412" s="279" t="str">
        <f t="shared" si="33"/>
        <v/>
      </c>
      <c r="AB412" s="277" t="str">
        <f t="shared" si="34"/>
        <v/>
      </c>
    </row>
    <row r="413" spans="1:28" ht="14.3" customHeight="1">
      <c r="A413" s="304"/>
      <c r="B413" s="305"/>
      <c r="C413" s="330"/>
      <c r="D413" s="301"/>
      <c r="E413" s="301"/>
      <c r="F413" s="301"/>
      <c r="G413" s="301"/>
      <c r="H413" s="306"/>
      <c r="I413" s="306"/>
      <c r="J413" s="306"/>
      <c r="K413" s="306"/>
      <c r="L413" s="306"/>
      <c r="M413" s="306"/>
      <c r="N413" s="335"/>
      <c r="O413" s="335"/>
      <c r="P413" s="470"/>
      <c r="Q413" s="470"/>
      <c r="R413" s="470"/>
      <c r="S413" s="470"/>
      <c r="T413" s="470"/>
      <c r="U413" s="470"/>
      <c r="V413" s="471"/>
      <c r="W413" s="139" t="str">
        <f>IF(A413="","", IF(B413="LDV/LDT1", 0.3,  IF(B413="LDT2", 0.4, IF(OR(B413="HLDT/MDPV",B413="HLDT Allowance only", B413="MDPV Allowance only"), 0.5, IF(B413="HDV", 0.6,   ERROR)))))</f>
        <v/>
      </c>
      <c r="X413" s="155" t="str">
        <f t="shared" si="30"/>
        <v/>
      </c>
      <c r="Y413" s="157" t="str">
        <f t="shared" si="31"/>
        <v/>
      </c>
      <c r="Z413" s="276" t="str">
        <f t="shared" si="32"/>
        <v/>
      </c>
      <c r="AA413" s="279" t="str">
        <f t="shared" si="33"/>
        <v/>
      </c>
      <c r="AB413" s="277" t="str">
        <f t="shared" si="34"/>
        <v/>
      </c>
    </row>
    <row r="414" spans="1:28" ht="14.3" customHeight="1">
      <c r="A414" s="304"/>
      <c r="B414" s="305"/>
      <c r="C414" s="330"/>
      <c r="D414" s="301"/>
      <c r="E414" s="301"/>
      <c r="F414" s="301"/>
      <c r="G414" s="301"/>
      <c r="H414" s="306"/>
      <c r="I414" s="306"/>
      <c r="J414" s="306"/>
      <c r="K414" s="306"/>
      <c r="L414" s="306"/>
      <c r="M414" s="306"/>
      <c r="N414" s="335"/>
      <c r="O414" s="335"/>
      <c r="P414" s="470"/>
      <c r="Q414" s="470"/>
      <c r="R414" s="470"/>
      <c r="S414" s="470"/>
      <c r="T414" s="470"/>
      <c r="U414" s="470"/>
      <c r="V414" s="471"/>
      <c r="W414" s="139" t="str">
        <f>IF(A414="","", IF(B414="LDV/LDT1", 0.3,  IF(B414="LDT2", 0.4, IF(OR(B414="HLDT/MDPV",B414="HLDT Allowance only", B414="MDPV Allowance only"), 0.5, IF(B414="HDV", 0.6,   ERROR)))))</f>
        <v/>
      </c>
      <c r="X414" s="155" t="str">
        <f t="shared" si="30"/>
        <v/>
      </c>
      <c r="Y414" s="157" t="str">
        <f t="shared" si="31"/>
        <v/>
      </c>
      <c r="Z414" s="276" t="str">
        <f t="shared" si="32"/>
        <v/>
      </c>
      <c r="AA414" s="279" t="str">
        <f t="shared" si="33"/>
        <v/>
      </c>
      <c r="AB414" s="277" t="str">
        <f t="shared" si="34"/>
        <v/>
      </c>
    </row>
    <row r="415" spans="1:28" ht="14.3" customHeight="1">
      <c r="A415" s="304"/>
      <c r="B415" s="305"/>
      <c r="C415" s="330"/>
      <c r="D415" s="301"/>
      <c r="E415" s="301"/>
      <c r="F415" s="301"/>
      <c r="G415" s="301"/>
      <c r="H415" s="306"/>
      <c r="I415" s="306"/>
      <c r="J415" s="306"/>
      <c r="K415" s="306"/>
      <c r="L415" s="306"/>
      <c r="M415" s="306"/>
      <c r="N415" s="335"/>
      <c r="O415" s="335"/>
      <c r="P415" s="470"/>
      <c r="Q415" s="470"/>
      <c r="R415" s="470"/>
      <c r="S415" s="470"/>
      <c r="T415" s="470"/>
      <c r="U415" s="470"/>
      <c r="V415" s="471"/>
      <c r="W415" s="139" t="str">
        <f>IF(A415="","", IF(B415="LDV/LDT1", 0.3,  IF(B415="LDT2", 0.4, IF(OR(B415="HLDT/MDPV",B415="HLDT Allowance only", B415="MDPV Allowance only"), 0.5, IF(B415="HDV", 0.6,   ERROR)))))</f>
        <v/>
      </c>
      <c r="X415" s="155" t="str">
        <f t="shared" si="30"/>
        <v/>
      </c>
      <c r="Y415" s="157" t="str">
        <f t="shared" si="31"/>
        <v/>
      </c>
      <c r="Z415" s="276" t="str">
        <f t="shared" si="32"/>
        <v/>
      </c>
      <c r="AA415" s="279" t="str">
        <f t="shared" si="33"/>
        <v/>
      </c>
      <c r="AB415" s="277" t="str">
        <f t="shared" si="34"/>
        <v/>
      </c>
    </row>
    <row r="416" spans="1:28" ht="14.3" customHeight="1">
      <c r="A416" s="304"/>
      <c r="B416" s="305"/>
      <c r="C416" s="330"/>
      <c r="D416" s="301"/>
      <c r="E416" s="301"/>
      <c r="F416" s="301"/>
      <c r="G416" s="301"/>
      <c r="H416" s="306"/>
      <c r="I416" s="306"/>
      <c r="J416" s="306"/>
      <c r="K416" s="306"/>
      <c r="L416" s="306"/>
      <c r="M416" s="306"/>
      <c r="N416" s="335"/>
      <c r="O416" s="335"/>
      <c r="P416" s="470"/>
      <c r="Q416" s="470"/>
      <c r="R416" s="470"/>
      <c r="S416" s="470"/>
      <c r="T416" s="470"/>
      <c r="U416" s="470"/>
      <c r="V416" s="471"/>
      <c r="W416" s="139" t="str">
        <f>IF(A416="","", IF(B416="LDV/LDT1", 0.3,  IF(B416="LDT2", 0.4, IF(OR(B416="HLDT/MDPV",B416="HLDT Allowance only", B416="MDPV Allowance only"), 0.5, IF(B416="HDV", 0.6,   ERROR)))))</f>
        <v/>
      </c>
      <c r="X416" s="155" t="str">
        <f t="shared" si="30"/>
        <v/>
      </c>
      <c r="Y416" s="157" t="str">
        <f t="shared" si="31"/>
        <v/>
      </c>
      <c r="Z416" s="276" t="str">
        <f t="shared" si="32"/>
        <v/>
      </c>
      <c r="AA416" s="279" t="str">
        <f t="shared" si="33"/>
        <v/>
      </c>
      <c r="AB416" s="277" t="str">
        <f t="shared" si="34"/>
        <v/>
      </c>
    </row>
    <row r="417" spans="1:28" ht="14.3" customHeight="1">
      <c r="A417" s="304"/>
      <c r="B417" s="305"/>
      <c r="C417" s="330"/>
      <c r="D417" s="301"/>
      <c r="E417" s="301"/>
      <c r="F417" s="301"/>
      <c r="G417" s="301"/>
      <c r="H417" s="306"/>
      <c r="I417" s="306"/>
      <c r="J417" s="306"/>
      <c r="K417" s="306"/>
      <c r="L417" s="306"/>
      <c r="M417" s="306"/>
      <c r="N417" s="335"/>
      <c r="O417" s="335"/>
      <c r="P417" s="470"/>
      <c r="Q417" s="470"/>
      <c r="R417" s="470"/>
      <c r="S417" s="470"/>
      <c r="T417" s="470"/>
      <c r="U417" s="470"/>
      <c r="V417" s="471"/>
      <c r="W417" s="139" t="str">
        <f>IF(A417="","", IF(B417="LDV/LDT1", 0.3,  IF(B417="LDT2", 0.4, IF(OR(B417="HLDT/MDPV",B417="HLDT Allowance only", B417="MDPV Allowance only"), 0.5, IF(B417="HDV", 0.6,   ERROR)))))</f>
        <v/>
      </c>
      <c r="X417" s="155" t="str">
        <f t="shared" si="30"/>
        <v/>
      </c>
      <c r="Y417" s="157" t="str">
        <f t="shared" si="31"/>
        <v/>
      </c>
      <c r="Z417" s="276" t="str">
        <f t="shared" si="32"/>
        <v/>
      </c>
      <c r="AA417" s="279" t="str">
        <f t="shared" si="33"/>
        <v/>
      </c>
      <c r="AB417" s="277" t="str">
        <f t="shared" si="34"/>
        <v/>
      </c>
    </row>
    <row r="418" spans="1:28" ht="14.3" customHeight="1">
      <c r="A418" s="304"/>
      <c r="B418" s="305"/>
      <c r="C418" s="330"/>
      <c r="D418" s="301"/>
      <c r="E418" s="301"/>
      <c r="F418" s="301"/>
      <c r="G418" s="301"/>
      <c r="H418" s="306"/>
      <c r="I418" s="306"/>
      <c r="J418" s="306"/>
      <c r="K418" s="306"/>
      <c r="L418" s="306"/>
      <c r="M418" s="306"/>
      <c r="N418" s="335"/>
      <c r="O418" s="335"/>
      <c r="P418" s="470"/>
      <c r="Q418" s="470"/>
      <c r="R418" s="470"/>
      <c r="S418" s="470"/>
      <c r="T418" s="470"/>
      <c r="U418" s="470"/>
      <c r="V418" s="471"/>
      <c r="W418" s="139" t="str">
        <f>IF(A418="","", IF(B418="LDV/LDT1", 0.3,  IF(B418="LDT2", 0.4, IF(OR(B418="HLDT/MDPV",B418="HLDT Allowance only", B418="MDPV Allowance only"), 0.5, IF(B418="HDV", 0.6,   ERROR)))))</f>
        <v/>
      </c>
      <c r="X418" s="155" t="str">
        <f t="shared" si="30"/>
        <v/>
      </c>
      <c r="Y418" s="157" t="str">
        <f t="shared" si="31"/>
        <v/>
      </c>
      <c r="Z418" s="276" t="str">
        <f t="shared" si="32"/>
        <v/>
      </c>
      <c r="AA418" s="279" t="str">
        <f t="shared" si="33"/>
        <v/>
      </c>
      <c r="AB418" s="277" t="str">
        <f t="shared" si="34"/>
        <v/>
      </c>
    </row>
    <row r="419" spans="1:28" ht="14.3" customHeight="1">
      <c r="A419" s="304"/>
      <c r="B419" s="305"/>
      <c r="C419" s="330"/>
      <c r="D419" s="301"/>
      <c r="E419" s="301"/>
      <c r="F419" s="301"/>
      <c r="G419" s="301"/>
      <c r="H419" s="306"/>
      <c r="I419" s="306"/>
      <c r="J419" s="306"/>
      <c r="K419" s="306"/>
      <c r="L419" s="306"/>
      <c r="M419" s="306"/>
      <c r="N419" s="335"/>
      <c r="O419" s="335"/>
      <c r="P419" s="470"/>
      <c r="Q419" s="470"/>
      <c r="R419" s="470"/>
      <c r="S419" s="470"/>
      <c r="T419" s="470"/>
      <c r="U419" s="470"/>
      <c r="V419" s="471"/>
      <c r="W419" s="139" t="str">
        <f>IF(A419="","", IF(B419="LDV/LDT1", 0.3,  IF(B419="LDT2", 0.4, IF(OR(B419="HLDT/MDPV",B419="HLDT Allowance only", B419="MDPV Allowance only"), 0.5, IF(B419="HDV", 0.6,   ERROR)))))</f>
        <v/>
      </c>
      <c r="X419" s="155" t="str">
        <f t="shared" si="30"/>
        <v/>
      </c>
      <c r="Y419" s="157" t="str">
        <f t="shared" si="31"/>
        <v/>
      </c>
      <c r="Z419" s="276" t="str">
        <f t="shared" si="32"/>
        <v/>
      </c>
      <c r="AA419" s="279" t="str">
        <f t="shared" si="33"/>
        <v/>
      </c>
      <c r="AB419" s="277" t="str">
        <f t="shared" si="34"/>
        <v/>
      </c>
    </row>
    <row r="420" spans="1:28" ht="14.3" customHeight="1">
      <c r="A420" s="304"/>
      <c r="B420" s="305"/>
      <c r="C420" s="330"/>
      <c r="D420" s="301"/>
      <c r="E420" s="301"/>
      <c r="F420" s="301"/>
      <c r="G420" s="301"/>
      <c r="H420" s="306"/>
      <c r="I420" s="306"/>
      <c r="J420" s="306"/>
      <c r="K420" s="306"/>
      <c r="L420" s="306"/>
      <c r="M420" s="306"/>
      <c r="N420" s="335"/>
      <c r="O420" s="335"/>
      <c r="P420" s="470"/>
      <c r="Q420" s="470"/>
      <c r="R420" s="470"/>
      <c r="S420" s="470"/>
      <c r="T420" s="470"/>
      <c r="U420" s="470"/>
      <c r="V420" s="471"/>
      <c r="W420" s="139" t="str">
        <f>IF(A420="","", IF(B420="LDV/LDT1", 0.3,  IF(B420="LDT2", 0.4, IF(OR(B420="HLDT/MDPV",B420="HLDT Allowance only", B420="MDPV Allowance only"), 0.5, IF(B420="HDV", 0.6,   ERROR)))))</f>
        <v/>
      </c>
      <c r="X420" s="155" t="str">
        <f t="shared" si="30"/>
        <v/>
      </c>
      <c r="Y420" s="157" t="str">
        <f t="shared" si="31"/>
        <v/>
      </c>
      <c r="Z420" s="276" t="str">
        <f t="shared" si="32"/>
        <v/>
      </c>
      <c r="AA420" s="279" t="str">
        <f t="shared" si="33"/>
        <v/>
      </c>
      <c r="AB420" s="277" t="str">
        <f t="shared" si="34"/>
        <v/>
      </c>
    </row>
    <row r="421" spans="1:28" ht="14.3" customHeight="1">
      <c r="A421" s="304"/>
      <c r="B421" s="305"/>
      <c r="C421" s="330"/>
      <c r="D421" s="301"/>
      <c r="E421" s="301"/>
      <c r="F421" s="301"/>
      <c r="G421" s="301"/>
      <c r="H421" s="306"/>
      <c r="I421" s="306"/>
      <c r="J421" s="306"/>
      <c r="K421" s="306"/>
      <c r="L421" s="306"/>
      <c r="M421" s="306"/>
      <c r="N421" s="335"/>
      <c r="O421" s="335"/>
      <c r="P421" s="470"/>
      <c r="Q421" s="470"/>
      <c r="R421" s="470"/>
      <c r="S421" s="470"/>
      <c r="T421" s="470"/>
      <c r="U421" s="470"/>
      <c r="V421" s="471"/>
      <c r="W421" s="139" t="str">
        <f>IF(A421="","", IF(B421="LDV/LDT1", 0.3,  IF(B421="LDT2", 0.4, IF(OR(B421="HLDT/MDPV",B421="HLDT Allowance only", B421="MDPV Allowance only"), 0.5, IF(B421="HDV", 0.6,   ERROR)))))</f>
        <v/>
      </c>
      <c r="X421" s="155" t="str">
        <f t="shared" si="30"/>
        <v/>
      </c>
      <c r="Y421" s="157" t="str">
        <f t="shared" si="31"/>
        <v/>
      </c>
      <c r="Z421" s="276" t="str">
        <f t="shared" si="32"/>
        <v/>
      </c>
      <c r="AA421" s="279" t="str">
        <f t="shared" si="33"/>
        <v/>
      </c>
      <c r="AB421" s="277" t="str">
        <f t="shared" si="34"/>
        <v/>
      </c>
    </row>
    <row r="422" spans="1:28" ht="14.3" customHeight="1">
      <c r="A422" s="304"/>
      <c r="B422" s="305"/>
      <c r="C422" s="330"/>
      <c r="D422" s="301"/>
      <c r="E422" s="301"/>
      <c r="F422" s="301"/>
      <c r="G422" s="301"/>
      <c r="H422" s="306"/>
      <c r="I422" s="306"/>
      <c r="J422" s="306"/>
      <c r="K422" s="306"/>
      <c r="L422" s="306"/>
      <c r="M422" s="306"/>
      <c r="N422" s="335"/>
      <c r="O422" s="335"/>
      <c r="P422" s="470"/>
      <c r="Q422" s="470"/>
      <c r="R422" s="470"/>
      <c r="S422" s="470"/>
      <c r="T422" s="470"/>
      <c r="U422" s="470"/>
      <c r="V422" s="471"/>
      <c r="W422" s="139" t="str">
        <f>IF(A422="","", IF(B422="LDV/LDT1", 0.3,  IF(B422="LDT2", 0.4, IF(OR(B422="HLDT/MDPV",B422="HLDT Allowance only", B422="MDPV Allowance only"), 0.5, IF(B422="HDV", 0.6,   ERROR)))))</f>
        <v/>
      </c>
      <c r="X422" s="155" t="str">
        <f t="shared" si="30"/>
        <v/>
      </c>
      <c r="Y422" s="157" t="str">
        <f t="shared" si="31"/>
        <v/>
      </c>
      <c r="Z422" s="276" t="str">
        <f t="shared" si="32"/>
        <v/>
      </c>
      <c r="AA422" s="279" t="str">
        <f t="shared" si="33"/>
        <v/>
      </c>
      <c r="AB422" s="277" t="str">
        <f t="shared" si="34"/>
        <v/>
      </c>
    </row>
    <row r="423" spans="1:28" ht="14.3" customHeight="1">
      <c r="A423" s="304"/>
      <c r="B423" s="305"/>
      <c r="C423" s="330"/>
      <c r="D423" s="301"/>
      <c r="E423" s="301"/>
      <c r="F423" s="301"/>
      <c r="G423" s="301"/>
      <c r="H423" s="306"/>
      <c r="I423" s="306"/>
      <c r="J423" s="306"/>
      <c r="K423" s="306"/>
      <c r="L423" s="306"/>
      <c r="M423" s="306"/>
      <c r="N423" s="335"/>
      <c r="O423" s="335"/>
      <c r="P423" s="470"/>
      <c r="Q423" s="470"/>
      <c r="R423" s="470"/>
      <c r="S423" s="470"/>
      <c r="T423" s="470"/>
      <c r="U423" s="470"/>
      <c r="V423" s="471"/>
      <c r="W423" s="139" t="str">
        <f>IF(A423="","", IF(B423="LDV/LDT1", 0.3,  IF(B423="LDT2", 0.4, IF(OR(B423="HLDT/MDPV",B423="HLDT Allowance only", B423="MDPV Allowance only"), 0.5, IF(B423="HDV", 0.6,   ERROR)))))</f>
        <v/>
      </c>
      <c r="X423" s="155" t="str">
        <f t="shared" si="30"/>
        <v/>
      </c>
      <c r="Y423" s="157" t="str">
        <f t="shared" si="31"/>
        <v/>
      </c>
      <c r="Z423" s="276" t="str">
        <f t="shared" si="32"/>
        <v/>
      </c>
      <c r="AA423" s="279" t="str">
        <f t="shared" si="33"/>
        <v/>
      </c>
      <c r="AB423" s="277" t="str">
        <f t="shared" si="34"/>
        <v/>
      </c>
    </row>
    <row r="424" spans="1:28" ht="14.3" customHeight="1">
      <c r="A424" s="304"/>
      <c r="B424" s="305"/>
      <c r="C424" s="330"/>
      <c r="D424" s="301"/>
      <c r="E424" s="301"/>
      <c r="F424" s="301"/>
      <c r="G424" s="301"/>
      <c r="H424" s="306"/>
      <c r="I424" s="306"/>
      <c r="J424" s="306"/>
      <c r="K424" s="306"/>
      <c r="L424" s="306"/>
      <c r="M424" s="306"/>
      <c r="N424" s="335"/>
      <c r="O424" s="335"/>
      <c r="P424" s="470"/>
      <c r="Q424" s="470"/>
      <c r="R424" s="470"/>
      <c r="S424" s="470"/>
      <c r="T424" s="470"/>
      <c r="U424" s="470"/>
      <c r="V424" s="471"/>
      <c r="W424" s="139" t="str">
        <f>IF(A424="","", IF(B424="LDV/LDT1", 0.3,  IF(B424="LDT2", 0.4, IF(OR(B424="HLDT/MDPV",B424="HLDT Allowance only", B424="MDPV Allowance only"), 0.5, IF(B424="HDV", 0.6,   ERROR)))))</f>
        <v/>
      </c>
      <c r="X424" s="155" t="str">
        <f t="shared" si="30"/>
        <v/>
      </c>
      <c r="Y424" s="157" t="str">
        <f t="shared" si="31"/>
        <v/>
      </c>
      <c r="Z424" s="276" t="str">
        <f t="shared" si="32"/>
        <v/>
      </c>
      <c r="AA424" s="279" t="str">
        <f t="shared" si="33"/>
        <v/>
      </c>
      <c r="AB424" s="277" t="str">
        <f t="shared" si="34"/>
        <v/>
      </c>
    </row>
    <row r="425" spans="1:28" ht="14.3" customHeight="1">
      <c r="A425" s="304"/>
      <c r="B425" s="305"/>
      <c r="C425" s="330"/>
      <c r="D425" s="301"/>
      <c r="E425" s="301"/>
      <c r="F425" s="301"/>
      <c r="G425" s="301"/>
      <c r="H425" s="306"/>
      <c r="I425" s="306"/>
      <c r="J425" s="306"/>
      <c r="K425" s="306"/>
      <c r="L425" s="306"/>
      <c r="M425" s="306"/>
      <c r="N425" s="335"/>
      <c r="O425" s="335"/>
      <c r="P425" s="470"/>
      <c r="Q425" s="470"/>
      <c r="R425" s="470"/>
      <c r="S425" s="470"/>
      <c r="T425" s="470"/>
      <c r="U425" s="470"/>
      <c r="V425" s="471"/>
      <c r="W425" s="139" t="str">
        <f>IF(A425="","", IF(B425="LDV/LDT1", 0.3,  IF(B425="LDT2", 0.4, IF(OR(B425="HLDT/MDPV",B425="HLDT Allowance only", B425="MDPV Allowance only"), 0.5, IF(B425="HDV", 0.6,   ERROR)))))</f>
        <v/>
      </c>
      <c r="X425" s="155" t="str">
        <f t="shared" si="30"/>
        <v/>
      </c>
      <c r="Y425" s="157" t="str">
        <f t="shared" si="31"/>
        <v/>
      </c>
      <c r="Z425" s="276" t="str">
        <f t="shared" si="32"/>
        <v/>
      </c>
      <c r="AA425" s="279" t="str">
        <f t="shared" si="33"/>
        <v/>
      </c>
      <c r="AB425" s="277" t="str">
        <f t="shared" si="34"/>
        <v/>
      </c>
    </row>
    <row r="426" spans="1:28" ht="14.3" customHeight="1">
      <c r="A426" s="304"/>
      <c r="B426" s="305"/>
      <c r="C426" s="330"/>
      <c r="D426" s="301"/>
      <c r="E426" s="301"/>
      <c r="F426" s="301"/>
      <c r="G426" s="301"/>
      <c r="H426" s="306"/>
      <c r="I426" s="306"/>
      <c r="J426" s="306"/>
      <c r="K426" s="306"/>
      <c r="L426" s="306"/>
      <c r="M426" s="306"/>
      <c r="N426" s="335"/>
      <c r="O426" s="335"/>
      <c r="P426" s="470"/>
      <c r="Q426" s="470"/>
      <c r="R426" s="470"/>
      <c r="S426" s="470"/>
      <c r="T426" s="470"/>
      <c r="U426" s="470"/>
      <c r="V426" s="471"/>
      <c r="W426" s="139" t="str">
        <f>IF(A426="","", IF(B426="LDV/LDT1", 0.3,  IF(B426="LDT2", 0.4, IF(OR(B426="HLDT/MDPV",B426="HLDT Allowance only", B426="MDPV Allowance only"), 0.5, IF(B426="HDV", 0.6,   ERROR)))))</f>
        <v/>
      </c>
      <c r="X426" s="155" t="str">
        <f t="shared" si="30"/>
        <v/>
      </c>
      <c r="Y426" s="157" t="str">
        <f t="shared" si="31"/>
        <v/>
      </c>
      <c r="Z426" s="276" t="str">
        <f t="shared" si="32"/>
        <v/>
      </c>
      <c r="AA426" s="279" t="str">
        <f t="shared" si="33"/>
        <v/>
      </c>
      <c r="AB426" s="277" t="str">
        <f t="shared" si="34"/>
        <v/>
      </c>
    </row>
    <row r="427" spans="1:28" ht="14.3" customHeight="1">
      <c r="A427" s="304"/>
      <c r="B427" s="305"/>
      <c r="C427" s="330"/>
      <c r="D427" s="301"/>
      <c r="E427" s="301"/>
      <c r="F427" s="301"/>
      <c r="G427" s="301"/>
      <c r="H427" s="306"/>
      <c r="I427" s="306"/>
      <c r="J427" s="306"/>
      <c r="K427" s="306"/>
      <c r="L427" s="306"/>
      <c r="M427" s="306"/>
      <c r="N427" s="335"/>
      <c r="O427" s="335"/>
      <c r="P427" s="470"/>
      <c r="Q427" s="470"/>
      <c r="R427" s="470"/>
      <c r="S427" s="470"/>
      <c r="T427" s="470"/>
      <c r="U427" s="470"/>
      <c r="V427" s="471"/>
      <c r="W427" s="139" t="str">
        <f>IF(A427="","", IF(B427="LDV/LDT1", 0.3,  IF(B427="LDT2", 0.4, IF(OR(B427="HLDT/MDPV",B427="HLDT Allowance only", B427="MDPV Allowance only"), 0.5, IF(B427="HDV", 0.6,   ERROR)))))</f>
        <v/>
      </c>
      <c r="X427" s="155" t="str">
        <f t="shared" si="30"/>
        <v/>
      </c>
      <c r="Y427" s="157" t="str">
        <f t="shared" si="31"/>
        <v/>
      </c>
      <c r="Z427" s="276" t="str">
        <f t="shared" si="32"/>
        <v/>
      </c>
      <c r="AA427" s="279" t="str">
        <f t="shared" si="33"/>
        <v/>
      </c>
      <c r="AB427" s="277" t="str">
        <f t="shared" si="34"/>
        <v/>
      </c>
    </row>
    <row r="428" spans="1:28" ht="14.3" customHeight="1">
      <c r="A428" s="304"/>
      <c r="B428" s="305"/>
      <c r="C428" s="330"/>
      <c r="D428" s="301"/>
      <c r="E428" s="301"/>
      <c r="F428" s="301"/>
      <c r="G428" s="301"/>
      <c r="H428" s="306"/>
      <c r="I428" s="306"/>
      <c r="J428" s="306"/>
      <c r="K428" s="306"/>
      <c r="L428" s="306"/>
      <c r="M428" s="306"/>
      <c r="N428" s="335"/>
      <c r="O428" s="335"/>
      <c r="P428" s="470"/>
      <c r="Q428" s="470"/>
      <c r="R428" s="470"/>
      <c r="S428" s="470"/>
      <c r="T428" s="470"/>
      <c r="U428" s="470"/>
      <c r="V428" s="471"/>
      <c r="W428" s="139" t="str">
        <f>IF(A428="","", IF(B428="LDV/LDT1", 0.3,  IF(B428="LDT2", 0.4, IF(OR(B428="HLDT/MDPV",B428="HLDT Allowance only", B428="MDPV Allowance only"), 0.5, IF(B428="HDV", 0.6,   ERROR)))))</f>
        <v/>
      </c>
      <c r="X428" s="155" t="str">
        <f t="shared" si="30"/>
        <v/>
      </c>
      <c r="Y428" s="157" t="str">
        <f t="shared" si="31"/>
        <v/>
      </c>
      <c r="Z428" s="276" t="str">
        <f t="shared" si="32"/>
        <v/>
      </c>
      <c r="AA428" s="279" t="str">
        <f t="shared" si="33"/>
        <v/>
      </c>
      <c r="AB428" s="277" t="str">
        <f t="shared" si="34"/>
        <v/>
      </c>
    </row>
    <row r="429" spans="1:28" ht="14.3" customHeight="1">
      <c r="A429" s="304"/>
      <c r="B429" s="305"/>
      <c r="C429" s="330"/>
      <c r="D429" s="301"/>
      <c r="E429" s="301"/>
      <c r="F429" s="301"/>
      <c r="G429" s="301"/>
      <c r="H429" s="306"/>
      <c r="I429" s="306"/>
      <c r="J429" s="306"/>
      <c r="K429" s="306"/>
      <c r="L429" s="306"/>
      <c r="M429" s="306"/>
      <c r="N429" s="335"/>
      <c r="O429" s="335"/>
      <c r="P429" s="470"/>
      <c r="Q429" s="470"/>
      <c r="R429" s="470"/>
      <c r="S429" s="470"/>
      <c r="T429" s="470"/>
      <c r="U429" s="470"/>
      <c r="V429" s="471"/>
      <c r="W429" s="139" t="str">
        <f>IF(A429="","", IF(B429="LDV/LDT1", 0.3,  IF(B429="LDT2", 0.4, IF(OR(B429="HLDT/MDPV",B429="HLDT Allowance only", B429="MDPV Allowance only"), 0.5, IF(B429="HDV", 0.6,   ERROR)))))</f>
        <v/>
      </c>
      <c r="X429" s="155" t="str">
        <f t="shared" si="30"/>
        <v/>
      </c>
      <c r="Y429" s="157" t="str">
        <f t="shared" si="31"/>
        <v/>
      </c>
      <c r="Z429" s="276" t="str">
        <f t="shared" si="32"/>
        <v/>
      </c>
      <c r="AA429" s="279" t="str">
        <f t="shared" si="33"/>
        <v/>
      </c>
      <c r="AB429" s="277" t="str">
        <f t="shared" si="34"/>
        <v/>
      </c>
    </row>
    <row r="430" spans="1:28" ht="14.3" customHeight="1">
      <c r="A430" s="304"/>
      <c r="B430" s="305"/>
      <c r="C430" s="330"/>
      <c r="D430" s="301"/>
      <c r="E430" s="301"/>
      <c r="F430" s="301"/>
      <c r="G430" s="301"/>
      <c r="H430" s="306"/>
      <c r="I430" s="306"/>
      <c r="J430" s="306"/>
      <c r="K430" s="306"/>
      <c r="L430" s="306"/>
      <c r="M430" s="306"/>
      <c r="N430" s="335"/>
      <c r="O430" s="335"/>
      <c r="P430" s="470"/>
      <c r="Q430" s="470"/>
      <c r="R430" s="470"/>
      <c r="S430" s="470"/>
      <c r="T430" s="470"/>
      <c r="U430" s="470"/>
      <c r="V430" s="471"/>
      <c r="W430" s="139" t="str">
        <f>IF(A430="","", IF(B430="LDV/LDT1", 0.3,  IF(B430="LDT2", 0.4, IF(OR(B430="HLDT/MDPV",B430="HLDT Allowance only", B430="MDPV Allowance only"), 0.5, IF(B430="HDV", 0.6,   ERROR)))))</f>
        <v/>
      </c>
      <c r="X430" s="155" t="str">
        <f t="shared" si="30"/>
        <v/>
      </c>
      <c r="Y430" s="157" t="str">
        <f t="shared" si="31"/>
        <v/>
      </c>
      <c r="Z430" s="276" t="str">
        <f t="shared" si="32"/>
        <v/>
      </c>
      <c r="AA430" s="279" t="str">
        <f t="shared" si="33"/>
        <v/>
      </c>
      <c r="AB430" s="277" t="str">
        <f t="shared" si="34"/>
        <v/>
      </c>
    </row>
    <row r="431" spans="1:28" ht="14.3" customHeight="1">
      <c r="A431" s="304"/>
      <c r="B431" s="305"/>
      <c r="C431" s="330"/>
      <c r="D431" s="301"/>
      <c r="E431" s="301"/>
      <c r="F431" s="301"/>
      <c r="G431" s="301"/>
      <c r="H431" s="306"/>
      <c r="I431" s="306"/>
      <c r="J431" s="306"/>
      <c r="K431" s="306"/>
      <c r="L431" s="306"/>
      <c r="M431" s="306"/>
      <c r="N431" s="335"/>
      <c r="O431" s="335"/>
      <c r="P431" s="470"/>
      <c r="Q431" s="470"/>
      <c r="R431" s="470"/>
      <c r="S431" s="470"/>
      <c r="T431" s="470"/>
      <c r="U431" s="470"/>
      <c r="V431" s="471"/>
      <c r="W431" s="139" t="str">
        <f>IF(A431="","", IF(B431="LDV/LDT1", 0.3,  IF(B431="LDT2", 0.4, IF(OR(B431="HLDT/MDPV",B431="HLDT Allowance only", B431="MDPV Allowance only"), 0.5, IF(B431="HDV", 0.6,   ERROR)))))</f>
        <v/>
      </c>
      <c r="X431" s="155" t="str">
        <f t="shared" si="30"/>
        <v/>
      </c>
      <c r="Y431" s="157" t="str">
        <f t="shared" si="31"/>
        <v/>
      </c>
      <c r="Z431" s="276" t="str">
        <f t="shared" si="32"/>
        <v/>
      </c>
      <c r="AA431" s="279" t="str">
        <f t="shared" si="33"/>
        <v/>
      </c>
      <c r="AB431" s="277" t="str">
        <f t="shared" si="34"/>
        <v/>
      </c>
    </row>
    <row r="432" spans="1:28" ht="14.3" customHeight="1">
      <c r="A432" s="304"/>
      <c r="B432" s="305"/>
      <c r="C432" s="330"/>
      <c r="D432" s="301"/>
      <c r="E432" s="301"/>
      <c r="F432" s="301"/>
      <c r="G432" s="301"/>
      <c r="H432" s="306"/>
      <c r="I432" s="306"/>
      <c r="J432" s="306"/>
      <c r="K432" s="306"/>
      <c r="L432" s="306"/>
      <c r="M432" s="306"/>
      <c r="N432" s="335"/>
      <c r="O432" s="335"/>
      <c r="P432" s="470"/>
      <c r="Q432" s="470"/>
      <c r="R432" s="470"/>
      <c r="S432" s="470"/>
      <c r="T432" s="470"/>
      <c r="U432" s="470"/>
      <c r="V432" s="471"/>
      <c r="W432" s="139" t="str">
        <f>IF(A432="","", IF(B432="LDV/LDT1", 0.3,  IF(B432="LDT2", 0.4, IF(OR(B432="HLDT/MDPV",B432="HLDT Allowance only", B432="MDPV Allowance only"), 0.5, IF(B432="HDV", 0.6,   ERROR)))))</f>
        <v/>
      </c>
      <c r="X432" s="155" t="str">
        <f t="shared" si="30"/>
        <v/>
      </c>
      <c r="Y432" s="157" t="str">
        <f t="shared" si="31"/>
        <v/>
      </c>
      <c r="Z432" s="276" t="str">
        <f t="shared" si="32"/>
        <v/>
      </c>
      <c r="AA432" s="279" t="str">
        <f t="shared" si="33"/>
        <v/>
      </c>
      <c r="AB432" s="277" t="str">
        <f t="shared" si="34"/>
        <v/>
      </c>
    </row>
    <row r="433" spans="1:28" ht="14.3" customHeight="1">
      <c r="A433" s="304"/>
      <c r="B433" s="305"/>
      <c r="C433" s="330"/>
      <c r="D433" s="301"/>
      <c r="E433" s="301"/>
      <c r="F433" s="301"/>
      <c r="G433" s="301"/>
      <c r="H433" s="306"/>
      <c r="I433" s="306"/>
      <c r="J433" s="306"/>
      <c r="K433" s="306"/>
      <c r="L433" s="306"/>
      <c r="M433" s="306"/>
      <c r="N433" s="335"/>
      <c r="O433" s="335"/>
      <c r="P433" s="470"/>
      <c r="Q433" s="470"/>
      <c r="R433" s="470"/>
      <c r="S433" s="470"/>
      <c r="T433" s="470"/>
      <c r="U433" s="470"/>
      <c r="V433" s="471"/>
      <c r="W433" s="139" t="str">
        <f>IF(A433="","", IF(B433="LDV/LDT1", 0.3,  IF(B433="LDT2", 0.4, IF(OR(B433="HLDT/MDPV",B433="HLDT Allowance only", B433="MDPV Allowance only"), 0.5, IF(B433="HDV", 0.6,   ERROR)))))</f>
        <v/>
      </c>
      <c r="X433" s="155" t="str">
        <f t="shared" si="30"/>
        <v/>
      </c>
      <c r="Y433" s="157" t="str">
        <f t="shared" si="31"/>
        <v/>
      </c>
      <c r="Z433" s="276" t="str">
        <f t="shared" si="32"/>
        <v/>
      </c>
      <c r="AA433" s="279" t="str">
        <f t="shared" si="33"/>
        <v/>
      </c>
      <c r="AB433" s="277" t="str">
        <f t="shared" si="34"/>
        <v/>
      </c>
    </row>
    <row r="434" spans="1:28" ht="14.3" customHeight="1">
      <c r="A434" s="304"/>
      <c r="B434" s="305"/>
      <c r="C434" s="330"/>
      <c r="D434" s="301"/>
      <c r="E434" s="301"/>
      <c r="F434" s="301"/>
      <c r="G434" s="301"/>
      <c r="H434" s="306"/>
      <c r="I434" s="306"/>
      <c r="J434" s="306"/>
      <c r="K434" s="306"/>
      <c r="L434" s="306"/>
      <c r="M434" s="306"/>
      <c r="N434" s="335"/>
      <c r="O434" s="335"/>
      <c r="P434" s="470"/>
      <c r="Q434" s="470"/>
      <c r="R434" s="470"/>
      <c r="S434" s="470"/>
      <c r="T434" s="470"/>
      <c r="U434" s="470"/>
      <c r="V434" s="471"/>
      <c r="W434" s="139" t="str">
        <f>IF(A434="","", IF(B434="LDV/LDT1", 0.3,  IF(B434="LDT2", 0.4, IF(OR(B434="HLDT/MDPV",B434="HLDT Allowance only", B434="MDPV Allowance only"), 0.5, IF(B434="HDV", 0.6,   ERROR)))))</f>
        <v/>
      </c>
      <c r="X434" s="155" t="str">
        <f t="shared" si="30"/>
        <v/>
      </c>
      <c r="Y434" s="157" t="str">
        <f t="shared" si="31"/>
        <v/>
      </c>
      <c r="Z434" s="276" t="str">
        <f t="shared" si="32"/>
        <v/>
      </c>
      <c r="AA434" s="279" t="str">
        <f t="shared" si="33"/>
        <v/>
      </c>
      <c r="AB434" s="277" t="str">
        <f t="shared" si="34"/>
        <v/>
      </c>
    </row>
    <row r="435" spans="1:28" ht="14.3" customHeight="1">
      <c r="A435" s="304"/>
      <c r="B435" s="305"/>
      <c r="C435" s="330"/>
      <c r="D435" s="301"/>
      <c r="E435" s="301"/>
      <c r="F435" s="301"/>
      <c r="G435" s="301"/>
      <c r="H435" s="306"/>
      <c r="I435" s="306"/>
      <c r="J435" s="306"/>
      <c r="K435" s="306"/>
      <c r="L435" s="306"/>
      <c r="M435" s="306"/>
      <c r="N435" s="335"/>
      <c r="O435" s="335"/>
      <c r="P435" s="470"/>
      <c r="Q435" s="470"/>
      <c r="R435" s="470"/>
      <c r="S435" s="470"/>
      <c r="T435" s="470"/>
      <c r="U435" s="470"/>
      <c r="V435" s="471"/>
      <c r="W435" s="139" t="str">
        <f>IF(A435="","", IF(B435="LDV/LDT1", 0.3,  IF(B435="LDT2", 0.4, IF(OR(B435="HLDT/MDPV",B435="HLDT Allowance only", B435="MDPV Allowance only"), 0.5, IF(B435="HDV", 0.6,   ERROR)))))</f>
        <v/>
      </c>
      <c r="X435" s="155" t="str">
        <f t="shared" si="30"/>
        <v/>
      </c>
      <c r="Y435" s="157" t="str">
        <f t="shared" si="31"/>
        <v/>
      </c>
      <c r="Z435" s="276" t="str">
        <f t="shared" si="32"/>
        <v/>
      </c>
      <c r="AA435" s="279" t="str">
        <f t="shared" si="33"/>
        <v/>
      </c>
      <c r="AB435" s="277" t="str">
        <f t="shared" si="34"/>
        <v/>
      </c>
    </row>
    <row r="436" spans="1:28" ht="14.3" customHeight="1">
      <c r="A436" s="304"/>
      <c r="B436" s="305"/>
      <c r="C436" s="330"/>
      <c r="D436" s="301"/>
      <c r="E436" s="301"/>
      <c r="F436" s="301"/>
      <c r="G436" s="301"/>
      <c r="H436" s="306"/>
      <c r="I436" s="306"/>
      <c r="J436" s="306"/>
      <c r="K436" s="306"/>
      <c r="L436" s="306"/>
      <c r="M436" s="306"/>
      <c r="N436" s="335"/>
      <c r="O436" s="335"/>
      <c r="P436" s="470"/>
      <c r="Q436" s="470"/>
      <c r="R436" s="470"/>
      <c r="S436" s="470"/>
      <c r="T436" s="470"/>
      <c r="U436" s="470"/>
      <c r="V436" s="471"/>
      <c r="W436" s="139" t="str">
        <f>IF(A436="","", IF(B436="LDV/LDT1", 0.3,  IF(B436="LDT2", 0.4, IF(OR(B436="HLDT/MDPV",B436="HLDT Allowance only", B436="MDPV Allowance only"), 0.5, IF(B436="HDV", 0.6,   ERROR)))))</f>
        <v/>
      </c>
      <c r="X436" s="155" t="str">
        <f t="shared" si="30"/>
        <v/>
      </c>
      <c r="Y436" s="157" t="str">
        <f t="shared" si="31"/>
        <v/>
      </c>
      <c r="Z436" s="276" t="str">
        <f t="shared" si="32"/>
        <v/>
      </c>
      <c r="AA436" s="279" t="str">
        <f t="shared" si="33"/>
        <v/>
      </c>
      <c r="AB436" s="277" t="str">
        <f t="shared" si="34"/>
        <v/>
      </c>
    </row>
    <row r="437" spans="1:28" ht="14.3" customHeight="1">
      <c r="A437" s="304"/>
      <c r="B437" s="305"/>
      <c r="C437" s="330"/>
      <c r="D437" s="301"/>
      <c r="E437" s="301"/>
      <c r="F437" s="301"/>
      <c r="G437" s="301"/>
      <c r="H437" s="306"/>
      <c r="I437" s="306"/>
      <c r="J437" s="306"/>
      <c r="K437" s="306"/>
      <c r="L437" s="306"/>
      <c r="M437" s="306"/>
      <c r="N437" s="335"/>
      <c r="O437" s="335"/>
      <c r="P437" s="470"/>
      <c r="Q437" s="470"/>
      <c r="R437" s="470"/>
      <c r="S437" s="470"/>
      <c r="T437" s="470"/>
      <c r="U437" s="470"/>
      <c r="V437" s="471"/>
      <c r="W437" s="139" t="str">
        <f>IF(A437="","", IF(B437="LDV/LDT1", 0.3,  IF(B437="LDT2", 0.4, IF(OR(B437="HLDT/MDPV",B437="HLDT Allowance only", B437="MDPV Allowance only"), 0.5, IF(B437="HDV", 0.6,   ERROR)))))</f>
        <v/>
      </c>
      <c r="X437" s="155" t="str">
        <f t="shared" si="30"/>
        <v/>
      </c>
      <c r="Y437" s="157" t="str">
        <f t="shared" si="31"/>
        <v/>
      </c>
      <c r="Z437" s="276" t="str">
        <f t="shared" si="32"/>
        <v/>
      </c>
      <c r="AA437" s="279" t="str">
        <f t="shared" si="33"/>
        <v/>
      </c>
      <c r="AB437" s="277" t="str">
        <f t="shared" si="34"/>
        <v/>
      </c>
    </row>
    <row r="438" spans="1:28" ht="14.3" customHeight="1">
      <c r="A438" s="304"/>
      <c r="B438" s="305"/>
      <c r="C438" s="330"/>
      <c r="D438" s="301"/>
      <c r="E438" s="301"/>
      <c r="F438" s="301"/>
      <c r="G438" s="301"/>
      <c r="H438" s="306"/>
      <c r="I438" s="306"/>
      <c r="J438" s="306"/>
      <c r="K438" s="306"/>
      <c r="L438" s="306"/>
      <c r="M438" s="306"/>
      <c r="N438" s="335"/>
      <c r="O438" s="335"/>
      <c r="P438" s="470"/>
      <c r="Q438" s="470"/>
      <c r="R438" s="470"/>
      <c r="S438" s="470"/>
      <c r="T438" s="470"/>
      <c r="U438" s="470"/>
      <c r="V438" s="471"/>
      <c r="W438" s="139" t="str">
        <f>IF(A438="","", IF(B438="LDV/LDT1", 0.3,  IF(B438="LDT2", 0.4, IF(OR(B438="HLDT/MDPV",B438="HLDT Allowance only", B438="MDPV Allowance only"), 0.5, IF(B438="HDV", 0.6,   ERROR)))))</f>
        <v/>
      </c>
      <c r="X438" s="155" t="str">
        <f t="shared" si="30"/>
        <v/>
      </c>
      <c r="Y438" s="157" t="str">
        <f t="shared" si="31"/>
        <v/>
      </c>
      <c r="Z438" s="276" t="str">
        <f t="shared" si="32"/>
        <v/>
      </c>
      <c r="AA438" s="279" t="str">
        <f t="shared" si="33"/>
        <v/>
      </c>
      <c r="AB438" s="277" t="str">
        <f t="shared" si="34"/>
        <v/>
      </c>
    </row>
    <row r="439" spans="1:28" ht="14.3" customHeight="1">
      <c r="A439" s="304"/>
      <c r="B439" s="305"/>
      <c r="C439" s="330"/>
      <c r="D439" s="301"/>
      <c r="E439" s="301"/>
      <c r="F439" s="301"/>
      <c r="G439" s="301"/>
      <c r="H439" s="306"/>
      <c r="I439" s="306"/>
      <c r="J439" s="306"/>
      <c r="K439" s="306"/>
      <c r="L439" s="306"/>
      <c r="M439" s="306"/>
      <c r="N439" s="335"/>
      <c r="O439" s="335"/>
      <c r="P439" s="470"/>
      <c r="Q439" s="470"/>
      <c r="R439" s="470"/>
      <c r="S439" s="470"/>
      <c r="T439" s="470"/>
      <c r="U439" s="470"/>
      <c r="V439" s="471"/>
      <c r="W439" s="139" t="str">
        <f>IF(A439="","", IF(B439="LDV/LDT1", 0.3,  IF(B439="LDT2", 0.4, IF(OR(B439="HLDT/MDPV",B439="HLDT Allowance only", B439="MDPV Allowance only"), 0.5, IF(B439="HDV", 0.6,   ERROR)))))</f>
        <v/>
      </c>
      <c r="X439" s="155" t="str">
        <f t="shared" si="30"/>
        <v/>
      </c>
      <c r="Y439" s="157" t="str">
        <f t="shared" si="31"/>
        <v/>
      </c>
      <c r="Z439" s="276" t="str">
        <f t="shared" si="32"/>
        <v/>
      </c>
      <c r="AA439" s="279" t="str">
        <f t="shared" si="33"/>
        <v/>
      </c>
      <c r="AB439" s="277" t="str">
        <f t="shared" si="34"/>
        <v/>
      </c>
    </row>
    <row r="440" spans="1:28" ht="14.3" customHeight="1">
      <c r="A440" s="304"/>
      <c r="B440" s="305"/>
      <c r="C440" s="330"/>
      <c r="D440" s="301"/>
      <c r="E440" s="301"/>
      <c r="F440" s="301"/>
      <c r="G440" s="301"/>
      <c r="H440" s="306"/>
      <c r="I440" s="306"/>
      <c r="J440" s="306"/>
      <c r="K440" s="306"/>
      <c r="L440" s="306"/>
      <c r="M440" s="306"/>
      <c r="N440" s="335"/>
      <c r="O440" s="335"/>
      <c r="P440" s="470"/>
      <c r="Q440" s="470"/>
      <c r="R440" s="470"/>
      <c r="S440" s="470"/>
      <c r="T440" s="470"/>
      <c r="U440" s="470"/>
      <c r="V440" s="471"/>
      <c r="W440" s="139" t="str">
        <f>IF(A440="","", IF(B440="LDV/LDT1", 0.3,  IF(B440="LDT2", 0.4, IF(OR(B440="HLDT/MDPV",B440="HLDT Allowance only", B440="MDPV Allowance only"), 0.5, IF(B440="HDV", 0.6,   ERROR)))))</f>
        <v/>
      </c>
      <c r="X440" s="155" t="str">
        <f t="shared" si="30"/>
        <v/>
      </c>
      <c r="Y440" s="157" t="str">
        <f t="shared" si="31"/>
        <v/>
      </c>
      <c r="Z440" s="276" t="str">
        <f t="shared" si="32"/>
        <v/>
      </c>
      <c r="AA440" s="279" t="str">
        <f t="shared" si="33"/>
        <v/>
      </c>
      <c r="AB440" s="277" t="str">
        <f t="shared" si="34"/>
        <v/>
      </c>
    </row>
    <row r="441" spans="1:28" ht="14.3" customHeight="1">
      <c r="A441" s="304"/>
      <c r="B441" s="305"/>
      <c r="C441" s="330"/>
      <c r="D441" s="301"/>
      <c r="E441" s="301"/>
      <c r="F441" s="301"/>
      <c r="G441" s="301"/>
      <c r="H441" s="306"/>
      <c r="I441" s="306"/>
      <c r="J441" s="306"/>
      <c r="K441" s="306"/>
      <c r="L441" s="306"/>
      <c r="M441" s="306"/>
      <c r="N441" s="335"/>
      <c r="O441" s="335"/>
      <c r="P441" s="470"/>
      <c r="Q441" s="470"/>
      <c r="R441" s="470"/>
      <c r="S441" s="470"/>
      <c r="T441" s="470"/>
      <c r="U441" s="470"/>
      <c r="V441" s="471"/>
      <c r="W441" s="139" t="str">
        <f>IF(A441="","", IF(B441="LDV/LDT1", 0.3,  IF(B441="LDT2", 0.4, IF(OR(B441="HLDT/MDPV",B441="HLDT Allowance only", B441="MDPV Allowance only"), 0.5, IF(B441="HDV", 0.6,   ERROR)))))</f>
        <v/>
      </c>
      <c r="X441" s="155" t="str">
        <f t="shared" si="30"/>
        <v/>
      </c>
      <c r="Y441" s="157" t="str">
        <f t="shared" si="31"/>
        <v/>
      </c>
      <c r="Z441" s="276" t="str">
        <f t="shared" si="32"/>
        <v/>
      </c>
      <c r="AA441" s="279" t="str">
        <f t="shared" si="33"/>
        <v/>
      </c>
      <c r="AB441" s="277" t="str">
        <f t="shared" si="34"/>
        <v/>
      </c>
    </row>
    <row r="442" spans="1:28" ht="14.3" customHeight="1">
      <c r="A442" s="304"/>
      <c r="B442" s="305"/>
      <c r="C442" s="330"/>
      <c r="D442" s="301"/>
      <c r="E442" s="301"/>
      <c r="F442" s="301"/>
      <c r="G442" s="301"/>
      <c r="H442" s="306"/>
      <c r="I442" s="306"/>
      <c r="J442" s="306"/>
      <c r="K442" s="306"/>
      <c r="L442" s="306"/>
      <c r="M442" s="306"/>
      <c r="N442" s="335"/>
      <c r="O442" s="335"/>
      <c r="P442" s="470"/>
      <c r="Q442" s="470"/>
      <c r="R442" s="470"/>
      <c r="S442" s="470"/>
      <c r="T442" s="470"/>
      <c r="U442" s="470"/>
      <c r="V442" s="471"/>
      <c r="W442" s="139" t="str">
        <f>IF(A442="","", IF(B442="LDV/LDT1", 0.3,  IF(B442="LDT2", 0.4, IF(OR(B442="HLDT/MDPV",B442="HLDT Allowance only", B442="MDPV Allowance only"), 0.5, IF(B442="HDV", 0.6,   ERROR)))))</f>
        <v/>
      </c>
      <c r="X442" s="155" t="str">
        <f t="shared" si="30"/>
        <v/>
      </c>
      <c r="Y442" s="157" t="str">
        <f t="shared" si="31"/>
        <v/>
      </c>
      <c r="Z442" s="276" t="str">
        <f t="shared" si="32"/>
        <v/>
      </c>
      <c r="AA442" s="279" t="str">
        <f t="shared" si="33"/>
        <v/>
      </c>
      <c r="AB442" s="277" t="str">
        <f t="shared" si="34"/>
        <v/>
      </c>
    </row>
    <row r="443" spans="1:28" ht="14.3" customHeight="1">
      <c r="A443" s="304"/>
      <c r="B443" s="305"/>
      <c r="C443" s="330"/>
      <c r="D443" s="301"/>
      <c r="E443" s="301"/>
      <c r="F443" s="301"/>
      <c r="G443" s="301"/>
      <c r="H443" s="306"/>
      <c r="I443" s="306"/>
      <c r="J443" s="306"/>
      <c r="K443" s="306"/>
      <c r="L443" s="306"/>
      <c r="M443" s="306"/>
      <c r="N443" s="335"/>
      <c r="O443" s="335"/>
      <c r="P443" s="470"/>
      <c r="Q443" s="470"/>
      <c r="R443" s="470"/>
      <c r="S443" s="470"/>
      <c r="T443" s="470"/>
      <c r="U443" s="470"/>
      <c r="V443" s="471"/>
      <c r="W443" s="139" t="str">
        <f>IF(A443="","", IF(B443="LDV/LDT1", 0.3,  IF(B443="LDT2", 0.4, IF(OR(B443="HLDT/MDPV",B443="HLDT Allowance only", B443="MDPV Allowance only"), 0.5, IF(B443="HDV", 0.6,   ERROR)))))</f>
        <v/>
      </c>
      <c r="X443" s="155" t="str">
        <f t="shared" si="30"/>
        <v/>
      </c>
      <c r="Y443" s="157" t="str">
        <f t="shared" si="31"/>
        <v/>
      </c>
      <c r="Z443" s="276" t="str">
        <f t="shared" si="32"/>
        <v/>
      </c>
      <c r="AA443" s="279" t="str">
        <f t="shared" si="33"/>
        <v/>
      </c>
      <c r="AB443" s="277" t="str">
        <f t="shared" si="34"/>
        <v/>
      </c>
    </row>
    <row r="444" spans="1:28" ht="14.3" customHeight="1">
      <c r="A444" s="304"/>
      <c r="B444" s="305"/>
      <c r="C444" s="330"/>
      <c r="D444" s="301"/>
      <c r="E444" s="301"/>
      <c r="F444" s="301"/>
      <c r="G444" s="301"/>
      <c r="H444" s="306"/>
      <c r="I444" s="306"/>
      <c r="J444" s="306"/>
      <c r="K444" s="306"/>
      <c r="L444" s="306"/>
      <c r="M444" s="306"/>
      <c r="N444" s="335"/>
      <c r="O444" s="335"/>
      <c r="P444" s="470"/>
      <c r="Q444" s="470"/>
      <c r="R444" s="470"/>
      <c r="S444" s="470"/>
      <c r="T444" s="470"/>
      <c r="U444" s="470"/>
      <c r="V444" s="471"/>
      <c r="W444" s="139" t="str">
        <f>IF(A444="","", IF(B444="LDV/LDT1", 0.3,  IF(B444="LDT2", 0.4, IF(OR(B444="HLDT/MDPV",B444="HLDT Allowance only", B444="MDPV Allowance only"), 0.5, IF(B444="HDV", 0.6,   ERROR)))))</f>
        <v/>
      </c>
      <c r="X444" s="155" t="str">
        <f t="shared" si="30"/>
        <v/>
      </c>
      <c r="Y444" s="157" t="str">
        <f t="shared" si="31"/>
        <v/>
      </c>
      <c r="Z444" s="276" t="str">
        <f t="shared" si="32"/>
        <v/>
      </c>
      <c r="AA444" s="279" t="str">
        <f t="shared" si="33"/>
        <v/>
      </c>
      <c r="AB444" s="277" t="str">
        <f t="shared" si="34"/>
        <v/>
      </c>
    </row>
    <row r="445" spans="1:28" ht="14.3" customHeight="1">
      <c r="A445" s="304"/>
      <c r="B445" s="305"/>
      <c r="C445" s="330"/>
      <c r="D445" s="301"/>
      <c r="E445" s="301"/>
      <c r="F445" s="301"/>
      <c r="G445" s="301"/>
      <c r="H445" s="306"/>
      <c r="I445" s="306"/>
      <c r="J445" s="306"/>
      <c r="K445" s="306"/>
      <c r="L445" s="306"/>
      <c r="M445" s="306"/>
      <c r="N445" s="335"/>
      <c r="O445" s="335"/>
      <c r="P445" s="470"/>
      <c r="Q445" s="470"/>
      <c r="R445" s="470"/>
      <c r="S445" s="470"/>
      <c r="T445" s="470"/>
      <c r="U445" s="470"/>
      <c r="V445" s="471"/>
      <c r="W445" s="139" t="str">
        <f>IF(A445="","", IF(B445="LDV/LDT1", 0.3,  IF(B445="LDT2", 0.4, IF(OR(B445="HLDT/MDPV",B445="HLDT Allowance only", B445="MDPV Allowance only"), 0.5, IF(B445="HDV", 0.6,   ERROR)))))</f>
        <v/>
      </c>
      <c r="X445" s="155" t="str">
        <f t="shared" si="30"/>
        <v/>
      </c>
      <c r="Y445" s="157" t="str">
        <f t="shared" si="31"/>
        <v/>
      </c>
      <c r="Z445" s="276" t="str">
        <f t="shared" si="32"/>
        <v/>
      </c>
      <c r="AA445" s="279" t="str">
        <f t="shared" si="33"/>
        <v/>
      </c>
      <c r="AB445" s="277" t="str">
        <f t="shared" si="34"/>
        <v/>
      </c>
    </row>
    <row r="446" spans="1:28" ht="14.3" customHeight="1">
      <c r="A446" s="304"/>
      <c r="B446" s="305"/>
      <c r="C446" s="330"/>
      <c r="D446" s="301"/>
      <c r="E446" s="301"/>
      <c r="F446" s="301"/>
      <c r="G446" s="301"/>
      <c r="H446" s="306"/>
      <c r="I446" s="306"/>
      <c r="J446" s="306"/>
      <c r="K446" s="306"/>
      <c r="L446" s="306"/>
      <c r="M446" s="306"/>
      <c r="N446" s="335"/>
      <c r="O446" s="335"/>
      <c r="P446" s="470"/>
      <c r="Q446" s="470"/>
      <c r="R446" s="470"/>
      <c r="S446" s="470"/>
      <c r="T446" s="470"/>
      <c r="U446" s="470"/>
      <c r="V446" s="471"/>
      <c r="W446" s="139" t="str">
        <f>IF(A446="","", IF(B446="LDV/LDT1", 0.3,  IF(B446="LDT2", 0.4, IF(OR(B446="HLDT/MDPV",B446="HLDT Allowance only", B446="MDPV Allowance only"), 0.5, IF(B446="HDV", 0.6,   ERROR)))))</f>
        <v/>
      </c>
      <c r="X446" s="155" t="str">
        <f t="shared" si="30"/>
        <v/>
      </c>
      <c r="Y446" s="157" t="str">
        <f t="shared" si="31"/>
        <v/>
      </c>
      <c r="Z446" s="276" t="str">
        <f t="shared" si="32"/>
        <v/>
      </c>
      <c r="AA446" s="279" t="str">
        <f t="shared" si="33"/>
        <v/>
      </c>
      <c r="AB446" s="277" t="str">
        <f t="shared" si="34"/>
        <v/>
      </c>
    </row>
    <row r="447" spans="1:28" ht="14.3" customHeight="1">
      <c r="A447" s="304"/>
      <c r="B447" s="305"/>
      <c r="C447" s="330"/>
      <c r="D447" s="301"/>
      <c r="E447" s="301"/>
      <c r="F447" s="301"/>
      <c r="G447" s="301"/>
      <c r="H447" s="306"/>
      <c r="I447" s="306"/>
      <c r="J447" s="306"/>
      <c r="K447" s="306"/>
      <c r="L447" s="306"/>
      <c r="M447" s="306"/>
      <c r="N447" s="335"/>
      <c r="O447" s="335"/>
      <c r="P447" s="470"/>
      <c r="Q447" s="470"/>
      <c r="R447" s="470"/>
      <c r="S447" s="470"/>
      <c r="T447" s="470"/>
      <c r="U447" s="470"/>
      <c r="V447" s="471"/>
      <c r="W447" s="139" t="str">
        <f>IF(A447="","", IF(B447="LDV/LDT1", 0.3,  IF(B447="LDT2", 0.4, IF(OR(B447="HLDT/MDPV",B447="HLDT Allowance only", B447="MDPV Allowance only"), 0.5, IF(B447="HDV", 0.6,   ERROR)))))</f>
        <v/>
      </c>
      <c r="X447" s="155" t="str">
        <f t="shared" si="30"/>
        <v/>
      </c>
      <c r="Y447" s="157" t="str">
        <f t="shared" si="31"/>
        <v/>
      </c>
      <c r="Z447" s="276" t="str">
        <f t="shared" si="32"/>
        <v/>
      </c>
      <c r="AA447" s="279" t="str">
        <f t="shared" si="33"/>
        <v/>
      </c>
      <c r="AB447" s="277" t="str">
        <f t="shared" si="34"/>
        <v/>
      </c>
    </row>
    <row r="448" spans="1:28" ht="14.3" customHeight="1">
      <c r="A448" s="304"/>
      <c r="B448" s="305"/>
      <c r="C448" s="330"/>
      <c r="D448" s="301"/>
      <c r="E448" s="301"/>
      <c r="F448" s="301"/>
      <c r="G448" s="301"/>
      <c r="H448" s="306"/>
      <c r="I448" s="306"/>
      <c r="J448" s="306"/>
      <c r="K448" s="306"/>
      <c r="L448" s="306"/>
      <c r="M448" s="306"/>
      <c r="N448" s="335"/>
      <c r="O448" s="335"/>
      <c r="P448" s="470"/>
      <c r="Q448" s="470"/>
      <c r="R448" s="470"/>
      <c r="S448" s="470"/>
      <c r="T448" s="470"/>
      <c r="U448" s="470"/>
      <c r="V448" s="471"/>
      <c r="W448" s="139" t="str">
        <f>IF(A448="","", IF(B448="LDV/LDT1", 0.3,  IF(B448="LDT2", 0.4, IF(OR(B448="HLDT/MDPV",B448="HLDT Allowance only", B448="MDPV Allowance only"), 0.5, IF(B448="HDV", 0.6,   ERROR)))))</f>
        <v/>
      </c>
      <c r="X448" s="155" t="str">
        <f t="shared" si="30"/>
        <v/>
      </c>
      <c r="Y448" s="157" t="str">
        <f t="shared" si="31"/>
        <v/>
      </c>
      <c r="Z448" s="276" t="str">
        <f t="shared" si="32"/>
        <v/>
      </c>
      <c r="AA448" s="279" t="str">
        <f t="shared" si="33"/>
        <v/>
      </c>
      <c r="AB448" s="277" t="str">
        <f t="shared" si="34"/>
        <v/>
      </c>
    </row>
    <row r="449" spans="1:28" ht="14.3" customHeight="1">
      <c r="A449" s="304"/>
      <c r="B449" s="305"/>
      <c r="C449" s="330"/>
      <c r="D449" s="301"/>
      <c r="E449" s="301"/>
      <c r="F449" s="301"/>
      <c r="G449" s="301"/>
      <c r="H449" s="306"/>
      <c r="I449" s="306"/>
      <c r="J449" s="306"/>
      <c r="K449" s="306"/>
      <c r="L449" s="306"/>
      <c r="M449" s="306"/>
      <c r="N449" s="335"/>
      <c r="O449" s="335"/>
      <c r="P449" s="470"/>
      <c r="Q449" s="470"/>
      <c r="R449" s="470"/>
      <c r="S449" s="470"/>
      <c r="T449" s="470"/>
      <c r="U449" s="470"/>
      <c r="V449" s="471"/>
      <c r="W449" s="139" t="str">
        <f>IF(A449="","", IF(B449="LDV/LDT1", 0.3,  IF(B449="LDT2", 0.4, IF(OR(B449="HLDT/MDPV",B449="HLDT Allowance only", B449="MDPV Allowance only"), 0.5, IF(B449="HDV", 0.6,   ERROR)))))</f>
        <v/>
      </c>
      <c r="X449" s="155" t="str">
        <f t="shared" si="30"/>
        <v/>
      </c>
      <c r="Y449" s="157" t="str">
        <f t="shared" si="31"/>
        <v/>
      </c>
      <c r="Z449" s="276" t="str">
        <f t="shared" si="32"/>
        <v/>
      </c>
      <c r="AA449" s="279" t="str">
        <f t="shared" si="33"/>
        <v/>
      </c>
      <c r="AB449" s="277" t="str">
        <f t="shared" si="34"/>
        <v/>
      </c>
    </row>
    <row r="450" spans="1:28" ht="14.3" customHeight="1">
      <c r="A450" s="304"/>
      <c r="B450" s="305"/>
      <c r="C450" s="330"/>
      <c r="D450" s="301"/>
      <c r="E450" s="301"/>
      <c r="F450" s="301"/>
      <c r="G450" s="301"/>
      <c r="H450" s="306"/>
      <c r="I450" s="306"/>
      <c r="J450" s="306"/>
      <c r="K450" s="306"/>
      <c r="L450" s="306"/>
      <c r="M450" s="306"/>
      <c r="N450" s="335"/>
      <c r="O450" s="335"/>
      <c r="P450" s="470"/>
      <c r="Q450" s="470"/>
      <c r="R450" s="470"/>
      <c r="S450" s="470"/>
      <c r="T450" s="470"/>
      <c r="U450" s="470"/>
      <c r="V450" s="471"/>
      <c r="W450" s="139" t="str">
        <f>IF(A450="","", IF(B450="LDV/LDT1", 0.3,  IF(B450="LDT2", 0.4, IF(OR(B450="HLDT/MDPV",B450="HLDT Allowance only", B450="MDPV Allowance only"), 0.5, IF(B450="HDV", 0.6,   ERROR)))))</f>
        <v/>
      </c>
      <c r="X450" s="155" t="str">
        <f t="shared" si="30"/>
        <v/>
      </c>
      <c r="Y450" s="157" t="str">
        <f t="shared" si="31"/>
        <v/>
      </c>
      <c r="Z450" s="276" t="str">
        <f t="shared" si="32"/>
        <v/>
      </c>
      <c r="AA450" s="279" t="str">
        <f t="shared" si="33"/>
        <v/>
      </c>
      <c r="AB450" s="277" t="str">
        <f t="shared" si="34"/>
        <v/>
      </c>
    </row>
    <row r="451" spans="1:28" ht="14.3" customHeight="1">
      <c r="A451" s="304"/>
      <c r="B451" s="305"/>
      <c r="C451" s="330"/>
      <c r="D451" s="301"/>
      <c r="E451" s="301"/>
      <c r="F451" s="301"/>
      <c r="G451" s="301"/>
      <c r="H451" s="306"/>
      <c r="I451" s="306"/>
      <c r="J451" s="306"/>
      <c r="K451" s="306"/>
      <c r="L451" s="306"/>
      <c r="M451" s="306"/>
      <c r="N451" s="335"/>
      <c r="O451" s="335"/>
      <c r="P451" s="470"/>
      <c r="Q451" s="470"/>
      <c r="R451" s="470"/>
      <c r="S451" s="470"/>
      <c r="T451" s="470"/>
      <c r="U451" s="470"/>
      <c r="V451" s="471"/>
      <c r="W451" s="139" t="str">
        <f>IF(A451="","", IF(B451="LDV/LDT1", 0.3,  IF(B451="LDT2", 0.4, IF(OR(B451="HLDT/MDPV",B451="HLDT Allowance only", B451="MDPV Allowance only"), 0.5, IF(B451="HDV", 0.6,   ERROR)))))</f>
        <v/>
      </c>
      <c r="X451" s="155" t="str">
        <f t="shared" si="30"/>
        <v/>
      </c>
      <c r="Y451" s="157" t="str">
        <f t="shared" si="31"/>
        <v/>
      </c>
      <c r="Z451" s="276" t="str">
        <f t="shared" si="32"/>
        <v/>
      </c>
      <c r="AA451" s="279" t="str">
        <f t="shared" si="33"/>
        <v/>
      </c>
      <c r="AB451" s="277" t="str">
        <f t="shared" si="34"/>
        <v/>
      </c>
    </row>
    <row r="452" spans="1:28" ht="14.3" customHeight="1">
      <c r="A452" s="304"/>
      <c r="B452" s="305"/>
      <c r="C452" s="330"/>
      <c r="D452" s="301"/>
      <c r="E452" s="301"/>
      <c r="F452" s="301"/>
      <c r="G452" s="301"/>
      <c r="H452" s="306"/>
      <c r="I452" s="306"/>
      <c r="J452" s="306"/>
      <c r="K452" s="306"/>
      <c r="L452" s="306"/>
      <c r="M452" s="306"/>
      <c r="N452" s="335"/>
      <c r="O452" s="335"/>
      <c r="P452" s="470"/>
      <c r="Q452" s="470"/>
      <c r="R452" s="470"/>
      <c r="S452" s="470"/>
      <c r="T452" s="470"/>
      <c r="U452" s="470"/>
      <c r="V452" s="471"/>
      <c r="W452" s="139" t="str">
        <f>IF(A452="","", IF(B452="LDV/LDT1", 0.3,  IF(B452="LDT2", 0.4, IF(OR(B452="HLDT/MDPV",B452="HLDT Allowance only", B452="MDPV Allowance only"), 0.5, IF(B452="HDV", 0.6,   ERROR)))))</f>
        <v/>
      </c>
      <c r="X452" s="155" t="str">
        <f t="shared" si="30"/>
        <v/>
      </c>
      <c r="Y452" s="157" t="str">
        <f t="shared" si="31"/>
        <v/>
      </c>
      <c r="Z452" s="276" t="str">
        <f t="shared" si="32"/>
        <v/>
      </c>
      <c r="AA452" s="279" t="str">
        <f t="shared" si="33"/>
        <v/>
      </c>
      <c r="AB452" s="277" t="str">
        <f t="shared" si="34"/>
        <v/>
      </c>
    </row>
    <row r="453" spans="1:28" ht="14.3" customHeight="1">
      <c r="A453" s="304"/>
      <c r="B453" s="305"/>
      <c r="C453" s="330"/>
      <c r="D453" s="301"/>
      <c r="E453" s="301"/>
      <c r="F453" s="301"/>
      <c r="G453" s="301"/>
      <c r="H453" s="306"/>
      <c r="I453" s="306"/>
      <c r="J453" s="306"/>
      <c r="K453" s="306"/>
      <c r="L453" s="306"/>
      <c r="M453" s="306"/>
      <c r="N453" s="335"/>
      <c r="O453" s="335"/>
      <c r="P453" s="470"/>
      <c r="Q453" s="470"/>
      <c r="R453" s="470"/>
      <c r="S453" s="470"/>
      <c r="T453" s="470"/>
      <c r="U453" s="470"/>
      <c r="V453" s="471"/>
      <c r="W453" s="139" t="str">
        <f>IF(A453="","", IF(B453="LDV/LDT1", 0.3,  IF(B453="LDT2", 0.4, IF(OR(B453="HLDT/MDPV",B453="HLDT Allowance only", B453="MDPV Allowance only"), 0.5, IF(B453="HDV", 0.6,   ERROR)))))</f>
        <v/>
      </c>
      <c r="X453" s="155" t="str">
        <f t="shared" si="30"/>
        <v/>
      </c>
      <c r="Y453" s="157" t="str">
        <f t="shared" si="31"/>
        <v/>
      </c>
      <c r="Z453" s="276" t="str">
        <f t="shared" si="32"/>
        <v/>
      </c>
      <c r="AA453" s="279" t="str">
        <f t="shared" si="33"/>
        <v/>
      </c>
      <c r="AB453" s="277" t="str">
        <f t="shared" si="34"/>
        <v/>
      </c>
    </row>
    <row r="454" spans="1:28" ht="14.3" customHeight="1">
      <c r="A454" s="304"/>
      <c r="B454" s="305"/>
      <c r="C454" s="330"/>
      <c r="D454" s="301"/>
      <c r="E454" s="301"/>
      <c r="F454" s="301"/>
      <c r="G454" s="301"/>
      <c r="H454" s="306"/>
      <c r="I454" s="306"/>
      <c r="J454" s="306"/>
      <c r="K454" s="306"/>
      <c r="L454" s="306"/>
      <c r="M454" s="306"/>
      <c r="N454" s="335"/>
      <c r="O454" s="335"/>
      <c r="P454" s="470"/>
      <c r="Q454" s="470"/>
      <c r="R454" s="470"/>
      <c r="S454" s="470"/>
      <c r="T454" s="470"/>
      <c r="U454" s="470"/>
      <c r="V454" s="471"/>
      <c r="W454" s="139" t="str">
        <f>IF(A454="","", IF(B454="LDV/LDT1", 0.3,  IF(B454="LDT2", 0.4, IF(OR(B454="HLDT/MDPV",B454="HLDT Allowance only", B454="MDPV Allowance only"), 0.5, IF(B454="HDV", 0.6,   ERROR)))))</f>
        <v/>
      </c>
      <c r="X454" s="155" t="str">
        <f t="shared" si="30"/>
        <v/>
      </c>
      <c r="Y454" s="157" t="str">
        <f t="shared" si="31"/>
        <v/>
      </c>
      <c r="Z454" s="276" t="str">
        <f t="shared" si="32"/>
        <v/>
      </c>
      <c r="AA454" s="279" t="str">
        <f t="shared" si="33"/>
        <v/>
      </c>
      <c r="AB454" s="277" t="str">
        <f t="shared" si="34"/>
        <v/>
      </c>
    </row>
    <row r="455" spans="1:28" ht="14.3" customHeight="1">
      <c r="A455" s="304"/>
      <c r="B455" s="305"/>
      <c r="C455" s="330"/>
      <c r="D455" s="301"/>
      <c r="E455" s="301"/>
      <c r="F455" s="301"/>
      <c r="G455" s="301"/>
      <c r="H455" s="306"/>
      <c r="I455" s="306"/>
      <c r="J455" s="306"/>
      <c r="K455" s="306"/>
      <c r="L455" s="306"/>
      <c r="M455" s="306"/>
      <c r="N455" s="335"/>
      <c r="O455" s="335"/>
      <c r="P455" s="470"/>
      <c r="Q455" s="470"/>
      <c r="R455" s="470"/>
      <c r="S455" s="470"/>
      <c r="T455" s="470"/>
      <c r="U455" s="470"/>
      <c r="V455" s="471"/>
      <c r="W455" s="139" t="str">
        <f>IF(A455="","", IF(B455="LDV/LDT1", 0.3,  IF(B455="LDT2", 0.4, IF(OR(B455="HLDT/MDPV",B455="HLDT Allowance only", B455="MDPV Allowance only"), 0.5, IF(B455="HDV", 0.6,   ERROR)))))</f>
        <v/>
      </c>
      <c r="X455" s="155" t="str">
        <f t="shared" si="30"/>
        <v/>
      </c>
      <c r="Y455" s="157" t="str">
        <f t="shared" si="31"/>
        <v/>
      </c>
      <c r="Z455" s="276" t="str">
        <f t="shared" si="32"/>
        <v/>
      </c>
      <c r="AA455" s="279" t="str">
        <f t="shared" si="33"/>
        <v/>
      </c>
      <c r="AB455" s="277" t="str">
        <f t="shared" si="34"/>
        <v/>
      </c>
    </row>
    <row r="456" spans="1:28" ht="14.3" customHeight="1">
      <c r="A456" s="304"/>
      <c r="B456" s="305"/>
      <c r="C456" s="330"/>
      <c r="D456" s="301"/>
      <c r="E456" s="301"/>
      <c r="F456" s="301"/>
      <c r="G456" s="301"/>
      <c r="H456" s="306"/>
      <c r="I456" s="306"/>
      <c r="J456" s="306"/>
      <c r="K456" s="306"/>
      <c r="L456" s="306"/>
      <c r="M456" s="306"/>
      <c r="N456" s="335"/>
      <c r="O456" s="335"/>
      <c r="P456" s="470"/>
      <c r="Q456" s="470"/>
      <c r="R456" s="470"/>
      <c r="S456" s="470"/>
      <c r="T456" s="470"/>
      <c r="U456" s="470"/>
      <c r="V456" s="471"/>
      <c r="W456" s="139" t="str">
        <f>IF(A456="","", IF(B456="LDV/LDT1", 0.3,  IF(B456="LDT2", 0.4, IF(OR(B456="HLDT/MDPV",B456="HLDT Allowance only", B456="MDPV Allowance only"), 0.5, IF(B456="HDV", 0.6,   ERROR)))))</f>
        <v/>
      </c>
      <c r="X456" s="155" t="str">
        <f t="shared" si="30"/>
        <v/>
      </c>
      <c r="Y456" s="157" t="str">
        <f t="shared" si="31"/>
        <v/>
      </c>
      <c r="Z456" s="276" t="str">
        <f t="shared" si="32"/>
        <v/>
      </c>
      <c r="AA456" s="279" t="str">
        <f t="shared" si="33"/>
        <v/>
      </c>
      <c r="AB456" s="277" t="str">
        <f t="shared" si="34"/>
        <v/>
      </c>
    </row>
    <row r="457" spans="1:28" ht="14.3" customHeight="1">
      <c r="A457" s="304"/>
      <c r="B457" s="305"/>
      <c r="C457" s="330"/>
      <c r="D457" s="301"/>
      <c r="E457" s="301"/>
      <c r="F457" s="301"/>
      <c r="G457" s="301"/>
      <c r="H457" s="306"/>
      <c r="I457" s="306"/>
      <c r="J457" s="306"/>
      <c r="K457" s="306"/>
      <c r="L457" s="306"/>
      <c r="M457" s="306"/>
      <c r="N457" s="335"/>
      <c r="O457" s="335"/>
      <c r="P457" s="470"/>
      <c r="Q457" s="470"/>
      <c r="R457" s="470"/>
      <c r="S457" s="470"/>
      <c r="T457" s="470"/>
      <c r="U457" s="470"/>
      <c r="V457" s="471"/>
      <c r="W457" s="139" t="str">
        <f>IF(A457="","", IF(B457="LDV/LDT1", 0.3,  IF(B457="LDT2", 0.4, IF(OR(B457="HLDT/MDPV",B457="HLDT Allowance only", B457="MDPV Allowance only"), 0.5, IF(B457="HDV", 0.6,   ERROR)))))</f>
        <v/>
      </c>
      <c r="X457" s="155" t="str">
        <f t="shared" si="30"/>
        <v/>
      </c>
      <c r="Y457" s="157" t="str">
        <f t="shared" si="31"/>
        <v/>
      </c>
      <c r="Z457" s="276" t="str">
        <f t="shared" si="32"/>
        <v/>
      </c>
      <c r="AA457" s="279" t="str">
        <f t="shared" si="33"/>
        <v/>
      </c>
      <c r="AB457" s="277" t="str">
        <f t="shared" si="34"/>
        <v/>
      </c>
    </row>
    <row r="458" spans="1:28" ht="14.3" customHeight="1">
      <c r="A458" s="304"/>
      <c r="B458" s="305"/>
      <c r="C458" s="330"/>
      <c r="D458" s="301"/>
      <c r="E458" s="301"/>
      <c r="F458" s="301"/>
      <c r="G458" s="301"/>
      <c r="H458" s="306"/>
      <c r="I458" s="306"/>
      <c r="J458" s="306"/>
      <c r="K458" s="306"/>
      <c r="L458" s="306"/>
      <c r="M458" s="306"/>
      <c r="N458" s="335"/>
      <c r="O458" s="335"/>
      <c r="P458" s="470"/>
      <c r="Q458" s="470"/>
      <c r="R458" s="470"/>
      <c r="S458" s="470"/>
      <c r="T458" s="470"/>
      <c r="U458" s="470"/>
      <c r="V458" s="471"/>
      <c r="W458" s="139" t="str">
        <f>IF(A458="","", IF(B458="LDV/LDT1", 0.3,  IF(B458="LDT2", 0.4, IF(OR(B458="HLDT/MDPV",B458="HLDT Allowance only", B458="MDPV Allowance only"), 0.5, IF(B458="HDV", 0.6,   ERROR)))))</f>
        <v/>
      </c>
      <c r="X458" s="155" t="str">
        <f t="shared" si="30"/>
        <v/>
      </c>
      <c r="Y458" s="157" t="str">
        <f t="shared" si="31"/>
        <v/>
      </c>
      <c r="Z458" s="276" t="str">
        <f t="shared" si="32"/>
        <v/>
      </c>
      <c r="AA458" s="279" t="str">
        <f t="shared" si="33"/>
        <v/>
      </c>
      <c r="AB458" s="277" t="str">
        <f t="shared" si="34"/>
        <v/>
      </c>
    </row>
    <row r="459" spans="1:28" ht="14.3" customHeight="1">
      <c r="A459" s="304"/>
      <c r="B459" s="305"/>
      <c r="C459" s="330"/>
      <c r="D459" s="301"/>
      <c r="E459" s="301"/>
      <c r="F459" s="301"/>
      <c r="G459" s="301"/>
      <c r="H459" s="306"/>
      <c r="I459" s="306"/>
      <c r="J459" s="306"/>
      <c r="K459" s="306"/>
      <c r="L459" s="306"/>
      <c r="M459" s="306"/>
      <c r="N459" s="335"/>
      <c r="O459" s="335"/>
      <c r="P459" s="470"/>
      <c r="Q459" s="470"/>
      <c r="R459" s="470"/>
      <c r="S459" s="470"/>
      <c r="T459" s="470"/>
      <c r="U459" s="470"/>
      <c r="V459" s="471"/>
      <c r="W459" s="139" t="str">
        <f>IF(A459="","", IF(B459="LDV/LDT1", 0.3,  IF(B459="LDT2", 0.4, IF(OR(B459="HLDT/MDPV",B459="HLDT Allowance only", B459="MDPV Allowance only"), 0.5, IF(B459="HDV", 0.6,   ERROR)))))</f>
        <v/>
      </c>
      <c r="X459" s="155" t="str">
        <f t="shared" si="30"/>
        <v/>
      </c>
      <c r="Y459" s="157" t="str">
        <f t="shared" si="31"/>
        <v/>
      </c>
      <c r="Z459" s="276" t="str">
        <f t="shared" si="32"/>
        <v/>
      </c>
      <c r="AA459" s="279" t="str">
        <f t="shared" si="33"/>
        <v/>
      </c>
      <c r="AB459" s="277" t="str">
        <f t="shared" si="34"/>
        <v/>
      </c>
    </row>
    <row r="460" spans="1:28" ht="14.3" customHeight="1">
      <c r="A460" s="304"/>
      <c r="B460" s="305"/>
      <c r="C460" s="330"/>
      <c r="D460" s="301"/>
      <c r="E460" s="301"/>
      <c r="F460" s="301"/>
      <c r="G460" s="301"/>
      <c r="H460" s="306"/>
      <c r="I460" s="306"/>
      <c r="J460" s="306"/>
      <c r="K460" s="306"/>
      <c r="L460" s="306"/>
      <c r="M460" s="306"/>
      <c r="N460" s="335"/>
      <c r="O460" s="335"/>
      <c r="P460" s="470"/>
      <c r="Q460" s="470"/>
      <c r="R460" s="470"/>
      <c r="S460" s="470"/>
      <c r="T460" s="470"/>
      <c r="U460" s="470"/>
      <c r="V460" s="471"/>
      <c r="W460" s="139" t="str">
        <f>IF(A460="","", IF(B460="LDV/LDT1", 0.3,  IF(B460="LDT2", 0.4, IF(OR(B460="HLDT/MDPV",B460="HLDT Allowance only", B460="MDPV Allowance only"), 0.5, IF(B460="HDV", 0.6,   ERROR)))))</f>
        <v/>
      </c>
      <c r="X460" s="155" t="str">
        <f t="shared" si="30"/>
        <v/>
      </c>
      <c r="Y460" s="157" t="str">
        <f t="shared" si="31"/>
        <v/>
      </c>
      <c r="Z460" s="276" t="str">
        <f t="shared" si="32"/>
        <v/>
      </c>
      <c r="AA460" s="279" t="str">
        <f t="shared" si="33"/>
        <v/>
      </c>
      <c r="AB460" s="277" t="str">
        <f t="shared" si="34"/>
        <v/>
      </c>
    </row>
    <row r="461" spans="1:28" ht="14.3" customHeight="1">
      <c r="A461" s="304"/>
      <c r="B461" s="305"/>
      <c r="C461" s="330"/>
      <c r="D461" s="301"/>
      <c r="E461" s="301"/>
      <c r="F461" s="301"/>
      <c r="G461" s="301"/>
      <c r="H461" s="306"/>
      <c r="I461" s="306"/>
      <c r="J461" s="306"/>
      <c r="K461" s="306"/>
      <c r="L461" s="306"/>
      <c r="M461" s="306"/>
      <c r="N461" s="335"/>
      <c r="O461" s="335"/>
      <c r="P461" s="470"/>
      <c r="Q461" s="470"/>
      <c r="R461" s="470"/>
      <c r="S461" s="470"/>
      <c r="T461" s="470"/>
      <c r="U461" s="470"/>
      <c r="V461" s="471"/>
      <c r="W461" s="139" t="str">
        <f>IF(A461="","", IF(B461="LDV/LDT1", 0.3,  IF(B461="LDT2", 0.4, IF(OR(B461="HLDT/MDPV",B461="HLDT Allowance only", B461="MDPV Allowance only"), 0.5, IF(B461="HDV", 0.6,   ERROR)))))</f>
        <v/>
      </c>
      <c r="X461" s="155" t="str">
        <f t="shared" si="30"/>
        <v/>
      </c>
      <c r="Y461" s="157" t="str">
        <f t="shared" si="31"/>
        <v/>
      </c>
      <c r="Z461" s="276" t="str">
        <f t="shared" si="32"/>
        <v/>
      </c>
      <c r="AA461" s="279" t="str">
        <f t="shared" si="33"/>
        <v/>
      </c>
      <c r="AB461" s="277" t="str">
        <f t="shared" si="34"/>
        <v/>
      </c>
    </row>
    <row r="462" spans="1:28" ht="14.3" customHeight="1">
      <c r="A462" s="304"/>
      <c r="B462" s="305"/>
      <c r="C462" s="330"/>
      <c r="D462" s="301"/>
      <c r="E462" s="301"/>
      <c r="F462" s="301"/>
      <c r="G462" s="301"/>
      <c r="H462" s="306"/>
      <c r="I462" s="306"/>
      <c r="J462" s="306"/>
      <c r="K462" s="306"/>
      <c r="L462" s="306"/>
      <c r="M462" s="306"/>
      <c r="N462" s="335"/>
      <c r="O462" s="335"/>
      <c r="P462" s="470"/>
      <c r="Q462" s="470"/>
      <c r="R462" s="470"/>
      <c r="S462" s="470"/>
      <c r="T462" s="470"/>
      <c r="U462" s="470"/>
      <c r="V462" s="471"/>
      <c r="W462" s="139" t="str">
        <f>IF(A462="","", IF(B462="LDV/LDT1", 0.3,  IF(B462="LDT2", 0.4, IF(OR(B462="HLDT/MDPV",B462="HLDT Allowance only", B462="MDPV Allowance only"), 0.5, IF(B462="HDV", 0.6,   ERROR)))))</f>
        <v/>
      </c>
      <c r="X462" s="155" t="str">
        <f t="shared" si="30"/>
        <v/>
      </c>
      <c r="Y462" s="157" t="str">
        <f t="shared" si="31"/>
        <v/>
      </c>
      <c r="Z462" s="276" t="str">
        <f t="shared" si="32"/>
        <v/>
      </c>
      <c r="AA462" s="279" t="str">
        <f t="shared" si="33"/>
        <v/>
      </c>
      <c r="AB462" s="277" t="str">
        <f t="shared" si="34"/>
        <v/>
      </c>
    </row>
    <row r="463" spans="1:28" ht="14.3" customHeight="1">
      <c r="A463" s="304"/>
      <c r="B463" s="305"/>
      <c r="C463" s="330"/>
      <c r="D463" s="301"/>
      <c r="E463" s="301"/>
      <c r="F463" s="301"/>
      <c r="G463" s="301"/>
      <c r="H463" s="306"/>
      <c r="I463" s="306"/>
      <c r="J463" s="306"/>
      <c r="K463" s="306"/>
      <c r="L463" s="306"/>
      <c r="M463" s="306"/>
      <c r="N463" s="335"/>
      <c r="O463" s="335"/>
      <c r="P463" s="470"/>
      <c r="Q463" s="470"/>
      <c r="R463" s="470"/>
      <c r="S463" s="470"/>
      <c r="T463" s="470"/>
      <c r="U463" s="470"/>
      <c r="V463" s="471"/>
      <c r="W463" s="139" t="str">
        <f>IF(A463="","", IF(B463="LDV/LDT1", 0.3,  IF(B463="LDT2", 0.4, IF(OR(B463="HLDT/MDPV",B463="HLDT Allowance only", B463="MDPV Allowance only"), 0.5, IF(B463="HDV", 0.6,   ERROR)))))</f>
        <v/>
      </c>
      <c r="X463" s="155" t="str">
        <f t="shared" si="30"/>
        <v/>
      </c>
      <c r="Y463" s="157" t="str">
        <f t="shared" si="31"/>
        <v/>
      </c>
      <c r="Z463" s="276" t="str">
        <f t="shared" si="32"/>
        <v/>
      </c>
      <c r="AA463" s="279" t="str">
        <f t="shared" si="33"/>
        <v/>
      </c>
      <c r="AB463" s="277" t="str">
        <f t="shared" si="34"/>
        <v/>
      </c>
    </row>
    <row r="464" spans="1:28" ht="14.3" customHeight="1">
      <c r="A464" s="304"/>
      <c r="B464" s="305"/>
      <c r="C464" s="330"/>
      <c r="D464" s="301"/>
      <c r="E464" s="301"/>
      <c r="F464" s="301"/>
      <c r="G464" s="301"/>
      <c r="H464" s="306"/>
      <c r="I464" s="306"/>
      <c r="J464" s="306"/>
      <c r="K464" s="306"/>
      <c r="L464" s="306"/>
      <c r="M464" s="306"/>
      <c r="N464" s="335"/>
      <c r="O464" s="335"/>
      <c r="P464" s="470"/>
      <c r="Q464" s="470"/>
      <c r="R464" s="470"/>
      <c r="S464" s="470"/>
      <c r="T464" s="470"/>
      <c r="U464" s="470"/>
      <c r="V464" s="471"/>
      <c r="W464" s="139" t="str">
        <f>IF(A464="","", IF(B464="LDV/LDT1", 0.3,  IF(B464="LDT2", 0.4, IF(OR(B464="HLDT/MDPV",B464="HLDT Allowance only", B464="MDPV Allowance only"), 0.5, IF(B464="HDV", 0.6,   ERROR)))))</f>
        <v/>
      </c>
      <c r="X464" s="155" t="str">
        <f t="shared" si="30"/>
        <v/>
      </c>
      <c r="Y464" s="157" t="str">
        <f t="shared" si="31"/>
        <v/>
      </c>
      <c r="Z464" s="276" t="str">
        <f t="shared" si="32"/>
        <v/>
      </c>
      <c r="AA464" s="279" t="str">
        <f t="shared" si="33"/>
        <v/>
      </c>
      <c r="AB464" s="277" t="str">
        <f t="shared" si="34"/>
        <v/>
      </c>
    </row>
    <row r="465" spans="1:28" ht="14.3" customHeight="1">
      <c r="A465" s="304"/>
      <c r="B465" s="305"/>
      <c r="C465" s="330"/>
      <c r="D465" s="301"/>
      <c r="E465" s="301"/>
      <c r="F465" s="301"/>
      <c r="G465" s="301"/>
      <c r="H465" s="306"/>
      <c r="I465" s="306"/>
      <c r="J465" s="306"/>
      <c r="K465" s="306"/>
      <c r="L465" s="306"/>
      <c r="M465" s="306"/>
      <c r="N465" s="335"/>
      <c r="O465" s="335"/>
      <c r="P465" s="470"/>
      <c r="Q465" s="470"/>
      <c r="R465" s="470"/>
      <c r="S465" s="470"/>
      <c r="T465" s="470"/>
      <c r="U465" s="470"/>
      <c r="V465" s="471"/>
      <c r="W465" s="139" t="str">
        <f>IF(A465="","", IF(B465="LDV/LDT1", 0.3,  IF(B465="LDT2", 0.4, IF(OR(B465="HLDT/MDPV",B465="HLDT Allowance only", B465="MDPV Allowance only"), 0.5, IF(B465="HDV", 0.6,   ERROR)))))</f>
        <v/>
      </c>
      <c r="X465" s="155" t="str">
        <f t="shared" si="30"/>
        <v/>
      </c>
      <c r="Y465" s="157" t="str">
        <f t="shared" si="31"/>
        <v/>
      </c>
      <c r="Z465" s="276" t="str">
        <f t="shared" si="32"/>
        <v/>
      </c>
      <c r="AA465" s="279" t="str">
        <f t="shared" si="33"/>
        <v/>
      </c>
      <c r="AB465" s="277" t="str">
        <f t="shared" si="34"/>
        <v/>
      </c>
    </row>
    <row r="466" spans="1:28" ht="14.3" customHeight="1">
      <c r="A466" s="304"/>
      <c r="B466" s="305"/>
      <c r="C466" s="330"/>
      <c r="D466" s="301"/>
      <c r="E466" s="301"/>
      <c r="F466" s="301"/>
      <c r="G466" s="301"/>
      <c r="H466" s="306"/>
      <c r="I466" s="306"/>
      <c r="J466" s="306"/>
      <c r="K466" s="306"/>
      <c r="L466" s="306"/>
      <c r="M466" s="306"/>
      <c r="N466" s="335"/>
      <c r="O466" s="335"/>
      <c r="P466" s="470"/>
      <c r="Q466" s="470"/>
      <c r="R466" s="470"/>
      <c r="S466" s="470"/>
      <c r="T466" s="470"/>
      <c r="U466" s="470"/>
      <c r="V466" s="471"/>
      <c r="W466" s="139" t="str">
        <f>IF(A466="","", IF(B466="LDV/LDT1", 0.3,  IF(B466="LDT2", 0.4, IF(OR(B466="HLDT/MDPV",B466="HLDT Allowance only", B466="MDPV Allowance only"), 0.5, IF(B466="HDV", 0.6,   ERROR)))))</f>
        <v/>
      </c>
      <c r="X466" s="155" t="str">
        <f t="shared" si="30"/>
        <v/>
      </c>
      <c r="Y466" s="157" t="str">
        <f t="shared" si="31"/>
        <v/>
      </c>
      <c r="Z466" s="276" t="str">
        <f t="shared" si="32"/>
        <v/>
      </c>
      <c r="AA466" s="279" t="str">
        <f t="shared" si="33"/>
        <v/>
      </c>
      <c r="AB466" s="277" t="str">
        <f t="shared" si="34"/>
        <v/>
      </c>
    </row>
    <row r="467" spans="1:28" ht="14.3" customHeight="1">
      <c r="A467" s="304"/>
      <c r="B467" s="305"/>
      <c r="C467" s="330"/>
      <c r="D467" s="301"/>
      <c r="E467" s="301"/>
      <c r="F467" s="301"/>
      <c r="G467" s="301"/>
      <c r="H467" s="306"/>
      <c r="I467" s="306"/>
      <c r="J467" s="306"/>
      <c r="K467" s="306"/>
      <c r="L467" s="306"/>
      <c r="M467" s="306"/>
      <c r="N467" s="335"/>
      <c r="O467" s="335"/>
      <c r="P467" s="470"/>
      <c r="Q467" s="470"/>
      <c r="R467" s="470"/>
      <c r="S467" s="470"/>
      <c r="T467" s="470"/>
      <c r="U467" s="470"/>
      <c r="V467" s="471"/>
      <c r="W467" s="139" t="str">
        <f>IF(A467="","", IF(B467="LDV/LDT1", 0.3,  IF(B467="LDT2", 0.4, IF(OR(B467="HLDT/MDPV",B467="HLDT Allowance only", B467="MDPV Allowance only"), 0.5, IF(B467="HDV", 0.6,   ERROR)))))</f>
        <v/>
      </c>
      <c r="X467" s="155" t="str">
        <f t="shared" si="30"/>
        <v/>
      </c>
      <c r="Y467" s="157" t="str">
        <f t="shared" si="31"/>
        <v/>
      </c>
      <c r="Z467" s="276" t="str">
        <f t="shared" si="32"/>
        <v/>
      </c>
      <c r="AA467" s="279" t="str">
        <f t="shared" si="33"/>
        <v/>
      </c>
      <c r="AB467" s="277" t="str">
        <f t="shared" si="34"/>
        <v/>
      </c>
    </row>
    <row r="468" spans="1:28" ht="14.3" customHeight="1">
      <c r="A468" s="304"/>
      <c r="B468" s="305"/>
      <c r="C468" s="330"/>
      <c r="D468" s="301"/>
      <c r="E468" s="301"/>
      <c r="F468" s="301"/>
      <c r="G468" s="301"/>
      <c r="H468" s="306"/>
      <c r="I468" s="306"/>
      <c r="J468" s="306"/>
      <c r="K468" s="306"/>
      <c r="L468" s="306"/>
      <c r="M468" s="306"/>
      <c r="N468" s="335"/>
      <c r="O468" s="335"/>
      <c r="P468" s="470"/>
      <c r="Q468" s="470"/>
      <c r="R468" s="470"/>
      <c r="S468" s="470"/>
      <c r="T468" s="470"/>
      <c r="U468" s="470"/>
      <c r="V468" s="471"/>
      <c r="W468" s="139" t="str">
        <f>IF(A468="","", IF(B468="LDV/LDT1", 0.3,  IF(B468="LDT2", 0.4, IF(OR(B468="HLDT/MDPV",B468="HLDT Allowance only", B468="MDPV Allowance only"), 0.5, IF(B468="HDV", 0.6,   ERROR)))))</f>
        <v/>
      </c>
      <c r="X468" s="155" t="str">
        <f t="shared" si="30"/>
        <v/>
      </c>
      <c r="Y468" s="157" t="str">
        <f t="shared" si="31"/>
        <v/>
      </c>
      <c r="Z468" s="276" t="str">
        <f t="shared" si="32"/>
        <v/>
      </c>
      <c r="AA468" s="279" t="str">
        <f t="shared" si="33"/>
        <v/>
      </c>
      <c r="AB468" s="277" t="str">
        <f t="shared" si="34"/>
        <v/>
      </c>
    </row>
    <row r="469" spans="1:28" ht="14.3" customHeight="1">
      <c r="A469" s="304"/>
      <c r="B469" s="305"/>
      <c r="C469" s="330"/>
      <c r="D469" s="301"/>
      <c r="E469" s="301"/>
      <c r="F469" s="301"/>
      <c r="G469" s="301"/>
      <c r="H469" s="306"/>
      <c r="I469" s="306"/>
      <c r="J469" s="306"/>
      <c r="K469" s="306"/>
      <c r="L469" s="306"/>
      <c r="M469" s="306"/>
      <c r="N469" s="335"/>
      <c r="O469" s="335"/>
      <c r="P469" s="470"/>
      <c r="Q469" s="470"/>
      <c r="R469" s="470"/>
      <c r="S469" s="470"/>
      <c r="T469" s="470"/>
      <c r="U469" s="470"/>
      <c r="V469" s="471"/>
      <c r="W469" s="139" t="str">
        <f>IF(A469="","", IF(B469="LDV/LDT1", 0.3,  IF(B469="LDT2", 0.4, IF(OR(B469="HLDT/MDPV",B469="HLDT Allowance only", B469="MDPV Allowance only"), 0.5, IF(B469="HDV", 0.6,   ERROR)))))</f>
        <v/>
      </c>
      <c r="X469" s="155" t="str">
        <f t="shared" ref="X469:X490" si="35">IF(A469="", "", IF(J469 = "Yes", W469, IF(K469="Yes", W469, IF(AND(A469&lt;&gt;"",B469="HDV",E469="Statement"), MAX(C469, W469),C469))))</f>
        <v/>
      </c>
      <c r="Y469" s="157" t="str">
        <f t="shared" ref="Y469:Y490" si="36">IF(A469="","",IF(AND(A469&lt;&gt;"",L469="Yes",$C$8&gt;2021),"ERROR--Can't Use Early Allowances after 2021MY",
IF(AND(A469&lt;&gt;"",B469="HLDT Allowance only",$C$8=2017),"Can't Use HLDT Allowance before 2018MY",IF(AND(A469&lt;&gt;"",B469="MDPV Allowance only",$C$8=2017),"Can't Use MDPV Allowance before 2018MY",IF(AND(A469&lt;&gt;"",B469="HLDT/MDPV",$C$8=2017),"Can't Use HLDT/MDPV Allowance before 2018MY",IF(AND(A469&lt;&gt;"",B469="HDV",$C$8=2017),"Can't Use HDV Allowance before 2018MY",IF(AND(A469&lt;&gt;"",L469="Yes",J469&lt;&gt;"Yes",K469&lt;&gt;"Yes",C469&gt;W469),"ERROR--Early Allowance evaporative family does not comply with Tier 3 standards and is not a 2015 or 2016 Carryover PZEV or Carryover LEV3 Option 1 (Rig Test) Evap family",IF(AND(A469&lt;&gt;"",L469="Yes",B469="HDV",O469=""),"FIX 50-St Prod'n--needed for HDV Allowances",IF(AND(A469&lt;&gt;"",B469="MDPV Allowance only",O469=""),"FIX 50-St Prod'n--needed for MDPV early allowances",IF(AND(A469&lt;&gt;"",L469="Yes",B469="LDV/LDT1",N469=""),"FIX Fed Prod'n--needed for LDV/LDT1 early allowances",IF(AND(A469&lt;&gt;"",L469="Yes",B469="LDT2",N469=""),"FIX Fed Prod'n--needed for LDT2 early allowances",IF(AND(A469&lt;&gt;"",L469="Yes",B469="HLDT Allowance only",N469=""),"FIX Fed Prod'n--needed for HLDT early allowances",IF(AND(A469&lt;&gt;"",L469="Yes",B469="HLDT/MDPV"),"ERROR in Col B--must use HLDT Allowance only or MDPV Allowance only value from Column B menu and corresponding production values for HLDT Allowances or MDPV Allowances as applicable",IF(AND(A469&lt;&gt;"",B469="HDV",D469=""),"ERROR--Column B is HDV but HDV Class in Column E is Blank",IF(AND(A469&lt;&gt;"",B469&lt;&gt;"",B469&lt;&gt;"HDV",D469&lt;&gt;""),"ERROR--Column B is not HDV but you entered a HDV Class in Column E",IF(AND(A469&lt;&gt;"",B469="HDV",D469=4,E469=""),"ERROR--Column E indicates HDV Class 4-8 but Certification Basis in Column F is Blank",IF(AND(A469&lt;&gt;"",B469="HDV",D469=5,E469=""),"ERROR--Column E indicates HDV Class 4-8 but Certification Basis in Column F is Blank",IF(AND(A469&lt;&gt;"",B469="HDV",D469=6,E469=""),"ERROR--Column E indicates HDV Class 4-8 but Certification Basis in Column F is Blank",IF(AND(A469&lt;&gt;"",B469="HDV",D469=7,E469=""),"ERROR--Column E indicates HDV Class 4-8 but Certification Basis in Column F is Blank",IF(AND(A469&lt;&gt;"",B469="HDV",D469=8,E469=""),"ERROR--Column E indicates HDV Class 4-8 but Certification Basis in Column F is Blank",IF(AND(A469&lt;&gt;"",D469="2b",E469="Statement"),"ERROR in Columns E &amp; F---Can't use Statement for Certification Basis of Class 2b HDVs",IF(AND(A469&lt;&gt;"",D469=3,E469="Statement"),"ERROR in Columns E &amp; F---Can't use Statement for Certification Basis of Class 3 HDVs",IF(AND(A469&lt;&gt;"",B469&lt;&gt;"HDV",E469="Statement"),"ERROR in Columns B &amp; F---Can only use Statement as the Certification Basis of Class 4 and above HDVs",IF(AND(A469&lt;&gt;"",I469="Phase 2",J469="No"),"ERROR--Can only use Phase 2 test fuel for 2015-2016 Carryover PZEV Option 1 (Rig Test) Evaporative Families",IF(AND(A469&lt;&gt;"",I469="NA",E469&lt;&gt;"Statement"),"ERROR in Columns F &amp; J---Can only use NA for Test Fuel if Certification is based on a Statement",IF(AND(A469&lt;&gt;"",J469="Yes",I469&lt;&gt;"Phase 2"),"ERROR--Test fuel must be Phase 2 for 2015-2016 Carryover PZEV Option 1 (Rig test) evaporative families",IF(AND(A469&lt;&gt;"",J469="Yes",C469&lt;&gt;0.35,C469&lt;&gt;0.5,C469&lt;&gt;0.75),"ERROR--FEL must be 0.350, 0.500 or 0.750 for 2015-2016 Carryover PZEV Option 1 (Rig test) evaporative families",IF(AND(A469&lt;&gt;"",J469="Yes",B469&lt;&gt;"LDV/LDT1",B469&lt;&gt;"LDT2",B469&lt;&gt;"HLDT/MDPV"),"ERROR--Vehicle class must be LDV/LDT1 or LDT2 or HLDT/MDPV for 2015-2016 Carryover PZEV Option 1 (Rig test) evaporative families",IF(AND(A469&lt;&gt;"",$C$8&gt;2019,J469="Yes",L469&lt;&gt;"Yes"),"ERROR--Can't use Carryover data from 2015-2016 PZEV Option 1 (Rig test) using Phase 2 test fuel after 2019MY (or after 2021MY if used as an Early Allowance)",IF(AND(A469&lt;&gt;"",K469="Yes",I469&lt;&gt;"LEV 3"),"ERROR--Test fuel must be LEV 3 for 2015-2016 Carryover LEV3 Option 1 (Rig test) evaporative families",IF(AND(A469&lt;&gt;"",K469="Yes",C469&lt;&gt;0.35,C469&lt;&gt;0.5,C469&lt;&gt;0.75),"ERROR--FEL must be 0.350, 0.500 or 0.750 for 2015-2016 Carryover LEV3 Option 1 (Rig test) evaporative families",IF(AND(A469&lt;&gt;"",$C$8&gt;2021,K469="Yes"),"ERROR--Can't use Carryover data from 2015-2016 CARB LEV3 Option 1 (Rig test) using LEV 3 test fuel after 2021MY",IF(AND(A469&lt;&gt;"",B469&lt;&gt;"LDV/LDT1",G469=120),"ERROR--Useful Life must be 150,000 miles for this Tier 3 Evaporative Family",IF(AND(A469&lt;&gt;"",L469="Yes",M469&lt;&gt;2015,M469&lt;&gt;2016,M469&lt;&gt;2017),"FIX Model Year Early Allowance was earned",IF(AND(A469&lt;&gt;"",L469="No",M469&lt;&gt;"",M469&lt;&gt;"NA"),"Error in cols M &amp; N---column M indicates No Allowance but Column N indicates an allowance was earned",IF(AND(A469&lt;&gt;"",L469="Yes",B469&lt;&gt;"HDV",B469&lt;&gt;"HLDT Allowance only",B469&lt;&gt;"MDPV Allowance only",M469=2017),"ERROR--Early allowances can't be earned in 2017MY for LDV/LDT1 and LDT2 Evaporative Families",IF(AND(A469&lt;&gt;"",$C$8=2017,N469=""),"FIX Federal Prod'n--needed for 2017MY compliance",IF(AND(A469&lt;&gt;"",$C$8&lt;&gt;2017,L469="No",O469=""),"FIX 50-St Prod'n",IF(AND(A469&lt;&gt;"",B469="HLDT Allowance only",L469&lt;&gt;"Yes"),"ERROR - Cols B &amp; M--Column B indicates an Allowance is being used but Column M indicates No Allowance",IF(AND(A469&lt;&gt;"",B469="MDPV Allowance only",L469&lt;&gt;"Yes"),"ERROR - Cols B &amp; M--Column B indicates an Allowance is being use but Column M indicates No Allowance",IF(AND(A469&lt;&gt;"",B469="HDV",D469&lt;&gt; "2b", L469="Yes",F469 =""),"FIX Column G 'HDV also meets ORVR Standards'---needed for HDV Class 3 and above Allowances",IF(AND(A469&lt;&gt;"",B469="HDV",D469&lt;&gt; "2b", L469="Yes",F469 ="Yes"), 2*O469,IF(AND(A469&lt;&gt;"",L469="Yes",B469="LDV/LDT1"),N469,IF(AND(A469&lt;&gt;"",L469="Yes",B469="LDT2"),N469,IF(AND(A469&lt;&gt;"",L469="Yes",B469="HLDT Allowance only"),N469,IF(AND(A469&lt;&gt;"",L469="No",$C$8=2017),N469,O469))))))))))))))))))))))))))))))))))))))))))))))</f>
        <v/>
      </c>
      <c r="Z469" s="276" t="str">
        <f t="shared" ref="Z469:Z490" si="37">IF(AND(A469="",N469&lt;&gt;""),"FIX TEST GROUP",IF(AND(A469="",O469&lt;&gt;""),"FIX TEST GROUP",IF(A469="","", IF(B469="","FIX CLASS",IF(C469="","FIX FEL",IF(G469="","FIX U/L Miles",IF(I469="","FIX Test Fuel",IF(J469="","FIX PZEV Carryover",IF(K469="","FIX CARB Opt 1 Carryover",IF(L469="","FIX Allowance Y/N",IF(M469="","FIX Allowance MY",IF(Y469="","FIX PROD'N in Column Q",Y469*X469))))))))))))</f>
        <v/>
      </c>
      <c r="AA469" s="279" t="str">
        <f t="shared" ref="AA469:AA490" si="38">IF(A469="","",IF(AND(A469&lt;&gt;"",B469="LDV/LDT1",C469&lt;=0.5),"OK",IF(AND(A469&lt;&gt;"",B469="LDT2",C469&lt;=0.65),"OK",IF(AND(A469&lt;&gt;"",B469="HLDT/MDPV",C469&lt;=0.9),"OK",IF(AND(A469&lt;&gt;"",B469="HLDT/MDPV",C469&gt;0.9,C469&lt;=1),"OK if HLDTs &lt; 0.9",IF(AND(A469&lt;&gt;"",B469="HDV",D469="2b",C469&lt;=1.4),"OK",IF(AND(A469&lt;&gt;"",B469="HDV",D469=3,C469&lt;=1.4),"OK",IF(AND(A469&lt;&gt;"",B469="HDV",C469&lt;=1.9, D469&gt;=4),"OK",IF(AND(A469&lt;&gt;"",B469="HLDT Allowance only"),"OK",IF(AND(A469&lt;&gt;"",B469="MDPV Allowance only"),"OK","FEL exceeds CAP"))))))))))</f>
        <v/>
      </c>
      <c r="AB469" s="277" t="str">
        <f t="shared" ref="AB469:AB490" si="39">IF(ISNUMBER(Y469)=TRUE, "", Y469)</f>
        <v/>
      </c>
    </row>
    <row r="470" spans="1:28" ht="14.3" customHeight="1">
      <c r="A470" s="304"/>
      <c r="B470" s="305"/>
      <c r="C470" s="330"/>
      <c r="D470" s="301"/>
      <c r="E470" s="301"/>
      <c r="F470" s="301"/>
      <c r="G470" s="301"/>
      <c r="H470" s="306"/>
      <c r="I470" s="306"/>
      <c r="J470" s="306"/>
      <c r="K470" s="306"/>
      <c r="L470" s="306"/>
      <c r="M470" s="306"/>
      <c r="N470" s="335"/>
      <c r="O470" s="335"/>
      <c r="P470" s="470"/>
      <c r="Q470" s="470"/>
      <c r="R470" s="470"/>
      <c r="S470" s="470"/>
      <c r="T470" s="470"/>
      <c r="U470" s="470"/>
      <c r="V470" s="471"/>
      <c r="W470" s="139" t="str">
        <f>IF(A470="","", IF(B470="LDV/LDT1", 0.3,  IF(B470="LDT2", 0.4, IF(OR(B470="HLDT/MDPV",B470="HLDT Allowance only", B470="MDPV Allowance only"), 0.5, IF(B470="HDV", 0.6,   ERROR)))))</f>
        <v/>
      </c>
      <c r="X470" s="155" t="str">
        <f t="shared" si="35"/>
        <v/>
      </c>
      <c r="Y470" s="157" t="str">
        <f t="shared" si="36"/>
        <v/>
      </c>
      <c r="Z470" s="276" t="str">
        <f t="shared" si="37"/>
        <v/>
      </c>
      <c r="AA470" s="279" t="str">
        <f t="shared" si="38"/>
        <v/>
      </c>
      <c r="AB470" s="277" t="str">
        <f t="shared" si="39"/>
        <v/>
      </c>
    </row>
    <row r="471" spans="1:28" ht="14.3" customHeight="1">
      <c r="A471" s="304"/>
      <c r="B471" s="305"/>
      <c r="C471" s="330"/>
      <c r="D471" s="301"/>
      <c r="E471" s="301"/>
      <c r="F471" s="301"/>
      <c r="G471" s="301"/>
      <c r="H471" s="306"/>
      <c r="I471" s="306"/>
      <c r="J471" s="306"/>
      <c r="K471" s="306"/>
      <c r="L471" s="306"/>
      <c r="M471" s="306"/>
      <c r="N471" s="335"/>
      <c r="O471" s="335"/>
      <c r="P471" s="470"/>
      <c r="Q471" s="470"/>
      <c r="R471" s="470"/>
      <c r="S471" s="470"/>
      <c r="T471" s="470"/>
      <c r="U471" s="470"/>
      <c r="V471" s="471"/>
      <c r="W471" s="139" t="str">
        <f>IF(A471="","", IF(B471="LDV/LDT1", 0.3,  IF(B471="LDT2", 0.4, IF(OR(B471="HLDT/MDPV",B471="HLDT Allowance only", B471="MDPV Allowance only"), 0.5, IF(B471="HDV", 0.6,   ERROR)))))</f>
        <v/>
      </c>
      <c r="X471" s="155" t="str">
        <f t="shared" si="35"/>
        <v/>
      </c>
      <c r="Y471" s="157" t="str">
        <f t="shared" si="36"/>
        <v/>
      </c>
      <c r="Z471" s="276" t="str">
        <f t="shared" si="37"/>
        <v/>
      </c>
      <c r="AA471" s="279" t="str">
        <f t="shared" si="38"/>
        <v/>
      </c>
      <c r="AB471" s="277" t="str">
        <f t="shared" si="39"/>
        <v/>
      </c>
    </row>
    <row r="472" spans="1:28" ht="14.3" customHeight="1">
      <c r="A472" s="304"/>
      <c r="B472" s="305"/>
      <c r="C472" s="330"/>
      <c r="D472" s="301"/>
      <c r="E472" s="301"/>
      <c r="F472" s="301"/>
      <c r="G472" s="301"/>
      <c r="H472" s="306"/>
      <c r="I472" s="306"/>
      <c r="J472" s="306"/>
      <c r="K472" s="306"/>
      <c r="L472" s="306"/>
      <c r="M472" s="306"/>
      <c r="N472" s="335"/>
      <c r="O472" s="335"/>
      <c r="P472" s="470"/>
      <c r="Q472" s="470"/>
      <c r="R472" s="470"/>
      <c r="S472" s="470"/>
      <c r="T472" s="470"/>
      <c r="U472" s="470"/>
      <c r="V472" s="471"/>
      <c r="W472" s="139" t="str">
        <f>IF(A472="","", IF(B472="LDV/LDT1", 0.3,  IF(B472="LDT2", 0.4, IF(OR(B472="HLDT/MDPV",B472="HLDT Allowance only", B472="MDPV Allowance only"), 0.5, IF(B472="HDV", 0.6,   ERROR)))))</f>
        <v/>
      </c>
      <c r="X472" s="155" t="str">
        <f t="shared" si="35"/>
        <v/>
      </c>
      <c r="Y472" s="157" t="str">
        <f t="shared" si="36"/>
        <v/>
      </c>
      <c r="Z472" s="276" t="str">
        <f t="shared" si="37"/>
        <v/>
      </c>
      <c r="AA472" s="279" t="str">
        <f t="shared" si="38"/>
        <v/>
      </c>
      <c r="AB472" s="277" t="str">
        <f t="shared" si="39"/>
        <v/>
      </c>
    </row>
    <row r="473" spans="1:28" ht="14.3" customHeight="1">
      <c r="A473" s="304"/>
      <c r="B473" s="305"/>
      <c r="C473" s="330"/>
      <c r="D473" s="301"/>
      <c r="E473" s="301"/>
      <c r="F473" s="301"/>
      <c r="G473" s="301"/>
      <c r="H473" s="306"/>
      <c r="I473" s="306"/>
      <c r="J473" s="306"/>
      <c r="K473" s="306"/>
      <c r="L473" s="306"/>
      <c r="M473" s="306"/>
      <c r="N473" s="335"/>
      <c r="O473" s="335"/>
      <c r="P473" s="470"/>
      <c r="Q473" s="470"/>
      <c r="R473" s="470"/>
      <c r="S473" s="470"/>
      <c r="T473" s="470"/>
      <c r="U473" s="470"/>
      <c r="V473" s="471"/>
      <c r="W473" s="139" t="str">
        <f>IF(A473="","", IF(B473="LDV/LDT1", 0.3,  IF(B473="LDT2", 0.4, IF(OR(B473="HLDT/MDPV",B473="HLDT Allowance only", B473="MDPV Allowance only"), 0.5, IF(B473="HDV", 0.6,   ERROR)))))</f>
        <v/>
      </c>
      <c r="X473" s="155" t="str">
        <f t="shared" si="35"/>
        <v/>
      </c>
      <c r="Y473" s="157" t="str">
        <f t="shared" si="36"/>
        <v/>
      </c>
      <c r="Z473" s="276" t="str">
        <f t="shared" si="37"/>
        <v/>
      </c>
      <c r="AA473" s="279" t="str">
        <f t="shared" si="38"/>
        <v/>
      </c>
      <c r="AB473" s="277" t="str">
        <f t="shared" si="39"/>
        <v/>
      </c>
    </row>
    <row r="474" spans="1:28" ht="14.3" customHeight="1">
      <c r="A474" s="304"/>
      <c r="B474" s="305"/>
      <c r="C474" s="330"/>
      <c r="D474" s="301"/>
      <c r="E474" s="301"/>
      <c r="F474" s="301"/>
      <c r="G474" s="301"/>
      <c r="H474" s="306"/>
      <c r="I474" s="306"/>
      <c r="J474" s="306"/>
      <c r="K474" s="306"/>
      <c r="L474" s="306"/>
      <c r="M474" s="306"/>
      <c r="N474" s="335"/>
      <c r="O474" s="335"/>
      <c r="P474" s="470"/>
      <c r="Q474" s="470"/>
      <c r="R474" s="470"/>
      <c r="S474" s="470"/>
      <c r="T474" s="470"/>
      <c r="U474" s="470"/>
      <c r="V474" s="471"/>
      <c r="W474" s="139" t="str">
        <f>IF(A474="","", IF(B474="LDV/LDT1", 0.3,  IF(B474="LDT2", 0.4, IF(OR(B474="HLDT/MDPV",B474="HLDT Allowance only", B474="MDPV Allowance only"), 0.5, IF(B474="HDV", 0.6,   ERROR)))))</f>
        <v/>
      </c>
      <c r="X474" s="155" t="str">
        <f t="shared" si="35"/>
        <v/>
      </c>
      <c r="Y474" s="157" t="str">
        <f t="shared" si="36"/>
        <v/>
      </c>
      <c r="Z474" s="276" t="str">
        <f t="shared" si="37"/>
        <v/>
      </c>
      <c r="AA474" s="279" t="str">
        <f t="shared" si="38"/>
        <v/>
      </c>
      <c r="AB474" s="277" t="str">
        <f t="shared" si="39"/>
        <v/>
      </c>
    </row>
    <row r="475" spans="1:28" ht="14.3" customHeight="1">
      <c r="A475" s="304"/>
      <c r="B475" s="305"/>
      <c r="C475" s="330"/>
      <c r="D475" s="301"/>
      <c r="E475" s="301"/>
      <c r="F475" s="301"/>
      <c r="G475" s="301"/>
      <c r="H475" s="306"/>
      <c r="I475" s="306"/>
      <c r="J475" s="306"/>
      <c r="K475" s="306"/>
      <c r="L475" s="306"/>
      <c r="M475" s="306"/>
      <c r="N475" s="335"/>
      <c r="O475" s="335"/>
      <c r="P475" s="470"/>
      <c r="Q475" s="470"/>
      <c r="R475" s="470"/>
      <c r="S475" s="470"/>
      <c r="T475" s="470"/>
      <c r="U475" s="470"/>
      <c r="V475" s="471"/>
      <c r="W475" s="139" t="str">
        <f>IF(A475="","", IF(B475="LDV/LDT1", 0.3,  IF(B475="LDT2", 0.4, IF(OR(B475="HLDT/MDPV",B475="HLDT Allowance only", B475="MDPV Allowance only"), 0.5, IF(B475="HDV", 0.6,   ERROR)))))</f>
        <v/>
      </c>
      <c r="X475" s="155" t="str">
        <f t="shared" si="35"/>
        <v/>
      </c>
      <c r="Y475" s="157" t="str">
        <f t="shared" si="36"/>
        <v/>
      </c>
      <c r="Z475" s="276" t="str">
        <f t="shared" si="37"/>
        <v/>
      </c>
      <c r="AA475" s="279" t="str">
        <f t="shared" si="38"/>
        <v/>
      </c>
      <c r="AB475" s="277" t="str">
        <f t="shared" si="39"/>
        <v/>
      </c>
    </row>
    <row r="476" spans="1:28" ht="14.3" customHeight="1">
      <c r="A476" s="304"/>
      <c r="B476" s="305"/>
      <c r="C476" s="330"/>
      <c r="D476" s="301"/>
      <c r="E476" s="301"/>
      <c r="F476" s="301"/>
      <c r="G476" s="301"/>
      <c r="H476" s="306"/>
      <c r="I476" s="306"/>
      <c r="J476" s="306"/>
      <c r="K476" s="306"/>
      <c r="L476" s="306"/>
      <c r="M476" s="306"/>
      <c r="N476" s="335"/>
      <c r="O476" s="335"/>
      <c r="P476" s="470"/>
      <c r="Q476" s="470"/>
      <c r="R476" s="470"/>
      <c r="S476" s="470"/>
      <c r="T476" s="470"/>
      <c r="U476" s="470"/>
      <c r="V476" s="471"/>
      <c r="W476" s="139" t="str">
        <f>IF(A476="","", IF(B476="LDV/LDT1", 0.3,  IF(B476="LDT2", 0.4, IF(OR(B476="HLDT/MDPV",B476="HLDT Allowance only", B476="MDPV Allowance only"), 0.5, IF(B476="HDV", 0.6,   ERROR)))))</f>
        <v/>
      </c>
      <c r="X476" s="155" t="str">
        <f t="shared" si="35"/>
        <v/>
      </c>
      <c r="Y476" s="157" t="str">
        <f t="shared" si="36"/>
        <v/>
      </c>
      <c r="Z476" s="276" t="str">
        <f t="shared" si="37"/>
        <v/>
      </c>
      <c r="AA476" s="279" t="str">
        <f t="shared" si="38"/>
        <v/>
      </c>
      <c r="AB476" s="277" t="str">
        <f t="shared" si="39"/>
        <v/>
      </c>
    </row>
    <row r="477" spans="1:28" ht="14.3" customHeight="1">
      <c r="A477" s="304"/>
      <c r="B477" s="305"/>
      <c r="C477" s="330"/>
      <c r="D477" s="301"/>
      <c r="E477" s="301"/>
      <c r="F477" s="301"/>
      <c r="G477" s="301"/>
      <c r="H477" s="306"/>
      <c r="I477" s="306"/>
      <c r="J477" s="306"/>
      <c r="K477" s="306"/>
      <c r="L477" s="306"/>
      <c r="M477" s="306"/>
      <c r="N477" s="335"/>
      <c r="O477" s="335"/>
      <c r="P477" s="470"/>
      <c r="Q477" s="470"/>
      <c r="R477" s="470"/>
      <c r="S477" s="470"/>
      <c r="T477" s="470"/>
      <c r="U477" s="470"/>
      <c r="V477" s="471"/>
      <c r="W477" s="139" t="str">
        <f>IF(A477="","", IF(B477="LDV/LDT1", 0.3,  IF(B477="LDT2", 0.4, IF(OR(B477="HLDT/MDPV",B477="HLDT Allowance only", B477="MDPV Allowance only"), 0.5, IF(B477="HDV", 0.6,   ERROR)))))</f>
        <v/>
      </c>
      <c r="X477" s="155" t="str">
        <f t="shared" si="35"/>
        <v/>
      </c>
      <c r="Y477" s="157" t="str">
        <f t="shared" si="36"/>
        <v/>
      </c>
      <c r="Z477" s="276" t="str">
        <f t="shared" si="37"/>
        <v/>
      </c>
      <c r="AA477" s="279" t="str">
        <f t="shared" si="38"/>
        <v/>
      </c>
      <c r="AB477" s="277" t="str">
        <f t="shared" si="39"/>
        <v/>
      </c>
    </row>
    <row r="478" spans="1:28" ht="14.3" customHeight="1">
      <c r="A478" s="304"/>
      <c r="B478" s="305"/>
      <c r="C478" s="330"/>
      <c r="D478" s="301"/>
      <c r="E478" s="301"/>
      <c r="F478" s="301"/>
      <c r="G478" s="301"/>
      <c r="H478" s="306"/>
      <c r="I478" s="306"/>
      <c r="J478" s="306"/>
      <c r="K478" s="306"/>
      <c r="L478" s="306"/>
      <c r="M478" s="306"/>
      <c r="N478" s="335"/>
      <c r="O478" s="335"/>
      <c r="P478" s="470"/>
      <c r="Q478" s="470"/>
      <c r="R478" s="470"/>
      <c r="S478" s="470"/>
      <c r="T478" s="470"/>
      <c r="U478" s="470"/>
      <c r="V478" s="471"/>
      <c r="W478" s="139" t="str">
        <f>IF(A478="","", IF(B478="LDV/LDT1", 0.3,  IF(B478="LDT2", 0.4, IF(OR(B478="HLDT/MDPV",B478="HLDT Allowance only", B478="MDPV Allowance only"), 0.5, IF(B478="HDV", 0.6,   ERROR)))))</f>
        <v/>
      </c>
      <c r="X478" s="155" t="str">
        <f t="shared" si="35"/>
        <v/>
      </c>
      <c r="Y478" s="157" t="str">
        <f t="shared" si="36"/>
        <v/>
      </c>
      <c r="Z478" s="276" t="str">
        <f t="shared" si="37"/>
        <v/>
      </c>
      <c r="AA478" s="279" t="str">
        <f t="shared" si="38"/>
        <v/>
      </c>
      <c r="AB478" s="277" t="str">
        <f t="shared" si="39"/>
        <v/>
      </c>
    </row>
    <row r="479" spans="1:28" ht="14.3" customHeight="1">
      <c r="A479" s="304"/>
      <c r="B479" s="305"/>
      <c r="C479" s="330"/>
      <c r="D479" s="301"/>
      <c r="E479" s="301"/>
      <c r="F479" s="301"/>
      <c r="G479" s="301"/>
      <c r="H479" s="306"/>
      <c r="I479" s="306"/>
      <c r="J479" s="306"/>
      <c r="K479" s="306"/>
      <c r="L479" s="306"/>
      <c r="M479" s="306"/>
      <c r="N479" s="335"/>
      <c r="O479" s="335"/>
      <c r="P479" s="470"/>
      <c r="Q479" s="470"/>
      <c r="R479" s="470"/>
      <c r="S479" s="470"/>
      <c r="T479" s="470"/>
      <c r="U479" s="470"/>
      <c r="V479" s="471"/>
      <c r="W479" s="139" t="str">
        <f>IF(A479="","", IF(B479="LDV/LDT1", 0.3,  IF(B479="LDT2", 0.4, IF(OR(B479="HLDT/MDPV",B479="HLDT Allowance only", B479="MDPV Allowance only"), 0.5, IF(B479="HDV", 0.6,   ERROR)))))</f>
        <v/>
      </c>
      <c r="X479" s="155" t="str">
        <f t="shared" si="35"/>
        <v/>
      </c>
      <c r="Y479" s="157" t="str">
        <f t="shared" si="36"/>
        <v/>
      </c>
      <c r="Z479" s="276" t="str">
        <f t="shared" si="37"/>
        <v/>
      </c>
      <c r="AA479" s="279" t="str">
        <f t="shared" si="38"/>
        <v/>
      </c>
      <c r="AB479" s="277" t="str">
        <f t="shared" si="39"/>
        <v/>
      </c>
    </row>
    <row r="480" spans="1:28" ht="14.3" customHeight="1">
      <c r="A480" s="304"/>
      <c r="B480" s="305"/>
      <c r="C480" s="330"/>
      <c r="D480" s="301"/>
      <c r="E480" s="301"/>
      <c r="F480" s="301"/>
      <c r="G480" s="301"/>
      <c r="H480" s="306"/>
      <c r="I480" s="306"/>
      <c r="J480" s="306"/>
      <c r="K480" s="306"/>
      <c r="L480" s="306"/>
      <c r="M480" s="306"/>
      <c r="N480" s="335"/>
      <c r="O480" s="335"/>
      <c r="P480" s="470"/>
      <c r="Q480" s="470"/>
      <c r="R480" s="470"/>
      <c r="S480" s="470"/>
      <c r="T480" s="470"/>
      <c r="U480" s="470"/>
      <c r="V480" s="471"/>
      <c r="W480" s="139" t="str">
        <f>IF(A480="","", IF(B480="LDV/LDT1", 0.3,  IF(B480="LDT2", 0.4, IF(OR(B480="HLDT/MDPV",B480="HLDT Allowance only", B480="MDPV Allowance only"), 0.5, IF(B480="HDV", 0.6,   ERROR)))))</f>
        <v/>
      </c>
      <c r="X480" s="155" t="str">
        <f t="shared" si="35"/>
        <v/>
      </c>
      <c r="Y480" s="157" t="str">
        <f t="shared" si="36"/>
        <v/>
      </c>
      <c r="Z480" s="276" t="str">
        <f t="shared" si="37"/>
        <v/>
      </c>
      <c r="AA480" s="279" t="str">
        <f t="shared" si="38"/>
        <v/>
      </c>
      <c r="AB480" s="277" t="str">
        <f t="shared" si="39"/>
        <v/>
      </c>
    </row>
    <row r="481" spans="1:28" ht="14.3" customHeight="1">
      <c r="A481" s="304"/>
      <c r="B481" s="305"/>
      <c r="C481" s="330"/>
      <c r="D481" s="301"/>
      <c r="E481" s="301"/>
      <c r="F481" s="301"/>
      <c r="G481" s="301"/>
      <c r="H481" s="306"/>
      <c r="I481" s="306"/>
      <c r="J481" s="306"/>
      <c r="K481" s="306"/>
      <c r="L481" s="306"/>
      <c r="M481" s="306"/>
      <c r="N481" s="335"/>
      <c r="O481" s="335"/>
      <c r="P481" s="470"/>
      <c r="Q481" s="470"/>
      <c r="R481" s="470"/>
      <c r="S481" s="470"/>
      <c r="T481" s="470"/>
      <c r="U481" s="470"/>
      <c r="V481" s="471"/>
      <c r="W481" s="139" t="str">
        <f>IF(A481="","", IF(B481="LDV/LDT1", 0.3,  IF(B481="LDT2", 0.4, IF(OR(B481="HLDT/MDPV",B481="HLDT Allowance only", B481="MDPV Allowance only"), 0.5, IF(B481="HDV", 0.6,   ERROR)))))</f>
        <v/>
      </c>
      <c r="X481" s="155" t="str">
        <f t="shared" si="35"/>
        <v/>
      </c>
      <c r="Y481" s="157" t="str">
        <f t="shared" si="36"/>
        <v/>
      </c>
      <c r="Z481" s="276" t="str">
        <f t="shared" si="37"/>
        <v/>
      </c>
      <c r="AA481" s="279" t="str">
        <f t="shared" si="38"/>
        <v/>
      </c>
      <c r="AB481" s="277" t="str">
        <f t="shared" si="39"/>
        <v/>
      </c>
    </row>
    <row r="482" spans="1:28" ht="14.3" customHeight="1">
      <c r="A482" s="304"/>
      <c r="B482" s="305"/>
      <c r="C482" s="330"/>
      <c r="D482" s="301"/>
      <c r="E482" s="301"/>
      <c r="F482" s="301"/>
      <c r="G482" s="301"/>
      <c r="H482" s="306"/>
      <c r="I482" s="306"/>
      <c r="J482" s="306"/>
      <c r="K482" s="306"/>
      <c r="L482" s="306"/>
      <c r="M482" s="306"/>
      <c r="N482" s="335"/>
      <c r="O482" s="335"/>
      <c r="P482" s="470"/>
      <c r="Q482" s="470"/>
      <c r="R482" s="470"/>
      <c r="S482" s="470"/>
      <c r="T482" s="470"/>
      <c r="U482" s="470"/>
      <c r="V482" s="471"/>
      <c r="W482" s="139" t="str">
        <f>IF(A482="","", IF(B482="LDV/LDT1", 0.3,  IF(B482="LDT2", 0.4, IF(OR(B482="HLDT/MDPV",B482="HLDT Allowance only", B482="MDPV Allowance only"), 0.5, IF(B482="HDV", 0.6,   ERROR)))))</f>
        <v/>
      </c>
      <c r="X482" s="155" t="str">
        <f t="shared" si="35"/>
        <v/>
      </c>
      <c r="Y482" s="157" t="str">
        <f t="shared" si="36"/>
        <v/>
      </c>
      <c r="Z482" s="276" t="str">
        <f t="shared" si="37"/>
        <v/>
      </c>
      <c r="AA482" s="279" t="str">
        <f t="shared" si="38"/>
        <v/>
      </c>
      <c r="AB482" s="277" t="str">
        <f t="shared" si="39"/>
        <v/>
      </c>
    </row>
    <row r="483" spans="1:28" ht="14.3" customHeight="1">
      <c r="A483" s="304"/>
      <c r="B483" s="305"/>
      <c r="C483" s="330"/>
      <c r="D483" s="301"/>
      <c r="E483" s="301"/>
      <c r="F483" s="301"/>
      <c r="G483" s="301"/>
      <c r="H483" s="306"/>
      <c r="I483" s="306"/>
      <c r="J483" s="306"/>
      <c r="K483" s="306"/>
      <c r="L483" s="306"/>
      <c r="M483" s="306"/>
      <c r="N483" s="335"/>
      <c r="O483" s="335"/>
      <c r="P483" s="470"/>
      <c r="Q483" s="470"/>
      <c r="R483" s="470"/>
      <c r="S483" s="470"/>
      <c r="T483" s="470"/>
      <c r="U483" s="470"/>
      <c r="V483" s="471"/>
      <c r="W483" s="139" t="str">
        <f>IF(A483="","", IF(B483="LDV/LDT1", 0.3,  IF(B483="LDT2", 0.4, IF(OR(B483="HLDT/MDPV",B483="HLDT Allowance only", B483="MDPV Allowance only"), 0.5, IF(B483="HDV", 0.6,   ERROR)))))</f>
        <v/>
      </c>
      <c r="X483" s="155" t="str">
        <f t="shared" si="35"/>
        <v/>
      </c>
      <c r="Y483" s="157" t="str">
        <f t="shared" si="36"/>
        <v/>
      </c>
      <c r="Z483" s="276" t="str">
        <f t="shared" si="37"/>
        <v/>
      </c>
      <c r="AA483" s="279" t="str">
        <f t="shared" si="38"/>
        <v/>
      </c>
      <c r="AB483" s="277" t="str">
        <f t="shared" si="39"/>
        <v/>
      </c>
    </row>
    <row r="484" spans="1:28" ht="14.3" customHeight="1">
      <c r="A484" s="304"/>
      <c r="B484" s="305"/>
      <c r="C484" s="330"/>
      <c r="D484" s="301"/>
      <c r="E484" s="301"/>
      <c r="F484" s="301"/>
      <c r="G484" s="301"/>
      <c r="H484" s="306"/>
      <c r="I484" s="306"/>
      <c r="J484" s="306"/>
      <c r="K484" s="306"/>
      <c r="L484" s="306"/>
      <c r="M484" s="306"/>
      <c r="N484" s="335"/>
      <c r="O484" s="335"/>
      <c r="P484" s="470"/>
      <c r="Q484" s="470"/>
      <c r="R484" s="470"/>
      <c r="S484" s="470"/>
      <c r="T484" s="470"/>
      <c r="U484" s="470"/>
      <c r="V484" s="471"/>
      <c r="W484" s="139" t="str">
        <f>IF(A484="","", IF(B484="LDV/LDT1", 0.3,  IF(B484="LDT2", 0.4, IF(OR(B484="HLDT/MDPV",B484="HLDT Allowance only", B484="MDPV Allowance only"), 0.5, IF(B484="HDV", 0.6,   ERROR)))))</f>
        <v/>
      </c>
      <c r="X484" s="155" t="str">
        <f t="shared" si="35"/>
        <v/>
      </c>
      <c r="Y484" s="157" t="str">
        <f t="shared" si="36"/>
        <v/>
      </c>
      <c r="Z484" s="276" t="str">
        <f t="shared" si="37"/>
        <v/>
      </c>
      <c r="AA484" s="279" t="str">
        <f t="shared" si="38"/>
        <v/>
      </c>
      <c r="AB484" s="277" t="str">
        <f t="shared" si="39"/>
        <v/>
      </c>
    </row>
    <row r="485" spans="1:28" ht="14.3" customHeight="1">
      <c r="A485" s="304"/>
      <c r="B485" s="305"/>
      <c r="C485" s="330"/>
      <c r="D485" s="301"/>
      <c r="E485" s="301"/>
      <c r="F485" s="301"/>
      <c r="G485" s="301"/>
      <c r="H485" s="306"/>
      <c r="I485" s="306"/>
      <c r="J485" s="306"/>
      <c r="K485" s="306"/>
      <c r="L485" s="306"/>
      <c r="M485" s="306"/>
      <c r="N485" s="335"/>
      <c r="O485" s="335"/>
      <c r="P485" s="470"/>
      <c r="Q485" s="470"/>
      <c r="R485" s="470"/>
      <c r="S485" s="470"/>
      <c r="T485" s="470"/>
      <c r="U485" s="470"/>
      <c r="V485" s="471"/>
      <c r="W485" s="139" t="str">
        <f>IF(A485="","", IF(B485="LDV/LDT1", 0.3,  IF(B485="LDT2", 0.4, IF(OR(B485="HLDT/MDPV",B485="HLDT Allowance only", B485="MDPV Allowance only"), 0.5, IF(B485="HDV", 0.6,   ERROR)))))</f>
        <v/>
      </c>
      <c r="X485" s="155" t="str">
        <f t="shared" si="35"/>
        <v/>
      </c>
      <c r="Y485" s="157" t="str">
        <f t="shared" si="36"/>
        <v/>
      </c>
      <c r="Z485" s="276" t="str">
        <f t="shared" si="37"/>
        <v/>
      </c>
      <c r="AA485" s="279" t="str">
        <f t="shared" si="38"/>
        <v/>
      </c>
      <c r="AB485" s="277" t="str">
        <f t="shared" si="39"/>
        <v/>
      </c>
    </row>
    <row r="486" spans="1:28" ht="14.3" customHeight="1">
      <c r="A486" s="304"/>
      <c r="B486" s="305"/>
      <c r="C486" s="330"/>
      <c r="D486" s="301"/>
      <c r="E486" s="301"/>
      <c r="F486" s="301"/>
      <c r="G486" s="301"/>
      <c r="H486" s="306"/>
      <c r="I486" s="306"/>
      <c r="J486" s="306"/>
      <c r="K486" s="306"/>
      <c r="L486" s="306"/>
      <c r="M486" s="306"/>
      <c r="N486" s="335"/>
      <c r="O486" s="335"/>
      <c r="P486" s="470"/>
      <c r="Q486" s="470"/>
      <c r="R486" s="470"/>
      <c r="S486" s="470"/>
      <c r="T486" s="470"/>
      <c r="U486" s="470"/>
      <c r="V486" s="471"/>
      <c r="W486" s="139" t="str">
        <f>IF(A486="","", IF(B486="LDV/LDT1", 0.3,  IF(B486="LDT2", 0.4, IF(OR(B486="HLDT/MDPV",B486="HLDT Allowance only", B486="MDPV Allowance only"), 0.5, IF(B486="HDV", 0.6,   ERROR)))))</f>
        <v/>
      </c>
      <c r="X486" s="155" t="str">
        <f t="shared" si="35"/>
        <v/>
      </c>
      <c r="Y486" s="157" t="str">
        <f t="shared" si="36"/>
        <v/>
      </c>
      <c r="Z486" s="276" t="str">
        <f t="shared" si="37"/>
        <v/>
      </c>
      <c r="AA486" s="279" t="str">
        <f t="shared" si="38"/>
        <v/>
      </c>
      <c r="AB486" s="277" t="str">
        <f t="shared" si="39"/>
        <v/>
      </c>
    </row>
    <row r="487" spans="1:28" ht="14.3" customHeight="1">
      <c r="A487" s="304"/>
      <c r="B487" s="305"/>
      <c r="C487" s="330"/>
      <c r="D487" s="301"/>
      <c r="E487" s="301"/>
      <c r="F487" s="301"/>
      <c r="G487" s="301"/>
      <c r="H487" s="306"/>
      <c r="I487" s="306"/>
      <c r="J487" s="306"/>
      <c r="K487" s="306"/>
      <c r="L487" s="306"/>
      <c r="M487" s="306"/>
      <c r="N487" s="335"/>
      <c r="O487" s="335"/>
      <c r="P487" s="470"/>
      <c r="Q487" s="470"/>
      <c r="R487" s="470"/>
      <c r="S487" s="470"/>
      <c r="T487" s="470"/>
      <c r="U487" s="470"/>
      <c r="V487" s="471"/>
      <c r="W487" s="139" t="str">
        <f>IF(A487="","", IF(B487="LDV/LDT1", 0.3,  IF(B487="LDT2", 0.4, IF(OR(B487="HLDT/MDPV",B487="HLDT Allowance only", B487="MDPV Allowance only"), 0.5, IF(B487="HDV", 0.6,   ERROR)))))</f>
        <v/>
      </c>
      <c r="X487" s="155" t="str">
        <f t="shared" si="35"/>
        <v/>
      </c>
      <c r="Y487" s="157" t="str">
        <f t="shared" si="36"/>
        <v/>
      </c>
      <c r="Z487" s="276" t="str">
        <f t="shared" si="37"/>
        <v/>
      </c>
      <c r="AA487" s="279" t="str">
        <f t="shared" si="38"/>
        <v/>
      </c>
      <c r="AB487" s="277" t="str">
        <f t="shared" si="39"/>
        <v/>
      </c>
    </row>
    <row r="488" spans="1:28" ht="14.3" customHeight="1">
      <c r="A488" s="304"/>
      <c r="B488" s="305"/>
      <c r="C488" s="330"/>
      <c r="D488" s="301"/>
      <c r="E488" s="301"/>
      <c r="F488" s="301"/>
      <c r="G488" s="301"/>
      <c r="H488" s="306"/>
      <c r="I488" s="306"/>
      <c r="J488" s="306"/>
      <c r="K488" s="306"/>
      <c r="L488" s="306"/>
      <c r="M488" s="306"/>
      <c r="N488" s="335"/>
      <c r="O488" s="335"/>
      <c r="P488" s="470"/>
      <c r="Q488" s="470"/>
      <c r="R488" s="470"/>
      <c r="S488" s="470"/>
      <c r="T488" s="470"/>
      <c r="U488" s="470"/>
      <c r="V488" s="471"/>
      <c r="W488" s="139" t="str">
        <f>IF(A488="","", IF(B488="LDV/LDT1", 0.3,  IF(B488="LDT2", 0.4, IF(OR(B488="HLDT/MDPV",B488="HLDT Allowance only", B488="MDPV Allowance only"), 0.5, IF(B488="HDV", 0.6,   ERROR)))))</f>
        <v/>
      </c>
      <c r="X488" s="155" t="str">
        <f t="shared" si="35"/>
        <v/>
      </c>
      <c r="Y488" s="157" t="str">
        <f t="shared" si="36"/>
        <v/>
      </c>
      <c r="Z488" s="276" t="str">
        <f t="shared" si="37"/>
        <v/>
      </c>
      <c r="AA488" s="279" t="str">
        <f t="shared" si="38"/>
        <v/>
      </c>
      <c r="AB488" s="277" t="str">
        <f t="shared" si="39"/>
        <v/>
      </c>
    </row>
    <row r="489" spans="1:28" ht="14.3" customHeight="1">
      <c r="A489" s="304"/>
      <c r="B489" s="305"/>
      <c r="C489" s="330"/>
      <c r="D489" s="301"/>
      <c r="E489" s="301"/>
      <c r="F489" s="301"/>
      <c r="G489" s="301"/>
      <c r="H489" s="306"/>
      <c r="I489" s="306"/>
      <c r="J489" s="306"/>
      <c r="K489" s="306"/>
      <c r="L489" s="306"/>
      <c r="M489" s="306"/>
      <c r="N489" s="335"/>
      <c r="O489" s="335"/>
      <c r="P489" s="470"/>
      <c r="Q489" s="470"/>
      <c r="R489" s="470"/>
      <c r="S489" s="470"/>
      <c r="T489" s="470"/>
      <c r="U489" s="470"/>
      <c r="V489" s="471"/>
      <c r="W489" s="139" t="str">
        <f>IF(A489="","", IF(B489="LDV/LDT1", 0.3,  IF(B489="LDT2", 0.4, IF(OR(B489="HLDT/MDPV",B489="HLDT Allowance only", B489="MDPV Allowance only"), 0.5, IF(B489="HDV", 0.6,   ERROR)))))</f>
        <v/>
      </c>
      <c r="X489" s="155" t="str">
        <f t="shared" si="35"/>
        <v/>
      </c>
      <c r="Y489" s="157" t="str">
        <f t="shared" si="36"/>
        <v/>
      </c>
      <c r="Z489" s="276" t="str">
        <f t="shared" si="37"/>
        <v/>
      </c>
      <c r="AA489" s="279" t="str">
        <f t="shared" si="38"/>
        <v/>
      </c>
      <c r="AB489" s="277" t="str">
        <f t="shared" si="39"/>
        <v/>
      </c>
    </row>
    <row r="490" spans="1:28" ht="14.3" customHeight="1" thickBot="1">
      <c r="A490" s="309"/>
      <c r="B490" s="310"/>
      <c r="C490" s="336"/>
      <c r="D490" s="312"/>
      <c r="E490" s="312"/>
      <c r="F490" s="312"/>
      <c r="G490" s="312"/>
      <c r="H490" s="337"/>
      <c r="I490" s="337"/>
      <c r="J490" s="337"/>
      <c r="K490" s="337"/>
      <c r="L490" s="337"/>
      <c r="M490" s="337"/>
      <c r="N490" s="338"/>
      <c r="O490" s="338"/>
      <c r="P490" s="481"/>
      <c r="Q490" s="481"/>
      <c r="R490" s="481"/>
      <c r="S490" s="481"/>
      <c r="T490" s="481"/>
      <c r="U490" s="481"/>
      <c r="V490" s="482"/>
      <c r="W490" s="283" t="str">
        <f>IF(A490="","", IF(B490="LDV/LDT1", 0.3,  IF(B490="LDT2", 0.4, IF(OR(B490="HLDT/MDPV",B490="HLDT Allowance only", B490="MDPV Allowance only"), 0.5, IF(B490="HDV", 0.6,   ERROR)))))</f>
        <v/>
      </c>
      <c r="X490" s="284" t="str">
        <f t="shared" si="35"/>
        <v/>
      </c>
      <c r="Y490" s="285" t="str">
        <f t="shared" si="36"/>
        <v/>
      </c>
      <c r="Z490" s="286" t="str">
        <f t="shared" si="37"/>
        <v/>
      </c>
      <c r="AA490" s="280" t="str">
        <f t="shared" si="38"/>
        <v/>
      </c>
      <c r="AB490" s="278" t="str">
        <f t="shared" si="39"/>
        <v/>
      </c>
    </row>
  </sheetData>
  <sheetProtection formatRows="0"/>
  <mergeCells count="500">
    <mergeCell ref="P464:V464"/>
    <mergeCell ref="P465:V465"/>
    <mergeCell ref="P466:V466"/>
    <mergeCell ref="P455:V455"/>
    <mergeCell ref="P456:V456"/>
    <mergeCell ref="P457:V457"/>
    <mergeCell ref="P458:V458"/>
    <mergeCell ref="P459:V459"/>
    <mergeCell ref="P460:V460"/>
    <mergeCell ref="P461:V461"/>
    <mergeCell ref="P462:V462"/>
    <mergeCell ref="P463:V463"/>
    <mergeCell ref="P473:V473"/>
    <mergeCell ref="P474:V474"/>
    <mergeCell ref="P475:V475"/>
    <mergeCell ref="P476:V476"/>
    <mergeCell ref="P477:V477"/>
    <mergeCell ref="P478:V478"/>
    <mergeCell ref="P467:V467"/>
    <mergeCell ref="P468:V468"/>
    <mergeCell ref="P469:V469"/>
    <mergeCell ref="P470:V470"/>
    <mergeCell ref="P471:V471"/>
    <mergeCell ref="P472:V472"/>
    <mergeCell ref="P486:V486"/>
    <mergeCell ref="P487:V487"/>
    <mergeCell ref="P488:V488"/>
    <mergeCell ref="P489:V489"/>
    <mergeCell ref="P490:V490"/>
    <mergeCell ref="P479:V479"/>
    <mergeCell ref="P480:V480"/>
    <mergeCell ref="P481:V481"/>
    <mergeCell ref="P482:V482"/>
    <mergeCell ref="P483:V483"/>
    <mergeCell ref="P484:V484"/>
    <mergeCell ref="P485:V485"/>
    <mergeCell ref="P449:V449"/>
    <mergeCell ref="P450:V450"/>
    <mergeCell ref="P451:V451"/>
    <mergeCell ref="P452:V452"/>
    <mergeCell ref="P453:V453"/>
    <mergeCell ref="P454:V454"/>
    <mergeCell ref="P443:V443"/>
    <mergeCell ref="P444:V444"/>
    <mergeCell ref="P445:V445"/>
    <mergeCell ref="P446:V446"/>
    <mergeCell ref="P447:V447"/>
    <mergeCell ref="P448:V448"/>
    <mergeCell ref="P437:V437"/>
    <mergeCell ref="P438:V438"/>
    <mergeCell ref="P439:V439"/>
    <mergeCell ref="P440:V440"/>
    <mergeCell ref="P441:V441"/>
    <mergeCell ref="P442:V442"/>
    <mergeCell ref="P431:V431"/>
    <mergeCell ref="P432:V432"/>
    <mergeCell ref="P433:V433"/>
    <mergeCell ref="P434:V434"/>
    <mergeCell ref="P435:V435"/>
    <mergeCell ref="P436:V436"/>
    <mergeCell ref="P425:V425"/>
    <mergeCell ref="P426:V426"/>
    <mergeCell ref="P427:V427"/>
    <mergeCell ref="P428:V428"/>
    <mergeCell ref="P429:V429"/>
    <mergeCell ref="P430:V430"/>
    <mergeCell ref="P419:V419"/>
    <mergeCell ref="P420:V420"/>
    <mergeCell ref="P421:V421"/>
    <mergeCell ref="P422:V422"/>
    <mergeCell ref="P423:V423"/>
    <mergeCell ref="P424:V424"/>
    <mergeCell ref="P413:V413"/>
    <mergeCell ref="P414:V414"/>
    <mergeCell ref="P415:V415"/>
    <mergeCell ref="P416:V416"/>
    <mergeCell ref="P417:V417"/>
    <mergeCell ref="P418:V418"/>
    <mergeCell ref="P407:V407"/>
    <mergeCell ref="P408:V408"/>
    <mergeCell ref="P409:V409"/>
    <mergeCell ref="P410:V410"/>
    <mergeCell ref="P411:V411"/>
    <mergeCell ref="P412:V412"/>
    <mergeCell ref="P401:V401"/>
    <mergeCell ref="P402:V402"/>
    <mergeCell ref="P403:V403"/>
    <mergeCell ref="P404:V404"/>
    <mergeCell ref="P405:V405"/>
    <mergeCell ref="P406:V406"/>
    <mergeCell ref="P395:V395"/>
    <mergeCell ref="P396:V396"/>
    <mergeCell ref="P397:V397"/>
    <mergeCell ref="P398:V398"/>
    <mergeCell ref="P399:V399"/>
    <mergeCell ref="P400:V400"/>
    <mergeCell ref="P389:V389"/>
    <mergeCell ref="P390:V390"/>
    <mergeCell ref="P391:V391"/>
    <mergeCell ref="P392:V392"/>
    <mergeCell ref="P393:V393"/>
    <mergeCell ref="P394:V394"/>
    <mergeCell ref="P383:V383"/>
    <mergeCell ref="P384:V384"/>
    <mergeCell ref="P385:V385"/>
    <mergeCell ref="P386:V386"/>
    <mergeCell ref="P387:V387"/>
    <mergeCell ref="P388:V388"/>
    <mergeCell ref="P377:V377"/>
    <mergeCell ref="P378:V378"/>
    <mergeCell ref="P379:V379"/>
    <mergeCell ref="P380:V380"/>
    <mergeCell ref="P381:V381"/>
    <mergeCell ref="P382:V382"/>
    <mergeCell ref="P371:V371"/>
    <mergeCell ref="P372:V372"/>
    <mergeCell ref="P373:V373"/>
    <mergeCell ref="P374:V374"/>
    <mergeCell ref="P375:V375"/>
    <mergeCell ref="P376:V376"/>
    <mergeCell ref="P365:V365"/>
    <mergeCell ref="P366:V366"/>
    <mergeCell ref="P367:V367"/>
    <mergeCell ref="P368:V368"/>
    <mergeCell ref="P369:V369"/>
    <mergeCell ref="P370:V370"/>
    <mergeCell ref="P359:V359"/>
    <mergeCell ref="P360:V360"/>
    <mergeCell ref="P361:V361"/>
    <mergeCell ref="P362:V362"/>
    <mergeCell ref="P363:V363"/>
    <mergeCell ref="P364:V364"/>
    <mergeCell ref="P353:V353"/>
    <mergeCell ref="P354:V354"/>
    <mergeCell ref="P355:V355"/>
    <mergeCell ref="P356:V356"/>
    <mergeCell ref="P357:V357"/>
    <mergeCell ref="P358:V358"/>
    <mergeCell ref="P347:V347"/>
    <mergeCell ref="P348:V348"/>
    <mergeCell ref="P349:V349"/>
    <mergeCell ref="P350:V350"/>
    <mergeCell ref="P351:V351"/>
    <mergeCell ref="P352:V352"/>
    <mergeCell ref="P341:V341"/>
    <mergeCell ref="P342:V342"/>
    <mergeCell ref="P343:V343"/>
    <mergeCell ref="P344:V344"/>
    <mergeCell ref="P345:V345"/>
    <mergeCell ref="P346:V346"/>
    <mergeCell ref="P335:V335"/>
    <mergeCell ref="P336:V336"/>
    <mergeCell ref="P337:V337"/>
    <mergeCell ref="P338:V338"/>
    <mergeCell ref="P339:V339"/>
    <mergeCell ref="P340:V340"/>
    <mergeCell ref="P329:V329"/>
    <mergeCell ref="P330:V330"/>
    <mergeCell ref="P331:V331"/>
    <mergeCell ref="P332:V332"/>
    <mergeCell ref="P333:V333"/>
    <mergeCell ref="P334:V334"/>
    <mergeCell ref="P323:V323"/>
    <mergeCell ref="P324:V324"/>
    <mergeCell ref="P325:V325"/>
    <mergeCell ref="P326:V326"/>
    <mergeCell ref="P327:V327"/>
    <mergeCell ref="P328:V328"/>
    <mergeCell ref="P317:V317"/>
    <mergeCell ref="P318:V318"/>
    <mergeCell ref="P319:V319"/>
    <mergeCell ref="P320:V320"/>
    <mergeCell ref="P321:V321"/>
    <mergeCell ref="P322:V322"/>
    <mergeCell ref="P311:V311"/>
    <mergeCell ref="P312:V312"/>
    <mergeCell ref="P313:V313"/>
    <mergeCell ref="P314:V314"/>
    <mergeCell ref="P315:V315"/>
    <mergeCell ref="P316:V316"/>
    <mergeCell ref="P305:V305"/>
    <mergeCell ref="P306:V306"/>
    <mergeCell ref="P307:V307"/>
    <mergeCell ref="P308:V308"/>
    <mergeCell ref="P309:V309"/>
    <mergeCell ref="P310:V310"/>
    <mergeCell ref="P299:V299"/>
    <mergeCell ref="P300:V300"/>
    <mergeCell ref="P301:V301"/>
    <mergeCell ref="P302:V302"/>
    <mergeCell ref="P303:V303"/>
    <mergeCell ref="P304:V304"/>
    <mergeCell ref="P293:V293"/>
    <mergeCell ref="P294:V294"/>
    <mergeCell ref="P295:V295"/>
    <mergeCell ref="P296:V296"/>
    <mergeCell ref="P297:V297"/>
    <mergeCell ref="P298:V298"/>
    <mergeCell ref="P287:V287"/>
    <mergeCell ref="P288:V288"/>
    <mergeCell ref="P289:V289"/>
    <mergeCell ref="P290:V290"/>
    <mergeCell ref="P291:V291"/>
    <mergeCell ref="P292:V292"/>
    <mergeCell ref="P281:V281"/>
    <mergeCell ref="P282:V282"/>
    <mergeCell ref="P283:V283"/>
    <mergeCell ref="P284:V284"/>
    <mergeCell ref="P285:V285"/>
    <mergeCell ref="P286:V286"/>
    <mergeCell ref="P275:V275"/>
    <mergeCell ref="P276:V276"/>
    <mergeCell ref="P277:V277"/>
    <mergeCell ref="P278:V278"/>
    <mergeCell ref="P279:V279"/>
    <mergeCell ref="P280:V280"/>
    <mergeCell ref="P269:V269"/>
    <mergeCell ref="P270:V270"/>
    <mergeCell ref="P271:V271"/>
    <mergeCell ref="P272:V272"/>
    <mergeCell ref="P273:V273"/>
    <mergeCell ref="P274:V274"/>
    <mergeCell ref="P263:V263"/>
    <mergeCell ref="P264:V264"/>
    <mergeCell ref="P265:V265"/>
    <mergeCell ref="P266:V266"/>
    <mergeCell ref="P267:V267"/>
    <mergeCell ref="P268:V268"/>
    <mergeCell ref="P257:V257"/>
    <mergeCell ref="P258:V258"/>
    <mergeCell ref="P259:V259"/>
    <mergeCell ref="P260:V260"/>
    <mergeCell ref="P261:V261"/>
    <mergeCell ref="P262:V262"/>
    <mergeCell ref="P251:V251"/>
    <mergeCell ref="P252:V252"/>
    <mergeCell ref="P253:V253"/>
    <mergeCell ref="P254:V254"/>
    <mergeCell ref="P255:V255"/>
    <mergeCell ref="P256:V256"/>
    <mergeCell ref="P245:V245"/>
    <mergeCell ref="P246:V246"/>
    <mergeCell ref="P247:V247"/>
    <mergeCell ref="P248:V248"/>
    <mergeCell ref="P249:V249"/>
    <mergeCell ref="P250:V250"/>
    <mergeCell ref="P239:V239"/>
    <mergeCell ref="P240:V240"/>
    <mergeCell ref="P241:V241"/>
    <mergeCell ref="P242:V242"/>
    <mergeCell ref="P243:V243"/>
    <mergeCell ref="P244:V244"/>
    <mergeCell ref="P233:V233"/>
    <mergeCell ref="P234:V234"/>
    <mergeCell ref="P235:V235"/>
    <mergeCell ref="P236:V236"/>
    <mergeCell ref="P237:V237"/>
    <mergeCell ref="P238:V238"/>
    <mergeCell ref="P227:V227"/>
    <mergeCell ref="P228:V228"/>
    <mergeCell ref="P229:V229"/>
    <mergeCell ref="P230:V230"/>
    <mergeCell ref="P231:V231"/>
    <mergeCell ref="P232:V232"/>
    <mergeCell ref="P221:V221"/>
    <mergeCell ref="P222:V222"/>
    <mergeCell ref="P223:V223"/>
    <mergeCell ref="P224:V224"/>
    <mergeCell ref="P225:V225"/>
    <mergeCell ref="P226:V226"/>
    <mergeCell ref="P215:V215"/>
    <mergeCell ref="P216:V216"/>
    <mergeCell ref="P217:V217"/>
    <mergeCell ref="P218:V218"/>
    <mergeCell ref="P219:V219"/>
    <mergeCell ref="P220:V220"/>
    <mergeCell ref="P209:V209"/>
    <mergeCell ref="P210:V210"/>
    <mergeCell ref="P211:V211"/>
    <mergeCell ref="P212:V212"/>
    <mergeCell ref="P213:V213"/>
    <mergeCell ref="P214:V214"/>
    <mergeCell ref="P203:V203"/>
    <mergeCell ref="P204:V204"/>
    <mergeCell ref="P205:V205"/>
    <mergeCell ref="P206:V206"/>
    <mergeCell ref="P207:V207"/>
    <mergeCell ref="P208:V208"/>
    <mergeCell ref="P197:V197"/>
    <mergeCell ref="P198:V198"/>
    <mergeCell ref="P199:V199"/>
    <mergeCell ref="P200:V200"/>
    <mergeCell ref="P201:V201"/>
    <mergeCell ref="P202:V202"/>
    <mergeCell ref="P191:V191"/>
    <mergeCell ref="P192:V192"/>
    <mergeCell ref="P193:V193"/>
    <mergeCell ref="P194:V194"/>
    <mergeCell ref="P195:V195"/>
    <mergeCell ref="P196:V196"/>
    <mergeCell ref="P185:V185"/>
    <mergeCell ref="P186:V186"/>
    <mergeCell ref="P187:V187"/>
    <mergeCell ref="P188:V188"/>
    <mergeCell ref="P189:V189"/>
    <mergeCell ref="P190:V190"/>
    <mergeCell ref="P179:V179"/>
    <mergeCell ref="P180:V180"/>
    <mergeCell ref="P181:V181"/>
    <mergeCell ref="P182:V182"/>
    <mergeCell ref="P183:V183"/>
    <mergeCell ref="P184:V184"/>
    <mergeCell ref="P173:V173"/>
    <mergeCell ref="P174:V174"/>
    <mergeCell ref="P175:V175"/>
    <mergeCell ref="P176:V176"/>
    <mergeCell ref="P177:V177"/>
    <mergeCell ref="P178:V178"/>
    <mergeCell ref="P167:V167"/>
    <mergeCell ref="P168:V168"/>
    <mergeCell ref="P169:V169"/>
    <mergeCell ref="P170:V170"/>
    <mergeCell ref="P171:V171"/>
    <mergeCell ref="P172:V172"/>
    <mergeCell ref="P161:V161"/>
    <mergeCell ref="P162:V162"/>
    <mergeCell ref="P163:V163"/>
    <mergeCell ref="P164:V164"/>
    <mergeCell ref="P165:V165"/>
    <mergeCell ref="P166:V166"/>
    <mergeCell ref="P155:V155"/>
    <mergeCell ref="P156:V156"/>
    <mergeCell ref="P157:V157"/>
    <mergeCell ref="P158:V158"/>
    <mergeCell ref="P159:V159"/>
    <mergeCell ref="P160:V160"/>
    <mergeCell ref="P149:V149"/>
    <mergeCell ref="P150:V150"/>
    <mergeCell ref="P151:V151"/>
    <mergeCell ref="P152:V152"/>
    <mergeCell ref="P153:V153"/>
    <mergeCell ref="P154:V154"/>
    <mergeCell ref="P143:V143"/>
    <mergeCell ref="P144:V144"/>
    <mergeCell ref="P145:V145"/>
    <mergeCell ref="P146:V146"/>
    <mergeCell ref="P147:V147"/>
    <mergeCell ref="P148:V148"/>
    <mergeCell ref="P137:V137"/>
    <mergeCell ref="P138:V138"/>
    <mergeCell ref="P139:V139"/>
    <mergeCell ref="P140:V140"/>
    <mergeCell ref="P141:V141"/>
    <mergeCell ref="P142:V142"/>
    <mergeCell ref="P131:V131"/>
    <mergeCell ref="P132:V132"/>
    <mergeCell ref="P133:V133"/>
    <mergeCell ref="P134:V134"/>
    <mergeCell ref="P135:V135"/>
    <mergeCell ref="P136:V136"/>
    <mergeCell ref="P125:V125"/>
    <mergeCell ref="P126:V126"/>
    <mergeCell ref="P127:V127"/>
    <mergeCell ref="P128:V128"/>
    <mergeCell ref="P129:V129"/>
    <mergeCell ref="P130:V130"/>
    <mergeCell ref="P119:V119"/>
    <mergeCell ref="P120:V120"/>
    <mergeCell ref="P121:V121"/>
    <mergeCell ref="P122:V122"/>
    <mergeCell ref="P123:V123"/>
    <mergeCell ref="P124:V124"/>
    <mergeCell ref="P113:V113"/>
    <mergeCell ref="P114:V114"/>
    <mergeCell ref="P115:V115"/>
    <mergeCell ref="P116:V116"/>
    <mergeCell ref="P117:V117"/>
    <mergeCell ref="P118:V118"/>
    <mergeCell ref="P107:V107"/>
    <mergeCell ref="P108:V108"/>
    <mergeCell ref="P109:V109"/>
    <mergeCell ref="P110:V110"/>
    <mergeCell ref="P111:V111"/>
    <mergeCell ref="P112:V112"/>
    <mergeCell ref="P101:V101"/>
    <mergeCell ref="P102:V102"/>
    <mergeCell ref="P103:V103"/>
    <mergeCell ref="P104:V104"/>
    <mergeCell ref="P105:V105"/>
    <mergeCell ref="P106:V106"/>
    <mergeCell ref="P95:V95"/>
    <mergeCell ref="P96:V96"/>
    <mergeCell ref="P97:V97"/>
    <mergeCell ref="P98:V98"/>
    <mergeCell ref="P99:V99"/>
    <mergeCell ref="P100:V100"/>
    <mergeCell ref="P91:V91"/>
    <mergeCell ref="P92:V92"/>
    <mergeCell ref="P93:V93"/>
    <mergeCell ref="P94:V94"/>
    <mergeCell ref="P83:V83"/>
    <mergeCell ref="P84:V84"/>
    <mergeCell ref="P85:V85"/>
    <mergeCell ref="P86:V86"/>
    <mergeCell ref="P87:V87"/>
    <mergeCell ref="P88:V88"/>
    <mergeCell ref="P64:V64"/>
    <mergeCell ref="P81:V81"/>
    <mergeCell ref="P82:V82"/>
    <mergeCell ref="P73:V73"/>
    <mergeCell ref="P74:V74"/>
    <mergeCell ref="P75:V75"/>
    <mergeCell ref="P76:V76"/>
    <mergeCell ref="P89:V89"/>
    <mergeCell ref="P90:V90"/>
    <mergeCell ref="P77:V77"/>
    <mergeCell ref="P78:V78"/>
    <mergeCell ref="P79:V79"/>
    <mergeCell ref="P80:V80"/>
    <mergeCell ref="P71:V71"/>
    <mergeCell ref="P72:V72"/>
    <mergeCell ref="P65:V65"/>
    <mergeCell ref="P66:V66"/>
    <mergeCell ref="P67:V67"/>
    <mergeCell ref="P68:V68"/>
    <mergeCell ref="P69:V69"/>
    <mergeCell ref="P70:V70"/>
    <mergeCell ref="P52:V52"/>
    <mergeCell ref="P44:V44"/>
    <mergeCell ref="P45:V45"/>
    <mergeCell ref="P46:V46"/>
    <mergeCell ref="P59:V59"/>
    <mergeCell ref="P60:V60"/>
    <mergeCell ref="P61:V61"/>
    <mergeCell ref="P62:V62"/>
    <mergeCell ref="P63:V63"/>
    <mergeCell ref="P47:V47"/>
    <mergeCell ref="P48:V48"/>
    <mergeCell ref="P49:V49"/>
    <mergeCell ref="P50:V50"/>
    <mergeCell ref="P51:V51"/>
    <mergeCell ref="P53:V53"/>
    <mergeCell ref="P54:V54"/>
    <mergeCell ref="P55:V55"/>
    <mergeCell ref="P56:V56"/>
    <mergeCell ref="P57:V57"/>
    <mergeCell ref="P58:V58"/>
    <mergeCell ref="P41:V41"/>
    <mergeCell ref="P42:V42"/>
    <mergeCell ref="P43:V43"/>
    <mergeCell ref="P31:V31"/>
    <mergeCell ref="P37:V37"/>
    <mergeCell ref="A1:V1"/>
    <mergeCell ref="AB19:AB20"/>
    <mergeCell ref="A8:B8"/>
    <mergeCell ref="A19:A20"/>
    <mergeCell ref="P19:V20"/>
    <mergeCell ref="AA19:AA20"/>
    <mergeCell ref="I7:M7"/>
    <mergeCell ref="O7:S7"/>
    <mergeCell ref="O8:O9"/>
    <mergeCell ref="P8:P9"/>
    <mergeCell ref="I12:M12"/>
    <mergeCell ref="O12:S12"/>
    <mergeCell ref="O13:O14"/>
    <mergeCell ref="P13:P14"/>
    <mergeCell ref="I8:I9"/>
    <mergeCell ref="I13:I14"/>
    <mergeCell ref="J8:J9"/>
    <mergeCell ref="J13:J14"/>
    <mergeCell ref="B14:C14"/>
    <mergeCell ref="B15:C15"/>
    <mergeCell ref="M2:P2"/>
    <mergeCell ref="A5:S5"/>
    <mergeCell ref="AA18:AB18"/>
    <mergeCell ref="A4:O4"/>
    <mergeCell ref="B10:D10"/>
    <mergeCell ref="B11:C11"/>
    <mergeCell ref="B12:C12"/>
    <mergeCell ref="B13:C13"/>
    <mergeCell ref="E7:G7"/>
    <mergeCell ref="D2:L2"/>
    <mergeCell ref="P38:V38"/>
    <mergeCell ref="P39:V39"/>
    <mergeCell ref="P40:V40"/>
    <mergeCell ref="P36:V36"/>
    <mergeCell ref="P33:V33"/>
    <mergeCell ref="P35:V35"/>
    <mergeCell ref="P32:V32"/>
    <mergeCell ref="P34:V34"/>
    <mergeCell ref="P21:V21"/>
    <mergeCell ref="P22:V22"/>
    <mergeCell ref="P24:V24"/>
    <mergeCell ref="P25:V25"/>
    <mergeCell ref="P27:V27"/>
    <mergeCell ref="P28:V28"/>
    <mergeCell ref="P23:V23"/>
    <mergeCell ref="P29:V29"/>
    <mergeCell ref="P30:V30"/>
    <mergeCell ref="P26:V26"/>
  </mergeCells>
  <dataValidations count="3">
    <dataValidation type="list" allowBlank="1" showInputMessage="1" showErrorMessage="1" sqref="G21:G490" xr:uid="{00000000-0002-0000-0400-000000000000}">
      <formula1>Useful_Life</formula1>
    </dataValidation>
    <dataValidation type="list" allowBlank="1" showInputMessage="1" showErrorMessage="1" sqref="F21:F490 J21:L490" xr:uid="{00000000-0002-0000-0400-000001000000}">
      <formula1>YN_Choice</formula1>
    </dataValidation>
    <dataValidation type="list" allowBlank="1" showInputMessage="1" showErrorMessage="1" sqref="D12:D15" xr:uid="{00000000-0002-0000-0400-000002000000}">
      <formula1>"X"</formula1>
    </dataValidation>
  </dataValidations>
  <pageMargins left="0.25" right="0.25" top="0.75" bottom="0.75" header="0.3" footer="0.3"/>
  <pageSetup paperSize="5" scale="37" orientation="landscape" cellComments="asDisplayed" r:id="rId1"/>
  <headerFooter differentFirst="1">
    <firstHeader>&amp;L&amp;G&amp;C&amp;"-,Bold"EPA Tier 3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3000000}">
          <x14:formula1>
            <xm:f>Sheet2!$E$3:$E$13</xm:f>
          </x14:formula1>
          <xm:sqref>C8</xm:sqref>
        </x14:dataValidation>
        <x14:dataValidation type="list" allowBlank="1" showInputMessage="1" showErrorMessage="1" xr:uid="{00000000-0002-0000-0400-000004000000}">
          <x14:formula1>
            <xm:f>Sheet2!$D$2</xm:f>
          </x14:formula1>
          <xm:sqref>H21:H490</xm:sqref>
        </x14:dataValidation>
        <x14:dataValidation type="list" allowBlank="1" showInputMessage="1" showErrorMessage="1" xr:uid="{00000000-0002-0000-0400-000005000000}">
          <x14:formula1>
            <xm:f>Sheet2!$H$4:$H$7</xm:f>
          </x14:formula1>
          <xm:sqref>M21:M490</xm:sqref>
        </x14:dataValidation>
        <x14:dataValidation type="list" allowBlank="1" showInputMessage="1" showErrorMessage="1" xr:uid="{00000000-0002-0000-0400-000006000000}">
          <x14:formula1>
            <xm:f>Sheet2!$C$9:$C$14</xm:f>
          </x14:formula1>
          <xm:sqref>B21:B490</xm:sqref>
        </x14:dataValidation>
        <x14:dataValidation type="list" allowBlank="1" showInputMessage="1" showErrorMessage="1" errorTitle="Invalid Bin" error="That is not a valid Bin entry." xr:uid="{00000000-0002-0000-0400-000007000000}">
          <x14:formula1>
            <xm:f>Sheet2!$I$24:$I$100</xm:f>
          </x14:formula1>
          <xm:sqref>C21:C490</xm:sqref>
        </x14:dataValidation>
        <x14:dataValidation type="list" allowBlank="1" showInputMessage="1" showErrorMessage="1" xr:uid="{00000000-0002-0000-0400-000008000000}">
          <x14:formula1>
            <xm:f>Sheet2!$K$23:$K$29</xm:f>
          </x14:formula1>
          <xm:sqref>D21:D490</xm:sqref>
        </x14:dataValidation>
        <x14:dataValidation type="list" allowBlank="1" showInputMessage="1" showErrorMessage="1" xr:uid="{00000000-0002-0000-0400-000009000000}">
          <x14:formula1>
            <xm:f>Sheet2!$K$31:$K$32</xm:f>
          </x14:formula1>
          <xm:sqref>E21:E490</xm:sqref>
        </x14:dataValidation>
        <x14:dataValidation type="list" allowBlank="1" showInputMessage="1" showErrorMessage="1" xr:uid="{00000000-0002-0000-0400-00000A000000}">
          <x14:formula1>
            <xm:f>Sheet2!$D$6:$D$9</xm:f>
          </x14:formula1>
          <xm:sqref>I21:I490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3"/>
  <sheetViews>
    <sheetView zoomScale="60" zoomScaleNormal="60" workbookViewId="0">
      <selection activeCell="K7" sqref="K7:K8"/>
    </sheetView>
  </sheetViews>
  <sheetFormatPr defaultRowHeight="12.9"/>
  <cols>
    <col min="1" max="1" width="15.625" customWidth="1"/>
    <col min="3" max="3" width="18.25" customWidth="1"/>
    <col min="4" max="4" width="14.125" customWidth="1"/>
    <col min="5" max="5" width="16.5" customWidth="1"/>
    <col min="6" max="6" width="20.25" customWidth="1"/>
    <col min="7" max="7" width="19" customWidth="1"/>
    <col min="8" max="8" width="12.75" customWidth="1"/>
    <col min="9" max="9" width="12.875" customWidth="1"/>
    <col min="10" max="10" width="13.125" customWidth="1"/>
    <col min="11" max="11" width="117.375" customWidth="1"/>
    <col min="13" max="13" width="12.25" customWidth="1"/>
    <col min="15" max="15" width="10.875" bestFit="1" customWidth="1"/>
    <col min="17" max="17" width="10.5" customWidth="1"/>
  </cols>
  <sheetData>
    <row r="1" spans="1:18" ht="35.35" customHeight="1">
      <c r="A1" s="506" t="s">
        <v>231</v>
      </c>
      <c r="B1" s="396"/>
      <c r="C1" s="396"/>
      <c r="D1" s="396"/>
      <c r="E1" s="396"/>
      <c r="F1" s="396"/>
      <c r="G1" s="396"/>
      <c r="H1" s="396"/>
      <c r="I1" s="396"/>
      <c r="J1" s="396"/>
      <c r="K1" s="396"/>
      <c r="L1" s="34"/>
      <c r="M1" s="356" t="s">
        <v>311</v>
      </c>
      <c r="N1" s="50"/>
      <c r="O1" s="50"/>
      <c r="P1" s="50"/>
      <c r="Q1" s="50"/>
    </row>
    <row r="2" spans="1:18" ht="30.6">
      <c r="A2" s="355"/>
      <c r="B2" s="396" t="s">
        <v>46</v>
      </c>
      <c r="C2" s="396"/>
      <c r="D2" s="396"/>
      <c r="E2" s="396"/>
      <c r="F2" s="396"/>
      <c r="G2" s="396"/>
      <c r="H2" s="396"/>
      <c r="I2" s="396"/>
      <c r="J2" s="396"/>
      <c r="K2" s="165" t="s">
        <v>34</v>
      </c>
      <c r="L2" s="50"/>
      <c r="M2" s="356" t="s">
        <v>307</v>
      </c>
      <c r="N2" s="50"/>
      <c r="O2" s="50"/>
      <c r="P2" s="50"/>
      <c r="Q2" s="50"/>
    </row>
    <row r="3" spans="1:18" s="43" customFormat="1" ht="31.25" thickBot="1">
      <c r="A3" s="34"/>
      <c r="B3" s="34"/>
      <c r="C3" s="34"/>
      <c r="D3" s="34"/>
      <c r="E3" s="34"/>
      <c r="F3" s="34"/>
      <c r="G3" s="34"/>
      <c r="H3" s="34"/>
      <c r="I3" s="34"/>
      <c r="J3" s="34"/>
      <c r="K3" s="34"/>
      <c r="L3" s="50"/>
      <c r="M3" s="356" t="s">
        <v>312</v>
      </c>
      <c r="N3" s="50"/>
      <c r="O3" s="50"/>
      <c r="P3" s="50"/>
      <c r="Q3" s="50"/>
    </row>
    <row r="4" spans="1:18" s="43" customFormat="1" ht="30.6">
      <c r="A4" s="374" t="s">
        <v>283</v>
      </c>
      <c r="B4" s="375"/>
      <c r="C4" s="375"/>
      <c r="D4" s="375"/>
      <c r="E4" s="375"/>
      <c r="F4" s="375"/>
      <c r="G4" s="375"/>
      <c r="H4" s="375"/>
      <c r="I4" s="375"/>
      <c r="J4" s="375"/>
      <c r="K4" s="376"/>
      <c r="L4" s="50"/>
      <c r="M4" s="356" t="s">
        <v>313</v>
      </c>
      <c r="N4" s="50"/>
      <c r="O4" s="50"/>
      <c r="P4" s="50"/>
      <c r="Q4" s="50"/>
    </row>
    <row r="5" spans="1:18" s="43" customFormat="1" ht="130.6" customHeight="1" thickBot="1">
      <c r="A5" s="371" t="s">
        <v>295</v>
      </c>
      <c r="B5" s="372"/>
      <c r="C5" s="372"/>
      <c r="D5" s="372"/>
      <c r="E5" s="372"/>
      <c r="F5" s="372"/>
      <c r="G5" s="372"/>
      <c r="H5" s="372"/>
      <c r="I5" s="372"/>
      <c r="J5" s="372"/>
      <c r="K5" s="373"/>
      <c r="L5" s="50"/>
      <c r="M5" s="50"/>
      <c r="N5" s="50"/>
      <c r="O5" s="50"/>
      <c r="P5" s="50"/>
      <c r="Q5" s="50"/>
    </row>
    <row r="6" spans="1:18" ht="12.1" customHeight="1" thickBot="1">
      <c r="A6" s="34"/>
      <c r="B6" s="35"/>
      <c r="C6" s="35"/>
      <c r="D6" s="35"/>
      <c r="E6" s="35"/>
      <c r="F6" s="35"/>
      <c r="G6" s="35"/>
      <c r="H6" s="35"/>
      <c r="I6" s="35"/>
      <c r="J6" s="35"/>
      <c r="K6" s="35"/>
      <c r="L6" s="14"/>
      <c r="M6" s="14"/>
    </row>
    <row r="7" spans="1:18" ht="21.75" customHeight="1" thickBot="1">
      <c r="A7" s="402" t="s">
        <v>12</v>
      </c>
      <c r="B7" s="403"/>
      <c r="C7" s="404"/>
      <c r="D7" s="414">
        <v>2019</v>
      </c>
      <c r="E7" s="415"/>
      <c r="F7" s="35"/>
      <c r="G7" s="35"/>
      <c r="H7" s="35"/>
      <c r="I7" s="35"/>
      <c r="J7" s="35"/>
      <c r="K7" s="342"/>
      <c r="L7" s="3"/>
      <c r="M7" s="14"/>
    </row>
    <row r="8" spans="1:18" ht="26.35" customHeight="1" thickBot="1">
      <c r="A8" s="402" t="s">
        <v>65</v>
      </c>
      <c r="B8" s="403"/>
      <c r="C8" s="404"/>
      <c r="D8" s="418" t="s">
        <v>221</v>
      </c>
      <c r="E8" s="419"/>
      <c r="F8" s="420"/>
      <c r="G8" s="35"/>
      <c r="H8" s="35"/>
      <c r="I8" s="35"/>
      <c r="J8" s="35"/>
      <c r="K8" s="343"/>
      <c r="L8" s="3"/>
      <c r="M8" s="14"/>
    </row>
    <row r="9" spans="1:18" ht="21.1" customHeight="1" thickBot="1">
      <c r="A9" s="402" t="s">
        <v>67</v>
      </c>
      <c r="B9" s="403"/>
      <c r="C9" s="404"/>
      <c r="D9" s="507" t="str">
        <f>IF(D8="Primary--(Used for 2017-2022MYs)","40 CFR 86.1813-17(a)(5) Table 3",IF(D8="Alternative---(Used for 2017-2022MYs)","40 CFR 86.1813-17(g)(4)","ERROR"))</f>
        <v>40 CFR 86.1813-17(a)(5) Table 3</v>
      </c>
      <c r="E9" s="508"/>
      <c r="F9" s="509"/>
      <c r="G9" s="35"/>
      <c r="H9" s="35"/>
      <c r="I9" s="35"/>
      <c r="J9" s="35"/>
      <c r="K9" s="110"/>
      <c r="L9" s="30"/>
      <c r="M9" s="36"/>
    </row>
    <row r="10" spans="1:18" ht="21.1" customHeight="1" thickBot="1">
      <c r="A10" s="94"/>
      <c r="B10" s="427" t="s">
        <v>54</v>
      </c>
      <c r="C10" s="427"/>
      <c r="D10" s="428" t="s">
        <v>32</v>
      </c>
      <c r="E10" s="429"/>
      <c r="F10" s="430"/>
      <c r="G10" s="104"/>
      <c r="H10" s="105"/>
      <c r="I10" s="35"/>
      <c r="J10" s="35"/>
      <c r="K10" s="39"/>
      <c r="L10" s="30"/>
      <c r="M10" s="36"/>
    </row>
    <row r="11" spans="1:18" ht="12.1" customHeight="1" thickBot="1">
      <c r="A11" s="34"/>
      <c r="B11" s="35"/>
      <c r="C11" s="35"/>
      <c r="D11" s="35"/>
      <c r="E11" s="35"/>
      <c r="F11" s="35"/>
      <c r="G11" s="35"/>
      <c r="H11" s="35"/>
      <c r="I11" s="35"/>
      <c r="J11" s="35"/>
      <c r="K11" s="39"/>
      <c r="L11" s="30"/>
      <c r="M11" s="36"/>
    </row>
    <row r="12" spans="1:18" s="1" customFormat="1" ht="18" customHeight="1" thickBot="1">
      <c r="A12" s="48"/>
      <c r="B12" s="48"/>
      <c r="C12" s="48"/>
      <c r="D12" s="411" t="s">
        <v>272</v>
      </c>
      <c r="E12" s="412"/>
      <c r="F12" s="413"/>
      <c r="G12" s="408" t="s">
        <v>42</v>
      </c>
      <c r="H12" s="397" t="s">
        <v>52</v>
      </c>
      <c r="I12" s="397" t="s">
        <v>53</v>
      </c>
      <c r="J12" s="397" t="s">
        <v>48</v>
      </c>
      <c r="K12" s="408" t="s">
        <v>4</v>
      </c>
      <c r="L12" s="52"/>
      <c r="M12" s="54"/>
    </row>
    <row r="13" spans="1:18" s="1" customFormat="1" ht="70.5" customHeight="1" thickBot="1">
      <c r="A13" s="416" t="s">
        <v>30</v>
      </c>
      <c r="B13" s="416" t="s">
        <v>6</v>
      </c>
      <c r="C13" s="400" t="s">
        <v>7</v>
      </c>
      <c r="D13" s="2" t="s">
        <v>202</v>
      </c>
      <c r="E13" s="45" t="s">
        <v>203</v>
      </c>
      <c r="F13" s="7" t="s">
        <v>273</v>
      </c>
      <c r="G13" s="410"/>
      <c r="H13" s="398"/>
      <c r="I13" s="398"/>
      <c r="J13" s="398"/>
      <c r="K13" s="409"/>
      <c r="L13" s="53"/>
      <c r="M13" s="54"/>
      <c r="Q13" s="129"/>
      <c r="R13" s="129"/>
    </row>
    <row r="14" spans="1:18" s="1" customFormat="1" ht="21.1" customHeight="1" thickBot="1">
      <c r="A14" s="417"/>
      <c r="B14" s="417"/>
      <c r="C14" s="401"/>
      <c r="D14" s="47" t="s">
        <v>164</v>
      </c>
      <c r="E14" s="47" t="s">
        <v>164</v>
      </c>
      <c r="F14" s="166" t="s">
        <v>222</v>
      </c>
      <c r="G14" s="47" t="s">
        <v>223</v>
      </c>
      <c r="H14" s="399"/>
      <c r="I14" s="399"/>
      <c r="J14" s="399"/>
      <c r="K14" s="410"/>
      <c r="L14" s="53"/>
      <c r="M14" s="51"/>
      <c r="Q14" s="89"/>
    </row>
    <row r="15" spans="1:18" s="1" customFormat="1" ht="11.25" customHeight="1">
      <c r="A15" s="8"/>
      <c r="B15" s="8"/>
      <c r="C15" s="8"/>
      <c r="D15" s="6"/>
      <c r="E15" s="6"/>
      <c r="F15" s="6"/>
      <c r="G15" s="6"/>
      <c r="H15" s="9"/>
      <c r="I15" s="9"/>
      <c r="J15" s="9"/>
      <c r="K15" s="9"/>
      <c r="L15" s="49"/>
      <c r="M15" s="60"/>
    </row>
    <row r="16" spans="1:18" s="14" customFormat="1" ht="16.3" thickBot="1">
      <c r="A16" s="10" t="s">
        <v>201</v>
      </c>
      <c r="B16" s="11"/>
      <c r="C16" s="11"/>
      <c r="D16" s="11"/>
      <c r="E16" s="11"/>
      <c r="F16" s="11"/>
      <c r="G16" s="12"/>
      <c r="H16" s="66"/>
      <c r="I16" s="66"/>
      <c r="J16" s="66"/>
      <c r="K16" s="13"/>
      <c r="L16" s="11"/>
      <c r="M16" s="4"/>
    </row>
    <row r="17" spans="1:13" s="14" customFormat="1" ht="15.65">
      <c r="A17" s="85">
        <v>43221</v>
      </c>
      <c r="B17" s="22">
        <v>2017</v>
      </c>
      <c r="C17" s="107" t="s">
        <v>139</v>
      </c>
      <c r="D17" s="178">
        <f>IF(C17="LDV/LDT1", 0.3, IF(C17="LDT2", 0.4,IF(C17="HLDT/MDPV", 0.5,IF(C17="HDV", 0.6, "ERROR"))))</f>
        <v>0.3</v>
      </c>
      <c r="E17" s="87">
        <v>0.3</v>
      </c>
      <c r="F17" s="106">
        <v>21784</v>
      </c>
      <c r="G17" s="114">
        <f xml:space="preserve"> IF(E17= "", "ERROR", IF(F17= "", "ERROR",astm((astm(D17,3)-(astm(E17,3)))*F17,0)))</f>
        <v>0</v>
      </c>
      <c r="H17" s="68">
        <v>43100</v>
      </c>
      <c r="I17" s="203" t="s">
        <v>10</v>
      </c>
      <c r="J17" s="203" t="s">
        <v>10</v>
      </c>
      <c r="K17" s="26" t="s">
        <v>260</v>
      </c>
      <c r="L17" s="11"/>
      <c r="M17" s="4"/>
    </row>
    <row r="18" spans="1:13" s="14" customFormat="1" ht="15.65">
      <c r="A18" s="84">
        <v>43221</v>
      </c>
      <c r="B18" s="23">
        <v>2017</v>
      </c>
      <c r="C18" s="172" t="s">
        <v>140</v>
      </c>
      <c r="D18" s="144">
        <f>IF(C18="LDV/LDT1", 0.3, IF(C18="LDT2", 0.4,IF(C18="HLDT/MDPV", 0.5,IF(C18="HDV", 0.6, "ERROR"))))</f>
        <v>0.4</v>
      </c>
      <c r="E18" s="62">
        <v>0.4</v>
      </c>
      <c r="F18" s="75">
        <v>41000</v>
      </c>
      <c r="G18" s="112">
        <f xml:space="preserve"> IF(E18= "", "ERROR", IF(F18= "", "ERROR",astm((astm(D18,3)-(astm(E18,3)))*F18,0)))</f>
        <v>0</v>
      </c>
      <c r="H18" s="69">
        <v>43100</v>
      </c>
      <c r="I18" s="181" t="s">
        <v>10</v>
      </c>
      <c r="J18" s="204" t="s">
        <v>10</v>
      </c>
      <c r="K18" s="27" t="s">
        <v>261</v>
      </c>
      <c r="L18" s="11"/>
      <c r="M18" s="4"/>
    </row>
    <row r="19" spans="1:13" s="14" customFormat="1" ht="16.3" thickBot="1">
      <c r="A19" s="24"/>
      <c r="B19" s="57">
        <v>2017</v>
      </c>
      <c r="C19" s="61" t="s">
        <v>9</v>
      </c>
      <c r="D19" s="72" t="s">
        <v>10</v>
      </c>
      <c r="E19" s="73" t="s">
        <v>10</v>
      </c>
      <c r="F19" s="76" t="s">
        <v>10</v>
      </c>
      <c r="G19" s="349"/>
      <c r="H19" s="211" t="s">
        <v>10</v>
      </c>
      <c r="I19" s="211" t="s">
        <v>10</v>
      </c>
      <c r="J19" s="208" t="s">
        <v>10</v>
      </c>
      <c r="K19" s="28"/>
      <c r="L19" s="11"/>
      <c r="M19" s="4"/>
    </row>
    <row r="20" spans="1:13" s="33" customFormat="1" ht="16.3" thickBot="1">
      <c r="A20" s="17"/>
      <c r="B20" s="11"/>
      <c r="C20" s="11"/>
      <c r="D20" s="11"/>
      <c r="E20" s="11"/>
      <c r="F20" s="4"/>
      <c r="G20" s="12"/>
      <c r="H20" s="11"/>
      <c r="I20" s="11"/>
      <c r="J20" s="4"/>
      <c r="K20" s="13"/>
      <c r="L20" s="11"/>
      <c r="M20" s="4"/>
    </row>
    <row r="21" spans="1:13" s="14" customFormat="1" ht="15.65">
      <c r="A21" s="17"/>
      <c r="B21" s="18"/>
      <c r="C21" s="18"/>
      <c r="D21" s="503" t="s">
        <v>204</v>
      </c>
      <c r="E21" s="504"/>
      <c r="F21" s="505"/>
      <c r="G21" s="222">
        <f>G17</f>
        <v>0</v>
      </c>
      <c r="H21" s="483" t="s">
        <v>304</v>
      </c>
      <c r="I21" s="492"/>
      <c r="J21" s="493"/>
      <c r="K21" s="13"/>
      <c r="L21" s="11"/>
      <c r="M21" s="4"/>
    </row>
    <row r="22" spans="1:13" s="14" customFormat="1" ht="16.3" thickBot="1">
      <c r="A22" s="17"/>
      <c r="B22" s="18"/>
      <c r="C22" s="18"/>
      <c r="D22" s="500" t="s">
        <v>206</v>
      </c>
      <c r="E22" s="501"/>
      <c r="F22" s="502"/>
      <c r="G22" s="223">
        <f>G18</f>
        <v>0</v>
      </c>
      <c r="H22" s="494"/>
      <c r="I22" s="495"/>
      <c r="J22" s="496"/>
      <c r="K22" s="13"/>
      <c r="L22" s="11"/>
      <c r="M22" s="4"/>
    </row>
    <row r="23" spans="1:13" s="14" customFormat="1" ht="15.65">
      <c r="A23" s="17"/>
      <c r="B23" s="18"/>
      <c r="C23" s="18"/>
      <c r="D23" s="40"/>
      <c r="E23" s="40"/>
      <c r="F23" s="40"/>
      <c r="G23" s="19"/>
      <c r="H23" s="66"/>
      <c r="I23" s="66"/>
      <c r="J23" s="66"/>
      <c r="K23" s="13"/>
      <c r="L23" s="11"/>
      <c r="M23" s="4"/>
    </row>
    <row r="24" spans="1:13" s="14" customFormat="1" ht="16.3" thickBot="1">
      <c r="A24" s="431" t="s">
        <v>112</v>
      </c>
      <c r="B24" s="431"/>
      <c r="C24" s="432"/>
      <c r="D24" s="11"/>
      <c r="E24" s="11"/>
      <c r="F24" s="11"/>
      <c r="G24" s="12"/>
      <c r="H24" s="66"/>
      <c r="I24" s="66"/>
      <c r="J24" s="66"/>
      <c r="K24" s="13"/>
      <c r="L24" s="11"/>
      <c r="M24" s="4"/>
    </row>
    <row r="25" spans="1:13" s="14" customFormat="1" ht="15.65">
      <c r="A25" s="85">
        <v>43586</v>
      </c>
      <c r="B25" s="22">
        <v>2018</v>
      </c>
      <c r="C25" s="107" t="s">
        <v>139</v>
      </c>
      <c r="D25" s="178">
        <f t="shared" ref="D25:D27" si="0">IF(C25="LDV/LDT1", 0.3, IF(C25="LDT2", 0.4,IF(C25="HLDT/MDPV", 0.5,IF(C25="HDV", 0.6, "ERROR"))))</f>
        <v>0.3</v>
      </c>
      <c r="E25" s="87">
        <v>0.24</v>
      </c>
      <c r="F25" s="106">
        <v>48471</v>
      </c>
      <c r="G25" s="114">
        <f xml:space="preserve"> IF(E25= "", "ERROR", IF(F25= "", "ERROR",astm((astm(D25,3)-(astm(E25,3)))*F25,0)))</f>
        <v>2908</v>
      </c>
      <c r="H25" s="68">
        <v>43465</v>
      </c>
      <c r="I25" s="203">
        <f>DATE(YEAR(H25)+5,MONTH(H25),DAY(H25))</f>
        <v>45291</v>
      </c>
      <c r="J25" s="203">
        <f>DATE(YEAR(H25)+5,MONTH(H25),DAY(H25))</f>
        <v>45291</v>
      </c>
      <c r="K25" s="26"/>
      <c r="L25" s="11"/>
      <c r="M25" s="4"/>
    </row>
    <row r="26" spans="1:13" s="14" customFormat="1" ht="15.65">
      <c r="A26" s="167">
        <v>43586</v>
      </c>
      <c r="B26" s="29">
        <v>2018</v>
      </c>
      <c r="C26" s="172" t="s">
        <v>140</v>
      </c>
      <c r="D26" s="179">
        <f t="shared" si="0"/>
        <v>0.4</v>
      </c>
      <c r="E26" s="168">
        <v>0.4</v>
      </c>
      <c r="F26" s="169">
        <v>98769</v>
      </c>
      <c r="G26" s="112">
        <f xml:space="preserve"> IF(E26= "", "ERROR", IF(F26= "", "ERROR",astm((astm(D26,3)-(astm(E26,3)))*F26,0)))</f>
        <v>0</v>
      </c>
      <c r="H26" s="171">
        <v>43465</v>
      </c>
      <c r="I26" s="181" t="s">
        <v>10</v>
      </c>
      <c r="J26" s="181" t="s">
        <v>10</v>
      </c>
      <c r="K26" s="27"/>
      <c r="L26" s="11"/>
      <c r="M26" s="4"/>
    </row>
    <row r="27" spans="1:13" s="14" customFormat="1" ht="15.65">
      <c r="A27" s="167">
        <v>43586</v>
      </c>
      <c r="B27" s="29">
        <v>2018</v>
      </c>
      <c r="C27" s="173" t="s">
        <v>75</v>
      </c>
      <c r="D27" s="179">
        <f t="shared" si="0"/>
        <v>0.5</v>
      </c>
      <c r="E27" s="168">
        <v>0.56000000000000005</v>
      </c>
      <c r="F27" s="169">
        <v>28461</v>
      </c>
      <c r="G27" s="170">
        <f xml:space="preserve"> IF(E27= "", "ERROR", IF(F27= "", "ERROR",astm((astm(D27,3)-(astm(E27,3)))*F27,0)))</f>
        <v>-1708</v>
      </c>
      <c r="H27" s="171">
        <v>43465</v>
      </c>
      <c r="I27" s="181" t="s">
        <v>10</v>
      </c>
      <c r="J27" s="181" t="s">
        <v>10</v>
      </c>
      <c r="K27" s="27"/>
      <c r="L27" s="11"/>
      <c r="M27" s="4"/>
    </row>
    <row r="28" spans="1:13" s="14" customFormat="1" ht="15.65">
      <c r="A28" s="190">
        <v>43485</v>
      </c>
      <c r="B28" s="174">
        <v>2018</v>
      </c>
      <c r="C28" s="184" t="s">
        <v>75</v>
      </c>
      <c r="D28" s="191" t="s">
        <v>9</v>
      </c>
      <c r="E28" s="192" t="s">
        <v>10</v>
      </c>
      <c r="F28" s="193" t="s">
        <v>10</v>
      </c>
      <c r="G28" s="219">
        <v>500</v>
      </c>
      <c r="H28" s="194">
        <v>43465</v>
      </c>
      <c r="I28" s="194">
        <f>DATE(YEAR(H28)+5,MONTH(H28),DAY(H28))</f>
        <v>45291</v>
      </c>
      <c r="J28" s="194">
        <f>DATE(YEAR(H28)+5,MONTH(H28),DAY(H28))</f>
        <v>45291</v>
      </c>
      <c r="K28" s="185" t="s">
        <v>205</v>
      </c>
      <c r="L28" s="11"/>
      <c r="M28" s="4"/>
    </row>
    <row r="29" spans="1:13" s="14" customFormat="1" ht="15.65">
      <c r="A29" s="84">
        <v>43952</v>
      </c>
      <c r="B29" s="23">
        <v>2019</v>
      </c>
      <c r="C29" s="172" t="s">
        <v>75</v>
      </c>
      <c r="D29" s="216" t="s">
        <v>9</v>
      </c>
      <c r="E29" s="217" t="s">
        <v>10</v>
      </c>
      <c r="F29" s="218" t="s">
        <v>10</v>
      </c>
      <c r="G29" s="220">
        <v>1208</v>
      </c>
      <c r="H29" s="69">
        <v>43830</v>
      </c>
      <c r="I29" s="207">
        <f t="shared" ref="I29" si="1">DATE(YEAR(H29)+5,MONTH(H29),DAY(H29))</f>
        <v>45657</v>
      </c>
      <c r="J29" s="204">
        <f t="shared" ref="J29" si="2">DATE(YEAR(H29)+5,MONTH(H29),DAY(H29))</f>
        <v>45657</v>
      </c>
      <c r="K29" s="202" t="s">
        <v>275</v>
      </c>
      <c r="L29" s="11"/>
      <c r="M29" s="4"/>
    </row>
    <row r="30" spans="1:13" s="14" customFormat="1" ht="15.65">
      <c r="A30" s="84">
        <v>43586</v>
      </c>
      <c r="B30" s="23">
        <v>2018</v>
      </c>
      <c r="C30" s="32" t="s">
        <v>141</v>
      </c>
      <c r="D30" s="144">
        <f>IF(C30="LDV/LDT1", 0.3, IF(C30="LDT2", 0.4,IF(C30="HLDT/MDPV", 0.5,IF(C30="HDV", 0.6, "ERROR"))))</f>
        <v>0.6</v>
      </c>
      <c r="E30" s="62">
        <v>0.46</v>
      </c>
      <c r="F30" s="75">
        <v>54076</v>
      </c>
      <c r="G30" s="112">
        <f xml:space="preserve"> IF(E30= "", "ERROR", IF(F30= "", "ERROR",astm((astm(D30,3)-(astm(E30,3)))*F30,0)))</f>
        <v>7571</v>
      </c>
      <c r="H30" s="69">
        <v>43465</v>
      </c>
      <c r="I30" s="204">
        <f>DATE(YEAR(H30)+5,MONTH(H30),DAY(H30))</f>
        <v>45291</v>
      </c>
      <c r="J30" s="204">
        <f>DATE(YEAR(H30)+5,MONTH(H30),DAY(H30))</f>
        <v>45291</v>
      </c>
      <c r="K30" s="202"/>
      <c r="L30" s="11"/>
      <c r="M30" s="4"/>
    </row>
    <row r="31" spans="1:13" s="1" customFormat="1" ht="16.3" thickBot="1">
      <c r="A31" s="195">
        <v>43528</v>
      </c>
      <c r="B31" s="196">
        <v>2018</v>
      </c>
      <c r="C31" s="188" t="s">
        <v>141</v>
      </c>
      <c r="D31" s="197" t="s">
        <v>9</v>
      </c>
      <c r="E31" s="198" t="s">
        <v>10</v>
      </c>
      <c r="F31" s="199" t="s">
        <v>10</v>
      </c>
      <c r="G31" s="221">
        <v>-7000</v>
      </c>
      <c r="H31" s="201">
        <v>43465</v>
      </c>
      <c r="I31" s="209" t="s">
        <v>10</v>
      </c>
      <c r="J31" s="210" t="s">
        <v>10</v>
      </c>
      <c r="K31" s="189" t="s">
        <v>274</v>
      </c>
      <c r="L31" s="11"/>
      <c r="M31" s="4"/>
    </row>
    <row r="32" spans="1:13" s="33" customFormat="1" ht="16.3" thickBot="1">
      <c r="A32" s="183"/>
      <c r="B32" s="11"/>
      <c r="C32" s="11"/>
      <c r="D32" s="186"/>
      <c r="E32" s="186"/>
      <c r="F32" s="4"/>
      <c r="G32" s="12"/>
      <c r="H32" s="66"/>
      <c r="I32" s="66"/>
      <c r="J32" s="66"/>
      <c r="K32" s="13"/>
      <c r="L32" s="11"/>
      <c r="M32" s="4"/>
    </row>
    <row r="33" spans="1:13" s="14" customFormat="1" ht="15.65">
      <c r="A33" s="17"/>
      <c r="B33" s="18"/>
      <c r="C33" s="503" t="s">
        <v>208</v>
      </c>
      <c r="D33" s="504"/>
      <c r="E33" s="504"/>
      <c r="F33" s="505"/>
      <c r="G33" s="224">
        <f>G25</f>
        <v>2908</v>
      </c>
      <c r="H33" s="483" t="s">
        <v>220</v>
      </c>
      <c r="I33" s="484"/>
      <c r="J33" s="485"/>
      <c r="K33" s="13"/>
      <c r="L33" s="11"/>
      <c r="M33" s="4"/>
    </row>
    <row r="34" spans="1:13" s="14" customFormat="1" ht="15.65">
      <c r="A34" s="17"/>
      <c r="B34" s="18"/>
      <c r="C34" s="497" t="s">
        <v>209</v>
      </c>
      <c r="D34" s="498"/>
      <c r="E34" s="498"/>
      <c r="F34" s="499"/>
      <c r="G34" s="225">
        <f>G26</f>
        <v>0</v>
      </c>
      <c r="H34" s="486"/>
      <c r="I34" s="487"/>
      <c r="J34" s="488"/>
      <c r="K34" s="13"/>
      <c r="L34" s="11"/>
      <c r="M34" s="4"/>
    </row>
    <row r="35" spans="1:13" s="14" customFormat="1" ht="15.65">
      <c r="A35" s="17"/>
      <c r="B35" s="18"/>
      <c r="C35" s="497" t="s">
        <v>210</v>
      </c>
      <c r="D35" s="498"/>
      <c r="E35" s="498"/>
      <c r="F35" s="499"/>
      <c r="G35" s="225">
        <f>G27+G28+G29</f>
        <v>0</v>
      </c>
      <c r="H35" s="486"/>
      <c r="I35" s="487"/>
      <c r="J35" s="488"/>
      <c r="K35" s="13"/>
      <c r="L35" s="11"/>
      <c r="M35" s="4"/>
    </row>
    <row r="36" spans="1:13" s="14" customFormat="1" ht="16.3" thickBot="1">
      <c r="A36" s="17"/>
      <c r="B36" s="18"/>
      <c r="C36" s="500" t="s">
        <v>211</v>
      </c>
      <c r="D36" s="501"/>
      <c r="E36" s="501"/>
      <c r="F36" s="502"/>
      <c r="G36" s="226">
        <f>G30+G31</f>
        <v>571</v>
      </c>
      <c r="H36" s="489"/>
      <c r="I36" s="490"/>
      <c r="J36" s="491"/>
      <c r="K36" s="13"/>
      <c r="L36" s="11"/>
      <c r="M36" s="4"/>
    </row>
    <row r="37" spans="1:13" s="14" customFormat="1" ht="15.65">
      <c r="A37" s="17"/>
      <c r="B37" s="18"/>
      <c r="C37" s="18"/>
      <c r="D37" s="18"/>
      <c r="E37" s="18"/>
      <c r="F37" s="19"/>
      <c r="G37" s="19"/>
      <c r="H37" s="66"/>
      <c r="I37" s="66"/>
      <c r="J37" s="66"/>
      <c r="K37" s="13"/>
      <c r="L37" s="11"/>
      <c r="M37" s="4"/>
    </row>
    <row r="38" spans="1:13" s="1" customFormat="1" ht="16.3" thickBot="1">
      <c r="A38" s="10" t="s">
        <v>16</v>
      </c>
      <c r="B38" s="11"/>
      <c r="C38" s="11"/>
      <c r="D38" s="11"/>
      <c r="E38" s="11"/>
      <c r="F38" s="11"/>
      <c r="G38" s="12"/>
      <c r="H38" s="66"/>
      <c r="I38" s="66"/>
      <c r="J38" s="66"/>
      <c r="K38" s="13"/>
      <c r="L38" s="11"/>
      <c r="M38" s="4"/>
    </row>
    <row r="39" spans="1:13" s="1" customFormat="1" ht="15.65">
      <c r="A39" s="85">
        <v>43952</v>
      </c>
      <c r="B39" s="22">
        <v>2019</v>
      </c>
      <c r="C39" s="107" t="s">
        <v>139</v>
      </c>
      <c r="D39" s="178">
        <f t="shared" ref="D39:D43" si="3">IF(C39="LDV/LDT1", 0.3, IF(C39="LDT2", 0.4,IF(C39="HLDT/MDPV", 0.5,IF(C39="HDV", 0.6, "ERROR"))))</f>
        <v>0.3</v>
      </c>
      <c r="E39" s="175">
        <f>Evap!K10</f>
        <v>0.188</v>
      </c>
      <c r="F39" s="180">
        <f>Evap!J10</f>
        <v>79840</v>
      </c>
      <c r="G39" s="114">
        <f xml:space="preserve"> IF(E39= "", "ERROR", IF(F39= "", "ERROR",astm((astm(D39,3)-(astm(E39,3)))*F39,0)))</f>
        <v>8942</v>
      </c>
      <c r="H39" s="176">
        <v>43830</v>
      </c>
      <c r="I39" s="205">
        <f>DATE(YEAR(H39)+5,MONTH(H39),DAY(H39))</f>
        <v>45657</v>
      </c>
      <c r="J39" s="206">
        <f>DATE(YEAR(H39)+5,MONTH(H39),DAY(H39))</f>
        <v>45657</v>
      </c>
      <c r="K39" s="26"/>
      <c r="L39" s="11"/>
      <c r="M39" s="4"/>
    </row>
    <row r="40" spans="1:13" s="1" customFormat="1" ht="15.65">
      <c r="A40" s="84">
        <v>43952</v>
      </c>
      <c r="B40" s="23">
        <v>2019</v>
      </c>
      <c r="C40" s="172" t="s">
        <v>140</v>
      </c>
      <c r="D40" s="179">
        <f t="shared" si="3"/>
        <v>0.4</v>
      </c>
      <c r="E40" s="62">
        <f>Evap!Q10</f>
        <v>0.33700000000000002</v>
      </c>
      <c r="F40" s="177">
        <f>Evap!P10</f>
        <v>134000</v>
      </c>
      <c r="G40" s="112">
        <f xml:space="preserve"> IF(E40= "", "ERROR", IF(F40= "", "ERROR",astm((astm(D40,3)-(astm(E40,3)))*F40,0)))</f>
        <v>8442</v>
      </c>
      <c r="H40" s="69">
        <v>43830</v>
      </c>
      <c r="I40" s="207">
        <f t="shared" ref="I40:I41" si="4">DATE(YEAR(H40)+5,MONTH(H40),DAY(H40))</f>
        <v>45657</v>
      </c>
      <c r="J40" s="204">
        <f t="shared" ref="J40:J41" si="5">DATE(YEAR(H40)+5,MONTH(H40),DAY(H40))</f>
        <v>45657</v>
      </c>
      <c r="K40" s="27"/>
      <c r="L40" s="11"/>
      <c r="M40" s="4"/>
    </row>
    <row r="41" spans="1:13" s="1" customFormat="1" ht="15.65">
      <c r="A41" s="84">
        <v>43952</v>
      </c>
      <c r="B41" s="23">
        <v>2019</v>
      </c>
      <c r="C41" s="173" t="s">
        <v>75</v>
      </c>
      <c r="D41" s="179">
        <f t="shared" si="3"/>
        <v>0.5</v>
      </c>
      <c r="E41" s="62">
        <f>Evap!K15</f>
        <v>0.48099999999999998</v>
      </c>
      <c r="F41" s="177">
        <f>Evap!J15</f>
        <v>120049</v>
      </c>
      <c r="G41" s="112">
        <f xml:space="preserve"> IF(E41= "", "ERROR", IF(F41= "", "ERROR",astm((astm(D41,3)-(astm(E41,3)))*F41,0)))</f>
        <v>2281</v>
      </c>
      <c r="H41" s="69">
        <v>43830</v>
      </c>
      <c r="I41" s="207">
        <f t="shared" si="4"/>
        <v>45657</v>
      </c>
      <c r="J41" s="204">
        <f t="shared" si="5"/>
        <v>45657</v>
      </c>
      <c r="K41" s="27"/>
      <c r="L41" s="11"/>
      <c r="M41" s="4"/>
    </row>
    <row r="42" spans="1:13" s="14" customFormat="1" ht="15.65">
      <c r="A42" s="84">
        <v>43952</v>
      </c>
      <c r="B42" s="23">
        <v>2019</v>
      </c>
      <c r="C42" s="172" t="s">
        <v>75</v>
      </c>
      <c r="D42" s="216" t="s">
        <v>9</v>
      </c>
      <c r="E42" s="217" t="s">
        <v>10</v>
      </c>
      <c r="F42" s="218" t="s">
        <v>10</v>
      </c>
      <c r="G42" s="220">
        <v>-1208</v>
      </c>
      <c r="H42" s="69">
        <v>43830</v>
      </c>
      <c r="I42" s="181" t="s">
        <v>10</v>
      </c>
      <c r="J42" s="181" t="s">
        <v>10</v>
      </c>
      <c r="K42" s="202" t="s">
        <v>275</v>
      </c>
      <c r="L42" s="11"/>
      <c r="M42" s="4"/>
    </row>
    <row r="43" spans="1:13" s="1" customFormat="1" ht="16.3" thickBot="1">
      <c r="A43" s="187">
        <v>43952</v>
      </c>
      <c r="B43" s="57">
        <v>2019</v>
      </c>
      <c r="C43" s="188" t="s">
        <v>141</v>
      </c>
      <c r="D43" s="351">
        <f t="shared" si="3"/>
        <v>0.6</v>
      </c>
      <c r="E43" s="212">
        <f>Evap!Q15</f>
        <v>0.60099999999999998</v>
      </c>
      <c r="F43" s="213">
        <f>Evap!P15</f>
        <v>116000</v>
      </c>
      <c r="G43" s="200">
        <f xml:space="preserve"> IF(E43= "", "ERROR", IF(F43= "", "ERROR",astm((astm(D43,3)-(astm(E43,3)))*F43,0)))</f>
        <v>-116</v>
      </c>
      <c r="H43" s="201">
        <v>43830</v>
      </c>
      <c r="I43" s="214" t="s">
        <v>10</v>
      </c>
      <c r="J43" s="215" t="s">
        <v>10</v>
      </c>
      <c r="K43" s="189"/>
      <c r="L43" s="11"/>
      <c r="M43" s="4"/>
    </row>
    <row r="44" spans="1:13" s="33" customFormat="1" ht="16.3" thickBot="1">
      <c r="A44" s="182"/>
      <c r="B44" s="11"/>
      <c r="C44" s="11"/>
      <c r="D44" s="11"/>
      <c r="E44" s="11"/>
      <c r="F44" s="4"/>
      <c r="G44" s="12"/>
      <c r="H44" s="66"/>
      <c r="I44" s="11"/>
      <c r="J44" s="4"/>
      <c r="K44" s="13"/>
      <c r="L44" s="11"/>
      <c r="M44" s="4"/>
    </row>
    <row r="45" spans="1:13" s="14" customFormat="1" ht="15.8" customHeight="1">
      <c r="A45" s="17"/>
      <c r="B45" s="18"/>
      <c r="C45" s="503" t="s">
        <v>212</v>
      </c>
      <c r="D45" s="504"/>
      <c r="E45" s="504"/>
      <c r="F45" s="505"/>
      <c r="G45" s="227">
        <f>G39</f>
        <v>8942</v>
      </c>
      <c r="H45" s="483" t="s">
        <v>207</v>
      </c>
      <c r="I45" s="484"/>
      <c r="J45" s="485"/>
      <c r="K45" s="13"/>
      <c r="L45" s="11"/>
      <c r="M45" s="4"/>
    </row>
    <row r="46" spans="1:13" s="14" customFormat="1" ht="15.65">
      <c r="A46" s="17"/>
      <c r="B46" s="18"/>
      <c r="C46" s="497" t="s">
        <v>213</v>
      </c>
      <c r="D46" s="498"/>
      <c r="E46" s="498"/>
      <c r="F46" s="499"/>
      <c r="G46" s="228">
        <f>G40</f>
        <v>8442</v>
      </c>
      <c r="H46" s="486"/>
      <c r="I46" s="487"/>
      <c r="J46" s="488"/>
      <c r="K46" s="13"/>
      <c r="L46" s="11"/>
      <c r="M46" s="4"/>
    </row>
    <row r="47" spans="1:13" s="14" customFormat="1" ht="15.65">
      <c r="A47" s="17"/>
      <c r="B47" s="18"/>
      <c r="C47" s="497" t="s">
        <v>214</v>
      </c>
      <c r="D47" s="498"/>
      <c r="E47" s="498"/>
      <c r="F47" s="499"/>
      <c r="G47" s="228">
        <f>G41</f>
        <v>2281</v>
      </c>
      <c r="H47" s="486"/>
      <c r="I47" s="487"/>
      <c r="J47" s="488"/>
      <c r="K47" s="13"/>
      <c r="L47" s="11"/>
      <c r="M47" s="4"/>
    </row>
    <row r="48" spans="1:13" s="14" customFormat="1" ht="16.3" thickBot="1">
      <c r="A48" s="17"/>
      <c r="B48" s="18"/>
      <c r="C48" s="500" t="s">
        <v>215</v>
      </c>
      <c r="D48" s="501"/>
      <c r="E48" s="501"/>
      <c r="F48" s="502"/>
      <c r="G48" s="223">
        <f>G43</f>
        <v>-116</v>
      </c>
      <c r="H48" s="489"/>
      <c r="I48" s="490"/>
      <c r="J48" s="491"/>
      <c r="K48" s="13"/>
      <c r="L48" s="11"/>
      <c r="M48" s="4"/>
    </row>
    <row r="49" spans="1:13" ht="13.6" thickBot="1">
      <c r="L49" s="20"/>
      <c r="M49" s="20"/>
    </row>
    <row r="50" spans="1:13" ht="17">
      <c r="A50" s="239" t="s">
        <v>234</v>
      </c>
      <c r="C50" s="512" t="s">
        <v>216</v>
      </c>
      <c r="D50" s="513"/>
      <c r="E50" s="513"/>
      <c r="F50" s="513"/>
      <c r="G50" s="352">
        <f>G21+G33+G45</f>
        <v>11850</v>
      </c>
      <c r="L50" s="20"/>
      <c r="M50" s="20"/>
    </row>
    <row r="51" spans="1:13" ht="15.65">
      <c r="C51" s="514" t="s">
        <v>217</v>
      </c>
      <c r="D51" s="515"/>
      <c r="E51" s="515"/>
      <c r="F51" s="515"/>
      <c r="G51" s="353">
        <f>G22+G34+G46</f>
        <v>8442</v>
      </c>
      <c r="L51" s="20"/>
      <c r="M51" s="20"/>
    </row>
    <row r="52" spans="1:13" ht="15.65">
      <c r="C52" s="514" t="s">
        <v>218</v>
      </c>
      <c r="D52" s="515"/>
      <c r="E52" s="515"/>
      <c r="F52" s="515"/>
      <c r="G52" s="353">
        <f>G35+G47</f>
        <v>2281</v>
      </c>
      <c r="L52" s="20"/>
      <c r="M52" s="20"/>
    </row>
    <row r="53" spans="1:13" ht="16.3" thickBot="1">
      <c r="C53" s="510" t="s">
        <v>219</v>
      </c>
      <c r="D53" s="511"/>
      <c r="E53" s="511"/>
      <c r="F53" s="511"/>
      <c r="G53" s="354">
        <f>G36+G48</f>
        <v>455</v>
      </c>
      <c r="L53" s="20"/>
      <c r="M53" s="20"/>
    </row>
  </sheetData>
  <mergeCells count="39">
    <mergeCell ref="C53:F53"/>
    <mergeCell ref="H45:J48"/>
    <mergeCell ref="C48:F48"/>
    <mergeCell ref="K12:K14"/>
    <mergeCell ref="A13:A14"/>
    <mergeCell ref="C50:F50"/>
    <mergeCell ref="C51:F51"/>
    <mergeCell ref="C52:F52"/>
    <mergeCell ref="B13:B14"/>
    <mergeCell ref="C13:C14"/>
    <mergeCell ref="G12:G13"/>
    <mergeCell ref="D21:F21"/>
    <mergeCell ref="A24:C24"/>
    <mergeCell ref="C35:F35"/>
    <mergeCell ref="H12:H14"/>
    <mergeCell ref="I12:I14"/>
    <mergeCell ref="A9:C9"/>
    <mergeCell ref="D9:F9"/>
    <mergeCell ref="B10:C10"/>
    <mergeCell ref="D10:F10"/>
    <mergeCell ref="D12:F12"/>
    <mergeCell ref="A1:K1"/>
    <mergeCell ref="A7:C7"/>
    <mergeCell ref="D7:E7"/>
    <mergeCell ref="A8:C8"/>
    <mergeCell ref="D8:F8"/>
    <mergeCell ref="A5:K5"/>
    <mergeCell ref="A4:K4"/>
    <mergeCell ref="B2:J2"/>
    <mergeCell ref="H33:J36"/>
    <mergeCell ref="H21:J22"/>
    <mergeCell ref="J12:J14"/>
    <mergeCell ref="C46:F46"/>
    <mergeCell ref="C47:F47"/>
    <mergeCell ref="D22:F22"/>
    <mergeCell ref="C33:F33"/>
    <mergeCell ref="C34:F34"/>
    <mergeCell ref="C36:F36"/>
    <mergeCell ref="C45:F45"/>
  </mergeCells>
  <dataValidations count="5">
    <dataValidation type="list" allowBlank="1" showInputMessage="1" showErrorMessage="1" errorTitle="Invalid Selection!!" error="Only a Final Model Year Report is required." sqref="D8:F8" xr:uid="{00000000-0002-0000-0500-000000000000}">
      <formula1>"Primary--(Used for 2017-2022MYs), Alternative---(Used for 2017-2022MYs), "</formula1>
    </dataValidation>
    <dataValidation type="list" allowBlank="1" showInputMessage="1" showErrorMessage="1" errorTitle="Invalid Selection!!" error="This template is designed for the FTP 120k useful life averaging set." sqref="D10:F10" xr:uid="{00000000-0002-0000-0500-000001000000}">
      <formula1>"Yes, No"</formula1>
    </dataValidation>
    <dataValidation type="whole" allowBlank="1" showInputMessage="1" showErrorMessage="1" errorTitle="Invalid Value !!!" error="Must be a whole number from 0 to 5,000,000 !!!" sqref="F30 F17:F18 F25:F27 F32 F39:F41 F43" xr:uid="{00000000-0002-0000-0500-000002000000}">
      <formula1>0</formula1>
      <formula2>5000000</formula2>
    </dataValidation>
    <dataValidation type="list" allowBlank="1" showInputMessage="1" showErrorMessage="1" sqref="C17:C18" xr:uid="{00000000-0002-0000-0500-000003000000}">
      <formula1>"LDV/LDT1, LDT2"</formula1>
    </dataValidation>
    <dataValidation type="list" allowBlank="1" showInputMessage="1" showErrorMessage="1" sqref="C25:C32 C39:C43" xr:uid="{00000000-0002-0000-0500-000004000000}">
      <formula1>"LDV/LDT1, LDT2, HLDT/MDPV, HDV"</formula1>
    </dataValidation>
  </dataValidations>
  <pageMargins left="0.75" right="0.75" top="0.5" bottom="0.25" header="0.3" footer="0.3"/>
  <pageSetup paperSize="5" scale="56" orientation="landscape" r:id="rId1"/>
  <headerFooter differentFirst="1">
    <firstHeader>&amp;L&amp;G&amp;C&amp;"-,Bold"EPA Tier 3 Averaging Banking &amp; Trading Reporting Template&amp;R&amp;"-,Regular"Office of Transportation and Air Quality
August, 2018</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showInputMessage="1" showErrorMessage="1" errorTitle="Invalid Year" error="Must be from Model Years 2017-2027." xr:uid="{00000000-0002-0000-0500-000005000000}">
          <x14:formula1>
            <xm:f>Sheet2!$E$3:$E$13</xm:f>
          </x14:formula1>
          <xm:sqref>D7:E7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94"/>
  <sheetViews>
    <sheetView workbookViewId="0"/>
  </sheetViews>
  <sheetFormatPr defaultRowHeight="12.9"/>
  <cols>
    <col min="1" max="1" width="9.5" customWidth="1"/>
    <col min="3" max="3" width="12.25" customWidth="1"/>
    <col min="8" max="8" width="12" customWidth="1"/>
  </cols>
  <sheetData>
    <row r="1" spans="1:15" ht="14.3">
      <c r="A1" s="243">
        <v>0</v>
      </c>
      <c r="B1" s="243"/>
      <c r="C1" s="243">
        <v>120</v>
      </c>
      <c r="D1" s="243">
        <v>120</v>
      </c>
      <c r="E1" s="243">
        <v>2015</v>
      </c>
      <c r="F1" s="243">
        <v>2010</v>
      </c>
      <c r="G1" s="243" t="s">
        <v>32</v>
      </c>
      <c r="H1" s="243" t="s">
        <v>156</v>
      </c>
      <c r="I1" s="243">
        <v>160</v>
      </c>
      <c r="J1" s="243">
        <v>160</v>
      </c>
      <c r="K1" s="243"/>
      <c r="L1" s="243"/>
      <c r="M1" s="243"/>
      <c r="N1" s="243"/>
      <c r="O1" s="243"/>
    </row>
    <row r="2" spans="1:15" ht="14.3">
      <c r="A2" s="243">
        <v>0.01</v>
      </c>
      <c r="B2" s="243"/>
      <c r="C2" s="243">
        <v>150</v>
      </c>
      <c r="D2" s="243">
        <v>150</v>
      </c>
      <c r="E2" s="243">
        <v>2016</v>
      </c>
      <c r="F2" s="243">
        <v>2011</v>
      </c>
      <c r="G2" s="243" t="s">
        <v>33</v>
      </c>
      <c r="H2" s="243" t="s">
        <v>157</v>
      </c>
      <c r="I2" s="243">
        <v>125</v>
      </c>
      <c r="J2" s="243">
        <v>125</v>
      </c>
      <c r="K2" s="243"/>
      <c r="L2" s="243"/>
      <c r="M2" s="243"/>
      <c r="N2" s="243"/>
      <c r="O2" s="243"/>
    </row>
    <row r="3" spans="1:15" ht="14.3">
      <c r="A3" s="243">
        <v>0.02</v>
      </c>
      <c r="B3" s="243"/>
      <c r="C3" s="244" t="s">
        <v>57</v>
      </c>
      <c r="D3" s="243" t="s">
        <v>38</v>
      </c>
      <c r="E3" s="243">
        <v>2017</v>
      </c>
      <c r="F3" s="243">
        <v>2012</v>
      </c>
      <c r="G3" s="243"/>
      <c r="H3" s="243" t="s">
        <v>158</v>
      </c>
      <c r="I3" s="243">
        <v>110</v>
      </c>
      <c r="J3" s="243">
        <v>70</v>
      </c>
      <c r="K3" s="243"/>
      <c r="L3" s="243"/>
      <c r="M3" s="243"/>
      <c r="N3" s="243"/>
      <c r="O3" s="243"/>
    </row>
    <row r="4" spans="1:15" ht="14.3">
      <c r="A4" s="243">
        <v>0.03</v>
      </c>
      <c r="B4" s="243"/>
      <c r="C4" s="244">
        <v>3</v>
      </c>
      <c r="D4" s="243"/>
      <c r="E4" s="243">
        <v>2018</v>
      </c>
      <c r="F4" s="243">
        <v>2013</v>
      </c>
      <c r="G4" s="243"/>
      <c r="H4" s="245">
        <v>2015</v>
      </c>
      <c r="I4" s="243">
        <v>85</v>
      </c>
      <c r="J4" s="243">
        <v>50</v>
      </c>
      <c r="K4" s="243"/>
      <c r="L4" s="243"/>
      <c r="M4" s="243"/>
      <c r="N4" s="243"/>
      <c r="O4" s="243"/>
    </row>
    <row r="5" spans="1:15" ht="14.3">
      <c r="A5" s="243">
        <v>0.04</v>
      </c>
      <c r="B5" s="243"/>
      <c r="C5" s="243" t="s">
        <v>74</v>
      </c>
      <c r="D5" s="243" t="s">
        <v>149</v>
      </c>
      <c r="E5" s="243">
        <v>2019</v>
      </c>
      <c r="F5" s="243">
        <v>2014</v>
      </c>
      <c r="G5" s="243"/>
      <c r="H5" s="245">
        <v>2016</v>
      </c>
      <c r="I5" s="243">
        <v>70</v>
      </c>
      <c r="J5" s="243">
        <v>30</v>
      </c>
      <c r="K5" s="243"/>
      <c r="L5" s="243"/>
      <c r="M5" s="243"/>
      <c r="N5" s="243"/>
      <c r="O5" s="243"/>
    </row>
    <row r="6" spans="1:15" ht="14.3">
      <c r="A6" s="243">
        <v>0.05</v>
      </c>
      <c r="B6" s="243"/>
      <c r="C6" s="243" t="s">
        <v>75</v>
      </c>
      <c r="D6" s="243" t="s">
        <v>150</v>
      </c>
      <c r="E6" s="243">
        <v>2020</v>
      </c>
      <c r="F6" s="243">
        <v>2015</v>
      </c>
      <c r="G6" s="243"/>
      <c r="H6" s="245">
        <v>2017</v>
      </c>
      <c r="I6" s="243">
        <v>50</v>
      </c>
      <c r="J6" s="243">
        <v>20</v>
      </c>
      <c r="K6" s="243"/>
      <c r="L6" s="243"/>
      <c r="M6" s="243"/>
      <c r="N6" s="243"/>
      <c r="O6" s="243"/>
    </row>
    <row r="7" spans="1:15" ht="14.3">
      <c r="A7" s="243">
        <v>0.06</v>
      </c>
      <c r="B7" s="243"/>
      <c r="C7" s="243"/>
      <c r="D7" s="243" t="s">
        <v>152</v>
      </c>
      <c r="E7" s="243">
        <v>2021</v>
      </c>
      <c r="F7" s="243">
        <v>2016</v>
      </c>
      <c r="G7" s="243"/>
      <c r="H7" s="245" t="s">
        <v>159</v>
      </c>
      <c r="I7" s="243" t="s">
        <v>41</v>
      </c>
      <c r="J7" s="243">
        <v>0</v>
      </c>
      <c r="K7" s="243"/>
      <c r="L7" s="243"/>
      <c r="M7" s="243"/>
      <c r="N7" s="243"/>
      <c r="O7" s="243"/>
    </row>
    <row r="8" spans="1:15" ht="14.3">
      <c r="A8" s="243">
        <v>7.0000000000000007E-2</v>
      </c>
      <c r="B8" s="243"/>
      <c r="C8" s="243" t="s">
        <v>137</v>
      </c>
      <c r="D8" s="243" t="s">
        <v>151</v>
      </c>
      <c r="E8" s="243">
        <v>2022</v>
      </c>
      <c r="F8" s="243">
        <v>2017</v>
      </c>
      <c r="G8" s="243"/>
      <c r="H8" s="243"/>
      <c r="I8" s="243">
        <v>30</v>
      </c>
      <c r="J8" s="243"/>
      <c r="K8" s="243"/>
      <c r="L8" s="243"/>
      <c r="M8" s="243"/>
      <c r="N8" s="243"/>
      <c r="O8" s="243"/>
    </row>
    <row r="9" spans="1:15" ht="14.3">
      <c r="A9" s="243">
        <v>0.08</v>
      </c>
      <c r="B9" s="243"/>
      <c r="C9" s="243" t="s">
        <v>139</v>
      </c>
      <c r="D9" s="243" t="s">
        <v>159</v>
      </c>
      <c r="E9" s="243">
        <v>2023</v>
      </c>
      <c r="F9" s="243">
        <v>2018</v>
      </c>
      <c r="G9" s="243"/>
      <c r="H9" s="243"/>
      <c r="I9" s="243">
        <v>20</v>
      </c>
      <c r="J9" s="243"/>
      <c r="K9" s="243"/>
      <c r="L9" s="243"/>
      <c r="M9" s="243"/>
      <c r="N9" s="243"/>
      <c r="O9" s="243"/>
    </row>
    <row r="10" spans="1:15" ht="14.3">
      <c r="A10" s="243">
        <v>0.09</v>
      </c>
      <c r="B10" s="243"/>
      <c r="C10" s="243" t="s">
        <v>140</v>
      </c>
      <c r="D10" s="243" t="s">
        <v>179</v>
      </c>
      <c r="E10" s="243">
        <v>2024</v>
      </c>
      <c r="F10" s="243">
        <v>2019</v>
      </c>
      <c r="G10" s="243"/>
      <c r="H10" s="243"/>
      <c r="I10" s="243">
        <v>0</v>
      </c>
      <c r="J10" s="243"/>
      <c r="K10" s="243"/>
      <c r="L10" s="243"/>
      <c r="M10" s="243"/>
      <c r="N10" s="243"/>
      <c r="O10" s="243"/>
    </row>
    <row r="11" spans="1:15" ht="14.3">
      <c r="A11" s="243">
        <v>0.1</v>
      </c>
      <c r="B11" s="243"/>
      <c r="C11" s="243" t="s">
        <v>75</v>
      </c>
      <c r="D11" s="243"/>
      <c r="E11" s="243">
        <v>2025</v>
      </c>
      <c r="F11" s="243">
        <v>2020</v>
      </c>
      <c r="G11" s="243"/>
      <c r="H11" s="243"/>
      <c r="I11" s="243"/>
      <c r="J11" s="243"/>
      <c r="K11" s="243"/>
      <c r="L11" s="243"/>
      <c r="M11" s="243"/>
      <c r="N11" s="243"/>
      <c r="O11" s="243"/>
    </row>
    <row r="12" spans="1:15" ht="14.3">
      <c r="A12" s="243">
        <v>0.11</v>
      </c>
      <c r="B12" s="243"/>
      <c r="C12" s="243" t="s">
        <v>141</v>
      </c>
      <c r="D12" s="243"/>
      <c r="E12" s="243">
        <v>2026</v>
      </c>
      <c r="F12" s="243">
        <v>2021</v>
      </c>
      <c r="G12" s="243"/>
      <c r="H12" s="246" t="s">
        <v>61</v>
      </c>
      <c r="I12" s="247">
        <v>395</v>
      </c>
      <c r="J12" s="243" t="s">
        <v>63</v>
      </c>
      <c r="K12" s="243"/>
      <c r="L12" s="243"/>
      <c r="M12" s="243"/>
      <c r="N12" s="243"/>
      <c r="O12" s="243"/>
    </row>
    <row r="13" spans="1:15" ht="14.3">
      <c r="A13" s="243">
        <v>0.12</v>
      </c>
      <c r="B13" s="243"/>
      <c r="C13" s="243" t="s">
        <v>169</v>
      </c>
      <c r="D13" s="243"/>
      <c r="E13" s="243">
        <v>2027</v>
      </c>
      <c r="F13" s="243">
        <v>2022</v>
      </c>
      <c r="G13" s="243"/>
      <c r="H13" s="243"/>
      <c r="I13" s="247">
        <v>340</v>
      </c>
      <c r="J13" s="243" t="s">
        <v>63</v>
      </c>
      <c r="K13" s="243"/>
      <c r="L13" s="243"/>
      <c r="M13" s="243"/>
      <c r="N13" s="243"/>
      <c r="O13" s="243"/>
    </row>
    <row r="14" spans="1:15" ht="14.3">
      <c r="A14" s="243">
        <v>0.13</v>
      </c>
      <c r="B14" s="243"/>
      <c r="C14" s="243" t="s">
        <v>170</v>
      </c>
      <c r="D14" s="243"/>
      <c r="E14" s="243"/>
      <c r="F14" s="243">
        <v>2023</v>
      </c>
      <c r="G14" s="243"/>
      <c r="H14" s="243"/>
      <c r="I14" s="247">
        <v>250</v>
      </c>
      <c r="J14" s="243"/>
      <c r="K14" s="243"/>
      <c r="L14" s="243"/>
      <c r="M14" s="243"/>
      <c r="N14" s="243"/>
      <c r="O14" s="243"/>
    </row>
    <row r="15" spans="1:15" ht="14.3">
      <c r="A15" s="243">
        <v>0.14000000000000001</v>
      </c>
      <c r="B15" s="243"/>
      <c r="C15" s="243"/>
      <c r="D15" s="243"/>
      <c r="E15" s="243"/>
      <c r="F15" s="243">
        <v>2024</v>
      </c>
      <c r="G15" s="243"/>
      <c r="H15" s="243"/>
      <c r="I15" s="247">
        <v>150</v>
      </c>
      <c r="J15" s="243"/>
      <c r="K15" s="243"/>
      <c r="L15" s="243"/>
      <c r="M15" s="243"/>
      <c r="N15" s="243"/>
      <c r="O15" s="243"/>
    </row>
    <row r="16" spans="1:15" ht="14.3">
      <c r="A16" s="243">
        <v>0.15</v>
      </c>
      <c r="B16" s="243"/>
      <c r="C16" s="243"/>
      <c r="D16" s="243"/>
      <c r="E16" s="243"/>
      <c r="F16" s="243">
        <v>2025</v>
      </c>
      <c r="G16" s="243"/>
      <c r="H16" s="243" t="s">
        <v>62</v>
      </c>
      <c r="I16" s="247">
        <v>630</v>
      </c>
      <c r="J16" s="243"/>
      <c r="K16" s="243"/>
      <c r="L16" s="243"/>
      <c r="M16" s="243"/>
      <c r="N16" s="243"/>
      <c r="O16" s="243"/>
    </row>
    <row r="17" spans="1:15" ht="14.3">
      <c r="A17" s="243">
        <v>0.16</v>
      </c>
      <c r="B17" s="243"/>
      <c r="C17" s="243"/>
      <c r="D17" s="243"/>
      <c r="E17" s="243"/>
      <c r="F17" s="243">
        <v>2026</v>
      </c>
      <c r="G17" s="243"/>
      <c r="H17" s="243"/>
      <c r="I17" s="247">
        <v>570</v>
      </c>
      <c r="J17" s="243" t="s">
        <v>63</v>
      </c>
      <c r="K17" s="243"/>
      <c r="L17" s="243"/>
      <c r="M17" s="243"/>
      <c r="N17" s="243"/>
      <c r="O17" s="243"/>
    </row>
    <row r="18" spans="1:15" ht="14.3">
      <c r="A18" s="243">
        <v>0.17</v>
      </c>
      <c r="B18" s="243"/>
      <c r="C18" s="243"/>
      <c r="D18" s="243"/>
      <c r="E18" s="243"/>
      <c r="F18" s="243">
        <v>2027</v>
      </c>
      <c r="G18" s="243"/>
      <c r="H18" s="243"/>
      <c r="I18" s="247">
        <v>400</v>
      </c>
      <c r="J18" s="243" t="s">
        <v>63</v>
      </c>
      <c r="K18" s="243"/>
      <c r="L18" s="243"/>
      <c r="M18" s="243"/>
      <c r="N18" s="243"/>
      <c r="O18" s="243"/>
    </row>
    <row r="19" spans="1:15" ht="14.3">
      <c r="A19" s="243">
        <v>0.18</v>
      </c>
      <c r="B19" s="243"/>
      <c r="C19" s="243"/>
      <c r="D19" s="243"/>
      <c r="E19" s="243"/>
      <c r="F19" s="243"/>
      <c r="G19" s="243"/>
      <c r="H19" s="243"/>
      <c r="I19" s="247">
        <v>270</v>
      </c>
      <c r="J19" s="243"/>
      <c r="K19" s="243"/>
      <c r="L19" s="243"/>
      <c r="M19" s="243"/>
      <c r="N19" s="243"/>
      <c r="O19" s="243"/>
    </row>
    <row r="20" spans="1:15" ht="14.3">
      <c r="A20" s="243" t="s">
        <v>38</v>
      </c>
      <c r="B20" s="243"/>
      <c r="C20" s="243"/>
      <c r="D20" s="243"/>
      <c r="E20" s="243"/>
      <c r="F20" s="243"/>
      <c r="G20" s="243"/>
      <c r="H20" s="243"/>
      <c r="I20" s="247">
        <v>230</v>
      </c>
      <c r="J20" s="243"/>
      <c r="K20" s="243"/>
      <c r="L20" s="243"/>
      <c r="M20" s="243"/>
      <c r="N20" s="243"/>
      <c r="O20" s="243"/>
    </row>
    <row r="21" spans="1:15" ht="14.3">
      <c r="A21" s="243"/>
      <c r="B21" s="243"/>
      <c r="C21" s="243"/>
      <c r="D21" s="243"/>
      <c r="E21" s="243"/>
      <c r="F21" s="243"/>
      <c r="G21" s="243"/>
      <c r="H21" s="243" t="s">
        <v>64</v>
      </c>
      <c r="I21" s="247">
        <v>200</v>
      </c>
      <c r="J21" s="243"/>
      <c r="K21" s="243"/>
      <c r="L21" s="243"/>
      <c r="M21" s="243"/>
      <c r="N21" s="243"/>
      <c r="O21" s="243"/>
    </row>
    <row r="22" spans="1:15" ht="14.3">
      <c r="A22" s="246"/>
      <c r="B22" s="248"/>
      <c r="C22" s="243"/>
      <c r="D22" s="243"/>
      <c r="E22" s="243"/>
      <c r="F22" s="243"/>
      <c r="G22" s="243"/>
      <c r="H22" s="243" t="s">
        <v>64</v>
      </c>
      <c r="I22" s="247">
        <v>0</v>
      </c>
      <c r="J22" s="243"/>
      <c r="K22" s="243" t="s">
        <v>176</v>
      </c>
      <c r="L22" s="243"/>
      <c r="M22" s="243"/>
      <c r="N22" s="243"/>
      <c r="O22" s="243"/>
    </row>
    <row r="23" spans="1:15" ht="14.3">
      <c r="A23" s="246"/>
      <c r="B23" s="248"/>
      <c r="C23" s="243"/>
      <c r="D23" s="243"/>
      <c r="E23" s="243"/>
      <c r="F23" s="243"/>
      <c r="G23" s="243"/>
      <c r="H23" s="243"/>
      <c r="I23" s="247" t="s">
        <v>138</v>
      </c>
      <c r="J23" s="243"/>
      <c r="K23" s="245" t="s">
        <v>57</v>
      </c>
      <c r="L23" s="243"/>
      <c r="M23" s="243"/>
      <c r="N23" s="243"/>
      <c r="O23" s="243"/>
    </row>
    <row r="24" spans="1:15" ht="14.3">
      <c r="A24" s="243"/>
      <c r="B24" s="248"/>
      <c r="C24" s="243"/>
      <c r="D24" s="243"/>
      <c r="E24" s="243"/>
      <c r="F24" s="243"/>
      <c r="G24" s="243"/>
      <c r="H24" s="243"/>
      <c r="I24" s="248">
        <v>0</v>
      </c>
      <c r="J24" s="243"/>
      <c r="K24" s="245">
        <v>3</v>
      </c>
      <c r="L24" s="243"/>
      <c r="M24" s="243"/>
      <c r="N24" s="243"/>
      <c r="O24" s="243"/>
    </row>
    <row r="25" spans="1:15" ht="14.3">
      <c r="A25" s="243"/>
      <c r="B25" s="248"/>
      <c r="C25" s="243"/>
      <c r="D25" s="243"/>
      <c r="E25" s="243"/>
      <c r="F25" s="243"/>
      <c r="G25" s="243"/>
      <c r="H25" s="243"/>
      <c r="I25" s="248">
        <v>2.5000000000000001E-2</v>
      </c>
      <c r="J25" s="243"/>
      <c r="K25" s="245">
        <v>4</v>
      </c>
    </row>
    <row r="26" spans="1:15" ht="14.3">
      <c r="A26" s="243"/>
      <c r="B26" s="248"/>
      <c r="C26" s="243"/>
      <c r="D26" s="243"/>
      <c r="E26" s="243"/>
      <c r="F26" s="243"/>
      <c r="G26" s="243"/>
      <c r="H26" s="243"/>
      <c r="I26" s="248">
        <v>0.05</v>
      </c>
      <c r="J26" s="243"/>
      <c r="K26" s="245">
        <v>5</v>
      </c>
    </row>
    <row r="27" spans="1:15" ht="14.3">
      <c r="A27" s="243" t="s">
        <v>104</v>
      </c>
      <c r="B27" s="248"/>
      <c r="C27" s="243"/>
      <c r="D27" s="243"/>
      <c r="E27" s="243"/>
      <c r="F27" s="243"/>
      <c r="G27" s="243"/>
      <c r="H27" s="243"/>
      <c r="I27" s="248">
        <v>7.4999999999999997E-2</v>
      </c>
      <c r="J27" s="243"/>
      <c r="K27" s="245">
        <v>6</v>
      </c>
    </row>
    <row r="28" spans="1:15" ht="14.3">
      <c r="A28" s="243" t="s">
        <v>91</v>
      </c>
      <c r="B28" s="248"/>
      <c r="C28" s="243"/>
      <c r="D28" s="243"/>
      <c r="E28" s="243"/>
      <c r="F28" s="243"/>
      <c r="G28" s="243"/>
      <c r="H28" s="243"/>
      <c r="I28" s="248">
        <v>0.1</v>
      </c>
      <c r="J28" s="243"/>
      <c r="K28" s="245">
        <v>7</v>
      </c>
    </row>
    <row r="29" spans="1:15" ht="14.3">
      <c r="A29" s="243" t="s">
        <v>92</v>
      </c>
      <c r="B29" s="248"/>
      <c r="C29" s="243"/>
      <c r="D29" s="243"/>
      <c r="E29" s="243"/>
      <c r="F29" s="243"/>
      <c r="G29" s="243"/>
      <c r="H29" s="243"/>
      <c r="I29" s="248">
        <v>0.125</v>
      </c>
      <c r="J29" s="243"/>
      <c r="K29" s="245">
        <v>8</v>
      </c>
    </row>
    <row r="30" spans="1:15" ht="14.3">
      <c r="A30" s="243" t="s">
        <v>93</v>
      </c>
      <c r="B30" s="248"/>
      <c r="C30" s="243"/>
      <c r="D30" s="243"/>
      <c r="E30" s="243"/>
      <c r="F30" s="243"/>
      <c r="G30" s="243"/>
      <c r="H30" s="243"/>
      <c r="I30" s="248">
        <v>0.15</v>
      </c>
      <c r="J30" s="243"/>
      <c r="K30" s="243"/>
    </row>
    <row r="31" spans="1:15" ht="14.3">
      <c r="A31" s="243" t="s">
        <v>94</v>
      </c>
      <c r="B31" s="248"/>
      <c r="C31" s="243"/>
      <c r="D31" s="243"/>
      <c r="E31" s="243"/>
      <c r="F31" s="243"/>
      <c r="G31" s="243"/>
      <c r="H31" s="243"/>
      <c r="I31" s="248">
        <v>0.17499999999999999</v>
      </c>
      <c r="J31" s="243"/>
      <c r="K31" s="243" t="s">
        <v>177</v>
      </c>
    </row>
    <row r="32" spans="1:15" ht="14.3">
      <c r="A32" s="243" t="s">
        <v>95</v>
      </c>
      <c r="B32" s="248"/>
      <c r="C32" s="243"/>
      <c r="D32" s="243"/>
      <c r="E32" s="243"/>
      <c r="F32" s="243"/>
      <c r="G32" s="243"/>
      <c r="H32" s="243"/>
      <c r="I32" s="248">
        <v>0.2</v>
      </c>
      <c r="J32" s="243"/>
      <c r="K32" s="243" t="s">
        <v>178</v>
      </c>
    </row>
    <row r="33" spans="1:11" ht="14.3">
      <c r="A33" s="243" t="s">
        <v>96</v>
      </c>
      <c r="B33" s="248"/>
      <c r="C33" s="243"/>
      <c r="D33" s="243"/>
      <c r="E33" s="243"/>
      <c r="F33" s="243"/>
      <c r="G33" s="243"/>
      <c r="H33" s="243"/>
      <c r="I33" s="248">
        <v>0.22500000000000001</v>
      </c>
      <c r="J33" s="243"/>
      <c r="K33" s="243"/>
    </row>
    <row r="34" spans="1:11" ht="14.3">
      <c r="A34" s="243" t="s">
        <v>97</v>
      </c>
      <c r="B34" s="248"/>
      <c r="C34" s="243"/>
      <c r="D34" s="243"/>
      <c r="E34" s="243"/>
      <c r="F34" s="243"/>
      <c r="G34" s="243"/>
      <c r="H34" s="243"/>
      <c r="I34" s="248">
        <v>0.25</v>
      </c>
      <c r="J34" s="243"/>
      <c r="K34" s="243"/>
    </row>
    <row r="35" spans="1:11" ht="14.3">
      <c r="A35" s="243" t="s">
        <v>98</v>
      </c>
      <c r="B35" s="248"/>
      <c r="C35" s="243"/>
      <c r="D35" s="243"/>
      <c r="E35" s="243"/>
      <c r="F35" s="243"/>
      <c r="G35" s="243"/>
      <c r="H35" s="243"/>
      <c r="I35" s="248">
        <v>0.27500000000000002</v>
      </c>
      <c r="J35" s="243"/>
      <c r="K35" s="243"/>
    </row>
    <row r="36" spans="1:11" ht="14.3">
      <c r="A36" s="243" t="s">
        <v>99</v>
      </c>
      <c r="B36" s="248"/>
      <c r="C36" s="243"/>
      <c r="D36" s="243"/>
      <c r="E36" s="243"/>
      <c r="F36" s="243"/>
      <c r="G36" s="243"/>
      <c r="H36" s="243"/>
      <c r="I36" s="248">
        <v>0.3</v>
      </c>
      <c r="J36" s="243"/>
      <c r="K36" s="243"/>
    </row>
    <row r="37" spans="1:11" ht="14.3">
      <c r="A37" s="243" t="s">
        <v>100</v>
      </c>
      <c r="B37" s="243"/>
      <c r="C37" s="243"/>
      <c r="D37" s="243"/>
      <c r="E37" s="243"/>
      <c r="F37" s="243"/>
      <c r="G37" s="243"/>
      <c r="H37" s="243"/>
      <c r="I37" s="248">
        <v>0.32500000000000001</v>
      </c>
      <c r="J37" s="243"/>
      <c r="K37" s="243"/>
    </row>
    <row r="38" spans="1:11" ht="14.3">
      <c r="A38" s="243" t="s">
        <v>101</v>
      </c>
      <c r="B38" s="243"/>
      <c r="C38" s="243"/>
      <c r="D38" s="243"/>
      <c r="E38" s="243"/>
      <c r="F38" s="243"/>
      <c r="G38" s="243"/>
      <c r="H38" s="243"/>
      <c r="I38" s="248">
        <v>0.35</v>
      </c>
      <c r="J38" s="243"/>
      <c r="K38" s="243"/>
    </row>
    <row r="39" spans="1:11" ht="14.3">
      <c r="A39" s="243" t="s">
        <v>102</v>
      </c>
      <c r="B39" s="243"/>
      <c r="C39" s="243"/>
      <c r="D39" s="243"/>
      <c r="E39" s="243"/>
      <c r="F39" s="243"/>
      <c r="G39" s="243"/>
      <c r="H39" s="243"/>
      <c r="I39" s="248">
        <v>0.375</v>
      </c>
      <c r="J39" s="243"/>
      <c r="K39" s="243"/>
    </row>
    <row r="40" spans="1:11" ht="14.3">
      <c r="A40" s="243" t="s">
        <v>103</v>
      </c>
      <c r="B40" s="243"/>
      <c r="C40" s="243"/>
      <c r="D40" s="243"/>
      <c r="E40" s="243"/>
      <c r="F40" s="243"/>
      <c r="G40" s="243"/>
      <c r="H40" s="243"/>
      <c r="I40" s="248">
        <v>0.4</v>
      </c>
      <c r="J40" s="243"/>
      <c r="K40" s="243"/>
    </row>
    <row r="41" spans="1:11" ht="14.3">
      <c r="A41" s="249"/>
      <c r="B41" s="249"/>
      <c r="C41" s="249"/>
      <c r="D41" s="249"/>
      <c r="E41" s="249"/>
      <c r="F41" s="249"/>
      <c r="G41" s="249"/>
      <c r="H41" s="249"/>
      <c r="I41" s="248">
        <v>0.42499999999999999</v>
      </c>
      <c r="J41" s="243"/>
      <c r="K41" s="243"/>
    </row>
    <row r="42" spans="1:11" ht="14.3">
      <c r="A42" s="516" t="s">
        <v>306</v>
      </c>
      <c r="B42" s="517"/>
      <c r="C42" s="517"/>
      <c r="D42" s="517"/>
      <c r="E42" s="517"/>
      <c r="F42" s="517"/>
      <c r="G42" s="517"/>
      <c r="H42" s="517"/>
      <c r="I42" s="248">
        <v>0.45</v>
      </c>
      <c r="J42" s="243"/>
    </row>
    <row r="43" spans="1:11" ht="14.3">
      <c r="A43" s="517"/>
      <c r="B43" s="517"/>
      <c r="C43" s="517"/>
      <c r="D43" s="517"/>
      <c r="E43" s="517"/>
      <c r="F43" s="517"/>
      <c r="G43" s="517"/>
      <c r="H43" s="517"/>
      <c r="I43" s="248">
        <v>0.47499999999999998</v>
      </c>
      <c r="J43" s="243"/>
    </row>
    <row r="44" spans="1:11" ht="14.3">
      <c r="A44" s="517"/>
      <c r="B44" s="517"/>
      <c r="C44" s="517"/>
      <c r="D44" s="517"/>
      <c r="E44" s="517"/>
      <c r="F44" s="517"/>
      <c r="G44" s="517"/>
      <c r="H44" s="517"/>
      <c r="I44" s="248">
        <v>0.5</v>
      </c>
      <c r="J44" s="243"/>
    </row>
    <row r="45" spans="1:11" ht="14.3">
      <c r="A45" s="517"/>
      <c r="B45" s="517"/>
      <c r="C45" s="517"/>
      <c r="D45" s="517"/>
      <c r="E45" s="517"/>
      <c r="F45" s="517"/>
      <c r="G45" s="517"/>
      <c r="H45" s="517"/>
      <c r="I45" s="248">
        <v>0.52500000000000002</v>
      </c>
      <c r="J45" s="243"/>
    </row>
    <row r="46" spans="1:11" ht="14.3">
      <c r="A46" s="517"/>
      <c r="B46" s="517"/>
      <c r="C46" s="517"/>
      <c r="D46" s="517"/>
      <c r="E46" s="517"/>
      <c r="F46" s="517"/>
      <c r="G46" s="517"/>
      <c r="H46" s="517"/>
      <c r="I46" s="248">
        <v>0.55000000000000004</v>
      </c>
      <c r="J46" s="243"/>
    </row>
    <row r="47" spans="1:11" ht="14.3">
      <c r="A47" s="517"/>
      <c r="B47" s="517"/>
      <c r="C47" s="517"/>
      <c r="D47" s="517"/>
      <c r="E47" s="517"/>
      <c r="F47" s="517"/>
      <c r="G47" s="517"/>
      <c r="H47" s="517"/>
      <c r="I47" s="248">
        <v>0.57499999999999996</v>
      </c>
      <c r="J47" s="243"/>
    </row>
    <row r="48" spans="1:11" ht="14.3">
      <c r="A48" s="517"/>
      <c r="B48" s="517"/>
      <c r="C48" s="517"/>
      <c r="D48" s="517"/>
      <c r="E48" s="517"/>
      <c r="F48" s="517"/>
      <c r="G48" s="517"/>
      <c r="H48" s="517"/>
      <c r="I48" s="248">
        <v>0.6</v>
      </c>
      <c r="J48" s="243"/>
    </row>
    <row r="49" spans="1:10" ht="14.3">
      <c r="A49" s="517"/>
      <c r="B49" s="517"/>
      <c r="C49" s="517"/>
      <c r="D49" s="517"/>
      <c r="E49" s="517"/>
      <c r="F49" s="517"/>
      <c r="G49" s="517"/>
      <c r="H49" s="517"/>
      <c r="I49" s="248">
        <v>0.625</v>
      </c>
      <c r="J49" s="243"/>
    </row>
    <row r="50" spans="1:10" ht="14.3">
      <c r="A50" s="517"/>
      <c r="B50" s="517"/>
      <c r="C50" s="517"/>
      <c r="D50" s="517"/>
      <c r="E50" s="517"/>
      <c r="F50" s="517"/>
      <c r="G50" s="517"/>
      <c r="H50" s="517"/>
      <c r="I50" s="248">
        <v>0.65</v>
      </c>
      <c r="J50" s="243"/>
    </row>
    <row r="51" spans="1:10" ht="14.3">
      <c r="A51" s="517"/>
      <c r="B51" s="517"/>
      <c r="C51" s="517"/>
      <c r="D51" s="517"/>
      <c r="E51" s="517"/>
      <c r="F51" s="517"/>
      <c r="G51" s="517"/>
      <c r="H51" s="517"/>
      <c r="I51" s="248">
        <v>0.67500000000000004</v>
      </c>
      <c r="J51" s="243"/>
    </row>
    <row r="52" spans="1:10" ht="14.3">
      <c r="A52" s="517"/>
      <c r="B52" s="517"/>
      <c r="C52" s="517"/>
      <c r="D52" s="517"/>
      <c r="E52" s="517"/>
      <c r="F52" s="517"/>
      <c r="G52" s="517"/>
      <c r="H52" s="517"/>
      <c r="I52" s="248">
        <v>0.7</v>
      </c>
      <c r="J52" s="243"/>
    </row>
    <row r="53" spans="1:10" ht="14.3">
      <c r="A53" s="517"/>
      <c r="B53" s="517"/>
      <c r="C53" s="517"/>
      <c r="D53" s="517"/>
      <c r="E53" s="517"/>
      <c r="F53" s="517"/>
      <c r="G53" s="517"/>
      <c r="H53" s="517"/>
      <c r="I53" s="248">
        <v>0.72499999999999998</v>
      </c>
      <c r="J53" s="243"/>
    </row>
    <row r="54" spans="1:10" ht="14.3">
      <c r="A54" s="517"/>
      <c r="B54" s="517"/>
      <c r="C54" s="517"/>
      <c r="D54" s="517"/>
      <c r="E54" s="517"/>
      <c r="F54" s="517"/>
      <c r="G54" s="517"/>
      <c r="H54" s="517"/>
      <c r="I54" s="248">
        <v>0.75</v>
      </c>
      <c r="J54" s="243"/>
    </row>
    <row r="55" spans="1:10" ht="14.3">
      <c r="A55" s="517"/>
      <c r="B55" s="517"/>
      <c r="C55" s="517"/>
      <c r="D55" s="517"/>
      <c r="E55" s="517"/>
      <c r="F55" s="517"/>
      <c r="G55" s="517"/>
      <c r="H55" s="517"/>
      <c r="I55" s="248">
        <v>0.77500000000000002</v>
      </c>
      <c r="J55" s="243"/>
    </row>
    <row r="56" spans="1:10" ht="14.3">
      <c r="A56" s="517"/>
      <c r="B56" s="517"/>
      <c r="C56" s="517"/>
      <c r="D56" s="517"/>
      <c r="E56" s="517"/>
      <c r="F56" s="517"/>
      <c r="G56" s="517"/>
      <c r="H56" s="517"/>
      <c r="I56" s="248">
        <v>0.8</v>
      </c>
      <c r="J56" s="243"/>
    </row>
    <row r="57" spans="1:10" ht="14.3">
      <c r="A57" s="517"/>
      <c r="B57" s="517"/>
      <c r="C57" s="517"/>
      <c r="D57" s="517"/>
      <c r="E57" s="517"/>
      <c r="F57" s="517"/>
      <c r="G57" s="517"/>
      <c r="H57" s="517"/>
      <c r="I57" s="248">
        <v>0.82499999999999996</v>
      </c>
      <c r="J57" s="243"/>
    </row>
    <row r="58" spans="1:10" ht="14.3">
      <c r="A58" s="517"/>
      <c r="B58" s="517"/>
      <c r="C58" s="517"/>
      <c r="D58" s="517"/>
      <c r="E58" s="517"/>
      <c r="F58" s="517"/>
      <c r="G58" s="517"/>
      <c r="H58" s="517"/>
      <c r="I58" s="248">
        <v>0.85</v>
      </c>
      <c r="J58" s="243"/>
    </row>
    <row r="59" spans="1:10" ht="14.3">
      <c r="A59" s="517"/>
      <c r="B59" s="517"/>
      <c r="C59" s="517"/>
      <c r="D59" s="517"/>
      <c r="E59" s="517"/>
      <c r="F59" s="517"/>
      <c r="G59" s="517"/>
      <c r="H59" s="517"/>
      <c r="I59" s="248">
        <v>0.875</v>
      </c>
      <c r="J59" s="243"/>
    </row>
    <row r="60" spans="1:10" ht="14.3">
      <c r="A60" s="517"/>
      <c r="B60" s="517"/>
      <c r="C60" s="517"/>
      <c r="D60" s="517"/>
      <c r="E60" s="517"/>
      <c r="F60" s="517"/>
      <c r="G60" s="517"/>
      <c r="H60" s="517"/>
      <c r="I60" s="248">
        <v>0.9</v>
      </c>
      <c r="J60" s="243"/>
    </row>
    <row r="61" spans="1:10" ht="14.3">
      <c r="A61" s="517"/>
      <c r="B61" s="517"/>
      <c r="C61" s="517"/>
      <c r="D61" s="517"/>
      <c r="E61" s="517"/>
      <c r="F61" s="517"/>
      <c r="G61" s="517"/>
      <c r="H61" s="517"/>
      <c r="I61" s="248">
        <v>0.92500000000000004</v>
      </c>
      <c r="J61" s="243"/>
    </row>
    <row r="62" spans="1:10" ht="14.3">
      <c r="A62" s="517"/>
      <c r="B62" s="517"/>
      <c r="C62" s="517"/>
      <c r="D62" s="517"/>
      <c r="E62" s="517"/>
      <c r="F62" s="517"/>
      <c r="G62" s="517"/>
      <c r="H62" s="517"/>
      <c r="I62" s="248">
        <v>0.95</v>
      </c>
      <c r="J62" s="243"/>
    </row>
    <row r="63" spans="1:10" ht="14.3">
      <c r="A63" s="517"/>
      <c r="B63" s="517"/>
      <c r="C63" s="517"/>
      <c r="D63" s="517"/>
      <c r="E63" s="517"/>
      <c r="F63" s="517"/>
      <c r="G63" s="517"/>
      <c r="H63" s="517"/>
      <c r="I63" s="248">
        <v>0.97499999999999998</v>
      </c>
      <c r="J63" s="243"/>
    </row>
    <row r="64" spans="1:10" ht="14.3">
      <c r="A64" s="517"/>
      <c r="B64" s="517"/>
      <c r="C64" s="517"/>
      <c r="D64" s="517"/>
      <c r="E64" s="517"/>
      <c r="F64" s="517"/>
      <c r="G64" s="517"/>
      <c r="H64" s="517"/>
      <c r="I64" s="248">
        <v>1</v>
      </c>
      <c r="J64" s="243"/>
    </row>
    <row r="65" spans="1:10" ht="14.3">
      <c r="A65" s="517"/>
      <c r="B65" s="517"/>
      <c r="C65" s="517"/>
      <c r="D65" s="517"/>
      <c r="E65" s="517"/>
      <c r="F65" s="517"/>
      <c r="G65" s="517"/>
      <c r="H65" s="517"/>
      <c r="I65" s="248">
        <v>1.0249999999999999</v>
      </c>
      <c r="J65" s="243"/>
    </row>
    <row r="66" spans="1:10" ht="14.3">
      <c r="A66" s="517"/>
      <c r="B66" s="517"/>
      <c r="C66" s="517"/>
      <c r="D66" s="517"/>
      <c r="E66" s="517"/>
      <c r="F66" s="517"/>
      <c r="G66" s="517"/>
      <c r="H66" s="517"/>
      <c r="I66" s="248">
        <v>1.05</v>
      </c>
      <c r="J66" s="243"/>
    </row>
    <row r="67" spans="1:10" ht="14.3">
      <c r="A67" s="517"/>
      <c r="B67" s="517"/>
      <c r="C67" s="517"/>
      <c r="D67" s="517"/>
      <c r="E67" s="517"/>
      <c r="F67" s="517"/>
      <c r="G67" s="517"/>
      <c r="H67" s="517"/>
      <c r="I67" s="248">
        <v>1.075</v>
      </c>
      <c r="J67" s="243"/>
    </row>
    <row r="68" spans="1:10" ht="14.3">
      <c r="A68" s="517"/>
      <c r="B68" s="517"/>
      <c r="C68" s="517"/>
      <c r="D68" s="517"/>
      <c r="E68" s="517"/>
      <c r="F68" s="517"/>
      <c r="G68" s="517"/>
      <c r="H68" s="517"/>
      <c r="I68" s="248">
        <v>1.1000000000000001</v>
      </c>
      <c r="J68" s="243"/>
    </row>
    <row r="69" spans="1:10" ht="14.3">
      <c r="A69" s="517"/>
      <c r="B69" s="517"/>
      <c r="C69" s="517"/>
      <c r="D69" s="517"/>
      <c r="E69" s="517"/>
      <c r="F69" s="517"/>
      <c r="G69" s="517"/>
      <c r="H69" s="517"/>
      <c r="I69" s="248">
        <v>1.125</v>
      </c>
      <c r="J69" s="243"/>
    </row>
    <row r="70" spans="1:10" ht="14.3">
      <c r="A70" s="517"/>
      <c r="B70" s="517"/>
      <c r="C70" s="517"/>
      <c r="D70" s="517"/>
      <c r="E70" s="517"/>
      <c r="F70" s="517"/>
      <c r="G70" s="517"/>
      <c r="H70" s="517"/>
      <c r="I70" s="248">
        <v>1.1499999999999999</v>
      </c>
      <c r="J70" s="243"/>
    </row>
    <row r="71" spans="1:10" ht="14.3">
      <c r="A71" s="517"/>
      <c r="B71" s="517"/>
      <c r="C71" s="517"/>
      <c r="D71" s="517"/>
      <c r="E71" s="517"/>
      <c r="F71" s="517"/>
      <c r="G71" s="517"/>
      <c r="H71" s="517"/>
      <c r="I71" s="248">
        <v>1.175</v>
      </c>
      <c r="J71" s="243"/>
    </row>
    <row r="72" spans="1:10" ht="14.3">
      <c r="A72" s="517"/>
      <c r="B72" s="517"/>
      <c r="C72" s="517"/>
      <c r="D72" s="517"/>
      <c r="E72" s="517"/>
      <c r="F72" s="517"/>
      <c r="G72" s="517"/>
      <c r="H72" s="517"/>
      <c r="I72" s="248">
        <v>1.2</v>
      </c>
      <c r="J72" s="243"/>
    </row>
    <row r="73" spans="1:10" ht="14.3">
      <c r="A73" s="517"/>
      <c r="B73" s="517"/>
      <c r="C73" s="517"/>
      <c r="D73" s="517"/>
      <c r="E73" s="517"/>
      <c r="F73" s="517"/>
      <c r="G73" s="517"/>
      <c r="H73" s="517"/>
      <c r="I73" s="248">
        <v>1.2250000000000001</v>
      </c>
      <c r="J73" s="243"/>
    </row>
    <row r="74" spans="1:10" ht="14.3">
      <c r="A74" s="517"/>
      <c r="B74" s="517"/>
      <c r="C74" s="517"/>
      <c r="D74" s="517"/>
      <c r="E74" s="517"/>
      <c r="F74" s="517"/>
      <c r="G74" s="517"/>
      <c r="H74" s="517"/>
      <c r="I74" s="248">
        <v>1.25</v>
      </c>
      <c r="J74" s="243"/>
    </row>
    <row r="75" spans="1:10" ht="14.3">
      <c r="A75" s="517"/>
      <c r="B75" s="517"/>
      <c r="C75" s="517"/>
      <c r="D75" s="517"/>
      <c r="E75" s="517"/>
      <c r="F75" s="517"/>
      <c r="G75" s="517"/>
      <c r="H75" s="517"/>
      <c r="I75" s="248">
        <v>1.2749999999999999</v>
      </c>
      <c r="J75" s="243"/>
    </row>
    <row r="76" spans="1:10" ht="14.3">
      <c r="A76" s="517"/>
      <c r="B76" s="517"/>
      <c r="C76" s="517"/>
      <c r="D76" s="517"/>
      <c r="E76" s="517"/>
      <c r="F76" s="517"/>
      <c r="G76" s="517"/>
      <c r="H76" s="517"/>
      <c r="I76" s="248">
        <v>1.3</v>
      </c>
      <c r="J76" s="243"/>
    </row>
    <row r="77" spans="1:10" ht="14.3">
      <c r="A77" s="517"/>
      <c r="B77" s="517"/>
      <c r="C77" s="517"/>
      <c r="D77" s="517"/>
      <c r="E77" s="517"/>
      <c r="F77" s="517"/>
      <c r="G77" s="517"/>
      <c r="H77" s="517"/>
      <c r="I77" s="248">
        <v>1.325</v>
      </c>
      <c r="J77" s="243"/>
    </row>
    <row r="78" spans="1:10" ht="14.3">
      <c r="A78" s="517"/>
      <c r="B78" s="517"/>
      <c r="C78" s="517"/>
      <c r="D78" s="517"/>
      <c r="E78" s="517"/>
      <c r="F78" s="517"/>
      <c r="G78" s="517"/>
      <c r="H78" s="517"/>
      <c r="I78" s="248">
        <v>1.35</v>
      </c>
      <c r="J78" s="243"/>
    </row>
    <row r="79" spans="1:10" ht="14.3">
      <c r="A79" s="517"/>
      <c r="B79" s="517"/>
      <c r="C79" s="517"/>
      <c r="D79" s="517"/>
      <c r="E79" s="517"/>
      <c r="F79" s="517"/>
      <c r="G79" s="517"/>
      <c r="H79" s="517"/>
      <c r="I79" s="248">
        <v>1.375</v>
      </c>
      <c r="J79" s="243"/>
    </row>
    <row r="80" spans="1:10" ht="14.3">
      <c r="A80" s="517"/>
      <c r="B80" s="517"/>
      <c r="C80" s="517"/>
      <c r="D80" s="517"/>
      <c r="E80" s="517"/>
      <c r="F80" s="517"/>
      <c r="G80" s="517"/>
      <c r="H80" s="517"/>
      <c r="I80" s="248">
        <v>1.4</v>
      </c>
      <c r="J80" s="243"/>
    </row>
    <row r="81" spans="1:10" ht="14.3">
      <c r="A81" s="517"/>
      <c r="B81" s="517"/>
      <c r="C81" s="517"/>
      <c r="D81" s="517"/>
      <c r="E81" s="517"/>
      <c r="F81" s="517"/>
      <c r="G81" s="517"/>
      <c r="H81" s="517"/>
      <c r="I81" s="248">
        <v>1.425</v>
      </c>
      <c r="J81" s="243"/>
    </row>
    <row r="82" spans="1:10" ht="14.3">
      <c r="A82" s="517"/>
      <c r="B82" s="517"/>
      <c r="C82" s="517"/>
      <c r="D82" s="517"/>
      <c r="E82" s="517"/>
      <c r="F82" s="517"/>
      <c r="G82" s="517"/>
      <c r="H82" s="517"/>
      <c r="I82" s="248">
        <v>1.345</v>
      </c>
      <c r="J82" s="243"/>
    </row>
    <row r="83" spans="1:10" ht="14.3">
      <c r="A83" s="517"/>
      <c r="B83" s="517"/>
      <c r="C83" s="517"/>
      <c r="D83" s="517"/>
      <c r="E83" s="517"/>
      <c r="F83" s="517"/>
      <c r="G83" s="517"/>
      <c r="H83" s="517"/>
      <c r="I83" s="248">
        <v>1.4750000000000001</v>
      </c>
      <c r="J83" s="243"/>
    </row>
    <row r="84" spans="1:10" ht="14.3">
      <c r="A84" s="517"/>
      <c r="B84" s="517"/>
      <c r="C84" s="517"/>
      <c r="D84" s="517"/>
      <c r="E84" s="517"/>
      <c r="F84" s="517"/>
      <c r="G84" s="517"/>
      <c r="H84" s="517"/>
      <c r="I84" s="248">
        <v>1.5</v>
      </c>
      <c r="J84" s="243"/>
    </row>
    <row r="85" spans="1:10" ht="14.3">
      <c r="A85" s="517"/>
      <c r="B85" s="517"/>
      <c r="C85" s="517"/>
      <c r="D85" s="517"/>
      <c r="E85" s="517"/>
      <c r="F85" s="517"/>
      <c r="G85" s="517"/>
      <c r="H85" s="517"/>
      <c r="I85" s="248">
        <v>1.5249999999999999</v>
      </c>
      <c r="J85" s="243"/>
    </row>
    <row r="86" spans="1:10" ht="14.3">
      <c r="A86" s="517"/>
      <c r="B86" s="517"/>
      <c r="C86" s="517"/>
      <c r="D86" s="517"/>
      <c r="E86" s="517"/>
      <c r="F86" s="517"/>
      <c r="G86" s="517"/>
      <c r="H86" s="517"/>
      <c r="I86" s="248">
        <v>1.55</v>
      </c>
      <c r="J86" s="243"/>
    </row>
    <row r="87" spans="1:10" ht="14.3">
      <c r="A87" s="517"/>
      <c r="B87" s="517"/>
      <c r="C87" s="517"/>
      <c r="D87" s="517"/>
      <c r="E87" s="517"/>
      <c r="F87" s="517"/>
      <c r="G87" s="517"/>
      <c r="H87" s="517"/>
      <c r="I87" s="248">
        <v>1.575</v>
      </c>
      <c r="J87" s="243"/>
    </row>
    <row r="88" spans="1:10" ht="14.3">
      <c r="A88" s="517"/>
      <c r="B88" s="517"/>
      <c r="C88" s="517"/>
      <c r="D88" s="517"/>
      <c r="E88" s="517"/>
      <c r="F88" s="517"/>
      <c r="G88" s="517"/>
      <c r="H88" s="517"/>
      <c r="I88" s="248">
        <v>1.6</v>
      </c>
      <c r="J88" s="243"/>
    </row>
    <row r="89" spans="1:10" ht="14.3">
      <c r="A89" s="517"/>
      <c r="B89" s="517"/>
      <c r="C89" s="517"/>
      <c r="D89" s="517"/>
      <c r="E89" s="517"/>
      <c r="F89" s="517"/>
      <c r="G89" s="517"/>
      <c r="H89" s="517"/>
      <c r="I89" s="248">
        <v>1.625</v>
      </c>
      <c r="J89" s="243"/>
    </row>
    <row r="90" spans="1:10" ht="14.3">
      <c r="A90" s="517"/>
      <c r="B90" s="517"/>
      <c r="C90" s="517"/>
      <c r="D90" s="517"/>
      <c r="E90" s="517"/>
      <c r="F90" s="517"/>
      <c r="G90" s="517"/>
      <c r="H90" s="517"/>
      <c r="I90" s="248">
        <v>1.65</v>
      </c>
      <c r="J90" s="243"/>
    </row>
    <row r="91" spans="1:10" ht="14.3">
      <c r="A91" s="517"/>
      <c r="B91" s="517"/>
      <c r="C91" s="517"/>
      <c r="D91" s="517"/>
      <c r="E91" s="517"/>
      <c r="F91" s="517"/>
      <c r="G91" s="517"/>
      <c r="H91" s="517"/>
      <c r="I91" s="248">
        <v>1.675</v>
      </c>
      <c r="J91" s="243"/>
    </row>
    <row r="92" spans="1:10" ht="14.3">
      <c r="A92" s="517"/>
      <c r="B92" s="517"/>
      <c r="C92" s="517"/>
      <c r="D92" s="517"/>
      <c r="E92" s="517"/>
      <c r="F92" s="517"/>
      <c r="G92" s="517"/>
      <c r="H92" s="517"/>
      <c r="I92" s="248">
        <v>1.7</v>
      </c>
      <c r="J92" s="243"/>
    </row>
    <row r="93" spans="1:10" ht="14.3">
      <c r="A93" s="517"/>
      <c r="B93" s="517"/>
      <c r="C93" s="517"/>
      <c r="D93" s="517"/>
      <c r="E93" s="517"/>
      <c r="F93" s="517"/>
      <c r="G93" s="517"/>
      <c r="H93" s="517"/>
      <c r="I93" s="248">
        <v>1.7250000000000001</v>
      </c>
      <c r="J93" s="243"/>
    </row>
    <row r="94" spans="1:10" ht="14.3">
      <c r="A94" s="517"/>
      <c r="B94" s="517"/>
      <c r="C94" s="517"/>
      <c r="D94" s="517"/>
      <c r="E94" s="517"/>
      <c r="F94" s="517"/>
      <c r="G94" s="517"/>
      <c r="H94" s="517"/>
      <c r="I94" s="248">
        <v>1.75</v>
      </c>
      <c r="J94" s="243"/>
    </row>
    <row r="95" spans="1:10" ht="14.3">
      <c r="A95" s="517"/>
      <c r="B95" s="517"/>
      <c r="C95" s="517"/>
      <c r="D95" s="517"/>
      <c r="E95" s="517"/>
      <c r="F95" s="517"/>
      <c r="G95" s="517"/>
      <c r="H95" s="517"/>
      <c r="I95" s="248">
        <v>1.7749999999999999</v>
      </c>
      <c r="J95" s="243"/>
    </row>
    <row r="96" spans="1:10" ht="14.3">
      <c r="A96" s="517"/>
      <c r="B96" s="517"/>
      <c r="C96" s="517"/>
      <c r="D96" s="517"/>
      <c r="E96" s="517"/>
      <c r="F96" s="517"/>
      <c r="G96" s="517"/>
      <c r="H96" s="517"/>
      <c r="I96" s="248">
        <v>1.8</v>
      </c>
      <c r="J96" s="243"/>
    </row>
    <row r="97" spans="1:10" ht="14.3">
      <c r="A97" s="517"/>
      <c r="B97" s="517"/>
      <c r="C97" s="517"/>
      <c r="D97" s="517"/>
      <c r="E97" s="517"/>
      <c r="F97" s="517"/>
      <c r="G97" s="517"/>
      <c r="H97" s="517"/>
      <c r="I97" s="248">
        <v>1.825</v>
      </c>
      <c r="J97" s="243"/>
    </row>
    <row r="98" spans="1:10" ht="14.3">
      <c r="A98" s="517"/>
      <c r="B98" s="517"/>
      <c r="C98" s="517"/>
      <c r="D98" s="517"/>
      <c r="E98" s="517"/>
      <c r="F98" s="517"/>
      <c r="G98" s="517"/>
      <c r="H98" s="517"/>
      <c r="I98" s="248">
        <v>1.85</v>
      </c>
      <c r="J98" s="243"/>
    </row>
    <row r="99" spans="1:10" ht="14.3">
      <c r="A99" s="517"/>
      <c r="B99" s="517"/>
      <c r="C99" s="517"/>
      <c r="D99" s="517"/>
      <c r="E99" s="517"/>
      <c r="F99" s="517"/>
      <c r="G99" s="517"/>
      <c r="H99" s="517"/>
      <c r="I99" s="248">
        <v>1.875</v>
      </c>
      <c r="J99" s="243"/>
    </row>
    <row r="100" spans="1:10" ht="14.3">
      <c r="A100" s="517"/>
      <c r="B100" s="517"/>
      <c r="C100" s="517"/>
      <c r="D100" s="517"/>
      <c r="E100" s="517"/>
      <c r="F100" s="517"/>
      <c r="G100" s="517"/>
      <c r="H100" s="517"/>
      <c r="I100" s="248">
        <v>1.9</v>
      </c>
      <c r="J100" s="243"/>
    </row>
    <row r="101" spans="1:10">
      <c r="A101" s="517"/>
      <c r="B101" s="517"/>
      <c r="C101" s="517"/>
      <c r="D101" s="517"/>
      <c r="E101" s="517"/>
      <c r="F101" s="517"/>
      <c r="G101" s="517"/>
      <c r="H101" s="517"/>
    </row>
    <row r="102" spans="1:10">
      <c r="A102" s="517"/>
      <c r="B102" s="517"/>
      <c r="C102" s="517"/>
      <c r="D102" s="517"/>
      <c r="E102" s="517"/>
      <c r="F102" s="517"/>
      <c r="G102" s="517"/>
      <c r="H102" s="517"/>
    </row>
    <row r="103" spans="1:10">
      <c r="A103" s="517"/>
      <c r="B103" s="517"/>
      <c r="C103" s="517"/>
      <c r="D103" s="517"/>
      <c r="E103" s="517"/>
      <c r="F103" s="517"/>
      <c r="G103" s="517"/>
      <c r="H103" s="517"/>
    </row>
    <row r="104" spans="1:10">
      <c r="A104" s="517"/>
      <c r="B104" s="517"/>
      <c r="C104" s="517"/>
      <c r="D104" s="517"/>
      <c r="E104" s="517"/>
      <c r="F104" s="517"/>
      <c r="G104" s="517"/>
      <c r="H104" s="517"/>
    </row>
    <row r="105" spans="1:10">
      <c r="A105" s="517"/>
      <c r="B105" s="517"/>
      <c r="C105" s="517"/>
      <c r="D105" s="517"/>
      <c r="E105" s="517"/>
      <c r="F105" s="517"/>
      <c r="G105" s="517"/>
      <c r="H105" s="517"/>
    </row>
    <row r="106" spans="1:10">
      <c r="A106" s="517"/>
      <c r="B106" s="517"/>
      <c r="C106" s="517"/>
      <c r="D106" s="517"/>
      <c r="E106" s="517"/>
      <c r="F106" s="517"/>
      <c r="G106" s="517"/>
      <c r="H106" s="517"/>
    </row>
    <row r="107" spans="1:10">
      <c r="A107" s="517"/>
      <c r="B107" s="517"/>
      <c r="C107" s="517"/>
      <c r="D107" s="517"/>
      <c r="E107" s="517"/>
      <c r="F107" s="517"/>
      <c r="G107" s="517"/>
      <c r="H107" s="517"/>
    </row>
    <row r="108" spans="1:10">
      <c r="A108" s="517"/>
      <c r="B108" s="517"/>
      <c r="C108" s="517"/>
      <c r="D108" s="517"/>
      <c r="E108" s="517"/>
      <c r="F108" s="517"/>
      <c r="G108" s="517"/>
      <c r="H108" s="517"/>
    </row>
    <row r="109" spans="1:10">
      <c r="A109" s="517"/>
      <c r="B109" s="517"/>
      <c r="C109" s="517"/>
      <c r="D109" s="517"/>
      <c r="E109" s="517"/>
      <c r="F109" s="517"/>
      <c r="G109" s="517"/>
      <c r="H109" s="517"/>
    </row>
    <row r="110" spans="1:10">
      <c r="A110" s="517"/>
      <c r="B110" s="517"/>
      <c r="C110" s="517"/>
      <c r="D110" s="517"/>
      <c r="E110" s="517"/>
      <c r="F110" s="517"/>
      <c r="G110" s="517"/>
      <c r="H110" s="517"/>
    </row>
    <row r="111" spans="1:10">
      <c r="A111" s="517"/>
      <c r="B111" s="517"/>
      <c r="C111" s="517"/>
      <c r="D111" s="517"/>
      <c r="E111" s="517"/>
      <c r="F111" s="517"/>
      <c r="G111" s="517"/>
      <c r="H111" s="517"/>
    </row>
    <row r="112" spans="1:10">
      <c r="A112" s="517"/>
      <c r="B112" s="517"/>
      <c r="C112" s="517"/>
      <c r="D112" s="517"/>
      <c r="E112" s="517"/>
      <c r="F112" s="517"/>
      <c r="G112" s="517"/>
      <c r="H112" s="517"/>
    </row>
    <row r="113" spans="1:8">
      <c r="A113" s="517"/>
      <c r="B113" s="517"/>
      <c r="C113" s="517"/>
      <c r="D113" s="517"/>
      <c r="E113" s="517"/>
      <c r="F113" s="517"/>
      <c r="G113" s="517"/>
      <c r="H113" s="517"/>
    </row>
    <row r="114" spans="1:8">
      <c r="A114" s="517"/>
      <c r="B114" s="517"/>
      <c r="C114" s="517"/>
      <c r="D114" s="517"/>
      <c r="E114" s="517"/>
      <c r="F114" s="517"/>
      <c r="G114" s="517"/>
      <c r="H114" s="517"/>
    </row>
    <row r="115" spans="1:8">
      <c r="A115" s="517"/>
      <c r="B115" s="517"/>
      <c r="C115" s="517"/>
      <c r="D115" s="517"/>
      <c r="E115" s="517"/>
      <c r="F115" s="517"/>
      <c r="G115" s="517"/>
      <c r="H115" s="517"/>
    </row>
    <row r="116" spans="1:8">
      <c r="A116" s="517"/>
      <c r="B116" s="517"/>
      <c r="C116" s="517"/>
      <c r="D116" s="517"/>
      <c r="E116" s="517"/>
      <c r="F116" s="517"/>
      <c r="G116" s="517"/>
      <c r="H116" s="517"/>
    </row>
    <row r="117" spans="1:8">
      <c r="A117" s="517"/>
      <c r="B117" s="517"/>
      <c r="C117" s="517"/>
      <c r="D117" s="517"/>
      <c r="E117" s="517"/>
      <c r="F117" s="517"/>
      <c r="G117" s="517"/>
      <c r="H117" s="517"/>
    </row>
    <row r="118" spans="1:8">
      <c r="A118" s="517"/>
      <c r="B118" s="517"/>
      <c r="C118" s="517"/>
      <c r="D118" s="517"/>
      <c r="E118" s="517"/>
      <c r="F118" s="517"/>
      <c r="G118" s="517"/>
      <c r="H118" s="517"/>
    </row>
    <row r="119" spans="1:8">
      <c r="A119" s="517"/>
      <c r="B119" s="517"/>
      <c r="C119" s="517"/>
      <c r="D119" s="517"/>
      <c r="E119" s="517"/>
      <c r="F119" s="517"/>
      <c r="G119" s="517"/>
      <c r="H119" s="517"/>
    </row>
    <row r="120" spans="1:8">
      <c r="A120" s="517"/>
      <c r="B120" s="517"/>
      <c r="C120" s="517"/>
      <c r="D120" s="517"/>
      <c r="E120" s="517"/>
      <c r="F120" s="517"/>
      <c r="G120" s="517"/>
      <c r="H120" s="517"/>
    </row>
    <row r="121" spans="1:8">
      <c r="A121" s="517"/>
      <c r="B121" s="517"/>
      <c r="C121" s="517"/>
      <c r="D121" s="517"/>
      <c r="E121" s="517"/>
      <c r="F121" s="517"/>
      <c r="G121" s="517"/>
      <c r="H121" s="517"/>
    </row>
    <row r="122" spans="1:8">
      <c r="A122" s="517"/>
      <c r="B122" s="517"/>
      <c r="C122" s="517"/>
      <c r="D122" s="517"/>
      <c r="E122" s="517"/>
      <c r="F122" s="517"/>
      <c r="G122" s="517"/>
      <c r="H122" s="517"/>
    </row>
    <row r="123" spans="1:8">
      <c r="A123" s="517"/>
      <c r="B123" s="517"/>
      <c r="C123" s="517"/>
      <c r="D123" s="517"/>
      <c r="E123" s="517"/>
      <c r="F123" s="517"/>
      <c r="G123" s="517"/>
      <c r="H123" s="517"/>
    </row>
    <row r="124" spans="1:8">
      <c r="A124" s="517"/>
      <c r="B124" s="517"/>
      <c r="C124" s="517"/>
      <c r="D124" s="517"/>
      <c r="E124" s="517"/>
      <c r="F124" s="517"/>
      <c r="G124" s="517"/>
      <c r="H124" s="517"/>
    </row>
    <row r="125" spans="1:8">
      <c r="A125" s="517"/>
      <c r="B125" s="517"/>
      <c r="C125" s="517"/>
      <c r="D125" s="517"/>
      <c r="E125" s="517"/>
      <c r="F125" s="517"/>
      <c r="G125" s="517"/>
      <c r="H125" s="517"/>
    </row>
    <row r="126" spans="1:8">
      <c r="A126" s="517"/>
      <c r="B126" s="517"/>
      <c r="C126" s="517"/>
      <c r="D126" s="517"/>
      <c r="E126" s="517"/>
      <c r="F126" s="517"/>
      <c r="G126" s="517"/>
      <c r="H126" s="517"/>
    </row>
    <row r="127" spans="1:8">
      <c r="A127" s="517"/>
      <c r="B127" s="517"/>
      <c r="C127" s="517"/>
      <c r="D127" s="517"/>
      <c r="E127" s="517"/>
      <c r="F127" s="517"/>
      <c r="G127" s="517"/>
      <c r="H127" s="517"/>
    </row>
    <row r="128" spans="1:8">
      <c r="A128" s="517"/>
      <c r="B128" s="517"/>
      <c r="C128" s="517"/>
      <c r="D128" s="517"/>
      <c r="E128" s="517"/>
      <c r="F128" s="517"/>
      <c r="G128" s="517"/>
      <c r="H128" s="517"/>
    </row>
    <row r="129" spans="1:8">
      <c r="A129" s="517"/>
      <c r="B129" s="517"/>
      <c r="C129" s="517"/>
      <c r="D129" s="517"/>
      <c r="E129" s="517"/>
      <c r="F129" s="517"/>
      <c r="G129" s="517"/>
      <c r="H129" s="517"/>
    </row>
    <row r="130" spans="1:8">
      <c r="A130" s="517"/>
      <c r="B130" s="517"/>
      <c r="C130" s="517"/>
      <c r="D130" s="517"/>
      <c r="E130" s="517"/>
      <c r="F130" s="517"/>
      <c r="G130" s="517"/>
      <c r="H130" s="517"/>
    </row>
    <row r="131" spans="1:8">
      <c r="A131" s="517"/>
      <c r="B131" s="517"/>
      <c r="C131" s="517"/>
      <c r="D131" s="517"/>
      <c r="E131" s="517"/>
      <c r="F131" s="517"/>
      <c r="G131" s="517"/>
      <c r="H131" s="517"/>
    </row>
    <row r="132" spans="1:8">
      <c r="A132" s="517"/>
      <c r="B132" s="517"/>
      <c r="C132" s="517"/>
      <c r="D132" s="517"/>
      <c r="E132" s="517"/>
      <c r="F132" s="517"/>
      <c r="G132" s="517"/>
      <c r="H132" s="517"/>
    </row>
    <row r="133" spans="1:8">
      <c r="A133" s="517"/>
      <c r="B133" s="517"/>
      <c r="C133" s="517"/>
      <c r="D133" s="517"/>
      <c r="E133" s="517"/>
      <c r="F133" s="517"/>
      <c r="G133" s="517"/>
      <c r="H133" s="517"/>
    </row>
    <row r="134" spans="1:8">
      <c r="A134" s="517"/>
      <c r="B134" s="517"/>
      <c r="C134" s="517"/>
      <c r="D134" s="517"/>
      <c r="E134" s="517"/>
      <c r="F134" s="517"/>
      <c r="G134" s="517"/>
      <c r="H134" s="517"/>
    </row>
    <row r="135" spans="1:8">
      <c r="A135" s="517"/>
      <c r="B135" s="517"/>
      <c r="C135" s="517"/>
      <c r="D135" s="517"/>
      <c r="E135" s="517"/>
      <c r="F135" s="517"/>
      <c r="G135" s="517"/>
      <c r="H135" s="517"/>
    </row>
    <row r="136" spans="1:8">
      <c r="A136" s="517"/>
      <c r="B136" s="517"/>
      <c r="C136" s="517"/>
      <c r="D136" s="517"/>
      <c r="E136" s="517"/>
      <c r="F136" s="517"/>
      <c r="G136" s="517"/>
      <c r="H136" s="517"/>
    </row>
    <row r="137" spans="1:8">
      <c r="A137" s="517"/>
      <c r="B137" s="517"/>
      <c r="C137" s="517"/>
      <c r="D137" s="517"/>
      <c r="E137" s="517"/>
      <c r="F137" s="517"/>
      <c r="G137" s="517"/>
      <c r="H137" s="517"/>
    </row>
    <row r="138" spans="1:8">
      <c r="A138" s="517"/>
      <c r="B138" s="517"/>
      <c r="C138" s="517"/>
      <c r="D138" s="517"/>
      <c r="E138" s="517"/>
      <c r="F138" s="517"/>
      <c r="G138" s="517"/>
      <c r="H138" s="517"/>
    </row>
    <row r="139" spans="1:8">
      <c r="A139" s="517"/>
      <c r="B139" s="517"/>
      <c r="C139" s="517"/>
      <c r="D139" s="517"/>
      <c r="E139" s="517"/>
      <c r="F139" s="517"/>
      <c r="G139" s="517"/>
      <c r="H139" s="517"/>
    </row>
    <row r="140" spans="1:8">
      <c r="A140" s="517"/>
      <c r="B140" s="517"/>
      <c r="C140" s="517"/>
      <c r="D140" s="517"/>
      <c r="E140" s="517"/>
      <c r="F140" s="517"/>
      <c r="G140" s="517"/>
      <c r="H140" s="517"/>
    </row>
    <row r="141" spans="1:8">
      <c r="A141" s="517"/>
      <c r="B141" s="517"/>
      <c r="C141" s="517"/>
      <c r="D141" s="517"/>
      <c r="E141" s="517"/>
      <c r="F141" s="517"/>
      <c r="G141" s="517"/>
      <c r="H141" s="517"/>
    </row>
    <row r="142" spans="1:8">
      <c r="A142" s="517"/>
      <c r="B142" s="517"/>
      <c r="C142" s="517"/>
      <c r="D142" s="517"/>
      <c r="E142" s="517"/>
      <c r="F142" s="517"/>
      <c r="G142" s="517"/>
      <c r="H142" s="517"/>
    </row>
    <row r="143" spans="1:8">
      <c r="A143" s="517"/>
      <c r="B143" s="517"/>
      <c r="C143" s="517"/>
      <c r="D143" s="517"/>
      <c r="E143" s="517"/>
      <c r="F143" s="517"/>
      <c r="G143" s="517"/>
      <c r="H143" s="517"/>
    </row>
    <row r="144" spans="1:8">
      <c r="A144" s="517"/>
      <c r="B144" s="517"/>
      <c r="C144" s="517"/>
      <c r="D144" s="517"/>
      <c r="E144" s="517"/>
      <c r="F144" s="517"/>
      <c r="G144" s="517"/>
      <c r="H144" s="517"/>
    </row>
    <row r="145" spans="1:8">
      <c r="A145" s="517"/>
      <c r="B145" s="517"/>
      <c r="C145" s="517"/>
      <c r="D145" s="517"/>
      <c r="E145" s="517"/>
      <c r="F145" s="517"/>
      <c r="G145" s="517"/>
      <c r="H145" s="517"/>
    </row>
    <row r="146" spans="1:8">
      <c r="A146" s="517"/>
      <c r="B146" s="517"/>
      <c r="C146" s="517"/>
      <c r="D146" s="517"/>
      <c r="E146" s="517"/>
      <c r="F146" s="517"/>
      <c r="G146" s="517"/>
      <c r="H146" s="517"/>
    </row>
    <row r="147" spans="1:8">
      <c r="A147" s="517"/>
      <c r="B147" s="517"/>
      <c r="C147" s="517"/>
      <c r="D147" s="517"/>
      <c r="E147" s="517"/>
      <c r="F147" s="517"/>
      <c r="G147" s="517"/>
      <c r="H147" s="517"/>
    </row>
    <row r="148" spans="1:8">
      <c r="A148" s="517"/>
      <c r="B148" s="517"/>
      <c r="C148" s="517"/>
      <c r="D148" s="517"/>
      <c r="E148" s="517"/>
      <c r="F148" s="517"/>
      <c r="G148" s="517"/>
      <c r="H148" s="517"/>
    </row>
    <row r="149" spans="1:8">
      <c r="A149" s="517"/>
      <c r="B149" s="517"/>
      <c r="C149" s="517"/>
      <c r="D149" s="517"/>
      <c r="E149" s="517"/>
      <c r="F149" s="517"/>
      <c r="G149" s="517"/>
      <c r="H149" s="517"/>
    </row>
    <row r="150" spans="1:8">
      <c r="A150" s="517"/>
      <c r="B150" s="517"/>
      <c r="C150" s="517"/>
      <c r="D150" s="517"/>
      <c r="E150" s="517"/>
      <c r="F150" s="517"/>
      <c r="G150" s="517"/>
      <c r="H150" s="517"/>
    </row>
    <row r="151" spans="1:8">
      <c r="A151" s="517"/>
      <c r="B151" s="517"/>
      <c r="C151" s="517"/>
      <c r="D151" s="517"/>
      <c r="E151" s="517"/>
      <c r="F151" s="517"/>
      <c r="G151" s="517"/>
      <c r="H151" s="517"/>
    </row>
    <row r="152" spans="1:8">
      <c r="A152" s="517"/>
      <c r="B152" s="517"/>
      <c r="C152" s="517"/>
      <c r="D152" s="517"/>
      <c r="E152" s="517"/>
      <c r="F152" s="517"/>
      <c r="G152" s="517"/>
      <c r="H152" s="517"/>
    </row>
    <row r="153" spans="1:8">
      <c r="A153" s="517"/>
      <c r="B153" s="517"/>
      <c r="C153" s="517"/>
      <c r="D153" s="517"/>
      <c r="E153" s="517"/>
      <c r="F153" s="517"/>
      <c r="G153" s="517"/>
      <c r="H153" s="517"/>
    </row>
    <row r="154" spans="1:8">
      <c r="A154" s="517"/>
      <c r="B154" s="517"/>
      <c r="C154" s="517"/>
      <c r="D154" s="517"/>
      <c r="E154" s="517"/>
      <c r="F154" s="517"/>
      <c r="G154" s="517"/>
      <c r="H154" s="517"/>
    </row>
    <row r="155" spans="1:8">
      <c r="A155" s="517"/>
      <c r="B155" s="517"/>
      <c r="C155" s="517"/>
      <c r="D155" s="517"/>
      <c r="E155" s="517"/>
      <c r="F155" s="517"/>
      <c r="G155" s="517"/>
      <c r="H155" s="517"/>
    </row>
    <row r="156" spans="1:8">
      <c r="A156" s="517"/>
      <c r="B156" s="517"/>
      <c r="C156" s="517"/>
      <c r="D156" s="517"/>
      <c r="E156" s="517"/>
      <c r="F156" s="517"/>
      <c r="G156" s="517"/>
      <c r="H156" s="517"/>
    </row>
    <row r="157" spans="1:8">
      <c r="A157" s="517"/>
      <c r="B157" s="517"/>
      <c r="C157" s="517"/>
      <c r="D157" s="517"/>
      <c r="E157" s="517"/>
      <c r="F157" s="517"/>
      <c r="G157" s="517"/>
      <c r="H157" s="517"/>
    </row>
    <row r="158" spans="1:8">
      <c r="A158" s="517"/>
      <c r="B158" s="517"/>
      <c r="C158" s="517"/>
      <c r="D158" s="517"/>
      <c r="E158" s="517"/>
      <c r="F158" s="517"/>
      <c r="G158" s="517"/>
      <c r="H158" s="517"/>
    </row>
    <row r="159" spans="1:8">
      <c r="A159" s="517"/>
      <c r="B159" s="517"/>
      <c r="C159" s="517"/>
      <c r="D159" s="517"/>
      <c r="E159" s="517"/>
      <c r="F159" s="517"/>
      <c r="G159" s="517"/>
      <c r="H159" s="517"/>
    </row>
    <row r="160" spans="1:8">
      <c r="A160" s="517"/>
      <c r="B160" s="517"/>
      <c r="C160" s="517"/>
      <c r="D160" s="517"/>
      <c r="E160" s="517"/>
      <c r="F160" s="517"/>
      <c r="G160" s="517"/>
      <c r="H160" s="517"/>
    </row>
    <row r="161" spans="1:8">
      <c r="A161" s="517"/>
      <c r="B161" s="517"/>
      <c r="C161" s="517"/>
      <c r="D161" s="517"/>
      <c r="E161" s="517"/>
      <c r="F161" s="517"/>
      <c r="G161" s="517"/>
      <c r="H161" s="517"/>
    </row>
    <row r="162" spans="1:8">
      <c r="A162" s="517"/>
      <c r="B162" s="517"/>
      <c r="C162" s="517"/>
      <c r="D162" s="517"/>
      <c r="E162" s="517"/>
      <c r="F162" s="517"/>
      <c r="G162" s="517"/>
      <c r="H162" s="517"/>
    </row>
    <row r="163" spans="1:8">
      <c r="A163" s="517"/>
      <c r="B163" s="517"/>
      <c r="C163" s="517"/>
      <c r="D163" s="517"/>
      <c r="E163" s="517"/>
      <c r="F163" s="517"/>
      <c r="G163" s="517"/>
      <c r="H163" s="517"/>
    </row>
    <row r="164" spans="1:8">
      <c r="A164" s="517"/>
      <c r="B164" s="517"/>
      <c r="C164" s="517"/>
      <c r="D164" s="517"/>
      <c r="E164" s="517"/>
      <c r="F164" s="517"/>
      <c r="G164" s="517"/>
      <c r="H164" s="517"/>
    </row>
    <row r="165" spans="1:8">
      <c r="A165" s="517"/>
      <c r="B165" s="517"/>
      <c r="C165" s="517"/>
      <c r="D165" s="517"/>
      <c r="E165" s="517"/>
      <c r="F165" s="517"/>
      <c r="G165" s="517"/>
      <c r="H165" s="517"/>
    </row>
    <row r="166" spans="1:8">
      <c r="A166" s="517"/>
      <c r="B166" s="517"/>
      <c r="C166" s="517"/>
      <c r="D166" s="517"/>
      <c r="E166" s="517"/>
      <c r="F166" s="517"/>
      <c r="G166" s="517"/>
      <c r="H166" s="517"/>
    </row>
    <row r="167" spans="1:8">
      <c r="A167" s="517"/>
      <c r="B167" s="517"/>
      <c r="C167" s="517"/>
      <c r="D167" s="517"/>
      <c r="E167" s="517"/>
      <c r="F167" s="517"/>
      <c r="G167" s="517"/>
      <c r="H167" s="517"/>
    </row>
    <row r="168" spans="1:8">
      <c r="A168" s="517"/>
      <c r="B168" s="517"/>
      <c r="C168" s="517"/>
      <c r="D168" s="517"/>
      <c r="E168" s="517"/>
      <c r="F168" s="517"/>
      <c r="G168" s="517"/>
      <c r="H168" s="517"/>
    </row>
    <row r="169" spans="1:8">
      <c r="A169" s="517"/>
      <c r="B169" s="517"/>
      <c r="C169" s="517"/>
      <c r="D169" s="517"/>
      <c r="E169" s="517"/>
      <c r="F169" s="517"/>
      <c r="G169" s="517"/>
      <c r="H169" s="517"/>
    </row>
    <row r="170" spans="1:8">
      <c r="A170" s="517"/>
      <c r="B170" s="517"/>
      <c r="C170" s="517"/>
      <c r="D170" s="517"/>
      <c r="E170" s="517"/>
      <c r="F170" s="517"/>
      <c r="G170" s="517"/>
      <c r="H170" s="517"/>
    </row>
    <row r="171" spans="1:8">
      <c r="A171" s="517"/>
      <c r="B171" s="517"/>
      <c r="C171" s="517"/>
      <c r="D171" s="517"/>
      <c r="E171" s="517"/>
      <c r="F171" s="517"/>
      <c r="G171" s="517"/>
      <c r="H171" s="517"/>
    </row>
    <row r="172" spans="1:8">
      <c r="A172" s="517"/>
      <c r="B172" s="517"/>
      <c r="C172" s="517"/>
      <c r="D172" s="517"/>
      <c r="E172" s="517"/>
      <c r="F172" s="517"/>
      <c r="G172" s="517"/>
      <c r="H172" s="517"/>
    </row>
    <row r="173" spans="1:8">
      <c r="A173" s="517"/>
      <c r="B173" s="517"/>
      <c r="C173" s="517"/>
      <c r="D173" s="517"/>
      <c r="E173" s="517"/>
      <c r="F173" s="517"/>
      <c r="G173" s="517"/>
      <c r="H173" s="517"/>
    </row>
    <row r="174" spans="1:8">
      <c r="A174" s="517"/>
      <c r="B174" s="517"/>
      <c r="C174" s="517"/>
      <c r="D174" s="517"/>
      <c r="E174" s="517"/>
      <c r="F174" s="517"/>
      <c r="G174" s="517"/>
      <c r="H174" s="517"/>
    </row>
    <row r="175" spans="1:8">
      <c r="A175" s="517"/>
      <c r="B175" s="517"/>
      <c r="C175" s="517"/>
      <c r="D175" s="517"/>
      <c r="E175" s="517"/>
      <c r="F175" s="517"/>
      <c r="G175" s="517"/>
      <c r="H175" s="517"/>
    </row>
    <row r="176" spans="1:8">
      <c r="A176" s="517"/>
      <c r="B176" s="517"/>
      <c r="C176" s="517"/>
      <c r="D176" s="517"/>
      <c r="E176" s="517"/>
      <c r="F176" s="517"/>
      <c r="G176" s="517"/>
      <c r="H176" s="517"/>
    </row>
    <row r="177" spans="1:8">
      <c r="A177" s="517"/>
      <c r="B177" s="517"/>
      <c r="C177" s="517"/>
      <c r="D177" s="517"/>
      <c r="E177" s="517"/>
      <c r="F177" s="517"/>
      <c r="G177" s="517"/>
      <c r="H177" s="517"/>
    </row>
    <row r="178" spans="1:8">
      <c r="A178" s="517"/>
      <c r="B178" s="517"/>
      <c r="C178" s="517"/>
      <c r="D178" s="517"/>
      <c r="E178" s="517"/>
      <c r="F178" s="517"/>
      <c r="G178" s="517"/>
      <c r="H178" s="517"/>
    </row>
    <row r="179" spans="1:8">
      <c r="A179" s="517"/>
      <c r="B179" s="517"/>
      <c r="C179" s="517"/>
      <c r="D179" s="517"/>
      <c r="E179" s="517"/>
      <c r="F179" s="517"/>
      <c r="G179" s="517"/>
      <c r="H179" s="517"/>
    </row>
    <row r="180" spans="1:8">
      <c r="A180" s="517"/>
      <c r="B180" s="517"/>
      <c r="C180" s="517"/>
      <c r="D180" s="517"/>
      <c r="E180" s="517"/>
      <c r="F180" s="517"/>
      <c r="G180" s="517"/>
      <c r="H180" s="517"/>
    </row>
    <row r="181" spans="1:8">
      <c r="A181" s="517"/>
      <c r="B181" s="517"/>
      <c r="C181" s="517"/>
      <c r="D181" s="517"/>
      <c r="E181" s="517"/>
      <c r="F181" s="517"/>
      <c r="G181" s="517"/>
      <c r="H181" s="517"/>
    </row>
    <row r="182" spans="1:8">
      <c r="A182" s="517"/>
      <c r="B182" s="517"/>
      <c r="C182" s="517"/>
      <c r="D182" s="517"/>
      <c r="E182" s="517"/>
      <c r="F182" s="517"/>
      <c r="G182" s="517"/>
      <c r="H182" s="517"/>
    </row>
    <row r="183" spans="1:8">
      <c r="A183" s="517"/>
      <c r="B183" s="517"/>
      <c r="C183" s="517"/>
      <c r="D183" s="517"/>
      <c r="E183" s="517"/>
      <c r="F183" s="517"/>
      <c r="G183" s="517"/>
      <c r="H183" s="517"/>
    </row>
    <row r="184" spans="1:8">
      <c r="A184" s="517"/>
      <c r="B184" s="517"/>
      <c r="C184" s="517"/>
      <c r="D184" s="517"/>
      <c r="E184" s="517"/>
      <c r="F184" s="517"/>
      <c r="G184" s="517"/>
      <c r="H184" s="517"/>
    </row>
    <row r="185" spans="1:8">
      <c r="A185" s="517"/>
      <c r="B185" s="517"/>
      <c r="C185" s="517"/>
      <c r="D185" s="517"/>
      <c r="E185" s="517"/>
      <c r="F185" s="517"/>
      <c r="G185" s="517"/>
      <c r="H185" s="517"/>
    </row>
    <row r="186" spans="1:8">
      <c r="A186" s="517"/>
      <c r="B186" s="517"/>
      <c r="C186" s="517"/>
      <c r="D186" s="517"/>
      <c r="E186" s="517"/>
      <c r="F186" s="517"/>
      <c r="G186" s="517"/>
      <c r="H186" s="517"/>
    </row>
    <row r="187" spans="1:8">
      <c r="A187" s="517"/>
      <c r="B187" s="517"/>
      <c r="C187" s="517"/>
      <c r="D187" s="517"/>
      <c r="E187" s="517"/>
      <c r="F187" s="517"/>
      <c r="G187" s="517"/>
      <c r="H187" s="517"/>
    </row>
    <row r="188" spans="1:8">
      <c r="A188" s="517"/>
      <c r="B188" s="517"/>
      <c r="C188" s="517"/>
      <c r="D188" s="517"/>
      <c r="E188" s="517"/>
      <c r="F188" s="517"/>
      <c r="G188" s="517"/>
      <c r="H188" s="517"/>
    </row>
    <row r="189" spans="1:8">
      <c r="A189" s="242"/>
      <c r="B189" s="242"/>
      <c r="C189" s="242"/>
      <c r="D189" s="242"/>
      <c r="E189" s="242"/>
      <c r="F189" s="242"/>
      <c r="G189" s="242"/>
      <c r="H189" s="242"/>
    </row>
    <row r="190" spans="1:8">
      <c r="A190" s="241"/>
      <c r="B190" s="241"/>
      <c r="C190" s="241"/>
      <c r="D190" s="241"/>
      <c r="E190" s="241"/>
      <c r="F190" s="241"/>
      <c r="G190" s="241"/>
      <c r="H190" s="241"/>
    </row>
    <row r="191" spans="1:8">
      <c r="A191" s="241"/>
      <c r="B191" s="241"/>
      <c r="C191" s="241"/>
      <c r="D191" s="241"/>
      <c r="E191" s="241"/>
      <c r="F191" s="241"/>
      <c r="G191" s="241"/>
      <c r="H191" s="241"/>
    </row>
    <row r="192" spans="1:8">
      <c r="A192" s="241"/>
      <c r="B192" s="241"/>
      <c r="C192" s="241"/>
      <c r="D192" s="241"/>
      <c r="E192" s="241"/>
      <c r="F192" s="241"/>
      <c r="G192" s="241"/>
      <c r="H192" s="241"/>
    </row>
    <row r="193" spans="1:8">
      <c r="A193" s="241"/>
      <c r="B193" s="241"/>
      <c r="C193" s="241"/>
      <c r="D193" s="241"/>
      <c r="E193" s="241"/>
      <c r="F193" s="241"/>
      <c r="G193" s="241"/>
      <c r="H193" s="241"/>
    </row>
    <row r="194" spans="1:8">
      <c r="A194" s="241"/>
      <c r="B194" s="241"/>
      <c r="C194" s="241"/>
      <c r="D194" s="241"/>
      <c r="E194" s="241"/>
      <c r="F194" s="241"/>
      <c r="G194" s="241"/>
      <c r="H194" s="241"/>
    </row>
  </sheetData>
  <mergeCells count="1">
    <mergeCell ref="A42:H188"/>
  </mergeCells>
  <pageMargins left="0.7" right="0.7" top="0.75" bottom="0.75" header="0.3" footer="0.3"/>
  <pageSetup orientation="portrait" r:id="rId1"/>
  <headerFooter>
    <oddHeader>&amp;CEPA Tier 3 Averaging Banking &amp; Trading Reporting Template&amp;ROffice of Transportation and Air Quality
[Date]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2020-03-25T15:25:17+00:00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e3456709d7fe6bdcbaa3927b8427c3b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0a649cfe-4b5c-4768-8616-91f3c5fa8351" xmlns:ns7="80377dfa-2fcc-4c15-9433-ebfcd06defd6" targetNamespace="http://schemas.microsoft.com/office/2006/metadata/properties" ma:root="true" ma:fieldsID="b0b6931e06ea2051fac67bd4225b56fa" ns1:_="" ns3:_="" ns4:_="" ns5:_="" ns6:_="" ns7:_="">
    <xsd:import namespace="http://schemas.microsoft.com/sharepoint/v3"/>
    <xsd:import namespace="4ffa91fb-a0ff-4ac5-b2db-65c790d184a4"/>
    <xsd:import namespace="http://schemas.microsoft.com/sharepoint.v3"/>
    <xsd:import namespace="http://schemas.microsoft.com/sharepoint/v3/fields"/>
    <xsd:import namespace="0a649cfe-4b5c-4768-8616-91f3c5fa8351"/>
    <xsd:import namespace="80377dfa-2fcc-4c15-9433-ebfcd06defd6"/>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7:MediaServiceDateTaken" minOccurs="0"/>
                <xsd:element ref="ns7:MediaServiceAutoTags" minOccurs="0"/>
                <xsd:element ref="ns7:MediaServiceLocation" minOccurs="0"/>
                <xsd:element ref="ns7:MediaServiceOCR" minOccurs="0"/>
                <xsd:element ref="ns6:Records_x0020_Status" minOccurs="0"/>
                <xsd:element ref="ns6:Records_x0020_Date" minOccurs="0"/>
                <xsd:element ref="ns7:MediaServiceEventHashCode" minOccurs="0"/>
                <xsd:element ref="ns7:MediaServiceGenerationTime" minOccurs="0"/>
                <xsd:element ref="ns7:MediaServiceAutoKeyPoints" minOccurs="0"/>
                <xsd:element ref="ns7: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7" nillable="true" ma:displayName="Records Status" ma:default="Pending" ma:internalName="Records_x0020_Status">
      <xsd:simpleType>
        <xsd:restriction base="dms:Text"/>
      </xsd:simpleType>
    </xsd:element>
    <xsd:element name="Records_x0020_Date" ma:index="38"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3" nillable="true" ma:displayName="MediaServiceDateTaken" ma:hidden="true" ma:internalName="MediaServiceDateTaken" ma:readOnly="true">
      <xsd:simpleType>
        <xsd:restriction base="dms:Text"/>
      </xsd:simpleType>
    </xsd:element>
    <xsd:element name="MediaServiceAutoTags" ma:index="34" nillable="true" ma:displayName="MediaServiceAutoTags" ma:internalName="MediaServiceAutoTags" ma:readOnly="true">
      <xsd:simpleType>
        <xsd:restriction base="dms:Text"/>
      </xsd:simpleType>
    </xsd:element>
    <xsd:element name="MediaServiceLocation" ma:index="35" nillable="true" ma:displayName="MediaServiceLocation" ma:internalName="MediaServiceLocation" ma:readOnly="true">
      <xsd:simpleType>
        <xsd:restriction base="dms:Text"/>
      </xsd:simpleType>
    </xsd:element>
    <xsd:element name="MediaServiceOCR" ma:index="36" nillable="true" ma:displayName="MediaServiceOCR" ma:internalName="MediaServiceOCR" ma:readOnly="true">
      <xsd:simpleType>
        <xsd:restriction base="dms:Note">
          <xsd:maxLength value="255"/>
        </xsd:restriction>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7E91F8-CCFE-4F2A-80F6-7C4C9A0C2CC9}">
  <ds:schemaRefs>
    <ds:schemaRef ds:uri="4ffa91fb-a0ff-4ac5-b2db-65c790d184a4"/>
    <ds:schemaRef ds:uri="http://schemas.microsoft.com/sharepoint.v3"/>
    <ds:schemaRef ds:uri="http://purl.org/dc/terms/"/>
    <ds:schemaRef ds:uri="http://schemas.microsoft.com/office/infopath/2007/PartnerControls"/>
    <ds:schemaRef ds:uri="http://schemas.microsoft.com/sharepoint/v3/fields"/>
    <ds:schemaRef ds:uri="http://schemas.microsoft.com/office/2006/documentManagement/types"/>
    <ds:schemaRef ds:uri="http://schemas.openxmlformats.org/package/2006/metadata/core-properties"/>
    <ds:schemaRef ds:uri="80377dfa-2fcc-4c15-9433-ebfcd06defd6"/>
    <ds:schemaRef ds:uri="0a649cfe-4b5c-4768-8616-91f3c5fa8351"/>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8D22E0-CE89-44EC-92F7-4641B095AF5A}">
  <ds:schemaRefs>
    <ds:schemaRef ds:uri="http://schemas.microsoft.com/sharepoint/v3/contenttype/forms"/>
  </ds:schemaRefs>
</ds:datastoreItem>
</file>

<file path=customXml/itemProps3.xml><?xml version="1.0" encoding="utf-8"?>
<ds:datastoreItem xmlns:ds="http://schemas.openxmlformats.org/officeDocument/2006/customXml" ds:itemID="{DFAAF2CD-60B3-4011-99A6-94A519795C64}">
  <ds:schemaRefs>
    <ds:schemaRef ds:uri="Microsoft.SharePoint.Taxonomy.ContentTypeSync"/>
  </ds:schemaRefs>
</ds:datastoreItem>
</file>

<file path=customXml/itemProps4.xml><?xml version="1.0" encoding="utf-8"?>
<ds:datastoreItem xmlns:ds="http://schemas.openxmlformats.org/officeDocument/2006/customXml" ds:itemID="{DA8291A4-0845-411F-BFE3-22AE00797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a649cfe-4b5c-4768-8616-91f3c5fa8351"/>
    <ds:schemaRef ds:uri="80377dfa-2fcc-4c15-9433-ebfcd06def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HDV</vt:lpstr>
      <vt:lpstr>HDV FTP NMOG+NOX AB&amp;T MYSummary</vt:lpstr>
      <vt:lpstr>LDV LDT Cold NMHC</vt:lpstr>
      <vt:lpstr>LDV LDT Cold NMHC AB&amp;T MYSum'ry</vt:lpstr>
      <vt:lpstr>Evap</vt:lpstr>
      <vt:lpstr>Evap AB&amp;T MY Summary</vt:lpstr>
      <vt:lpstr>Sheet2</vt:lpstr>
      <vt:lpstr>Bin_2019</vt:lpstr>
      <vt:lpstr>Bin_2020</vt:lpstr>
      <vt:lpstr>Model_Years1</vt:lpstr>
      <vt:lpstr>NMOG_NOx</vt:lpstr>
      <vt:lpstr>Sheet2!OLE_LINK1</vt:lpstr>
      <vt:lpstr>Evap!Print_Area</vt:lpstr>
      <vt:lpstr>'HDV FTP NMOG+NOX AB&amp;T MYSummary'!Print_Area</vt:lpstr>
      <vt:lpstr>'LDV LDT Cold NMHC AB&amp;T MYSum''ry'!Print_Titles</vt:lpstr>
      <vt:lpstr>Useful_Life</vt:lpstr>
      <vt:lpstr>Useful_LifeSFTP</vt:lpstr>
      <vt:lpstr>YN_Choice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Tier 3 Averaging Banking &amp; Trading Reporting Template (August 2018)</dc:title>
  <dc:subject>Document to aid manufacturers in reporting Tier 3 and Cold NMHC Averaging, Banking and Trading (AB&amp;T) information and calculating AB&amp;T fleet average credits for light-duty vehicles and certain heavy-duty class 2b and 3 vehicles, ref. 40 CFR 86.1862-04(c).</dc:subject>
  <dc:creator>U.S. EPA;OAR;Office of Transportation and Air Quality;Compliance Division</dc:creator>
  <cp:keywords>Tier 3; averaging banking &amp; trading;reporting;template;AB&amp;T;manufacturer;cold NMHC;fleet;average;credits;light duty;vehicles;heavy duty;class 2b;3;end of year;calculations;formulas;compliance; 40 CFR 86.1862-04(c)</cp:keywords>
  <dc:description/>
  <cp:lastModifiedBy>Pugliese, Holly</cp:lastModifiedBy>
  <cp:lastPrinted>2018-09-06T19:48:53Z</cp:lastPrinted>
  <dcterms:created xsi:type="dcterms:W3CDTF">2010-06-01T07:41:30Z</dcterms:created>
  <dcterms:modified xsi:type="dcterms:W3CDTF">2020-03-25T16:48:07Z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