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0113.15 NESHAP for Mercury/Jackson's Draft Files/Send to EPA/"/>
    </mc:Choice>
  </mc:AlternateContent>
  <xr:revisionPtr revIDLastSave="469" documentId="8_{76496E11-8F78-426E-957B-CDA10EB17757}" xr6:coauthVersionLast="47" xr6:coauthVersionMax="47" xr10:uidLastSave="{4617634D-6E9E-49DE-90D5-0361A5CCF588}"/>
  <bookViews>
    <workbookView minimized="1" xWindow="22944" yWindow="204" windowWidth="21660" windowHeight="11268" xr2:uid="{00000000-000D-0000-FFFF-FFFF00000000}"/>
  </bookViews>
  <sheets>
    <sheet name="Summary" sheetId="7" r:id="rId1"/>
    <sheet name="Table 1" sheetId="1" r:id="rId2"/>
    <sheet name="Table 2" sheetId="2" r:id="rId3"/>
    <sheet name="Capital O&amp;M" sheetId="6" r:id="rId4"/>
    <sheet name="Respondents" sheetId="4" r:id="rId5"/>
    <sheet name="Responses" sheetId="3" r:id="rId6"/>
  </sheets>
  <definedNames>
    <definedName name="OLE_LINK1" localSheetId="2">'Table 2'!$A$24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 l="1"/>
  <c r="I41" i="1"/>
  <c r="F41" i="1"/>
  <c r="I40" i="1"/>
  <c r="I31" i="1"/>
  <c r="F40" i="1"/>
  <c r="I8" i="1"/>
  <c r="B6" i="7" l="1"/>
  <c r="B3" i="7"/>
  <c r="D18" i="2"/>
  <c r="F18" i="2" s="1"/>
  <c r="D17" i="2"/>
  <c r="F17" i="2" s="1"/>
  <c r="H13" i="2"/>
  <c r="F13" i="2"/>
  <c r="G13" i="2" s="1"/>
  <c r="I13" i="2" s="1"/>
  <c r="D13" i="2"/>
  <c r="D7" i="2"/>
  <c r="D38" i="1"/>
  <c r="F38" i="1" s="1"/>
  <c r="D36" i="1"/>
  <c r="F36" i="1" s="1"/>
  <c r="D34" i="1"/>
  <c r="F34" i="1" s="1"/>
  <c r="D33" i="1"/>
  <c r="F33" i="1" s="1"/>
  <c r="D31" i="1"/>
  <c r="F31" i="1" s="1"/>
  <c r="D20" i="1"/>
  <c r="F20" i="1" s="1"/>
  <c r="D10" i="1"/>
  <c r="F10" i="1" s="1"/>
  <c r="G10" i="1" s="1"/>
  <c r="H18" i="2" l="1"/>
  <c r="G18" i="2"/>
  <c r="H17" i="2"/>
  <c r="G17" i="2"/>
  <c r="H38" i="1"/>
  <c r="G38" i="1"/>
  <c r="G36" i="1"/>
  <c r="H36" i="1"/>
  <c r="H34" i="1"/>
  <c r="G34" i="1"/>
  <c r="G33" i="1"/>
  <c r="H33" i="1"/>
  <c r="H31" i="1"/>
  <c r="G31" i="1"/>
  <c r="H20" i="1"/>
  <c r="I20" i="1" s="1"/>
  <c r="G20" i="1"/>
  <c r="H10" i="1"/>
  <c r="I10" i="1" s="1"/>
  <c r="I18" i="2" l="1"/>
  <c r="I33" i="1"/>
  <c r="I38" i="1"/>
  <c r="I36" i="1"/>
  <c r="I34" i="1"/>
  <c r="E14" i="2" l="1"/>
  <c r="D8" i="1"/>
  <c r="F8" i="1" s="1"/>
  <c r="E8" i="4" l="1"/>
  <c r="D8" i="4"/>
  <c r="B8" i="4"/>
  <c r="F5" i="4"/>
  <c r="C6" i="4" s="1"/>
  <c r="H8" i="1"/>
  <c r="G8" i="1"/>
  <c r="F6" i="4" l="1"/>
  <c r="C7" i="4" l="1"/>
  <c r="F7" i="4" l="1"/>
  <c r="F8" i="4" s="1"/>
  <c r="C8" i="4"/>
  <c r="E8" i="3"/>
  <c r="E10" i="3"/>
  <c r="E9" i="3"/>
  <c r="E7" i="3"/>
  <c r="E6" i="3"/>
  <c r="E5" i="3"/>
  <c r="E4" i="3"/>
  <c r="E11" i="3" l="1"/>
  <c r="K41" i="1" s="1"/>
  <c r="L41" i="1" s="1"/>
  <c r="D12" i="2"/>
  <c r="F12" i="2" s="1"/>
  <c r="G12" i="2" l="1"/>
  <c r="H12" i="2"/>
  <c r="I12" i="2" l="1"/>
  <c r="F7" i="2" l="1"/>
  <c r="D8" i="2"/>
  <c r="F8" i="2" s="1"/>
  <c r="D11" i="2"/>
  <c r="F11" i="2" s="1"/>
  <c r="D14" i="2"/>
  <c r="F14" i="2" s="1"/>
  <c r="D15" i="2"/>
  <c r="F15" i="2" s="1"/>
  <c r="D19" i="2"/>
  <c r="F19" i="2" s="1"/>
  <c r="G11" i="2" l="1"/>
  <c r="G19" i="2"/>
  <c r="F20" i="2" s="1"/>
  <c r="G15" i="2"/>
  <c r="G14" i="2"/>
  <c r="H8" i="2"/>
  <c r="G8" i="2"/>
  <c r="H7" i="2"/>
  <c r="G7" i="2"/>
  <c r="H19" i="2"/>
  <c r="H15" i="2"/>
  <c r="H14" i="2"/>
  <c r="H11" i="2"/>
  <c r="D35" i="1"/>
  <c r="F35" i="1" s="1"/>
  <c r="D11" i="1"/>
  <c r="F11" i="1" s="1"/>
  <c r="D16" i="1"/>
  <c r="F16" i="1" s="1"/>
  <c r="D17" i="1"/>
  <c r="F17" i="1" s="1"/>
  <c r="D18" i="1"/>
  <c r="F18" i="1" s="1"/>
  <c r="D22" i="1"/>
  <c r="F22" i="1" s="1"/>
  <c r="D23" i="1"/>
  <c r="F23" i="1" s="1"/>
  <c r="D24" i="1"/>
  <c r="F24" i="1" s="1"/>
  <c r="D32" i="1"/>
  <c r="F32" i="1" s="1"/>
  <c r="I11" i="2" l="1"/>
  <c r="I8" i="2"/>
  <c r="I19" i="2"/>
  <c r="I20" i="2" s="1"/>
  <c r="I7" i="2"/>
  <c r="I15" i="2"/>
  <c r="G24" i="1"/>
  <c r="G23" i="1"/>
  <c r="G11" i="1"/>
  <c r="G17" i="1"/>
  <c r="G22" i="1"/>
  <c r="I14" i="2"/>
  <c r="G16" i="1"/>
  <c r="H18" i="1"/>
  <c r="G18" i="1"/>
  <c r="G35" i="1"/>
  <c r="H35" i="1"/>
  <c r="G32" i="1"/>
  <c r="H32" i="1"/>
  <c r="H24" i="1"/>
  <c r="H23" i="1"/>
  <c r="H22" i="1"/>
  <c r="F25" i="1" s="1"/>
  <c r="H17" i="1"/>
  <c r="H16" i="1"/>
  <c r="H11" i="1"/>
  <c r="I17" i="1" l="1"/>
  <c r="I11" i="1"/>
  <c r="I16" i="1"/>
  <c r="I24" i="1"/>
  <c r="I22" i="1"/>
  <c r="I23" i="1"/>
  <c r="I32" i="1"/>
  <c r="I35" i="1"/>
  <c r="I18" i="1"/>
  <c r="I25" i="1" l="1"/>
  <c r="B2" i="7"/>
  <c r="B4" i="7"/>
  <c r="I43" i="1" l="1"/>
  <c r="B5" i="7" s="1"/>
</calcChain>
</file>

<file path=xl/sharedStrings.xml><?xml version="1.0" encoding="utf-8"?>
<sst xmlns="http://schemas.openxmlformats.org/spreadsheetml/2006/main" count="179" uniqueCount="158">
  <si>
    <t>ICR Summary Information</t>
  </si>
  <si>
    <t>Hours Per Response</t>
  </si>
  <si>
    <t>Number of Respondents</t>
  </si>
  <si>
    <t>Total Estimated Burden Hours</t>
  </si>
  <si>
    <t>Total Estimated Costs</t>
  </si>
  <si>
    <t>Annualized Capital O&amp;M</t>
  </si>
  <si>
    <t>Form Number</t>
  </si>
  <si>
    <t>Not Applicable</t>
  </si>
  <si>
    <t>Burden Item</t>
  </si>
  <si>
    <t xml:space="preserve">(A) </t>
  </si>
  <si>
    <t xml:space="preserve">(B) </t>
  </si>
  <si>
    <t xml:space="preserve">(C) </t>
  </si>
  <si>
    <t>(D)</t>
  </si>
  <si>
    <t xml:space="preserve">(E) </t>
  </si>
  <si>
    <t>(F)</t>
  </si>
  <si>
    <t>(G)</t>
  </si>
  <si>
    <t xml:space="preserve">(H) </t>
  </si>
  <si>
    <t>Person-hours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</si>
  <si>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</si>
  <si>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</si>
  <si>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</si>
  <si>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</si>
  <si>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</si>
  <si>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</si>
  <si>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</si>
  <si>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N/A</t>
  </si>
  <si>
    <t>Labor Rates</t>
  </si>
  <si>
    <t xml:space="preserve">Technical </t>
  </si>
  <si>
    <t xml:space="preserve">Management </t>
  </si>
  <si>
    <t xml:space="preserve">Clerical </t>
  </si>
  <si>
    <t>See 3B</t>
  </si>
  <si>
    <t>Notification of actual startup</t>
  </si>
  <si>
    <t>Subtotal for Reporting Requirements</t>
  </si>
  <si>
    <t>Subtotal for Recordkeeping Requirements</t>
  </si>
  <si>
    <t>Responses</t>
  </si>
  <si>
    <t>Hr/Response</t>
  </si>
  <si>
    <t>Assumptions:</t>
  </si>
  <si>
    <r>
      <rPr>
        <vertAlign val="superscript"/>
        <sz val="10"/>
        <color rgb="FF000000"/>
        <rFont val="Times New Roman"/>
      </rPr>
      <t>b</t>
    </r>
    <r>
      <rPr>
        <sz val="10"/>
        <color rgb="FF000000"/>
        <rFont val="Times New Roman"/>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</si>
  <si>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t xml:space="preserve">Activity </t>
  </si>
  <si>
    <t xml:space="preserve">(D) </t>
  </si>
  <si>
    <t>(H)</t>
  </si>
  <si>
    <t>EPA person- hours per occurrence</t>
  </si>
  <si>
    <t>No. of occurrences per plant per year</t>
  </si>
  <si>
    <t>EPA person- hours per plant-year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</si>
  <si>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</si>
  <si>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</si>
  <si>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</si>
  <si>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</si>
  <si>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r>
      <rPr>
        <b/>
        <sz val="10"/>
        <color rgb="FF000000"/>
        <rFont val="Times New Roman"/>
        <family val="1"/>
      </rPr>
      <t xml:space="preserve"> </t>
    </r>
  </si>
  <si>
    <t>Managerial</t>
  </si>
  <si>
    <t>Technical</t>
  </si>
  <si>
    <t>Clerical</t>
  </si>
  <si>
    <t>Notification of initial performance test</t>
  </si>
  <si>
    <r>
      <t xml:space="preserve">TOTAL  (rounded) </t>
    </r>
    <r>
      <rPr>
        <b/>
        <vertAlign val="superscript"/>
        <sz val="10"/>
        <color rgb="FF000000"/>
        <rFont val="Times New Roman"/>
        <family val="1"/>
      </rPr>
      <t>i</t>
    </r>
  </si>
  <si>
    <r>
      <rPr>
        <vertAlign val="superscript"/>
        <sz val="10"/>
        <color rgb="FF000000"/>
        <rFont val="Times New Roman"/>
      </rPr>
      <t>b</t>
    </r>
    <r>
      <rPr>
        <sz val="10"/>
        <color rgb="FF000000"/>
        <rFont val="Times New Roman"/>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</si>
  <si>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(A)</t>
  </si>
  <si>
    <t>(B)</t>
  </si>
  <si>
    <t>(C)</t>
  </si>
  <si>
    <t>(E)</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</si>
  <si>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</si>
  <si>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</si>
  <si>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</si>
  <si>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</si>
  <si>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</si>
  <si>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</si>
  <si>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</si>
  <si>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</si>
  <si>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</si>
  <si>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</si>
  <si>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</si>
  <si>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</si>
  <si>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</si>
  <si>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</si>
  <si>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</si>
  <si>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Total (rounded)</t>
  </si>
  <si>
    <t>1.  Applications</t>
  </si>
  <si>
    <t>2.  Survey and Studies</t>
  </si>
  <si>
    <t>3.  Reporting requirements</t>
  </si>
  <si>
    <r>
      <t xml:space="preserve">     A. Familiarization with regulatory requirements </t>
    </r>
    <r>
      <rPr>
        <vertAlign val="superscript"/>
        <sz val="10"/>
        <rFont val="Times New Roman"/>
        <family val="1"/>
      </rPr>
      <t>c</t>
    </r>
  </si>
  <si>
    <t xml:space="preserve">     B. Required activities for New Sources</t>
  </si>
  <si>
    <r>
      <t xml:space="preserve">          Initial performance test </t>
    </r>
    <r>
      <rPr>
        <vertAlign val="superscript"/>
        <sz val="10"/>
        <rFont val="Times New Roman"/>
        <family val="1"/>
      </rPr>
      <t>d</t>
    </r>
  </si>
  <si>
    <r>
      <t xml:space="preserve">          Repeat performance test </t>
    </r>
    <r>
      <rPr>
        <vertAlign val="superscript"/>
        <sz val="10"/>
        <rFont val="Times New Roman"/>
        <family val="1"/>
      </rPr>
      <t>e</t>
    </r>
  </si>
  <si>
    <t xml:space="preserve">     C. Create information</t>
  </si>
  <si>
    <t xml:space="preserve">     D. Gather existing information</t>
  </si>
  <si>
    <t xml:space="preserve">     E. Write reports</t>
  </si>
  <si>
    <t xml:space="preserve">     New Sources</t>
  </si>
  <si>
    <r>
      <t xml:space="preserve">          Notification of construction/reconstruction </t>
    </r>
    <r>
      <rPr>
        <vertAlign val="superscript"/>
        <sz val="10"/>
        <rFont val="Times New Roman"/>
        <family val="1"/>
      </rPr>
      <t>f</t>
    </r>
  </si>
  <si>
    <r>
      <t xml:space="preserve">          Notification of initial startup </t>
    </r>
    <r>
      <rPr>
        <vertAlign val="superscript"/>
        <sz val="10"/>
        <rFont val="Times New Roman"/>
        <family val="1"/>
      </rPr>
      <t>g</t>
    </r>
  </si>
  <si>
    <r>
      <t xml:space="preserve">          Notification of actual startup </t>
    </r>
    <r>
      <rPr>
        <vertAlign val="superscript"/>
        <sz val="10"/>
        <rFont val="Times New Roman"/>
        <family val="1"/>
      </rPr>
      <t>g</t>
    </r>
  </si>
  <si>
    <t xml:space="preserve">          Report of initial performance test</t>
  </si>
  <si>
    <t xml:space="preserve">          Notification of initial performance test</t>
  </si>
  <si>
    <t xml:space="preserve">     Existing Sources</t>
  </si>
  <si>
    <r>
      <t xml:space="preserve">          Report of annual emission test </t>
    </r>
    <r>
      <rPr>
        <vertAlign val="superscript"/>
        <sz val="10"/>
        <rFont val="Times New Roman"/>
        <family val="1"/>
      </rPr>
      <t>h</t>
    </r>
  </si>
  <si>
    <r>
      <t xml:space="preserve">          Submit semiannual report </t>
    </r>
    <r>
      <rPr>
        <vertAlign val="superscript"/>
        <sz val="10"/>
        <rFont val="Times New Roman"/>
        <family val="1"/>
      </rPr>
      <t>i</t>
    </r>
  </si>
  <si>
    <r>
      <t xml:space="preserve">          Notification of parameter excursions </t>
    </r>
    <r>
      <rPr>
        <vertAlign val="superscript"/>
        <sz val="10"/>
        <rFont val="Times New Roman"/>
        <family val="1"/>
      </rPr>
      <t>j</t>
    </r>
  </si>
  <si>
    <t>4.  Recordkeeping requirements</t>
  </si>
  <si>
    <t xml:space="preserve">     A. Familiarization with regulatory requirements</t>
  </si>
  <si>
    <t xml:space="preserve">     B. Plan activities</t>
  </si>
  <si>
    <t xml:space="preserve">     C. Implement activities</t>
  </si>
  <si>
    <t xml:space="preserve">     D. Develop record system</t>
  </si>
  <si>
    <r>
      <t xml:space="preserve">          Record operating parameters </t>
    </r>
    <r>
      <rPr>
        <vertAlign val="superscript"/>
        <sz val="10"/>
        <rFont val="Times New Roman"/>
        <family val="1"/>
      </rPr>
      <t>k</t>
    </r>
  </si>
  <si>
    <r>
      <t xml:space="preserve">          Record mercury leaks </t>
    </r>
    <r>
      <rPr>
        <vertAlign val="superscript"/>
        <sz val="10"/>
        <rFont val="Times New Roman"/>
        <family val="1"/>
      </rPr>
      <t>l</t>
    </r>
  </si>
  <si>
    <r>
      <t xml:space="preserve">          Record monitored parameters </t>
    </r>
    <r>
      <rPr>
        <vertAlign val="superscript"/>
        <sz val="10"/>
        <rFont val="Times New Roman"/>
        <family val="1"/>
      </rPr>
      <t>l</t>
    </r>
  </si>
  <si>
    <r>
      <t xml:space="preserve">          Compile data for semiannual reports </t>
    </r>
    <r>
      <rPr>
        <vertAlign val="superscript"/>
        <sz val="10"/>
        <rFont val="Times New Roman"/>
        <family val="1"/>
      </rPr>
      <t>m</t>
    </r>
  </si>
  <si>
    <r>
      <t xml:space="preserve">         Maintain data on mercury leaks </t>
    </r>
    <r>
      <rPr>
        <vertAlign val="superscript"/>
        <sz val="10"/>
        <rFont val="Times New Roman"/>
        <family val="1"/>
      </rPr>
      <t>n</t>
    </r>
  </si>
  <si>
    <r>
      <t xml:space="preserve">         Maintain data on monitored parameters </t>
    </r>
    <r>
      <rPr>
        <vertAlign val="superscript"/>
        <sz val="10"/>
        <rFont val="Times New Roman"/>
        <family val="1"/>
      </rPr>
      <t>n</t>
    </r>
  </si>
  <si>
    <t xml:space="preserve">     E. Time to enter information</t>
  </si>
  <si>
    <r>
      <t xml:space="preserve">    Records of startup, shutdown, and malfunction </t>
    </r>
    <r>
      <rPr>
        <vertAlign val="superscript"/>
        <sz val="10"/>
        <rFont val="Times New Roman"/>
        <family val="1"/>
      </rPr>
      <t>o</t>
    </r>
  </si>
  <si>
    <t xml:space="preserve">     F. Audits</t>
  </si>
  <si>
    <t>See 3A</t>
  </si>
  <si>
    <r>
      <t xml:space="preserve">a  </t>
    </r>
    <r>
      <rPr>
        <sz val="10"/>
        <color theme="1"/>
        <rFont val="Times New Roman"/>
        <family val="1"/>
      </rPr>
      <t>We have assumed that there are approximately 100 (100 wastewater sludge incineration and drying plants) existing sources currently subject to this rule. There will be no additional new source that will become subject to the rule over the three-year period of this ICR.</t>
    </r>
  </si>
  <si>
    <r>
      <t>c</t>
    </r>
    <r>
      <rPr>
        <sz val="10"/>
        <rFont val="Times New Roman"/>
        <family val="1"/>
      </rPr>
      <t xml:space="preserve">  We have assumed that it will take 1 hour for existing respondents to refamiliarize themselves with rule requirements. </t>
    </r>
  </si>
  <si>
    <r>
      <t>d</t>
    </r>
    <r>
      <rPr>
        <sz val="10"/>
        <color indexed="8"/>
        <rFont val="Times New Roman"/>
        <family val="1"/>
      </rPr>
      <t xml:space="preserve">  We have assumed that it will take each new respondent 24 hours to complete initial performance test. Since there are no new respondents estimated, this requirement does not apply.</t>
    </r>
  </si>
  <si>
    <r>
      <t>e</t>
    </r>
    <r>
      <rPr>
        <sz val="10"/>
        <color indexed="8"/>
        <rFont val="Times New Roman"/>
        <family val="1"/>
      </rPr>
      <t xml:space="preserve">  We have assumed that 20 percent of new respondents will repeat the performance test due to failure. Since there are no new respondents estimated, this requirement does not apply.</t>
    </r>
  </si>
  <si>
    <r>
      <t>f</t>
    </r>
    <r>
      <rPr>
        <sz val="10"/>
        <color indexed="8"/>
        <rFont val="Times New Roman"/>
        <family val="1"/>
      </rPr>
      <t xml:space="preserve">   We have assumed that each new respondent will take two hours to write notification reports on construction/reconstruction. Since there are no new respondents estimated, this requirement does not apply.</t>
    </r>
  </si>
  <si>
    <r>
      <t>g</t>
    </r>
    <r>
      <rPr>
        <sz val="10"/>
        <color indexed="8"/>
        <rFont val="Times New Roman"/>
        <family val="1"/>
      </rPr>
      <t xml:space="preserve">  We have assumed that it will take each new respondent two hours each to write notification reports on initial startup and actual startup. Since there are no new respondents estimated, this requirement does not apply.</t>
    </r>
  </si>
  <si>
    <r>
      <t xml:space="preserve">h  </t>
    </r>
    <r>
      <rPr>
        <sz val="10"/>
        <color indexed="8"/>
        <rFont val="Times New Roman"/>
        <family val="1"/>
      </rPr>
      <t>We have assumed that 100 of the existing respondents will take 12 hours to write reports on the annual emission tests.</t>
    </r>
  </si>
  <si>
    <r>
      <t>k</t>
    </r>
    <r>
      <rPr>
        <sz val="10"/>
        <color indexed="8"/>
        <rFont val="Times New Roman"/>
        <family val="1"/>
      </rPr>
      <t xml:space="preserve">  We have assumed that all respondents will record operating parameters 365 days per year.</t>
    </r>
  </si>
  <si>
    <r>
      <t>o</t>
    </r>
    <r>
      <rPr>
        <sz val="10"/>
        <color indexed="8"/>
        <rFont val="Times New Roman"/>
        <family val="1"/>
      </rPr>
      <t xml:space="preserve">  We have assumed that 50 percent of the respondents will each take 1.5 hours to record information of startup, shutdown, and malfunctions.</t>
    </r>
  </si>
  <si>
    <r>
      <t>p</t>
    </r>
    <r>
      <rPr>
        <sz val="10"/>
        <color indexed="8"/>
        <rFont val="Times New Roman"/>
        <family val="1"/>
      </rPr>
      <t xml:space="preserve">  Totals have been rounded to 3 significant figures. Figures may not add exactly due to rounding.</t>
    </r>
  </si>
  <si>
    <r>
      <t xml:space="preserve">TOTAL LABOR BURDEN AND COST (rounded) </t>
    </r>
    <r>
      <rPr>
        <b/>
        <vertAlign val="superscript"/>
        <sz val="10"/>
        <color rgb="FF000000"/>
        <rFont val="Times New Roman"/>
        <family val="1"/>
      </rPr>
      <t>p</t>
    </r>
  </si>
  <si>
    <r>
      <t xml:space="preserve">TOTAL CAPITAL AND O&amp;M COSTS (rounded) </t>
    </r>
    <r>
      <rPr>
        <b/>
        <vertAlign val="superscript"/>
        <sz val="10"/>
        <color rgb="FF000000"/>
        <rFont val="Times New Roman"/>
        <family val="1"/>
      </rPr>
      <t>p</t>
    </r>
  </si>
  <si>
    <r>
      <t xml:space="preserve">GRAND TOTAL (rounded) </t>
    </r>
    <r>
      <rPr>
        <b/>
        <vertAlign val="superscript"/>
        <sz val="10"/>
        <color rgb="FF000000"/>
        <rFont val="Times New Roman"/>
        <family val="1"/>
      </rPr>
      <t>p</t>
    </r>
  </si>
  <si>
    <t>Required activities</t>
  </si>
  <si>
    <t xml:space="preserve">   New Plants</t>
  </si>
  <si>
    <r>
      <t xml:space="preserve">        Initial performance test </t>
    </r>
    <r>
      <rPr>
        <vertAlign val="superscript"/>
        <sz val="10"/>
        <color indexed="8"/>
        <rFont val="Times New Roman"/>
        <family val="1"/>
      </rPr>
      <t>c</t>
    </r>
  </si>
  <si>
    <r>
      <t xml:space="preserve">        Repeat initial performance test </t>
    </r>
    <r>
      <rPr>
        <vertAlign val="superscript"/>
        <sz val="10"/>
        <rFont val="Times New Roman"/>
        <family val="1"/>
      </rPr>
      <t>c, d</t>
    </r>
  </si>
  <si>
    <t>Report Review</t>
  </si>
  <si>
    <r>
      <t xml:space="preserve">        Notification of construction </t>
    </r>
    <r>
      <rPr>
        <vertAlign val="superscript"/>
        <sz val="10"/>
        <color indexed="8"/>
        <rFont val="Times New Roman"/>
        <family val="1"/>
      </rPr>
      <t xml:space="preserve">e   </t>
    </r>
    <r>
      <rPr>
        <sz val="10"/>
        <color indexed="8"/>
        <rFont val="Times New Roman"/>
        <family val="1"/>
      </rPr>
      <t xml:space="preserve">    </t>
    </r>
  </si>
  <si>
    <r>
      <t xml:space="preserve">        Notification of initial startup </t>
    </r>
    <r>
      <rPr>
        <vertAlign val="superscript"/>
        <sz val="10"/>
        <color indexed="8"/>
        <rFont val="Times New Roman"/>
        <family val="1"/>
      </rPr>
      <t>e</t>
    </r>
  </si>
  <si>
    <r>
      <t xml:space="preserve">        Notification of actual startup </t>
    </r>
    <r>
      <rPr>
        <vertAlign val="superscript"/>
        <sz val="10"/>
        <color indexed="8"/>
        <rFont val="Times New Roman"/>
        <family val="1"/>
      </rPr>
      <t>e</t>
    </r>
  </si>
  <si>
    <r>
      <t xml:space="preserve">        Notification of initial test </t>
    </r>
    <r>
      <rPr>
        <vertAlign val="superscript"/>
        <sz val="10"/>
        <color indexed="8"/>
        <rFont val="Times New Roman"/>
        <family val="1"/>
      </rPr>
      <t>e</t>
    </r>
  </si>
  <si>
    <r>
      <t xml:space="preserve">        Review test results</t>
    </r>
    <r>
      <rPr>
        <vertAlign val="superscript"/>
        <sz val="10"/>
        <color indexed="8"/>
        <rFont val="Times New Roman"/>
        <family val="1"/>
      </rPr>
      <t xml:space="preserve"> f</t>
    </r>
  </si>
  <si>
    <t xml:space="preserve">   Existing Plants</t>
  </si>
  <si>
    <t xml:space="preserve">        Annual emission test</t>
  </si>
  <si>
    <r>
      <t xml:space="preserve">        Review semiannual reports </t>
    </r>
    <r>
      <rPr>
        <vertAlign val="superscript"/>
        <sz val="10"/>
        <color indexed="8"/>
        <rFont val="Times New Roman"/>
        <family val="1"/>
      </rPr>
      <t>g</t>
    </r>
  </si>
  <si>
    <r>
      <t xml:space="preserve">        Review notification on monitored parameters </t>
    </r>
    <r>
      <rPr>
        <vertAlign val="superscript"/>
        <sz val="10"/>
        <color indexed="8"/>
        <rFont val="Times New Roman"/>
        <family val="1"/>
      </rPr>
      <t>h</t>
    </r>
  </si>
  <si>
    <r>
      <t>c</t>
    </r>
    <r>
      <rPr>
        <sz val="10"/>
        <rFont val="Times New Roman"/>
        <family val="1"/>
      </rPr>
      <t xml:space="preserve">  We have assumed that the Agency will take 24 hours to participate in the performance tests. It is assumed that all initial performance tests have been completed by existing respondents. Since there are no new respondents estimated, this requirement does not apply.</t>
    </r>
  </si>
  <si>
    <r>
      <t>d</t>
    </r>
    <r>
      <rPr>
        <sz val="10"/>
        <rFont val="Times New Roman"/>
        <family val="1"/>
      </rPr>
      <t xml:space="preserve">  We have assumed that 20 percent of new respondents will have to repeat the performance tests due to failure. Since there are no new respondents estimated, this requirement does not apply.</t>
    </r>
  </si>
  <si>
    <r>
      <t>e</t>
    </r>
    <r>
      <rPr>
        <vertAlign val="superscript"/>
        <sz val="10"/>
        <rFont val="Times New Roman"/>
        <family val="1"/>
      </rPr>
      <t xml:space="preserve">   </t>
    </r>
    <r>
      <rPr>
        <sz val="10"/>
        <rFont val="Times New Roman"/>
        <family val="1"/>
      </rPr>
      <t>We have assumed that it will take 0.5 hours for the Agency to review notification reports for each respondent. Since there are no new respondents estimated, this requirement does not apply.</t>
    </r>
  </si>
  <si>
    <r>
      <t>f</t>
    </r>
    <r>
      <rPr>
        <sz val="10"/>
        <rFont val="Times New Roman"/>
        <family val="1"/>
      </rPr>
      <t xml:space="preserve">  We have assumed that it will take 8 hours for the Agency to review test results for each respondent. Since there are no new respondents estimated, this requirement does not apply.</t>
    </r>
  </si>
  <si>
    <r>
      <t>i</t>
    </r>
    <r>
      <rPr>
        <sz val="12"/>
        <rFont val="Times New Roman"/>
        <family val="1"/>
      </rPr>
      <t xml:space="preserve"> </t>
    </r>
    <r>
      <rPr>
        <sz val="10"/>
        <rFont val="Times New Roman"/>
        <family val="1"/>
      </rPr>
      <t>Totals have been rounded to 3 significant figures. Figures may not add exactly due to rounding.</t>
    </r>
  </si>
  <si>
    <r>
      <t>a</t>
    </r>
    <r>
      <rPr>
        <sz val="10"/>
        <color indexed="8"/>
        <rFont val="Times New Roman"/>
        <family val="1"/>
      </rPr>
      <t xml:space="preserve">  We have assumed that there are approximately 100 (100 wastewater sludge incineration and drying plants) existing sources currently subject to this rule. There will be no additional new source that will become subject to the rule over the three-year period of this ICR.</t>
    </r>
  </si>
  <si>
    <t>The only costs to the regulated industry resulting from information collection activities required by the subject standard(s) are labor costs. There are no capital/startup or operation and maintenance costs.</t>
  </si>
  <si>
    <t>Notification of construction/reconstruction</t>
  </si>
  <si>
    <t>Notification of initial startup</t>
  </si>
  <si>
    <t>Report of annual emission monitoring</t>
  </si>
  <si>
    <t>Submit semiannual report</t>
  </si>
  <si>
    <t>Notification of parameter excursions</t>
  </si>
  <si>
    <t>Table 1: Annual Respondent Burden and Cost – NESHAP for Mercury (40 CFR Part 61, Subpart E) (Renewal)</t>
  </si>
  <si>
    <t>Table 2: Average Annual EPA Burden and Cost – NESHAP for Mercury (40 CFR Part 61, Subpart E) (Renewal)</t>
  </si>
  <si>
    <r>
      <t>i</t>
    </r>
    <r>
      <rPr>
        <sz val="10"/>
        <color indexed="8"/>
        <rFont val="Times New Roman"/>
        <family val="1"/>
      </rPr>
      <t xml:space="preserve">  We have assumed that none of the existing respondents will have to submit semiannual reports.</t>
    </r>
  </si>
  <si>
    <r>
      <t>j</t>
    </r>
    <r>
      <rPr>
        <sz val="10"/>
        <color indexed="8"/>
        <rFont val="Times New Roman"/>
        <family val="1"/>
      </rPr>
      <t xml:space="preserve">  We have assumed that none of the existing respondents will write notification reports on parameter excursions two times per year.</t>
    </r>
  </si>
  <si>
    <r>
      <t>l</t>
    </r>
    <r>
      <rPr>
        <sz val="10"/>
        <color indexed="8"/>
        <rFont val="Times New Roman"/>
        <family val="1"/>
      </rPr>
      <t xml:space="preserve">  We have assumed that no respondents will have to record mercury leaks and monitored parameters.</t>
    </r>
  </si>
  <si>
    <r>
      <t>m</t>
    </r>
    <r>
      <rPr>
        <sz val="10"/>
        <color indexed="8"/>
        <rFont val="Times New Roman"/>
        <family val="1"/>
      </rPr>
      <t xml:space="preserve">  We have assumed that no respondents will compile data for semiannual reports.</t>
    </r>
  </si>
  <si>
    <r>
      <t>n</t>
    </r>
    <r>
      <rPr>
        <sz val="10"/>
        <color indexed="8"/>
        <rFont val="Times New Roman"/>
        <family val="1"/>
      </rPr>
      <t xml:space="preserve">  We have assumed that no respondents will have to maintain data on mercury leaks and monitored parameters.</t>
    </r>
  </si>
  <si>
    <r>
      <t>g</t>
    </r>
    <r>
      <rPr>
        <sz val="10"/>
        <rFont val="Times New Roman"/>
        <family val="1"/>
      </rPr>
      <t xml:space="preserve">  We have assumed that none of the existing respondents will have to submit semiannual reports.</t>
    </r>
  </si>
  <si>
    <r>
      <t>h</t>
    </r>
    <r>
      <rPr>
        <sz val="10"/>
        <rFont val="Times New Roman"/>
        <family val="1"/>
      </rPr>
      <t xml:space="preserve">  We have assumed that no respondents will have to record mercury leaks and monitored parameters.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</si>
</sst>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31" x14ac:knownFonts="1">
    <font>
      <sz val="11"/>
      <color theme="1"/>
      <name val="Calibri"/>
      <family val="2"/>
      <scheme val="minor"/>
    </font>
    <font>
      <b/>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name val="Times New Roman"/>
      <family val="1"/>
    </font>
    <font>
      <vertAlign val="superscript"/>
      <sz val="10"/>
      <name val="Times New Roman"/>
      <family val="1"/>
    </font>
    <font>
      <sz val="11"/>
      <color rgb="FF000000"/>
      <name val="Calibri"/>
      <family val="2"/>
      <scheme val="minor"/>
    </font>
    <font>
      <b/>
      <sz val="11"/>
      <color theme="1"/>
      <name val="Times New Roman"/>
      <family val="1"/>
    </font>
    <font>
      <sz val="11"/>
      <color theme="1"/>
      <name val="Times New Roman"/>
      <family val="1"/>
    </font>
    <font>
      <b/>
      <sz val="11"/>
      <color rgb="FF000000"/>
      <name val="Times New Roman"/>
      <family val="1"/>
    </font>
    <font>
      <sz val="10"/>
      <color rgb="FF1B1B1B"/>
      <name val="Arial"/>
      <family val="2"/>
    </font>
    <font>
      <vertAlign val="superscript"/>
      <sz val="10"/>
      <color rgb="FF000000"/>
      <name val="Times New Roman"/>
    </font>
    <font>
      <sz val="10"/>
      <color rgb="FF000000"/>
      <name val="Times New Roman"/>
    </font>
    <font>
      <vertAlign val="superscript"/>
      <sz val="12"/>
      <name val="Times New Roman"/>
      <family val="1"/>
    </font>
    <font>
      <vertAlign val="superscript"/>
      <sz val="12"/>
      <color indexed="8"/>
      <name val="Times New Roman"/>
      <family val="1"/>
    </font>
    <font>
      <sz val="10"/>
      <color indexed="8"/>
      <name val="Times New Roman"/>
      <family val="1"/>
    </font>
    <font>
      <vertAlign val="superscript"/>
      <sz val="10"/>
      <color indexed="8"/>
      <name val="Times New Roman"/>
      <family val="1"/>
    </font>
    <font>
      <sz val="12"/>
      <name val="Times New Roman"/>
      <family val="1"/>
    </font>
    <font>
      <sz val="12"/>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xf numFmtId="9" fontId="13" fillId="0" borderId="0" applyFont="0" applyFill="0" applyBorder="0" applyAlignment="0" applyProtection="0"/>
  </cellStyleXfs>
  <cellXfs count="75">
    <xf numFmtId="0" fontId="0" fillId="0" borderId="0" xfId="0"/>
    <xf numFmtId="0" fontId="2" fillId="0" borderId="0" xfId="0" applyFont="1" applyAlignment="1">
      <alignment horizontal="lef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0" fontId="11" fillId="0" borderId="0" xfId="0" applyFont="1" applyAlignment="1">
      <alignment vertical="center"/>
    </xf>
    <xf numFmtId="0" fontId="4" fillId="0" borderId="1" xfId="0" applyFont="1" applyBorder="1" applyAlignment="1">
      <alignment horizontal="center" vertical="center"/>
    </xf>
    <xf numFmtId="0" fontId="1" fillId="0" borderId="0" xfId="0" applyFont="1"/>
    <xf numFmtId="0" fontId="9" fillId="0" borderId="1" xfId="0" applyFont="1" applyBorder="1" applyAlignment="1">
      <alignment horizontal="center" vertical="center"/>
    </xf>
    <xf numFmtId="6" fontId="6" fillId="0" borderId="1" xfId="0" applyNumberFormat="1" applyFont="1" applyBorder="1" applyAlignment="1">
      <alignment horizontal="right" vertical="center"/>
    </xf>
    <xf numFmtId="8" fontId="0" fillId="0" borderId="0" xfId="0" applyNumberFormat="1"/>
    <xf numFmtId="2" fontId="0" fillId="0" borderId="0" xfId="0" applyNumberFormat="1"/>
    <xf numFmtId="164" fontId="6" fillId="0" borderId="1" xfId="0" applyNumberFormat="1" applyFont="1" applyBorder="1" applyAlignment="1">
      <alignment horizontal="center" vertical="center"/>
    </xf>
    <xf numFmtId="0" fontId="4" fillId="0" borderId="0" xfId="0" applyFont="1" applyAlignment="1">
      <alignment horizontal="center" vertical="center" wrapText="1"/>
    </xf>
    <xf numFmtId="9" fontId="0" fillId="0" borderId="0" xfId="1" applyFont="1"/>
    <xf numFmtId="10" fontId="0" fillId="0" borderId="0" xfId="0" applyNumberFormat="1"/>
    <xf numFmtId="0" fontId="14" fillId="0" borderId="0" xfId="0" applyFont="1"/>
    <xf numFmtId="0" fontId="15" fillId="0" borderId="2" xfId="0" applyFont="1" applyBorder="1" applyAlignment="1">
      <alignment horizontal="center" vertical="center" wrapText="1"/>
    </xf>
    <xf numFmtId="0" fontId="6" fillId="0" borderId="0" xfId="0" applyFont="1"/>
    <xf numFmtId="0" fontId="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8" fillId="0" borderId="0" xfId="0" applyFont="1" applyAlignment="1">
      <alignment vertical="top" wrapText="1"/>
    </xf>
    <xf numFmtId="165" fontId="0" fillId="0" borderId="0" xfId="0" applyNumberFormat="1"/>
    <xf numFmtId="0" fontId="0" fillId="0" borderId="8" xfId="0" applyBorder="1"/>
    <xf numFmtId="165" fontId="0" fillId="0" borderId="9" xfId="0" applyNumberFormat="1" applyBorder="1"/>
    <xf numFmtId="0" fontId="0" fillId="0" borderId="10" xfId="0" applyBorder="1"/>
    <xf numFmtId="165" fontId="0" fillId="0" borderId="11" xfId="0" applyNumberFormat="1" applyBorder="1"/>
    <xf numFmtId="8" fontId="0" fillId="0" borderId="9" xfId="0" applyNumberFormat="1" applyBorder="1"/>
    <xf numFmtId="8" fontId="0" fillId="0" borderId="11" xfId="0" applyNumberFormat="1" applyBorder="1"/>
    <xf numFmtId="0" fontId="20" fillId="0" borderId="0" xfId="0" applyFont="1" applyAlignment="1">
      <alignment vertical="center" wrapText="1"/>
    </xf>
    <xf numFmtId="0" fontId="20" fillId="0" borderId="0" xfId="0" applyFont="1"/>
    <xf numFmtId="1" fontId="20" fillId="0" borderId="0" xfId="0" applyNumberFormat="1" applyFont="1"/>
    <xf numFmtId="3" fontId="20" fillId="0" borderId="0" xfId="0" applyNumberFormat="1" applyFont="1"/>
    <xf numFmtId="0" fontId="1" fillId="0" borderId="0" xfId="0" applyFont="1" applyAlignment="1">
      <alignment horizontal="center"/>
    </xf>
    <xf numFmtId="1" fontId="0" fillId="0" borderId="0" xfId="0" applyNumberFormat="1" applyAlignment="1">
      <alignment horizontal="center"/>
    </xf>
    <xf numFmtId="6" fontId="20" fillId="0" borderId="0" xfId="0" applyNumberFormat="1" applyFont="1"/>
    <xf numFmtId="0" fontId="0" fillId="0" borderId="0" xfId="0" applyAlignment="1">
      <alignment horizontal="center"/>
    </xf>
    <xf numFmtId="8" fontId="0" fillId="0" borderId="12" xfId="0" applyNumberFormat="1" applyBorder="1" applyAlignment="1">
      <alignment vertical="center"/>
    </xf>
    <xf numFmtId="0" fontId="22" fillId="0" borderId="0" xfId="0" applyFont="1"/>
    <xf numFmtId="0" fontId="16" fillId="0" borderId="1" xfId="0" applyFont="1" applyBorder="1" applyAlignment="1">
      <alignment horizontal="left" vertical="center" wrapText="1" indent="1"/>
    </xf>
    <xf numFmtId="0" fontId="16" fillId="0" borderId="1" xfId="0" applyFont="1" applyBorder="1" applyAlignment="1">
      <alignment horizontal="left" vertical="center" wrapText="1" indent="3"/>
    </xf>
    <xf numFmtId="0" fontId="27" fillId="0" borderId="1" xfId="0" applyFont="1" applyBorder="1" applyAlignment="1">
      <alignment horizontal="left" vertical="center" wrapText="1" indent="1"/>
    </xf>
    <xf numFmtId="0" fontId="30" fillId="0" borderId="0" xfId="0" applyFont="1" applyAlignment="1">
      <alignment vertical="center"/>
    </xf>
    <xf numFmtId="0" fontId="21" fillId="0" borderId="0" xfId="0" applyFont="1" applyAlignment="1">
      <alignment horizontal="center"/>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xf>
    <xf numFmtId="0" fontId="12" fillId="0" borderId="0" xfId="0" applyFont="1" applyAlignment="1">
      <alignment horizontal="left" vertical="top" wrapText="1"/>
    </xf>
    <xf numFmtId="0" fontId="19" fillId="0" borderId="6" xfId="0" applyFont="1" applyBorder="1" applyAlignment="1">
      <alignment horizontal="center"/>
    </xf>
    <xf numFmtId="0" fontId="19" fillId="0" borderId="7" xfId="0" applyFont="1" applyBorder="1" applyAlignment="1">
      <alignment horizontal="center"/>
    </xf>
    <xf numFmtId="0" fontId="28" fillId="0" borderId="0" xfId="0" applyFont="1" applyAlignment="1">
      <alignment horizontal="left" vertical="center"/>
    </xf>
    <xf numFmtId="0" fontId="26" fillId="0" borderId="0" xfId="0" applyFont="1" applyAlignment="1">
      <alignment horizontal="left" vertical="center"/>
    </xf>
    <xf numFmtId="0" fontId="11" fillId="0" borderId="0" xfId="0" applyFont="1" applyAlignment="1">
      <alignment horizontal="left" vertical="top"/>
    </xf>
    <xf numFmtId="0" fontId="23" fillId="0" borderId="0" xfId="0" applyFont="1" applyAlignment="1">
      <alignment horizontal="left" vertical="top" wrapText="1"/>
    </xf>
    <xf numFmtId="0" fontId="25" fillId="0" borderId="0" xfId="0" applyFont="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4" fillId="0" borderId="1" xfId="0" applyFont="1" applyBorder="1" applyAlignment="1">
      <alignment horizontal="center" vertical="center"/>
    </xf>
    <xf numFmtId="0" fontId="26" fillId="0" borderId="0" xfId="0" applyFont="1" applyAlignment="1">
      <alignment horizontal="left" vertical="top" wrapText="1"/>
    </xf>
    <xf numFmtId="0" fontId="25"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top"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3" xfId="0" applyFont="1" applyBorder="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tabSelected="1" workbookViewId="0">
      <selection activeCell="E4" sqref="E4"/>
    </sheetView>
  </sheetViews>
  <sheetFormatPr defaultRowHeight="15" x14ac:dyDescent="0.25"/>
  <cols>
    <col min="1" max="1" width="27.140625" bestFit="1" customWidth="1"/>
    <col min="2" max="2" width="13.7109375" bestFit="1" customWidth="1"/>
  </cols>
  <sheetData>
    <row r="1" spans="1:2" x14ac:dyDescent="0.25">
      <c r="A1" s="52" t="s">
        <v>0</v>
      </c>
      <c r="B1" s="52"/>
    </row>
    <row r="2" spans="1:2" x14ac:dyDescent="0.25">
      <c r="A2" s="38" t="s">
        <v>1</v>
      </c>
      <c r="B2" s="40">
        <f>'Table 1'!L41</f>
        <v>165</v>
      </c>
    </row>
    <row r="3" spans="1:2" x14ac:dyDescent="0.25">
      <c r="A3" s="38" t="s">
        <v>2</v>
      </c>
      <c r="B3" s="39">
        <f>Respondents!F8</f>
        <v>100</v>
      </c>
    </row>
    <row r="4" spans="1:2" x14ac:dyDescent="0.25">
      <c r="A4" s="38" t="s">
        <v>3</v>
      </c>
      <c r="B4" s="41">
        <f>'Table 1'!F41</f>
        <v>16500</v>
      </c>
    </row>
    <row r="5" spans="1:2" x14ac:dyDescent="0.25">
      <c r="A5" s="38" t="s">
        <v>4</v>
      </c>
      <c r="B5" s="44">
        <f>'Table 1'!I43</f>
        <v>2260000</v>
      </c>
    </row>
    <row r="6" spans="1:2" x14ac:dyDescent="0.25">
      <c r="A6" s="38" t="s">
        <v>5</v>
      </c>
      <c r="B6" s="44">
        <f>'Table 1'!I42</f>
        <v>0</v>
      </c>
    </row>
    <row r="7" spans="1:2" x14ac:dyDescent="0.25">
      <c r="A7" s="38" t="s">
        <v>6</v>
      </c>
      <c r="B7" s="39"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zoomScaleNormal="100" workbookViewId="0">
      <selection activeCell="A3" sqref="A3:I61"/>
    </sheetView>
  </sheetViews>
  <sheetFormatPr defaultRowHeight="15" x14ac:dyDescent="0.25"/>
  <cols>
    <col min="1" max="1" width="67.28515625" customWidth="1"/>
    <col min="2" max="2" width="10.28515625" customWidth="1"/>
    <col min="3" max="3" width="13.140625" customWidth="1"/>
    <col min="4" max="4" width="13.7109375" customWidth="1"/>
    <col min="5" max="6" width="12.5703125" customWidth="1"/>
    <col min="7" max="7" width="12.42578125" customWidth="1"/>
    <col min="8" max="8" width="12.7109375" customWidth="1"/>
    <col min="9" max="9" width="15" customWidth="1"/>
    <col min="10" max="10" width="3.5703125" style="22" customWidth="1"/>
    <col min="11" max="11" width="14.5703125" bestFit="1" customWidth="1"/>
    <col min="12" max="13" width="13.5703125" bestFit="1" customWidth="1"/>
  </cols>
  <sheetData>
    <row r="1" spans="1:13" ht="15.75" x14ac:dyDescent="0.25">
      <c r="A1" s="1" t="s">
        <v>149</v>
      </c>
    </row>
    <row r="2" spans="1:13" x14ac:dyDescent="0.25">
      <c r="F2" s="31"/>
      <c r="G2" s="31"/>
      <c r="H2" s="31"/>
    </row>
    <row r="3" spans="1:13" ht="15" customHeight="1" x14ac:dyDescent="0.25">
      <c r="A3" s="53" t="s">
        <v>8</v>
      </c>
      <c r="B3" s="2" t="s">
        <v>9</v>
      </c>
      <c r="C3" s="2" t="s">
        <v>10</v>
      </c>
      <c r="D3" s="2" t="s">
        <v>11</v>
      </c>
      <c r="E3" s="2" t="s">
        <v>12</v>
      </c>
      <c r="F3" s="2" t="s">
        <v>13</v>
      </c>
      <c r="G3" s="2" t="s">
        <v>14</v>
      </c>
      <c r="H3" s="2" t="s">
        <v>15</v>
      </c>
      <c r="I3" s="2" t="s">
        <v>16</v>
      </c>
    </row>
    <row r="4" spans="1:13" ht="62.25" customHeight="1" x14ac:dyDescent="0.25">
      <c r="A4" s="53"/>
      <c r="B4" s="2" t="s">
        <v>17</v>
      </c>
      <c r="C4" s="2" t="s">
        <v>18</v>
      </c>
      <c r="D4" s="2" t="s">
        <v>19</v>
      </c>
      <c r="E4" s="2" t="s">
        <v>20</v>
      </c>
      <c r="F4" s="2" t="s">
        <v>21</v>
      </c>
      <c r="G4" s="2" t="s">
        <v>22</v>
      </c>
      <c r="H4" s="2" t="s">
        <v>23</v>
      </c>
      <c r="I4" s="2" t="s">
        <v>24</v>
      </c>
      <c r="J4" s="23"/>
    </row>
    <row r="5" spans="1:13" x14ac:dyDescent="0.25">
      <c r="A5" s="48" t="s">
        <v>75</v>
      </c>
      <c r="B5" s="3" t="s">
        <v>25</v>
      </c>
      <c r="C5" s="3"/>
      <c r="D5" s="3"/>
      <c r="E5" s="3"/>
      <c r="F5" s="3"/>
      <c r="G5" s="3"/>
      <c r="H5" s="3"/>
      <c r="I5" s="4"/>
    </row>
    <row r="6" spans="1:13" x14ac:dyDescent="0.25">
      <c r="A6" s="48" t="s">
        <v>76</v>
      </c>
      <c r="B6" s="3" t="s">
        <v>25</v>
      </c>
      <c r="C6" s="3"/>
      <c r="D6" s="3"/>
      <c r="E6" s="3"/>
      <c r="F6" s="3"/>
      <c r="G6" s="3"/>
      <c r="H6" s="3"/>
      <c r="I6" s="4"/>
    </row>
    <row r="7" spans="1:13" x14ac:dyDescent="0.25">
      <c r="A7" s="48" t="s">
        <v>77</v>
      </c>
      <c r="B7" s="3"/>
      <c r="C7" s="3"/>
      <c r="D7" s="3"/>
      <c r="E7" s="3"/>
      <c r="F7" s="3"/>
      <c r="G7" s="3"/>
      <c r="H7" s="3"/>
      <c r="I7" s="4"/>
    </row>
    <row r="8" spans="1:13" ht="16.5" thickBot="1" x14ac:dyDescent="0.3">
      <c r="A8" s="48" t="s">
        <v>78</v>
      </c>
      <c r="B8" s="3">
        <v>1</v>
      </c>
      <c r="C8" s="3">
        <v>1</v>
      </c>
      <c r="D8" s="3">
        <f>+B8*C8</f>
        <v>1</v>
      </c>
      <c r="E8" s="3">
        <v>100</v>
      </c>
      <c r="F8" s="3">
        <f>+D8*E8</f>
        <v>100</v>
      </c>
      <c r="G8" s="3">
        <f>+F8*0.05</f>
        <v>5</v>
      </c>
      <c r="H8" s="3">
        <f>+F8*0.1</f>
        <v>10</v>
      </c>
      <c r="I8" s="5">
        <f>+$M$10*F8+$M$11*G8+$M$12*H8</f>
        <v>15750.65</v>
      </c>
    </row>
    <row r="9" spans="1:13" ht="15.75" thickBot="1" x14ac:dyDescent="0.3">
      <c r="A9" s="48" t="s">
        <v>79</v>
      </c>
      <c r="B9" s="3"/>
      <c r="C9" s="3"/>
      <c r="D9" s="3"/>
      <c r="E9" s="3"/>
      <c r="F9" s="3"/>
      <c r="G9" s="3"/>
      <c r="H9" s="3"/>
      <c r="I9" s="5"/>
      <c r="L9" s="56" t="s">
        <v>26</v>
      </c>
      <c r="M9" s="57"/>
    </row>
    <row r="10" spans="1:13" ht="15.75" x14ac:dyDescent="0.25">
      <c r="A10" s="48" t="s">
        <v>80</v>
      </c>
      <c r="B10" s="3">
        <v>24</v>
      </c>
      <c r="C10" s="3">
        <v>1</v>
      </c>
      <c r="D10" s="3">
        <f t="shared" ref="D10" si="0">+B10*C10</f>
        <v>24</v>
      </c>
      <c r="E10" s="3">
        <v>0</v>
      </c>
      <c r="F10" s="3">
        <f t="shared" ref="F10" si="1">+D10*E10</f>
        <v>0</v>
      </c>
      <c r="G10" s="3">
        <f t="shared" ref="G10" si="2">+F10*0.05</f>
        <v>0</v>
      </c>
      <c r="H10" s="3">
        <f t="shared" ref="H10" si="3">+F10*0.1</f>
        <v>0</v>
      </c>
      <c r="I10" s="15">
        <f t="shared" ref="I10" si="4">+$M$10*F10+$M$11*G10+$M$12*H10</f>
        <v>0</v>
      </c>
      <c r="L10" s="32" t="s">
        <v>27</v>
      </c>
      <c r="M10" s="46">
        <v>141.75</v>
      </c>
    </row>
    <row r="11" spans="1:13" ht="15.75" x14ac:dyDescent="0.25">
      <c r="A11" s="48" t="s">
        <v>81</v>
      </c>
      <c r="B11" s="3">
        <v>24</v>
      </c>
      <c r="C11" s="3">
        <v>0.2</v>
      </c>
      <c r="D11" s="3">
        <f t="shared" ref="D11:D35" si="5">+B11*C11</f>
        <v>4.8000000000000007</v>
      </c>
      <c r="E11" s="3">
        <v>0</v>
      </c>
      <c r="F11" s="3">
        <f t="shared" ref="F11:F24" si="6">+D11*E11</f>
        <v>0</v>
      </c>
      <c r="G11" s="3">
        <f t="shared" ref="G11:G24" si="7">+F11*0.05</f>
        <v>0</v>
      </c>
      <c r="H11" s="3">
        <f t="shared" ref="H11:H24" si="8">+F11*0.1</f>
        <v>0</v>
      </c>
      <c r="I11" s="15">
        <f t="shared" ref="I11:I24" si="9">+$M$10*F11+$M$11*G11+$M$12*H11</f>
        <v>0</v>
      </c>
      <c r="L11" s="32" t="s">
        <v>28</v>
      </c>
      <c r="M11" s="33">
        <v>172.41</v>
      </c>
    </row>
    <row r="12" spans="1:13" ht="15.75" thickBot="1" x14ac:dyDescent="0.3">
      <c r="A12" s="48" t="s">
        <v>82</v>
      </c>
      <c r="B12" s="3" t="s">
        <v>30</v>
      </c>
      <c r="C12" s="3"/>
      <c r="D12" s="3"/>
      <c r="E12" s="3"/>
      <c r="F12" s="3"/>
      <c r="G12" s="3"/>
      <c r="H12" s="3"/>
      <c r="I12" s="5"/>
      <c r="L12" s="34" t="s">
        <v>29</v>
      </c>
      <c r="M12" s="35">
        <v>71.36</v>
      </c>
    </row>
    <row r="13" spans="1:13" x14ac:dyDescent="0.25">
      <c r="A13" s="48" t="s">
        <v>83</v>
      </c>
      <c r="B13" s="3" t="s">
        <v>30</v>
      </c>
      <c r="C13" s="3"/>
      <c r="D13" s="6"/>
      <c r="E13" s="3"/>
      <c r="F13" s="6"/>
      <c r="G13" s="3"/>
      <c r="H13" s="3"/>
      <c r="I13" s="5"/>
      <c r="K13" s="16"/>
      <c r="L13" s="17"/>
      <c r="M13" s="16"/>
    </row>
    <row r="14" spans="1:13" x14ac:dyDescent="0.25">
      <c r="A14" s="48" t="s">
        <v>84</v>
      </c>
      <c r="B14" s="3"/>
      <c r="C14" s="3"/>
      <c r="D14" s="6"/>
      <c r="E14" s="3"/>
      <c r="F14" s="6"/>
      <c r="G14" s="6"/>
      <c r="H14" s="6"/>
      <c r="I14" s="5"/>
      <c r="K14" s="16"/>
      <c r="L14" s="16"/>
    </row>
    <row r="15" spans="1:13" ht="16.5" customHeight="1" x14ac:dyDescent="0.25">
      <c r="A15" s="48" t="s">
        <v>85</v>
      </c>
      <c r="B15" s="3"/>
      <c r="C15" s="3"/>
      <c r="D15" s="3"/>
      <c r="E15" s="3"/>
      <c r="F15" s="6"/>
      <c r="G15" s="3"/>
      <c r="H15" s="18"/>
      <c r="I15" s="5"/>
      <c r="K15" s="16"/>
    </row>
    <row r="16" spans="1:13" ht="16.5" customHeight="1" x14ac:dyDescent="0.25">
      <c r="A16" s="48" t="s">
        <v>86</v>
      </c>
      <c r="B16" s="3">
        <v>2</v>
      </c>
      <c r="C16" s="3">
        <v>1</v>
      </c>
      <c r="D16" s="3">
        <f t="shared" si="5"/>
        <v>2</v>
      </c>
      <c r="E16" s="3">
        <v>0</v>
      </c>
      <c r="F16" s="6">
        <f t="shared" si="6"/>
        <v>0</v>
      </c>
      <c r="G16" s="6">
        <f t="shared" si="7"/>
        <v>0</v>
      </c>
      <c r="H16" s="6">
        <f t="shared" si="8"/>
        <v>0</v>
      </c>
      <c r="I16" s="15">
        <f t="shared" si="9"/>
        <v>0</v>
      </c>
      <c r="K16" s="16"/>
    </row>
    <row r="17" spans="1:9" ht="15.75" x14ac:dyDescent="0.25">
      <c r="A17" s="48" t="s">
        <v>87</v>
      </c>
      <c r="B17" s="3">
        <v>2</v>
      </c>
      <c r="C17" s="3">
        <v>1</v>
      </c>
      <c r="D17" s="6">
        <f t="shared" si="5"/>
        <v>2</v>
      </c>
      <c r="E17" s="3">
        <v>0</v>
      </c>
      <c r="F17" s="6">
        <f t="shared" si="6"/>
        <v>0</v>
      </c>
      <c r="G17" s="3">
        <f t="shared" si="7"/>
        <v>0</v>
      </c>
      <c r="H17" s="3">
        <f t="shared" si="8"/>
        <v>0</v>
      </c>
      <c r="I17" s="15">
        <f t="shared" si="9"/>
        <v>0</v>
      </c>
    </row>
    <row r="18" spans="1:9" ht="15.75" x14ac:dyDescent="0.25">
      <c r="A18" s="48" t="s">
        <v>88</v>
      </c>
      <c r="B18" s="3">
        <v>2</v>
      </c>
      <c r="C18" s="3">
        <v>1</v>
      </c>
      <c r="D18" s="6">
        <f t="shared" si="5"/>
        <v>2</v>
      </c>
      <c r="E18" s="3">
        <v>0</v>
      </c>
      <c r="F18" s="6">
        <f t="shared" si="6"/>
        <v>0</v>
      </c>
      <c r="G18" s="3">
        <f t="shared" si="7"/>
        <v>0</v>
      </c>
      <c r="H18" s="6">
        <f t="shared" si="8"/>
        <v>0</v>
      </c>
      <c r="I18" s="15">
        <f t="shared" si="9"/>
        <v>0</v>
      </c>
    </row>
    <row r="19" spans="1:9" x14ac:dyDescent="0.25">
      <c r="A19" s="48" t="s">
        <v>89</v>
      </c>
      <c r="B19" s="3"/>
      <c r="C19" s="3"/>
      <c r="D19" s="3"/>
      <c r="E19" s="3"/>
      <c r="F19" s="3"/>
      <c r="G19" s="3"/>
      <c r="H19" s="3"/>
      <c r="I19" s="5"/>
    </row>
    <row r="20" spans="1:9" x14ac:dyDescent="0.25">
      <c r="A20" s="48" t="s">
        <v>90</v>
      </c>
      <c r="B20" s="3">
        <v>2</v>
      </c>
      <c r="C20" s="3">
        <v>1</v>
      </c>
      <c r="D20" s="6">
        <f t="shared" ref="D20" si="10">+B20*C20</f>
        <v>2</v>
      </c>
      <c r="E20" s="3">
        <v>0</v>
      </c>
      <c r="F20" s="6">
        <f t="shared" ref="F20" si="11">+D20*E20</f>
        <v>0</v>
      </c>
      <c r="G20" s="3">
        <f t="shared" ref="G20" si="12">+F20*0.05</f>
        <v>0</v>
      </c>
      <c r="H20" s="6">
        <f t="shared" ref="H20" si="13">+F20*0.1</f>
        <v>0</v>
      </c>
      <c r="I20" s="15">
        <f t="shared" ref="I20" si="14">+$M$10*F20+$M$11*G20+$M$12*H20</f>
        <v>0</v>
      </c>
    </row>
    <row r="21" spans="1:9" x14ac:dyDescent="0.25">
      <c r="A21" s="48" t="s">
        <v>91</v>
      </c>
      <c r="B21" s="3"/>
      <c r="C21" s="3"/>
      <c r="D21" s="3"/>
      <c r="E21" s="3"/>
      <c r="F21" s="3"/>
      <c r="G21" s="3"/>
      <c r="H21" s="3"/>
      <c r="I21" s="5"/>
    </row>
    <row r="22" spans="1:9" ht="15.75" x14ac:dyDescent="0.25">
      <c r="A22" s="48" t="s">
        <v>92</v>
      </c>
      <c r="B22" s="3">
        <v>12</v>
      </c>
      <c r="C22" s="3">
        <v>1</v>
      </c>
      <c r="D22" s="3">
        <f t="shared" si="5"/>
        <v>12</v>
      </c>
      <c r="E22" s="3">
        <v>100</v>
      </c>
      <c r="F22" s="3">
        <f t="shared" si="6"/>
        <v>1200</v>
      </c>
      <c r="G22" s="3">
        <f t="shared" si="7"/>
        <v>60</v>
      </c>
      <c r="H22" s="3">
        <f t="shared" si="8"/>
        <v>120</v>
      </c>
      <c r="I22" s="5">
        <f t="shared" si="9"/>
        <v>189007.80000000002</v>
      </c>
    </row>
    <row r="23" spans="1:9" ht="15.75" x14ac:dyDescent="0.25">
      <c r="A23" s="48" t="s">
        <v>93</v>
      </c>
      <c r="B23" s="3">
        <v>2</v>
      </c>
      <c r="C23" s="3">
        <v>1</v>
      </c>
      <c r="D23" s="3">
        <f t="shared" si="5"/>
        <v>2</v>
      </c>
      <c r="E23" s="3">
        <v>0</v>
      </c>
      <c r="F23" s="3">
        <f t="shared" si="6"/>
        <v>0</v>
      </c>
      <c r="G23" s="3">
        <f t="shared" si="7"/>
        <v>0</v>
      </c>
      <c r="H23" s="3">
        <f t="shared" si="8"/>
        <v>0</v>
      </c>
      <c r="I23" s="15">
        <f t="shared" si="9"/>
        <v>0</v>
      </c>
    </row>
    <row r="24" spans="1:9" ht="15.75" x14ac:dyDescent="0.25">
      <c r="A24" s="48" t="s">
        <v>94</v>
      </c>
      <c r="B24" s="3">
        <v>2</v>
      </c>
      <c r="C24" s="3">
        <v>1</v>
      </c>
      <c r="D24" s="3">
        <f t="shared" si="5"/>
        <v>2</v>
      </c>
      <c r="E24" s="3">
        <v>0</v>
      </c>
      <c r="F24" s="3">
        <f t="shared" si="6"/>
        <v>0</v>
      </c>
      <c r="G24" s="3">
        <f t="shared" si="7"/>
        <v>0</v>
      </c>
      <c r="H24" s="3">
        <f t="shared" si="8"/>
        <v>0</v>
      </c>
      <c r="I24" s="15">
        <f t="shared" si="9"/>
        <v>0</v>
      </c>
    </row>
    <row r="25" spans="1:9" x14ac:dyDescent="0.25">
      <c r="A25" s="10" t="s">
        <v>32</v>
      </c>
      <c r="B25" s="7"/>
      <c r="C25" s="7"/>
      <c r="D25" s="3"/>
      <c r="E25" s="7"/>
      <c r="F25" s="54">
        <f>SUM(F5:H24)</f>
        <v>1495</v>
      </c>
      <c r="G25" s="54"/>
      <c r="H25" s="54"/>
      <c r="I25" s="9">
        <f>SUM(I5:I24)</f>
        <v>204758.45</v>
      </c>
    </row>
    <row r="26" spans="1:9" x14ac:dyDescent="0.25">
      <c r="A26" s="48" t="s">
        <v>95</v>
      </c>
      <c r="B26" s="3"/>
      <c r="C26" s="3"/>
      <c r="D26" s="3"/>
      <c r="E26" s="3"/>
      <c r="F26" s="3"/>
      <c r="G26" s="3"/>
      <c r="H26" s="3"/>
      <c r="I26" s="4"/>
    </row>
    <row r="27" spans="1:9" x14ac:dyDescent="0.25">
      <c r="A27" s="48" t="s">
        <v>96</v>
      </c>
      <c r="B27" s="3" t="s">
        <v>109</v>
      </c>
      <c r="C27" s="3"/>
      <c r="D27" s="3"/>
      <c r="E27" s="3"/>
      <c r="F27" s="3"/>
      <c r="G27" s="3"/>
      <c r="H27" s="3"/>
      <c r="I27" s="4"/>
    </row>
    <row r="28" spans="1:9" x14ac:dyDescent="0.25">
      <c r="A28" s="48" t="s">
        <v>97</v>
      </c>
      <c r="B28" s="3" t="s">
        <v>30</v>
      </c>
      <c r="C28" s="3"/>
      <c r="D28" s="3"/>
      <c r="E28" s="3"/>
      <c r="F28" s="3"/>
      <c r="G28" s="3"/>
      <c r="H28" s="3"/>
      <c r="I28" s="4"/>
    </row>
    <row r="29" spans="1:9" x14ac:dyDescent="0.25">
      <c r="A29" s="48" t="s">
        <v>98</v>
      </c>
      <c r="B29" s="3" t="s">
        <v>30</v>
      </c>
      <c r="C29" s="3"/>
      <c r="D29" s="3"/>
      <c r="E29" s="3"/>
      <c r="F29" s="6"/>
      <c r="G29" s="3"/>
      <c r="H29" s="3"/>
      <c r="I29" s="5"/>
    </row>
    <row r="30" spans="1:9" x14ac:dyDescent="0.25">
      <c r="A30" s="48" t="s">
        <v>99</v>
      </c>
      <c r="B30" s="3"/>
      <c r="C30" s="3"/>
      <c r="D30" s="3"/>
      <c r="E30" s="3"/>
      <c r="F30" s="3"/>
      <c r="G30" s="3"/>
      <c r="H30" s="3"/>
      <c r="I30" s="5"/>
    </row>
    <row r="31" spans="1:9" ht="15.75" x14ac:dyDescent="0.25">
      <c r="A31" s="48" t="s">
        <v>100</v>
      </c>
      <c r="B31" s="3">
        <v>0.25</v>
      </c>
      <c r="C31" s="3">
        <v>365</v>
      </c>
      <c r="D31" s="3">
        <f t="shared" ref="D31" si="15">+B31*C31</f>
        <v>91.25</v>
      </c>
      <c r="E31" s="3">
        <v>100</v>
      </c>
      <c r="F31" s="6">
        <f t="shared" ref="F31" si="16">+D31*E31</f>
        <v>9125</v>
      </c>
      <c r="G31" s="3">
        <f t="shared" ref="G31" si="17">+F31*0.05</f>
        <v>456.25</v>
      </c>
      <c r="H31" s="3">
        <f t="shared" ref="H31" si="18">+F31*0.1</f>
        <v>912.5</v>
      </c>
      <c r="I31" s="5">
        <f>+$M$10*F31+$M$11*G31+$M$12*H31</f>
        <v>1437246.8125</v>
      </c>
    </row>
    <row r="32" spans="1:9" ht="15.75" x14ac:dyDescent="0.25">
      <c r="A32" s="48" t="s">
        <v>101</v>
      </c>
      <c r="B32" s="3">
        <v>0.25</v>
      </c>
      <c r="C32" s="3">
        <v>365</v>
      </c>
      <c r="D32" s="3">
        <f t="shared" si="5"/>
        <v>91.25</v>
      </c>
      <c r="E32" s="3">
        <v>0</v>
      </c>
      <c r="F32" s="6">
        <f t="shared" ref="F32" si="19">+D32*E32</f>
        <v>0</v>
      </c>
      <c r="G32" s="3">
        <f t="shared" ref="G32" si="20">+F32*0.05</f>
        <v>0</v>
      </c>
      <c r="H32" s="3">
        <f t="shared" ref="H32" si="21">+F32*0.1</f>
        <v>0</v>
      </c>
      <c r="I32" s="15">
        <f t="shared" ref="I32:I35" si="22">+$M$10*F32+$M$11*G32+$M$12*H32</f>
        <v>0</v>
      </c>
    </row>
    <row r="33" spans="1:12" ht="15.75" x14ac:dyDescent="0.25">
      <c r="A33" s="48" t="s">
        <v>102</v>
      </c>
      <c r="B33" s="3">
        <v>0.5</v>
      </c>
      <c r="C33" s="3">
        <v>365</v>
      </c>
      <c r="D33" s="3">
        <f t="shared" ref="D33" si="23">+B33*C33</f>
        <v>182.5</v>
      </c>
      <c r="E33" s="3">
        <v>0</v>
      </c>
      <c r="F33" s="6">
        <f t="shared" ref="F33" si="24">+D33*E33</f>
        <v>0</v>
      </c>
      <c r="G33" s="3">
        <f t="shared" ref="G33" si="25">+F33*0.05</f>
        <v>0</v>
      </c>
      <c r="H33" s="3">
        <f t="shared" ref="H33" si="26">+F33*0.1</f>
        <v>0</v>
      </c>
      <c r="I33" s="15">
        <f t="shared" ref="I33" si="27">+$M$10*F33+$M$11*G33+$M$12*H33</f>
        <v>0</v>
      </c>
    </row>
    <row r="34" spans="1:12" ht="15.75" x14ac:dyDescent="0.25">
      <c r="A34" s="48" t="s">
        <v>103</v>
      </c>
      <c r="B34" s="3">
        <v>8</v>
      </c>
      <c r="C34" s="3">
        <v>2</v>
      </c>
      <c r="D34" s="3">
        <f t="shared" ref="D34" si="28">+B34*C34</f>
        <v>16</v>
      </c>
      <c r="E34" s="3">
        <v>0</v>
      </c>
      <c r="F34" s="6">
        <f t="shared" ref="F34" si="29">+D34*E34</f>
        <v>0</v>
      </c>
      <c r="G34" s="3">
        <f t="shared" ref="G34" si="30">+F34*0.05</f>
        <v>0</v>
      </c>
      <c r="H34" s="3">
        <f t="shared" ref="H34" si="31">+F34*0.1</f>
        <v>0</v>
      </c>
      <c r="I34" s="15">
        <f t="shared" ref="I34" si="32">+$M$10*F34+$M$11*G34+$M$12*H34</f>
        <v>0</v>
      </c>
    </row>
    <row r="35" spans="1:12" ht="15.75" x14ac:dyDescent="0.25">
      <c r="A35" s="48" t="s">
        <v>104</v>
      </c>
      <c r="B35" s="3">
        <v>0.5</v>
      </c>
      <c r="C35" s="3">
        <v>52</v>
      </c>
      <c r="D35" s="3">
        <f t="shared" si="5"/>
        <v>26</v>
      </c>
      <c r="E35" s="3">
        <v>0</v>
      </c>
      <c r="F35" s="3">
        <f t="shared" ref="F35" si="33">+D35*E35</f>
        <v>0</v>
      </c>
      <c r="G35" s="3">
        <f t="shared" ref="G35" si="34">+F35*0.05</f>
        <v>0</v>
      </c>
      <c r="H35" s="3">
        <f t="shared" ref="H35" si="35">+F35*0.1</f>
        <v>0</v>
      </c>
      <c r="I35" s="15">
        <f t="shared" si="22"/>
        <v>0</v>
      </c>
    </row>
    <row r="36" spans="1:12" ht="15.75" x14ac:dyDescent="0.25">
      <c r="A36" s="48" t="s">
        <v>105</v>
      </c>
      <c r="B36" s="3">
        <v>0.5</v>
      </c>
      <c r="C36" s="3">
        <v>52</v>
      </c>
      <c r="D36" s="3">
        <f t="shared" ref="D36" si="36">+B36*C36</f>
        <v>26</v>
      </c>
      <c r="E36" s="3">
        <v>0</v>
      </c>
      <c r="F36" s="3">
        <f t="shared" ref="F36" si="37">+D36*E36</f>
        <v>0</v>
      </c>
      <c r="G36" s="3">
        <f t="shared" ref="G36" si="38">+F36*0.05</f>
        <v>0</v>
      </c>
      <c r="H36" s="3">
        <f t="shared" ref="H36" si="39">+F36*0.1</f>
        <v>0</v>
      </c>
      <c r="I36" s="15">
        <f t="shared" ref="I36" si="40">+$M$10*F36+$M$11*G36+$M$12*H36</f>
        <v>0</v>
      </c>
    </row>
    <row r="37" spans="1:12" x14ac:dyDescent="0.25">
      <c r="A37" s="48" t="s">
        <v>106</v>
      </c>
      <c r="B37" s="3"/>
      <c r="C37" s="3"/>
      <c r="D37" s="3"/>
      <c r="E37" s="3"/>
      <c r="F37" s="3"/>
      <c r="G37" s="3"/>
      <c r="H37" s="3"/>
      <c r="I37" s="4"/>
    </row>
    <row r="38" spans="1:12" ht="15.75" x14ac:dyDescent="0.25">
      <c r="A38" s="49" t="s">
        <v>107</v>
      </c>
      <c r="B38" s="3">
        <v>1.5</v>
      </c>
      <c r="C38" s="3">
        <v>52</v>
      </c>
      <c r="D38" s="3">
        <f t="shared" ref="D38" si="41">+B38*C38</f>
        <v>78</v>
      </c>
      <c r="E38" s="3">
        <v>50</v>
      </c>
      <c r="F38" s="3">
        <f t="shared" ref="F38" si="42">+D38*E38</f>
        <v>3900</v>
      </c>
      <c r="G38" s="3">
        <f t="shared" ref="G38" si="43">+F38*0.05</f>
        <v>195</v>
      </c>
      <c r="H38" s="3">
        <f t="shared" ref="H38" si="44">+F38*0.1</f>
        <v>390</v>
      </c>
      <c r="I38" s="5">
        <f t="shared" ref="I38" si="45">+$M$10*F38+$M$11*G38+$M$12*H38</f>
        <v>614275.35</v>
      </c>
    </row>
    <row r="39" spans="1:12" x14ac:dyDescent="0.25">
      <c r="A39" s="48" t="s">
        <v>108</v>
      </c>
      <c r="B39" s="3"/>
      <c r="C39" s="3"/>
      <c r="D39" s="3"/>
      <c r="E39" s="3"/>
      <c r="F39" s="3"/>
      <c r="G39" s="3"/>
      <c r="H39" s="3"/>
      <c r="I39" s="4"/>
    </row>
    <row r="40" spans="1:12" x14ac:dyDescent="0.25">
      <c r="A40" s="10" t="s">
        <v>33</v>
      </c>
      <c r="B40" s="7"/>
      <c r="C40" s="7"/>
      <c r="D40" s="7"/>
      <c r="E40" s="7"/>
      <c r="F40" s="54">
        <f>SUM(F26:H39)</f>
        <v>14978.75</v>
      </c>
      <c r="G40" s="54"/>
      <c r="H40" s="54"/>
      <c r="I40" s="9">
        <f>SUM(I26:I39)</f>
        <v>2051522.1625000001</v>
      </c>
      <c r="K40" s="42" t="s">
        <v>34</v>
      </c>
      <c r="L40" s="42" t="s">
        <v>35</v>
      </c>
    </row>
    <row r="41" spans="1:12" ht="15.75" x14ac:dyDescent="0.25">
      <c r="A41" s="8" t="s">
        <v>120</v>
      </c>
      <c r="B41" s="8"/>
      <c r="C41" s="8"/>
      <c r="D41" s="8"/>
      <c r="E41" s="8"/>
      <c r="F41" s="54">
        <f>ROUND(F25+F40,-2)</f>
        <v>16500</v>
      </c>
      <c r="G41" s="54"/>
      <c r="H41" s="54"/>
      <c r="I41" s="9">
        <f>+ROUND(I25+I40,-4)</f>
        <v>2260000</v>
      </c>
      <c r="K41" s="45">
        <f>Responses!E11</f>
        <v>100</v>
      </c>
      <c r="L41" s="43">
        <f>+F41/K41</f>
        <v>165</v>
      </c>
    </row>
    <row r="42" spans="1:12" ht="15.75" x14ac:dyDescent="0.25">
      <c r="A42" s="8" t="s">
        <v>121</v>
      </c>
      <c r="B42" s="8"/>
      <c r="C42" s="8"/>
      <c r="D42" s="8"/>
      <c r="E42" s="8"/>
      <c r="F42" s="12"/>
      <c r="G42" s="12"/>
      <c r="H42" s="12"/>
      <c r="I42" s="9">
        <v>0</v>
      </c>
    </row>
    <row r="43" spans="1:12" ht="15.75" x14ac:dyDescent="0.25">
      <c r="A43" s="8" t="s">
        <v>122</v>
      </c>
      <c r="B43" s="8"/>
      <c r="C43" s="8"/>
      <c r="D43" s="8"/>
      <c r="E43" s="8"/>
      <c r="F43" s="12"/>
      <c r="G43" s="12"/>
      <c r="H43" s="12"/>
      <c r="I43" s="9">
        <f>+ROUND(I41+I42,-4)</f>
        <v>2260000</v>
      </c>
    </row>
    <row r="45" spans="1:12" x14ac:dyDescent="0.25">
      <c r="A45" s="60" t="s">
        <v>36</v>
      </c>
      <c r="B45" s="60"/>
      <c r="C45" s="60"/>
      <c r="D45" s="60"/>
      <c r="E45" s="60"/>
      <c r="F45" s="60"/>
      <c r="G45" s="60"/>
      <c r="H45" s="60"/>
      <c r="I45" s="60"/>
    </row>
    <row r="46" spans="1:12" ht="33" customHeight="1" x14ac:dyDescent="0.25">
      <c r="A46" s="55" t="s">
        <v>110</v>
      </c>
      <c r="B46" s="55"/>
      <c r="C46" s="55"/>
      <c r="D46" s="55"/>
      <c r="E46" s="55"/>
      <c r="F46" s="55"/>
      <c r="G46" s="55"/>
      <c r="H46" s="55"/>
      <c r="I46" s="55"/>
    </row>
    <row r="47" spans="1:12" ht="48" customHeight="1" x14ac:dyDescent="0.25">
      <c r="A47" s="61" t="s">
        <v>37</v>
      </c>
      <c r="B47" s="55"/>
      <c r="C47" s="55"/>
      <c r="D47" s="55"/>
      <c r="E47" s="55"/>
      <c r="F47" s="55"/>
      <c r="G47" s="55"/>
      <c r="H47" s="55"/>
      <c r="I47" s="55"/>
    </row>
    <row r="48" spans="1:12" ht="15.6" customHeight="1" x14ac:dyDescent="0.25">
      <c r="A48" s="62" t="s">
        <v>111</v>
      </c>
      <c r="B48" s="62"/>
      <c r="C48" s="62"/>
      <c r="D48" s="62"/>
      <c r="E48" s="62"/>
      <c r="F48" s="62"/>
      <c r="G48" s="62"/>
      <c r="H48" s="62"/>
      <c r="I48" s="62"/>
    </row>
    <row r="49" spans="1:14" ht="15.6" customHeight="1" x14ac:dyDescent="0.25">
      <c r="A49" s="59" t="s">
        <v>112</v>
      </c>
      <c r="B49" s="59"/>
      <c r="C49" s="59"/>
      <c r="D49" s="59"/>
      <c r="E49" s="59"/>
      <c r="F49" s="59"/>
      <c r="G49" s="59"/>
      <c r="H49" s="59"/>
      <c r="I49" s="59"/>
      <c r="K49" s="30"/>
      <c r="L49" s="30"/>
      <c r="M49" s="30"/>
      <c r="N49" s="30"/>
    </row>
    <row r="50" spans="1:14" ht="18.75" x14ac:dyDescent="0.25">
      <c r="A50" s="59" t="s">
        <v>113</v>
      </c>
      <c r="B50" s="59"/>
      <c r="C50" s="59"/>
      <c r="D50" s="59"/>
      <c r="E50" s="59"/>
      <c r="F50" s="59"/>
      <c r="G50" s="59"/>
      <c r="H50" s="59"/>
      <c r="I50" s="59"/>
      <c r="K50" s="30"/>
      <c r="L50" s="30"/>
      <c r="M50" s="30"/>
      <c r="N50" s="30"/>
    </row>
    <row r="51" spans="1:14" ht="15.6" customHeight="1" x14ac:dyDescent="0.25">
      <c r="A51" s="59" t="s">
        <v>114</v>
      </c>
      <c r="B51" s="59"/>
      <c r="C51" s="59"/>
      <c r="D51" s="59"/>
      <c r="E51" s="59"/>
      <c r="F51" s="59"/>
      <c r="G51" s="59"/>
      <c r="H51" s="59"/>
      <c r="I51" s="59"/>
      <c r="K51" s="30"/>
      <c r="L51" s="30"/>
      <c r="M51" s="30"/>
      <c r="N51" s="30"/>
    </row>
    <row r="52" spans="1:14" ht="18.75" x14ac:dyDescent="0.25">
      <c r="A52" s="59" t="s">
        <v>115</v>
      </c>
      <c r="B52" s="59"/>
      <c r="C52" s="59"/>
      <c r="D52" s="59"/>
      <c r="E52" s="59"/>
      <c r="F52" s="59"/>
      <c r="G52" s="59"/>
      <c r="H52" s="59"/>
      <c r="I52" s="59"/>
      <c r="K52" s="30"/>
      <c r="L52" s="30"/>
      <c r="M52" s="30"/>
      <c r="N52" s="30"/>
    </row>
    <row r="53" spans="1:14" ht="18.75" x14ac:dyDescent="0.25">
      <c r="A53" s="59" t="s">
        <v>116</v>
      </c>
      <c r="B53" s="59"/>
      <c r="C53" s="59"/>
      <c r="D53" s="59"/>
      <c r="E53" s="59"/>
      <c r="F53" s="59"/>
      <c r="G53" s="59"/>
      <c r="H53" s="59"/>
      <c r="I53" s="59"/>
      <c r="K53" s="30"/>
      <c r="L53" s="30"/>
      <c r="M53" s="30"/>
      <c r="N53" s="30"/>
    </row>
    <row r="54" spans="1:14" ht="15.75" x14ac:dyDescent="0.25">
      <c r="A54" s="58" t="s">
        <v>151</v>
      </c>
      <c r="B54" s="58"/>
      <c r="C54" s="58"/>
      <c r="D54" s="58"/>
      <c r="E54" s="58"/>
      <c r="F54" s="58"/>
      <c r="G54" s="58"/>
      <c r="H54" s="58"/>
      <c r="I54" s="58"/>
      <c r="K54" s="30"/>
      <c r="L54" s="30"/>
      <c r="M54" s="30"/>
      <c r="N54" s="30"/>
    </row>
    <row r="55" spans="1:14" ht="15.6" customHeight="1" x14ac:dyDescent="0.25">
      <c r="A55" s="58" t="s">
        <v>152</v>
      </c>
      <c r="B55" s="58"/>
      <c r="C55" s="58"/>
      <c r="D55" s="58"/>
      <c r="E55" s="58"/>
      <c r="F55" s="58"/>
      <c r="G55" s="58"/>
      <c r="H55" s="58"/>
      <c r="I55" s="58"/>
      <c r="K55" s="30"/>
      <c r="L55" s="30"/>
      <c r="M55" s="30"/>
      <c r="N55" s="30"/>
    </row>
    <row r="56" spans="1:14" ht="15.75" x14ac:dyDescent="0.25">
      <c r="A56" s="58" t="s">
        <v>117</v>
      </c>
      <c r="B56" s="58"/>
      <c r="C56" s="58"/>
      <c r="D56" s="58"/>
      <c r="E56" s="58"/>
      <c r="F56" s="58"/>
      <c r="G56" s="58"/>
      <c r="H56" s="58"/>
      <c r="I56" s="58"/>
      <c r="K56" s="30"/>
      <c r="L56" s="30"/>
      <c r="M56" s="30"/>
      <c r="N56" s="30"/>
    </row>
    <row r="57" spans="1:14" ht="15.6" customHeight="1" x14ac:dyDescent="0.25">
      <c r="A57" s="58" t="s">
        <v>153</v>
      </c>
      <c r="B57" s="58"/>
      <c r="C57" s="58"/>
      <c r="D57" s="58"/>
      <c r="E57" s="58"/>
      <c r="F57" s="58"/>
      <c r="G57" s="58"/>
      <c r="H57" s="58"/>
      <c r="I57" s="58"/>
    </row>
    <row r="58" spans="1:14" ht="15.6" customHeight="1" x14ac:dyDescent="0.25">
      <c r="A58" s="58" t="s">
        <v>154</v>
      </c>
      <c r="B58" s="58"/>
      <c r="C58" s="58"/>
      <c r="D58" s="58"/>
      <c r="E58" s="58"/>
      <c r="F58" s="58"/>
      <c r="G58" s="58"/>
      <c r="H58" s="58"/>
      <c r="I58" s="58"/>
    </row>
    <row r="59" spans="1:14" ht="15.75" x14ac:dyDescent="0.25">
      <c r="A59" s="58" t="s">
        <v>155</v>
      </c>
      <c r="B59" s="58"/>
      <c r="C59" s="58"/>
      <c r="D59" s="58"/>
      <c r="E59" s="58"/>
      <c r="F59" s="58"/>
      <c r="G59" s="58"/>
      <c r="H59" s="58"/>
      <c r="I59" s="58"/>
    </row>
    <row r="60" spans="1:14" ht="15.6" customHeight="1" x14ac:dyDescent="0.25">
      <c r="A60" s="58" t="s">
        <v>118</v>
      </c>
      <c r="B60" s="58"/>
      <c r="C60" s="58"/>
      <c r="D60" s="58"/>
      <c r="E60" s="58"/>
      <c r="F60" s="58"/>
      <c r="G60" s="58"/>
      <c r="H60" s="58"/>
      <c r="I60" s="58"/>
    </row>
    <row r="61" spans="1:14" ht="15.6" customHeight="1" x14ac:dyDescent="0.25">
      <c r="A61" s="58" t="s">
        <v>119</v>
      </c>
      <c r="B61" s="58"/>
      <c r="C61" s="58"/>
      <c r="D61" s="58"/>
      <c r="E61" s="58"/>
      <c r="F61" s="58"/>
      <c r="G61" s="58"/>
      <c r="H61" s="58"/>
      <c r="I61" s="58"/>
    </row>
  </sheetData>
  <mergeCells count="22">
    <mergeCell ref="A50:I50"/>
    <mergeCell ref="A45:I45"/>
    <mergeCell ref="A57:I57"/>
    <mergeCell ref="A58:I58"/>
    <mergeCell ref="A59:I59"/>
    <mergeCell ref="A47:I47"/>
    <mergeCell ref="A48:I48"/>
    <mergeCell ref="A51:I51"/>
    <mergeCell ref="A49:I49"/>
    <mergeCell ref="A60:I60"/>
    <mergeCell ref="A61:I61"/>
    <mergeCell ref="A52:I52"/>
    <mergeCell ref="A53:I53"/>
    <mergeCell ref="A54:I54"/>
    <mergeCell ref="A55:I55"/>
    <mergeCell ref="A56:I56"/>
    <mergeCell ref="A3:A4"/>
    <mergeCell ref="F25:H25"/>
    <mergeCell ref="A46:I46"/>
    <mergeCell ref="L9:M9"/>
    <mergeCell ref="F40:H40"/>
    <mergeCell ref="F41:H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topLeftCell="A5" zoomScale="109" zoomScaleNormal="109" workbookViewId="0">
      <selection activeCell="O4" sqref="O4"/>
    </sheetView>
  </sheetViews>
  <sheetFormatPr defaultRowHeight="15" x14ac:dyDescent="0.25"/>
  <cols>
    <col min="1" max="1" width="39.5703125" customWidth="1"/>
    <col min="2" max="2" width="10" customWidth="1"/>
    <col min="3" max="3" width="10.5703125" customWidth="1"/>
    <col min="6" max="6" width="11.28515625" customWidth="1"/>
    <col min="7" max="7" width="13.28515625" customWidth="1"/>
    <col min="8" max="8" width="12.140625" customWidth="1"/>
    <col min="9" max="9" width="12.5703125" customWidth="1"/>
    <col min="11" max="11" width="10.85546875" bestFit="1" customWidth="1"/>
    <col min="12" max="12" width="7.28515625" bestFit="1" customWidth="1"/>
    <col min="13" max="13" width="11.85546875" customWidth="1"/>
    <col min="15" max="15" width="18.140625" customWidth="1"/>
  </cols>
  <sheetData>
    <row r="1" spans="1:15" x14ac:dyDescent="0.25">
      <c r="A1" s="13" t="s">
        <v>150</v>
      </c>
    </row>
    <row r="3" spans="1:15" ht="15" customHeight="1" x14ac:dyDescent="0.25">
      <c r="A3" s="53" t="s">
        <v>38</v>
      </c>
      <c r="B3" s="2" t="s">
        <v>9</v>
      </c>
      <c r="C3" s="2" t="s">
        <v>10</v>
      </c>
      <c r="D3" s="2" t="s">
        <v>11</v>
      </c>
      <c r="E3" s="2" t="s">
        <v>39</v>
      </c>
      <c r="F3" s="2" t="s">
        <v>13</v>
      </c>
      <c r="G3" s="2" t="s">
        <v>14</v>
      </c>
      <c r="H3" s="2" t="s">
        <v>15</v>
      </c>
      <c r="I3" s="2" t="s">
        <v>40</v>
      </c>
    </row>
    <row r="4" spans="1:15" ht="64.5" thickBot="1" x14ac:dyDescent="0.3">
      <c r="A4" s="53"/>
      <c r="B4" s="2" t="s">
        <v>41</v>
      </c>
      <c r="C4" s="2" t="s">
        <v>42</v>
      </c>
      <c r="D4" s="2" t="s">
        <v>43</v>
      </c>
      <c r="E4" s="2" t="s">
        <v>44</v>
      </c>
      <c r="F4" s="2" t="s">
        <v>45</v>
      </c>
      <c r="G4" s="2" t="s">
        <v>46</v>
      </c>
      <c r="H4" s="2" t="s">
        <v>47</v>
      </c>
      <c r="I4" s="2" t="s">
        <v>48</v>
      </c>
      <c r="L4" s="19"/>
    </row>
    <row r="5" spans="1:15" ht="15.75" thickBot="1" x14ac:dyDescent="0.3">
      <c r="A5" s="50" t="s">
        <v>123</v>
      </c>
      <c r="B5" s="3"/>
      <c r="C5" s="3"/>
      <c r="D5" s="3"/>
      <c r="E5" s="3"/>
      <c r="F5" s="3"/>
      <c r="G5" s="3"/>
      <c r="H5" s="3"/>
      <c r="I5" s="4"/>
      <c r="K5" s="63" t="s">
        <v>26</v>
      </c>
      <c r="L5" s="64"/>
    </row>
    <row r="6" spans="1:15" x14ac:dyDescent="0.25">
      <c r="A6" s="50" t="s">
        <v>124</v>
      </c>
      <c r="B6" s="3"/>
      <c r="C6" s="3"/>
      <c r="D6" s="3"/>
      <c r="E6" s="3"/>
      <c r="F6" s="3"/>
      <c r="G6" s="3"/>
      <c r="H6" s="3"/>
      <c r="I6" s="15"/>
      <c r="K6" s="32" t="s">
        <v>49</v>
      </c>
      <c r="L6" s="36">
        <v>76.912000000000006</v>
      </c>
    </row>
    <row r="7" spans="1:15" ht="15.75" x14ac:dyDescent="0.25">
      <c r="A7" s="50" t="s">
        <v>125</v>
      </c>
      <c r="B7" s="3">
        <v>24</v>
      </c>
      <c r="C7" s="3">
        <v>1</v>
      </c>
      <c r="D7" s="3">
        <f t="shared" ref="D7:D19" si="0">+B7*C7</f>
        <v>24</v>
      </c>
      <c r="E7" s="3">
        <v>0</v>
      </c>
      <c r="F7" s="3">
        <f t="shared" ref="F7:F19" si="1">+D7*E7</f>
        <v>0</v>
      </c>
      <c r="G7" s="3">
        <f t="shared" ref="G7:G19" si="2">+F7*0.05</f>
        <v>0</v>
      </c>
      <c r="H7" s="3">
        <f t="shared" ref="H7:H19" si="3">+F7*0.1</f>
        <v>0</v>
      </c>
      <c r="I7" s="15">
        <f t="shared" ref="I7:I19" si="4">+$L$7*F7+$L$6*G7+$L$8*H7</f>
        <v>0</v>
      </c>
      <c r="K7" s="32" t="s">
        <v>50</v>
      </c>
      <c r="L7" s="36">
        <v>57.072000000000003</v>
      </c>
      <c r="M7" s="20"/>
      <c r="O7" s="21"/>
    </row>
    <row r="8" spans="1:15" ht="16.5" thickBot="1" x14ac:dyDescent="0.3">
      <c r="A8" s="48" t="s">
        <v>126</v>
      </c>
      <c r="B8" s="3">
        <v>24</v>
      </c>
      <c r="C8" s="3">
        <v>0.2</v>
      </c>
      <c r="D8" s="3">
        <f t="shared" si="0"/>
        <v>4.8000000000000007</v>
      </c>
      <c r="E8" s="3">
        <v>0</v>
      </c>
      <c r="F8" s="3">
        <f t="shared" si="1"/>
        <v>0</v>
      </c>
      <c r="G8" s="3">
        <f t="shared" si="2"/>
        <v>0</v>
      </c>
      <c r="H8" s="3">
        <f t="shared" si="3"/>
        <v>0</v>
      </c>
      <c r="I8" s="15">
        <f t="shared" si="4"/>
        <v>0</v>
      </c>
      <c r="K8" s="34" t="s">
        <v>51</v>
      </c>
      <c r="L8" s="37">
        <v>30.880000000000003</v>
      </c>
      <c r="M8" s="20"/>
      <c r="O8" s="21"/>
    </row>
    <row r="9" spans="1:15" x14ac:dyDescent="0.25">
      <c r="A9" s="50" t="s">
        <v>127</v>
      </c>
      <c r="B9" s="3"/>
      <c r="C9" s="3"/>
      <c r="D9" s="3"/>
      <c r="E9" s="3"/>
      <c r="F9" s="3"/>
      <c r="G9" s="3"/>
      <c r="H9" s="3"/>
      <c r="I9" s="15"/>
    </row>
    <row r="10" spans="1:15" x14ac:dyDescent="0.25">
      <c r="A10" s="50" t="s">
        <v>124</v>
      </c>
      <c r="B10" s="3"/>
      <c r="C10" s="3"/>
      <c r="D10" s="3"/>
      <c r="E10" s="3"/>
      <c r="F10" s="3"/>
      <c r="G10" s="3"/>
      <c r="H10" s="3"/>
      <c r="I10" s="15"/>
    </row>
    <row r="11" spans="1:15" ht="15.75" x14ac:dyDescent="0.25">
      <c r="A11" s="50" t="s">
        <v>128</v>
      </c>
      <c r="B11" s="3">
        <v>0.5</v>
      </c>
      <c r="C11" s="3">
        <v>1</v>
      </c>
      <c r="D11" s="3">
        <f t="shared" si="0"/>
        <v>0.5</v>
      </c>
      <c r="E11" s="3">
        <v>0</v>
      </c>
      <c r="F11" s="3">
        <f t="shared" si="1"/>
        <v>0</v>
      </c>
      <c r="G11" s="3">
        <f t="shared" si="2"/>
        <v>0</v>
      </c>
      <c r="H11" s="3">
        <f t="shared" si="3"/>
        <v>0</v>
      </c>
      <c r="I11" s="15">
        <f t="shared" si="4"/>
        <v>0</v>
      </c>
    </row>
    <row r="12" spans="1:15" ht="15.75" x14ac:dyDescent="0.25">
      <c r="A12" s="50" t="s">
        <v>129</v>
      </c>
      <c r="B12" s="3">
        <v>0.5</v>
      </c>
      <c r="C12" s="3">
        <v>1</v>
      </c>
      <c r="D12" s="3">
        <f t="shared" si="0"/>
        <v>0.5</v>
      </c>
      <c r="E12" s="3">
        <v>0</v>
      </c>
      <c r="F12" s="3">
        <f t="shared" ref="F12" si="5">+D12*E12</f>
        <v>0</v>
      </c>
      <c r="G12" s="3">
        <f t="shared" ref="G12" si="6">+F12*0.05</f>
        <v>0</v>
      </c>
      <c r="H12" s="3">
        <f t="shared" ref="H12" si="7">+F12*0.1</f>
        <v>0</v>
      </c>
      <c r="I12" s="15">
        <f t="shared" si="4"/>
        <v>0</v>
      </c>
    </row>
    <row r="13" spans="1:15" ht="15.75" x14ac:dyDescent="0.25">
      <c r="A13" s="50" t="s">
        <v>130</v>
      </c>
      <c r="B13" s="3">
        <v>0.5</v>
      </c>
      <c r="C13" s="3">
        <v>1</v>
      </c>
      <c r="D13" s="3">
        <f t="shared" ref="D13" si="8">+B13*C13</f>
        <v>0.5</v>
      </c>
      <c r="E13" s="3">
        <v>0</v>
      </c>
      <c r="F13" s="3">
        <f t="shared" ref="F13" si="9">+D13*E13</f>
        <v>0</v>
      </c>
      <c r="G13" s="3">
        <f t="shared" ref="G13" si="10">+F13*0.05</f>
        <v>0</v>
      </c>
      <c r="H13" s="3">
        <f t="shared" ref="H13" si="11">+F13*0.1</f>
        <v>0</v>
      </c>
      <c r="I13" s="15">
        <f t="shared" ref="I13" si="12">+$L$7*F13+$L$6*G13+$L$8*H13</f>
        <v>0</v>
      </c>
    </row>
    <row r="14" spans="1:15" ht="15.75" x14ac:dyDescent="0.25">
      <c r="A14" s="50" t="s">
        <v>131</v>
      </c>
      <c r="B14" s="3">
        <v>0.5</v>
      </c>
      <c r="C14" s="3">
        <v>1</v>
      </c>
      <c r="D14" s="3">
        <f t="shared" si="0"/>
        <v>0.5</v>
      </c>
      <c r="E14" s="3">
        <f>'Table 1'!E13</f>
        <v>0</v>
      </c>
      <c r="F14" s="3">
        <f t="shared" si="1"/>
        <v>0</v>
      </c>
      <c r="G14" s="3">
        <f t="shared" si="2"/>
        <v>0</v>
      </c>
      <c r="H14" s="3">
        <f t="shared" si="3"/>
        <v>0</v>
      </c>
      <c r="I14" s="15">
        <f t="shared" si="4"/>
        <v>0</v>
      </c>
    </row>
    <row r="15" spans="1:15" ht="15.75" x14ac:dyDescent="0.25">
      <c r="A15" s="50" t="s">
        <v>132</v>
      </c>
      <c r="B15" s="3">
        <v>8</v>
      </c>
      <c r="C15" s="3">
        <v>1.2</v>
      </c>
      <c r="D15" s="3">
        <f t="shared" si="0"/>
        <v>9.6</v>
      </c>
      <c r="E15" s="3">
        <v>0</v>
      </c>
      <c r="F15" s="3">
        <f t="shared" si="1"/>
        <v>0</v>
      </c>
      <c r="G15" s="3">
        <f t="shared" si="2"/>
        <v>0</v>
      </c>
      <c r="H15" s="3">
        <f t="shared" si="3"/>
        <v>0</v>
      </c>
      <c r="I15" s="15">
        <f t="shared" si="4"/>
        <v>0</v>
      </c>
    </row>
    <row r="16" spans="1:15" x14ac:dyDescent="0.25">
      <c r="A16" s="50" t="s">
        <v>133</v>
      </c>
      <c r="B16" s="3"/>
      <c r="C16" s="3"/>
      <c r="D16" s="3"/>
      <c r="E16" s="3"/>
      <c r="F16" s="3"/>
      <c r="G16" s="3"/>
      <c r="H16" s="3"/>
      <c r="I16" s="15"/>
    </row>
    <row r="17" spans="1:13" x14ac:dyDescent="0.25">
      <c r="A17" s="50" t="s">
        <v>134</v>
      </c>
      <c r="B17" s="3">
        <v>4</v>
      </c>
      <c r="C17" s="3">
        <v>1</v>
      </c>
      <c r="D17" s="3">
        <f t="shared" ref="D17" si="13">+B17*C17</f>
        <v>4</v>
      </c>
      <c r="E17" s="3">
        <v>100</v>
      </c>
      <c r="F17" s="3">
        <f t="shared" ref="F17" si="14">+D17*E17</f>
        <v>400</v>
      </c>
      <c r="G17" s="3">
        <f t="shared" ref="G17" si="15">+F17*0.05</f>
        <v>20</v>
      </c>
      <c r="H17" s="3">
        <f t="shared" ref="H17" si="16">+F17*0.1</f>
        <v>40</v>
      </c>
      <c r="I17" s="15">
        <f>+$L$7*F17+$L$6*G17+$L$8*H17</f>
        <v>25602.240000000005</v>
      </c>
    </row>
    <row r="18" spans="1:13" ht="15.75" x14ac:dyDescent="0.25">
      <c r="A18" s="50" t="s">
        <v>135</v>
      </c>
      <c r="B18" s="3">
        <v>8</v>
      </c>
      <c r="C18" s="3">
        <v>2</v>
      </c>
      <c r="D18" s="3">
        <f t="shared" ref="D18" si="17">+B18*C18</f>
        <v>16</v>
      </c>
      <c r="E18" s="3">
        <v>0</v>
      </c>
      <c r="F18" s="3">
        <f t="shared" ref="F18" si="18">+D18*E18</f>
        <v>0</v>
      </c>
      <c r="G18" s="3">
        <f t="shared" ref="G18" si="19">+F18*0.05</f>
        <v>0</v>
      </c>
      <c r="H18" s="3">
        <f t="shared" ref="H18" si="20">+F18*0.1</f>
        <v>0</v>
      </c>
      <c r="I18" s="15">
        <f t="shared" ref="I18" si="21">+$L$7*F18+$L$6*G18+$L$8*H18</f>
        <v>0</v>
      </c>
    </row>
    <row r="19" spans="1:13" ht="28.5" x14ac:dyDescent="0.25">
      <c r="A19" s="50" t="s">
        <v>136</v>
      </c>
      <c r="B19" s="3">
        <v>8</v>
      </c>
      <c r="C19" s="3">
        <v>2</v>
      </c>
      <c r="D19" s="3">
        <f t="shared" si="0"/>
        <v>16</v>
      </c>
      <c r="E19" s="3">
        <v>0</v>
      </c>
      <c r="F19" s="3">
        <f t="shared" si="1"/>
        <v>0</v>
      </c>
      <c r="G19" s="3">
        <f t="shared" si="2"/>
        <v>0</v>
      </c>
      <c r="H19" s="3">
        <f t="shared" si="3"/>
        <v>0</v>
      </c>
      <c r="I19" s="15">
        <f t="shared" si="4"/>
        <v>0</v>
      </c>
    </row>
    <row r="20" spans="1:13" ht="15.75" x14ac:dyDescent="0.25">
      <c r="A20" s="8" t="s">
        <v>53</v>
      </c>
      <c r="B20" s="14"/>
      <c r="C20" s="14"/>
      <c r="D20" s="14"/>
      <c r="E20" s="14"/>
      <c r="F20" s="65">
        <f>ROUND(SUM(F5:H19),0)</f>
        <v>460</v>
      </c>
      <c r="G20" s="65"/>
      <c r="H20" s="65"/>
      <c r="I20" s="9">
        <f>ROUND(SUM(I5:I19),-2)</f>
        <v>25600</v>
      </c>
    </row>
    <row r="22" spans="1:13" x14ac:dyDescent="0.25">
      <c r="A22" s="11" t="s">
        <v>36</v>
      </c>
    </row>
    <row r="23" spans="1:13" ht="35.450000000000003" customHeight="1" x14ac:dyDescent="0.25">
      <c r="A23" s="66" t="s">
        <v>142</v>
      </c>
      <c r="B23" s="66"/>
      <c r="C23" s="66"/>
      <c r="D23" s="66"/>
      <c r="E23" s="66"/>
      <c r="F23" s="66"/>
      <c r="G23" s="66"/>
      <c r="H23" s="66"/>
      <c r="I23" s="66"/>
      <c r="M23" s="47"/>
    </row>
    <row r="24" spans="1:13" ht="62.25" customHeight="1" x14ac:dyDescent="0.25">
      <c r="A24" s="61" t="s">
        <v>54</v>
      </c>
      <c r="B24" s="61"/>
      <c r="C24" s="61"/>
      <c r="D24" s="61"/>
      <c r="E24" s="61"/>
      <c r="F24" s="61"/>
      <c r="G24" s="61"/>
      <c r="H24" s="61"/>
      <c r="I24" s="61"/>
      <c r="M24" s="47"/>
    </row>
    <row r="25" spans="1:13" ht="32.450000000000003" customHeight="1" x14ac:dyDescent="0.25">
      <c r="A25" s="67" t="s">
        <v>137</v>
      </c>
      <c r="B25" s="67"/>
      <c r="C25" s="67"/>
      <c r="D25" s="67"/>
      <c r="E25" s="67"/>
      <c r="F25" s="67"/>
      <c r="G25" s="67"/>
      <c r="H25" s="67"/>
      <c r="I25" s="67"/>
      <c r="M25" s="47"/>
    </row>
    <row r="26" spans="1:13" ht="35.450000000000003" customHeight="1" x14ac:dyDescent="0.25">
      <c r="A26" s="67" t="s">
        <v>138</v>
      </c>
      <c r="B26" s="67"/>
      <c r="C26" s="67"/>
      <c r="D26" s="67"/>
      <c r="E26" s="67"/>
      <c r="F26" s="67"/>
      <c r="G26" s="67"/>
      <c r="H26" s="67"/>
      <c r="I26" s="67"/>
    </row>
    <row r="27" spans="1:13" ht="34.9" customHeight="1" x14ac:dyDescent="0.25">
      <c r="A27" s="67" t="s">
        <v>139</v>
      </c>
      <c r="B27" s="67"/>
      <c r="C27" s="67"/>
      <c r="D27" s="67"/>
      <c r="E27" s="67"/>
      <c r="F27" s="67"/>
      <c r="G27" s="67"/>
      <c r="H27" s="67"/>
      <c r="I27" s="67"/>
    </row>
    <row r="28" spans="1:13" ht="30" customHeight="1" x14ac:dyDescent="0.25">
      <c r="A28" s="68" t="s">
        <v>140</v>
      </c>
      <c r="B28" s="68"/>
      <c r="C28" s="68"/>
      <c r="D28" s="68"/>
      <c r="E28" s="68"/>
      <c r="F28" s="68"/>
      <c r="G28" s="68"/>
      <c r="H28" s="68"/>
      <c r="I28" s="68"/>
    </row>
    <row r="29" spans="1:13" ht="30" customHeight="1" x14ac:dyDescent="0.25">
      <c r="A29" s="68" t="s">
        <v>156</v>
      </c>
      <c r="B29" s="68"/>
      <c r="C29" s="68"/>
      <c r="D29" s="68"/>
      <c r="E29" s="68"/>
      <c r="F29" s="68"/>
      <c r="G29" s="68"/>
      <c r="H29" s="68"/>
      <c r="I29" s="68"/>
    </row>
    <row r="30" spans="1:13" ht="30" customHeight="1" x14ac:dyDescent="0.25">
      <c r="A30" s="69" t="s">
        <v>157</v>
      </c>
      <c r="B30" s="69"/>
      <c r="C30" s="69"/>
      <c r="D30" s="69"/>
      <c r="E30" s="69"/>
      <c r="F30" s="69"/>
      <c r="G30" s="69"/>
      <c r="H30" s="69"/>
      <c r="I30" s="69"/>
    </row>
    <row r="31" spans="1:13" ht="18.75" x14ac:dyDescent="0.25">
      <c r="A31" s="62" t="s">
        <v>141</v>
      </c>
      <c r="B31" s="62"/>
      <c r="C31" s="62"/>
      <c r="D31" s="62"/>
      <c r="E31" s="62"/>
      <c r="F31" s="62"/>
      <c r="G31" s="62"/>
      <c r="H31" s="62"/>
      <c r="I31" s="62"/>
    </row>
  </sheetData>
  <mergeCells count="12">
    <mergeCell ref="A25:I25"/>
    <mergeCell ref="A31:I31"/>
    <mergeCell ref="A26:I26"/>
    <mergeCell ref="A27:I27"/>
    <mergeCell ref="A28:I28"/>
    <mergeCell ref="A29:I29"/>
    <mergeCell ref="A30:I30"/>
    <mergeCell ref="K5:L5"/>
    <mergeCell ref="F20:H20"/>
    <mergeCell ref="A3:A4"/>
    <mergeCell ref="A23:I23"/>
    <mergeCell ref="A24:I24"/>
  </mergeCells>
  <pageMargins left="0.7" right="0.7" top="0.75" bottom="0.75" header="0.3" footer="0.3"/>
  <pageSetup orientation="portrait" verticalDpi="0" r:id="rId1"/>
  <ignoredErrors>
    <ignoredError sqref="E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N1"/>
  <sheetViews>
    <sheetView workbookViewId="0"/>
  </sheetViews>
  <sheetFormatPr defaultRowHeight="15" x14ac:dyDescent="0.25"/>
  <cols>
    <col min="1" max="1" width="25.5703125" customWidth="1"/>
    <col min="2" max="2" width="17.7109375" customWidth="1"/>
    <col min="3" max="3" width="22.42578125" customWidth="1"/>
    <col min="4" max="4" width="15.28515625" customWidth="1"/>
    <col min="5" max="5" width="17.42578125" customWidth="1"/>
    <col min="6" max="6" width="16.140625" customWidth="1"/>
    <col min="7" max="7" width="14.28515625" customWidth="1"/>
    <col min="9" max="9" width="14.85546875" bestFit="1" customWidth="1"/>
  </cols>
  <sheetData>
    <row r="1" spans="1:14" ht="15.75" x14ac:dyDescent="0.25">
      <c r="A1" s="51" t="s">
        <v>143</v>
      </c>
      <c r="B1" s="24"/>
      <c r="C1" s="24"/>
      <c r="D1" s="24"/>
      <c r="E1" s="24"/>
      <c r="F1" s="24"/>
      <c r="G1" s="24"/>
      <c r="H1" s="24"/>
      <c r="I1" s="24"/>
      <c r="J1" s="24"/>
      <c r="K1" s="24"/>
      <c r="L1" s="24"/>
      <c r="M1" s="24"/>
      <c r="N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C13" sqref="C13"/>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70" t="s">
        <v>2</v>
      </c>
      <c r="B1" s="70"/>
      <c r="C1" s="70"/>
      <c r="D1" s="70"/>
      <c r="E1" s="70"/>
      <c r="F1" s="70"/>
    </row>
    <row r="2" spans="1:6" ht="25.5" x14ac:dyDescent="0.25">
      <c r="A2" s="25"/>
      <c r="B2" s="71" t="s">
        <v>59</v>
      </c>
      <c r="C2" s="71"/>
      <c r="D2" s="26" t="s">
        <v>60</v>
      </c>
      <c r="E2" s="26"/>
      <c r="F2" s="26"/>
    </row>
    <row r="3" spans="1:6" x14ac:dyDescent="0.25">
      <c r="A3" s="26"/>
      <c r="B3" s="27" t="s">
        <v>55</v>
      </c>
      <c r="C3" s="27" t="s">
        <v>56</v>
      </c>
      <c r="D3" s="27" t="s">
        <v>57</v>
      </c>
      <c r="E3" s="27" t="s">
        <v>12</v>
      </c>
      <c r="F3" s="27" t="s">
        <v>58</v>
      </c>
    </row>
    <row r="4" spans="1:6" ht="51" x14ac:dyDescent="0.25">
      <c r="A4" s="27" t="s">
        <v>61</v>
      </c>
      <c r="B4" s="26" t="s">
        <v>62</v>
      </c>
      <c r="C4" s="26" t="s">
        <v>63</v>
      </c>
      <c r="D4" s="26" t="s">
        <v>64</v>
      </c>
      <c r="E4" s="26" t="s">
        <v>65</v>
      </c>
      <c r="F4" s="26" t="s">
        <v>66</v>
      </c>
    </row>
    <row r="5" spans="1:6" x14ac:dyDescent="0.25">
      <c r="A5" s="27">
        <v>1</v>
      </c>
      <c r="B5" s="27">
        <v>0</v>
      </c>
      <c r="C5" s="27">
        <v>100</v>
      </c>
      <c r="D5" s="27">
        <v>0</v>
      </c>
      <c r="E5" s="27">
        <v>0</v>
      </c>
      <c r="F5" s="27">
        <f>B5+C5+D5-E5</f>
        <v>100</v>
      </c>
    </row>
    <row r="6" spans="1:6" x14ac:dyDescent="0.25">
      <c r="A6" s="27">
        <v>2</v>
      </c>
      <c r="B6" s="27">
        <v>0</v>
      </c>
      <c r="C6" s="27">
        <f>F5</f>
        <v>100</v>
      </c>
      <c r="D6" s="27">
        <v>0</v>
      </c>
      <c r="E6" s="27">
        <v>0</v>
      </c>
      <c r="F6" s="27">
        <f t="shared" ref="F6:F7" si="0">B6+C6+D6-E6</f>
        <v>100</v>
      </c>
    </row>
    <row r="7" spans="1:6" x14ac:dyDescent="0.25">
      <c r="A7" s="27">
        <v>3</v>
      </c>
      <c r="B7" s="27">
        <v>0</v>
      </c>
      <c r="C7" s="27">
        <f>F6</f>
        <v>100</v>
      </c>
      <c r="D7" s="27">
        <v>0</v>
      </c>
      <c r="E7" s="27">
        <v>0</v>
      </c>
      <c r="F7" s="27">
        <f t="shared" si="0"/>
        <v>100</v>
      </c>
    </row>
    <row r="8" spans="1:6" x14ac:dyDescent="0.25">
      <c r="A8" s="26" t="s">
        <v>67</v>
      </c>
      <c r="B8" s="27">
        <f>AVERAGE(B5:B7)</f>
        <v>0</v>
      </c>
      <c r="C8" s="27">
        <f>AVERAGE(C5:C7)</f>
        <v>100</v>
      </c>
      <c r="D8" s="27">
        <f t="shared" ref="D8:E8" si="1">AVERAGE(D5:D7)</f>
        <v>0</v>
      </c>
      <c r="E8" s="27">
        <f t="shared" si="1"/>
        <v>0</v>
      </c>
      <c r="F8" s="27">
        <f>AVERAGE(F5:F7)</f>
        <v>100</v>
      </c>
    </row>
    <row r="9" spans="1:6" ht="15.75" x14ac:dyDescent="0.25">
      <c r="A9" s="72" t="s">
        <v>68</v>
      </c>
      <c r="B9" s="72"/>
      <c r="C9" s="72"/>
      <c r="D9" s="72"/>
      <c r="E9" s="72"/>
      <c r="F9" s="72"/>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E11"/>
  <sheetViews>
    <sheetView workbookViewId="0">
      <selection activeCell="B20" sqref="B20"/>
    </sheetView>
  </sheetViews>
  <sheetFormatPr defaultColWidth="13.7109375" defaultRowHeight="12.75" x14ac:dyDescent="0.2"/>
  <cols>
    <col min="1" max="1" width="22.85546875" style="24" customWidth="1"/>
    <col min="2" max="8" width="13.7109375" style="24"/>
    <col min="9" max="9" width="25.7109375" style="24" customWidth="1"/>
    <col min="10" max="11" width="13.7109375" style="24"/>
    <col min="12" max="12" width="15.7109375" style="24" customWidth="1"/>
    <col min="13" max="16384" width="13.7109375" style="24"/>
  </cols>
  <sheetData>
    <row r="1" spans="1:5" ht="15.75" x14ac:dyDescent="0.2">
      <c r="A1" s="70" t="s">
        <v>69</v>
      </c>
      <c r="B1" s="70"/>
      <c r="C1" s="70"/>
      <c r="D1" s="70"/>
      <c r="E1" s="70"/>
    </row>
    <row r="2" spans="1:5" x14ac:dyDescent="0.2">
      <c r="A2" s="27" t="s">
        <v>55</v>
      </c>
      <c r="B2" s="27" t="s">
        <v>56</v>
      </c>
      <c r="C2" s="27" t="s">
        <v>57</v>
      </c>
      <c r="D2" s="27" t="s">
        <v>12</v>
      </c>
      <c r="E2" s="27" t="s">
        <v>58</v>
      </c>
    </row>
    <row r="3" spans="1:5" ht="89.25" x14ac:dyDescent="0.2">
      <c r="A3" s="27" t="s">
        <v>70</v>
      </c>
      <c r="B3" s="27" t="s">
        <v>2</v>
      </c>
      <c r="C3" s="27" t="s">
        <v>71</v>
      </c>
      <c r="D3" s="27" t="s">
        <v>72</v>
      </c>
      <c r="E3" s="27" t="s">
        <v>73</v>
      </c>
    </row>
    <row r="4" spans="1:5" ht="25.5" x14ac:dyDescent="0.2">
      <c r="A4" s="28" t="s">
        <v>144</v>
      </c>
      <c r="B4" s="29">
        <v>0</v>
      </c>
      <c r="C4" s="29">
        <v>1</v>
      </c>
      <c r="D4" s="27">
        <v>0</v>
      </c>
      <c r="E4" s="27">
        <f>B4*C4</f>
        <v>0</v>
      </c>
    </row>
    <row r="5" spans="1:5" x14ac:dyDescent="0.2">
      <c r="A5" s="28" t="s">
        <v>145</v>
      </c>
      <c r="B5" s="29">
        <v>0</v>
      </c>
      <c r="C5" s="29">
        <v>1</v>
      </c>
      <c r="D5" s="27">
        <v>0</v>
      </c>
      <c r="E5" s="27">
        <f t="shared" ref="E5:E10" si="0">B5*C5</f>
        <v>0</v>
      </c>
    </row>
    <row r="6" spans="1:5" ht="26.25" customHeight="1" x14ac:dyDescent="0.2">
      <c r="A6" s="28" t="s">
        <v>31</v>
      </c>
      <c r="B6" s="29">
        <v>0</v>
      </c>
      <c r="C6" s="29">
        <v>1</v>
      </c>
      <c r="D6" s="27">
        <v>0</v>
      </c>
      <c r="E6" s="27">
        <f t="shared" si="0"/>
        <v>0</v>
      </c>
    </row>
    <row r="7" spans="1:5" ht="25.5" x14ac:dyDescent="0.2">
      <c r="A7" s="28" t="s">
        <v>52</v>
      </c>
      <c r="B7" s="29">
        <v>0</v>
      </c>
      <c r="C7" s="29">
        <v>1</v>
      </c>
      <c r="D7" s="27">
        <v>0</v>
      </c>
      <c r="E7" s="27">
        <f t="shared" si="0"/>
        <v>0</v>
      </c>
    </row>
    <row r="8" spans="1:5" ht="25.5" x14ac:dyDescent="0.2">
      <c r="A8" s="28" t="s">
        <v>146</v>
      </c>
      <c r="B8" s="29">
        <v>100</v>
      </c>
      <c r="C8" s="29">
        <v>1</v>
      </c>
      <c r="D8" s="27">
        <v>0</v>
      </c>
      <c r="E8" s="27">
        <f t="shared" si="0"/>
        <v>100</v>
      </c>
    </row>
    <row r="9" spans="1:5" x14ac:dyDescent="0.2">
      <c r="A9" s="28" t="s">
        <v>147</v>
      </c>
      <c r="B9" s="29">
        <v>0</v>
      </c>
      <c r="C9" s="29">
        <v>2</v>
      </c>
      <c r="D9" s="27">
        <v>0</v>
      </c>
      <c r="E9" s="27">
        <f t="shared" si="0"/>
        <v>0</v>
      </c>
    </row>
    <row r="10" spans="1:5" ht="25.5" x14ac:dyDescent="0.2">
      <c r="A10" s="28" t="s">
        <v>148</v>
      </c>
      <c r="B10" s="29">
        <v>0</v>
      </c>
      <c r="C10" s="29">
        <v>2</v>
      </c>
      <c r="D10" s="27">
        <v>0</v>
      </c>
      <c r="E10" s="27">
        <f t="shared" si="0"/>
        <v>0</v>
      </c>
    </row>
    <row r="11" spans="1:5" ht="15" customHeight="1" x14ac:dyDescent="0.2">
      <c r="A11" s="26"/>
      <c r="B11" s="27"/>
      <c r="C11" s="73" t="s">
        <v>74</v>
      </c>
      <c r="D11" s="74"/>
      <c r="E11" s="2">
        <f>ROUND(SUM(E4:E10),0)</f>
        <v>100</v>
      </c>
    </row>
  </sheetData>
  <mergeCells count="2">
    <mergeCell ref="C11:D11"/>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2025-04-16T18:20:07+00:00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A59BA53-CC14-49FE-933F-17346B204A0A}">
  <ds:schemaRefs>
    <ds:schemaRef ds:uri="http://schemas.microsoft.com/sharepoint/v3/contenttype/forms"/>
  </ds:schemaRefs>
</ds:datastoreItem>
</file>

<file path=customXml/itemProps2.xml><?xml version="1.0" encoding="utf-8"?>
<ds:datastoreItem xmlns:ds="http://schemas.openxmlformats.org/officeDocument/2006/customXml" ds:itemID="{606AD44F-093B-43E7-BBCD-BD58E4C9F56F}">
  <ds:schemaRefs>
    <ds:schemaRef ds:uri="http://schemas.microsoft.com/office/2006/metadata/properties"/>
    <ds:schemaRef ds:uri="http://schemas.microsoft.com/office/infopath/2007/PartnerControls"/>
    <ds:schemaRef ds:uri="1891fcec-84c2-4840-9468-b51a784ab0d1"/>
    <ds:schemaRef ds:uri="http://schemas.openxmlformats.org/package/2006/metadata/core-properties"/>
    <ds:schemaRef ds:uri="http://purl.org/dc/elements/1.1/"/>
    <ds:schemaRef ds:uri="4d6aed1e-57d3-46e3-9aba-f706adbce63b"/>
    <ds:schemaRef ds:uri="http://schemas.microsoft.com/office/2006/documentManagement/typ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51230E2B-5D90-42D0-A6BF-099B34554118}"/>
</file>

<file path=customXml/itemProps4.xml><?xml version="1.0" encoding="utf-8"?>
<ds:datastoreItem xmlns:ds="http://schemas.openxmlformats.org/officeDocument/2006/customXml" ds:itemID="{168A9EAD-7020-4F46-B687-F985BD6B40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Respondents</vt:lpstr>
      <vt:lpstr>Responses</vt:lpstr>
      <vt:lpstr>'Table 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ERG</cp:lastModifiedBy>
  <cp:revision/>
  <dcterms:created xsi:type="dcterms:W3CDTF">2017-05-01T19:56:52Z</dcterms:created>
  <dcterms:modified xsi:type="dcterms:W3CDTF">2025-04-08T14:12:01Z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