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94608752-7575-4FD7-BA47-AC7561AF7D37}" xr6:coauthVersionLast="46" xr6:coauthVersionMax="46" xr10:uidLastSave="{00000000-0000-0000-0000-000000000000}"/>
  <bookViews>
    <workbookView xWindow="-109" yWindow="-109" windowWidth="26301" windowHeight="14305" activeTab="3" xr2:uid="{00000000-000D-0000-FFFF-FFFF00000000}"/>
  </bookViews>
  <sheets>
    <sheet name="Submission Template" sheetId="1" r:id="rId1"/>
    <sheet name="Calculations" sheetId="8" r:id="rId2"/>
    <sheet name="Notes" sheetId="13" r:id="rId3"/>
    <sheet name="Instructions" sheetId="12" r:id="rId4"/>
  </sheets>
  <definedNames>
    <definedName name="canbeinvalid">'Submission Template'!$BE$32:$BE$33</definedName>
    <definedName name="final">'Submission Template'!$AZ$48:$AZ$49</definedName>
    <definedName name="_xlnm.Print_Area" localSheetId="1">Calculations!$A$1:$AK$125</definedName>
    <definedName name="_xlnm.Print_Area" localSheetId="2">Notes!$B$1:$O$68</definedName>
    <definedName name="RESULTTYPE">'Submission Template'!$AX$48:$AX$49</definedName>
    <definedName name="YESNO">'Submission Template'!$BA$37:$BA$38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8" i="8" l="1"/>
  <c r="D115" i="8"/>
  <c r="D107" i="8"/>
  <c r="D101" i="8"/>
  <c r="D93" i="8"/>
  <c r="D88" i="8"/>
  <c r="D85" i="8"/>
  <c r="D79" i="8"/>
  <c r="D73" i="8"/>
  <c r="D72" i="8"/>
  <c r="D59" i="8"/>
  <c r="D57" i="8"/>
  <c r="D51" i="8"/>
  <c r="D45" i="8"/>
  <c r="D43" i="8"/>
  <c r="D36" i="8"/>
  <c r="G125" i="8"/>
  <c r="J125" i="8"/>
  <c r="G124" i="8"/>
  <c r="J124" i="8" s="1"/>
  <c r="G123" i="8"/>
  <c r="J123" i="8"/>
  <c r="F123" i="8"/>
  <c r="E123" i="8"/>
  <c r="L122" i="8"/>
  <c r="BL122" i="8" s="1"/>
  <c r="M122" i="8" s="1"/>
  <c r="G122" i="8"/>
  <c r="J122" i="8" s="1"/>
  <c r="G121" i="8"/>
  <c r="J121" i="8"/>
  <c r="F121" i="8"/>
  <c r="G120" i="8"/>
  <c r="J120" i="8" s="1"/>
  <c r="G119" i="8"/>
  <c r="J119" i="8"/>
  <c r="G118" i="8"/>
  <c r="J118" i="8" s="1"/>
  <c r="G117" i="8"/>
  <c r="J117" i="8" s="1"/>
  <c r="G116" i="8"/>
  <c r="J116" i="8" s="1"/>
  <c r="G115" i="8"/>
  <c r="J115" i="8" s="1"/>
  <c r="F115" i="8"/>
  <c r="G114" i="8"/>
  <c r="J114" i="8"/>
  <c r="G113" i="8"/>
  <c r="J113" i="8" s="1"/>
  <c r="G112" i="8"/>
  <c r="J112" i="8"/>
  <c r="G111" i="8"/>
  <c r="J111" i="8" s="1"/>
  <c r="E111" i="8"/>
  <c r="G110" i="8"/>
  <c r="J110" i="8" s="1"/>
  <c r="B110" i="8"/>
  <c r="G109" i="8"/>
  <c r="J109" i="8" s="1"/>
  <c r="G108" i="8"/>
  <c r="J108" i="8" s="1"/>
  <c r="G107" i="8"/>
  <c r="J107" i="8" s="1"/>
  <c r="F107" i="8"/>
  <c r="G106" i="8"/>
  <c r="J106" i="8"/>
  <c r="F106" i="8"/>
  <c r="G105" i="8"/>
  <c r="J105" i="8" s="1"/>
  <c r="F105" i="8"/>
  <c r="G104" i="8"/>
  <c r="J104" i="8"/>
  <c r="F104" i="8"/>
  <c r="G103" i="8"/>
  <c r="J103" i="8" s="1"/>
  <c r="E103" i="8"/>
  <c r="B103" i="8"/>
  <c r="G102" i="8"/>
  <c r="J102" i="8" s="1"/>
  <c r="B102" i="8"/>
  <c r="G101" i="8"/>
  <c r="J101" i="8" s="1"/>
  <c r="G100" i="8"/>
  <c r="J100" i="8"/>
  <c r="G99" i="8"/>
  <c r="J99" i="8" s="1"/>
  <c r="F99" i="8"/>
  <c r="G98" i="8"/>
  <c r="J98" i="8"/>
  <c r="G97" i="8"/>
  <c r="J97" i="8" s="1"/>
  <c r="F97" i="8"/>
  <c r="G96" i="8"/>
  <c r="J96" i="8"/>
  <c r="G95" i="8"/>
  <c r="J95" i="8" s="1"/>
  <c r="E95" i="8"/>
  <c r="B95" i="8"/>
  <c r="G94" i="8"/>
  <c r="J94" i="8" s="1"/>
  <c r="G93" i="8"/>
  <c r="J93" i="8" s="1"/>
  <c r="G92" i="8"/>
  <c r="J92" i="8" s="1"/>
  <c r="G91" i="8"/>
  <c r="J91" i="8" s="1"/>
  <c r="G90" i="8"/>
  <c r="J90" i="8"/>
  <c r="F90" i="8"/>
  <c r="G89" i="8"/>
  <c r="J89" i="8" s="1"/>
  <c r="F89" i="8"/>
  <c r="G88" i="8"/>
  <c r="J88" i="8"/>
  <c r="L87" i="8"/>
  <c r="BL87" i="8" s="1"/>
  <c r="G87" i="8"/>
  <c r="J87" i="8" s="1"/>
  <c r="B87" i="8"/>
  <c r="G86" i="8"/>
  <c r="J86" i="8" s="1"/>
  <c r="Q85" i="8"/>
  <c r="G85" i="8"/>
  <c r="J85" i="8" s="1"/>
  <c r="G84" i="8"/>
  <c r="J84" i="8" s="1"/>
  <c r="G83" i="8"/>
  <c r="J83" i="8" s="1"/>
  <c r="F83" i="8"/>
  <c r="B83" i="8"/>
  <c r="G82" i="8"/>
  <c r="J82" i="8" s="1"/>
  <c r="G81" i="8"/>
  <c r="J81" i="8" s="1"/>
  <c r="F81" i="8"/>
  <c r="G80" i="8"/>
  <c r="J80" i="8"/>
  <c r="G79" i="8"/>
  <c r="J79" i="8" s="1"/>
  <c r="F79" i="8"/>
  <c r="E79" i="8"/>
  <c r="G78" i="8"/>
  <c r="J78" i="8" s="1"/>
  <c r="G77" i="8"/>
  <c r="J77" i="8" s="1"/>
  <c r="O76" i="8"/>
  <c r="G76" i="8"/>
  <c r="J76" i="8" s="1"/>
  <c r="G75" i="8"/>
  <c r="J75" i="8" s="1"/>
  <c r="F75" i="8"/>
  <c r="B75" i="8"/>
  <c r="BK75" i="8" s="1"/>
  <c r="C75" i="8" s="1"/>
  <c r="G74" i="8"/>
  <c r="J74" i="8"/>
  <c r="F74" i="8"/>
  <c r="G73" i="8"/>
  <c r="J73" i="8" s="1"/>
  <c r="G72" i="8"/>
  <c r="J72" i="8"/>
  <c r="G71" i="8"/>
  <c r="J71" i="8" s="1"/>
  <c r="F71" i="8"/>
  <c r="E71" i="8"/>
  <c r="B71" i="8"/>
  <c r="G70" i="8"/>
  <c r="J70" i="8" s="1"/>
  <c r="F70" i="8"/>
  <c r="B70" i="8"/>
  <c r="G69" i="8"/>
  <c r="J69" i="8"/>
  <c r="F69" i="8"/>
  <c r="G68" i="8"/>
  <c r="J68" i="8" s="1"/>
  <c r="E68" i="8"/>
  <c r="G67" i="8"/>
  <c r="J67" i="8"/>
  <c r="F67" i="8"/>
  <c r="B67" i="8"/>
  <c r="G66" i="8"/>
  <c r="J66" i="8" s="1"/>
  <c r="F66" i="8"/>
  <c r="E66" i="8"/>
  <c r="G65" i="8"/>
  <c r="F65" i="8"/>
  <c r="G64" i="8"/>
  <c r="J64" i="8" s="1"/>
  <c r="G63" i="8"/>
  <c r="J63" i="8" s="1"/>
  <c r="B63" i="8"/>
  <c r="G62" i="8"/>
  <c r="J62" i="8" s="1"/>
  <c r="B62" i="8"/>
  <c r="G61" i="8"/>
  <c r="J61" i="8"/>
  <c r="F61" i="8"/>
  <c r="G60" i="8"/>
  <c r="J60" i="8" s="1"/>
  <c r="G59" i="8"/>
  <c r="J59" i="8"/>
  <c r="F59" i="8"/>
  <c r="B59" i="8"/>
  <c r="G58" i="8"/>
  <c r="J58" i="8" s="1"/>
  <c r="E58" i="8"/>
  <c r="B58" i="8"/>
  <c r="G57" i="8"/>
  <c r="J57" i="8" s="1"/>
  <c r="F57" i="8"/>
  <c r="G56" i="8"/>
  <c r="J56" i="8" s="1"/>
  <c r="B56" i="8"/>
  <c r="G55" i="8"/>
  <c r="J55" i="8"/>
  <c r="B55" i="8"/>
  <c r="BK55" i="8" s="1"/>
  <c r="C55" i="8" s="1"/>
  <c r="G54" i="8"/>
  <c r="J54" i="8" s="1"/>
  <c r="P53" i="8"/>
  <c r="G53" i="8"/>
  <c r="J53" i="8"/>
  <c r="F53" i="8"/>
  <c r="Q52" i="8"/>
  <c r="G52" i="8"/>
  <c r="J52" i="8" s="1"/>
  <c r="F52" i="8"/>
  <c r="O51" i="8"/>
  <c r="G51" i="8"/>
  <c r="J51" i="8"/>
  <c r="F51" i="8"/>
  <c r="B51" i="8"/>
  <c r="BK51" i="8" s="1"/>
  <c r="C51" i="8" s="1"/>
  <c r="G50" i="8"/>
  <c r="J50" i="8" s="1"/>
  <c r="B50" i="8"/>
  <c r="BK50" i="8" s="1"/>
  <c r="G49" i="8"/>
  <c r="J49" i="8" s="1"/>
  <c r="F49" i="8"/>
  <c r="G48" i="8"/>
  <c r="J48" i="8" s="1"/>
  <c r="G47" i="8"/>
  <c r="J47" i="8"/>
  <c r="B47" i="8"/>
  <c r="BK47" i="8" s="1"/>
  <c r="C47" i="8" s="1"/>
  <c r="G46" i="8"/>
  <c r="J46" i="8" s="1"/>
  <c r="F46" i="8"/>
  <c r="G45" i="8"/>
  <c r="J45" i="8" s="1"/>
  <c r="F45" i="8"/>
  <c r="G44" i="8"/>
  <c r="J44" i="8" s="1"/>
  <c r="F44" i="8"/>
  <c r="G43" i="8"/>
  <c r="J43" i="8"/>
  <c r="F43" i="8"/>
  <c r="B43" i="8"/>
  <c r="BK43" i="8" s="1"/>
  <c r="C43" i="8" s="1"/>
  <c r="G42" i="8"/>
  <c r="J42" i="8" s="1"/>
  <c r="F42" i="8"/>
  <c r="G41" i="8"/>
  <c r="J41" i="8" s="1"/>
  <c r="F41" i="8"/>
  <c r="G40" i="8"/>
  <c r="J40" i="8" s="1"/>
  <c r="G39" i="8"/>
  <c r="J39" i="8" s="1"/>
  <c r="AR24" i="8"/>
  <c r="AS24" i="8" s="1"/>
  <c r="AQ24" i="8"/>
  <c r="Q12" i="1"/>
  <c r="W17" i="1"/>
  <c r="W16" i="1"/>
  <c r="W15" i="1"/>
  <c r="W14" i="1"/>
  <c r="P37" i="8"/>
  <c r="F37" i="8"/>
  <c r="BK103" i="8"/>
  <c r="C103" i="8" s="1"/>
  <c r="BK95" i="8"/>
  <c r="C95" i="8" s="1"/>
  <c r="BK87" i="8"/>
  <c r="C87" i="8" s="1"/>
  <c r="BK83" i="8"/>
  <c r="C83" i="8" s="1"/>
  <c r="BK71" i="8"/>
  <c r="C71" i="8" s="1"/>
  <c r="BK67" i="8"/>
  <c r="C67" i="8" s="1"/>
  <c r="BK63" i="8"/>
  <c r="C63" i="8" s="1"/>
  <c r="BK59" i="8"/>
  <c r="C59" i="8" s="1"/>
  <c r="B37" i="8"/>
  <c r="BK37" i="8"/>
  <c r="C37" i="8"/>
  <c r="CH10" i="8"/>
  <c r="CH11" i="8"/>
  <c r="CH12" i="8"/>
  <c r="CH13" i="8"/>
  <c r="CH14" i="8" s="1"/>
  <c r="CH15" i="8" s="1"/>
  <c r="CH16" i="8" s="1"/>
  <c r="CH17" i="8" s="1"/>
  <c r="CH18" i="8" s="1"/>
  <c r="CH19" i="8" s="1"/>
  <c r="CH20" i="8" s="1"/>
  <c r="CH21" i="8" s="1"/>
  <c r="CH22" i="8" s="1"/>
  <c r="CH23" i="8" s="1"/>
  <c r="CH24" i="8" s="1"/>
  <c r="CH25" i="8" s="1"/>
  <c r="CH26" i="8" s="1"/>
  <c r="CH27" i="8" s="1"/>
  <c r="CH28" i="8" s="1"/>
  <c r="CH29" i="8" s="1"/>
  <c r="CH30" i="8" s="1"/>
  <c r="CH31" i="8" s="1"/>
  <c r="CH32" i="8" s="1"/>
  <c r="CH33" i="8" s="1"/>
  <c r="CH34" i="8" s="1"/>
  <c r="CH35" i="8" s="1"/>
  <c r="CH36" i="8" s="1"/>
  <c r="CH37" i="8" s="1"/>
  <c r="CH38" i="8" s="1"/>
  <c r="CH39" i="8" s="1"/>
  <c r="CH40" i="8" s="1"/>
  <c r="CH41" i="8" s="1"/>
  <c r="CH42" i="8" s="1"/>
  <c r="CH43" i="8" s="1"/>
  <c r="CH44" i="8" s="1"/>
  <c r="CH45" i="8" s="1"/>
  <c r="CH46" i="8" s="1"/>
  <c r="CH47" i="8" s="1"/>
  <c r="CH48" i="8" s="1"/>
  <c r="CH49" i="8" s="1"/>
  <c r="CH50" i="8" s="1"/>
  <c r="CH51" i="8" s="1"/>
  <c r="CH52" i="8" s="1"/>
  <c r="CH53" i="8" s="1"/>
  <c r="CH54" i="8" s="1"/>
  <c r="CH55" i="8" s="1"/>
  <c r="CH56" i="8" s="1"/>
  <c r="CH57" i="8" s="1"/>
  <c r="CH58" i="8" s="1"/>
  <c r="CH59" i="8" s="1"/>
  <c r="CH60" i="8" s="1"/>
  <c r="CH61" i="8" s="1"/>
  <c r="CH62" i="8" s="1"/>
  <c r="CH63" i="8" s="1"/>
  <c r="CH64" i="8" s="1"/>
  <c r="CH65" i="8" s="1"/>
  <c r="CH66" i="8" s="1"/>
  <c r="CH67" i="8" s="1"/>
  <c r="CH68" i="8" s="1"/>
  <c r="CH69" i="8" s="1"/>
  <c r="CH70" i="8" s="1"/>
  <c r="CH71" i="8" s="1"/>
  <c r="CH72" i="8" s="1"/>
  <c r="CH73" i="8" s="1"/>
  <c r="CH74" i="8" s="1"/>
  <c r="CH75" i="8" s="1"/>
  <c r="CH76" i="8" s="1"/>
  <c r="CH77" i="8" s="1"/>
  <c r="CH78" i="8" s="1"/>
  <c r="CH79" i="8" s="1"/>
  <c r="CH80" i="8" s="1"/>
  <c r="CH81" i="8" s="1"/>
  <c r="CH82" i="8" s="1"/>
  <c r="CH83" i="8" s="1"/>
  <c r="CH84" i="8" s="1"/>
  <c r="CH85" i="8" s="1"/>
  <c r="CH86" i="8" s="1"/>
  <c r="CH87" i="8" s="1"/>
  <c r="CH88" i="8" s="1"/>
  <c r="CH89" i="8" s="1"/>
  <c r="CH90" i="8" s="1"/>
  <c r="CH91" i="8" s="1"/>
  <c r="CH92" i="8" s="1"/>
  <c r="CH93" i="8" s="1"/>
  <c r="CH94" i="8" s="1"/>
  <c r="CH95" i="8" s="1"/>
  <c r="CH96" i="8" s="1"/>
  <c r="CH97" i="8" s="1"/>
  <c r="CH98" i="8" s="1"/>
  <c r="CH99" i="8" s="1"/>
  <c r="CG10" i="8"/>
  <c r="CG11" i="8" s="1"/>
  <c r="CG12" i="8" s="1"/>
  <c r="CG13" i="8" s="1"/>
  <c r="CG14" i="8" s="1"/>
  <c r="CG15" i="8" s="1"/>
  <c r="CG16" i="8" s="1"/>
  <c r="CG17" i="8" s="1"/>
  <c r="CG18" i="8" s="1"/>
  <c r="CG19" i="8" s="1"/>
  <c r="CG20" i="8" s="1"/>
  <c r="CG21" i="8" s="1"/>
  <c r="CG22" i="8" s="1"/>
  <c r="CG23" i="8" s="1"/>
  <c r="CG24" i="8" s="1"/>
  <c r="CG25" i="8" s="1"/>
  <c r="CG26" i="8" s="1"/>
  <c r="CG27" i="8" s="1"/>
  <c r="CG28" i="8" s="1"/>
  <c r="CG29" i="8" s="1"/>
  <c r="CG30" i="8"/>
  <c r="CG31" i="8" s="1"/>
  <c r="CG32" i="8" s="1"/>
  <c r="CG33" i="8" s="1"/>
  <c r="CG34" i="8" s="1"/>
  <c r="CG35" i="8" s="1"/>
  <c r="CG36" i="8" s="1"/>
  <c r="CG37" i="8" s="1"/>
  <c r="CG38" i="8" s="1"/>
  <c r="CG39" i="8" s="1"/>
  <c r="CG40" i="8" s="1"/>
  <c r="CG41" i="8" s="1"/>
  <c r="CG42" i="8" s="1"/>
  <c r="CG43" i="8" s="1"/>
  <c r="CG44" i="8" s="1"/>
  <c r="CG45" i="8" s="1"/>
  <c r="CG46" i="8" s="1"/>
  <c r="CG47" i="8" s="1"/>
  <c r="CG48" i="8" s="1"/>
  <c r="CG49" i="8" s="1"/>
  <c r="CG50" i="8" s="1"/>
  <c r="CG51" i="8" s="1"/>
  <c r="CG52" i="8" s="1"/>
  <c r="CG53" i="8" s="1"/>
  <c r="CG54" i="8" s="1"/>
  <c r="CG55" i="8" s="1"/>
  <c r="CG56" i="8" s="1"/>
  <c r="CG57" i="8" s="1"/>
  <c r="CG58" i="8" s="1"/>
  <c r="CG59" i="8" s="1"/>
  <c r="CG60" i="8" s="1"/>
  <c r="CG61" i="8" s="1"/>
  <c r="CG62" i="8" s="1"/>
  <c r="CG63" i="8" s="1"/>
  <c r="CG64" i="8" s="1"/>
  <c r="CG65" i="8" s="1"/>
  <c r="CG66" i="8" s="1"/>
  <c r="CG67" i="8" s="1"/>
  <c r="CG68" i="8" s="1"/>
  <c r="CG69" i="8" s="1"/>
  <c r="CG70" i="8" s="1"/>
  <c r="CG71" i="8" s="1"/>
  <c r="CG72" i="8" s="1"/>
  <c r="CG73" i="8" s="1"/>
  <c r="CG74" i="8" s="1"/>
  <c r="CG75" i="8" s="1"/>
  <c r="CG76" i="8" s="1"/>
  <c r="CG77" i="8" s="1"/>
  <c r="CG78" i="8" s="1"/>
  <c r="CG79" i="8" s="1"/>
  <c r="CG80" i="8" s="1"/>
  <c r="CG81" i="8" s="1"/>
  <c r="CG82" i="8" s="1"/>
  <c r="CG83" i="8" s="1"/>
  <c r="CG84" i="8" s="1"/>
  <c r="CG85" i="8" s="1"/>
  <c r="CG86" i="8" s="1"/>
  <c r="CG87" i="8" s="1"/>
  <c r="CG88" i="8" s="1"/>
  <c r="CG89" i="8" s="1"/>
  <c r="CG90" i="8" s="1"/>
  <c r="CG91" i="8" s="1"/>
  <c r="CG92" i="8" s="1"/>
  <c r="CG93" i="8" s="1"/>
  <c r="CG94" i="8" s="1"/>
  <c r="CG95" i="8" s="1"/>
  <c r="CG96" i="8" s="1"/>
  <c r="CG97" i="8" s="1"/>
  <c r="CG98" i="8" s="1"/>
  <c r="CG99" i="8" s="1"/>
  <c r="CB15" i="8"/>
  <c r="N121" i="1"/>
  <c r="N120" i="1"/>
  <c r="N119" i="1"/>
  <c r="T119" i="1" s="1"/>
  <c r="N118" i="1"/>
  <c r="N117" i="1"/>
  <c r="N116" i="1"/>
  <c r="N115" i="1"/>
  <c r="N114" i="1"/>
  <c r="N113" i="1"/>
  <c r="N112" i="1"/>
  <c r="N111" i="1"/>
  <c r="N110" i="1"/>
  <c r="N109" i="1"/>
  <c r="N108" i="1"/>
  <c r="T108" i="1" s="1"/>
  <c r="N107" i="1"/>
  <c r="T107" i="1" s="1"/>
  <c r="N106" i="1"/>
  <c r="N105" i="1"/>
  <c r="N104" i="1"/>
  <c r="N103" i="1"/>
  <c r="T103" i="1" s="1"/>
  <c r="N102" i="1"/>
  <c r="N101" i="1"/>
  <c r="N100" i="1"/>
  <c r="N99" i="1"/>
  <c r="N98" i="1"/>
  <c r="N97" i="1"/>
  <c r="N96" i="1"/>
  <c r="N95" i="1"/>
  <c r="N94" i="1"/>
  <c r="N93" i="1"/>
  <c r="N92" i="1"/>
  <c r="T92" i="1" s="1"/>
  <c r="N91" i="1"/>
  <c r="T91" i="1" s="1"/>
  <c r="N90" i="1"/>
  <c r="N89" i="1"/>
  <c r="N88" i="1"/>
  <c r="N87" i="1"/>
  <c r="T87" i="1" s="1"/>
  <c r="N86" i="1"/>
  <c r="N85" i="1"/>
  <c r="N84" i="1"/>
  <c r="N83" i="1"/>
  <c r="N82" i="1"/>
  <c r="N81" i="1"/>
  <c r="N80" i="1"/>
  <c r="N79" i="1"/>
  <c r="N78" i="1"/>
  <c r="N77" i="1"/>
  <c r="N76" i="1"/>
  <c r="T76" i="1" s="1"/>
  <c r="N75" i="1"/>
  <c r="T75" i="1" s="1"/>
  <c r="N74" i="1"/>
  <c r="N73" i="1"/>
  <c r="N72" i="1"/>
  <c r="N71" i="1"/>
  <c r="T71" i="1" s="1"/>
  <c r="N70" i="1"/>
  <c r="N69" i="1"/>
  <c r="N68" i="1"/>
  <c r="N67" i="1"/>
  <c r="N66" i="1"/>
  <c r="N65" i="1"/>
  <c r="N64" i="1"/>
  <c r="N63" i="1"/>
  <c r="N62" i="1"/>
  <c r="N61" i="1"/>
  <c r="N60" i="1"/>
  <c r="T60" i="1" s="1"/>
  <c r="N59" i="1"/>
  <c r="T59" i="1" s="1"/>
  <c r="N58" i="1"/>
  <c r="N57" i="1"/>
  <c r="N56" i="1"/>
  <c r="N55" i="1"/>
  <c r="T55" i="1" s="1"/>
  <c r="N54" i="1"/>
  <c r="N53" i="1"/>
  <c r="N52" i="1"/>
  <c r="N51" i="1"/>
  <c r="N50" i="1"/>
  <c r="N49" i="1"/>
  <c r="N48" i="1"/>
  <c r="N47" i="1"/>
  <c r="N46" i="1"/>
  <c r="N45" i="1"/>
  <c r="N44" i="1"/>
  <c r="T44" i="1" s="1"/>
  <c r="N43" i="1"/>
  <c r="T43" i="1" s="1"/>
  <c r="N42" i="1"/>
  <c r="N41" i="1"/>
  <c r="N40" i="1"/>
  <c r="N39" i="1"/>
  <c r="T39" i="1" s="1"/>
  <c r="N38" i="1"/>
  <c r="N37" i="1"/>
  <c r="N36" i="1"/>
  <c r="N35" i="1"/>
  <c r="N34" i="1"/>
  <c r="N33" i="1"/>
  <c r="R121" i="1"/>
  <c r="R120" i="1"/>
  <c r="T120" i="1" s="1"/>
  <c r="R119" i="1"/>
  <c r="R118" i="1"/>
  <c r="R117" i="1"/>
  <c r="R116" i="1"/>
  <c r="R115" i="1"/>
  <c r="R114" i="1"/>
  <c r="R113" i="1"/>
  <c r="R112" i="1"/>
  <c r="T112" i="1" s="1"/>
  <c r="R111" i="1"/>
  <c r="R110" i="1"/>
  <c r="R109" i="1"/>
  <c r="R108" i="1"/>
  <c r="R107" i="1"/>
  <c r="R106" i="1"/>
  <c r="R105" i="1"/>
  <c r="R104" i="1"/>
  <c r="T104" i="1" s="1"/>
  <c r="R103" i="1"/>
  <c r="R102" i="1"/>
  <c r="R101" i="1"/>
  <c r="R100" i="1"/>
  <c r="R99" i="1"/>
  <c r="R98" i="1"/>
  <c r="R97" i="1"/>
  <c r="R96" i="1"/>
  <c r="T96" i="1" s="1"/>
  <c r="R95" i="1"/>
  <c r="R94" i="1"/>
  <c r="R93" i="1"/>
  <c r="R92" i="1"/>
  <c r="R91" i="1"/>
  <c r="R90" i="1"/>
  <c r="R89" i="1"/>
  <c r="R88" i="1"/>
  <c r="T88" i="1" s="1"/>
  <c r="R87" i="1"/>
  <c r="R86" i="1"/>
  <c r="R85" i="1"/>
  <c r="R84" i="1"/>
  <c r="R83" i="1"/>
  <c r="R82" i="1"/>
  <c r="R81" i="1"/>
  <c r="R80" i="1"/>
  <c r="T80" i="1" s="1"/>
  <c r="R79" i="1"/>
  <c r="R78" i="1"/>
  <c r="R77" i="1"/>
  <c r="R76" i="1"/>
  <c r="R75" i="1"/>
  <c r="R74" i="1"/>
  <c r="R73" i="1"/>
  <c r="R72" i="1"/>
  <c r="T72" i="1" s="1"/>
  <c r="R71" i="1"/>
  <c r="R70" i="1"/>
  <c r="R69" i="1"/>
  <c r="R68" i="1"/>
  <c r="R67" i="1"/>
  <c r="R66" i="1"/>
  <c r="R65" i="1"/>
  <c r="R64" i="1"/>
  <c r="T64" i="1" s="1"/>
  <c r="R63" i="1"/>
  <c r="R62" i="1"/>
  <c r="R61" i="1"/>
  <c r="R60" i="1"/>
  <c r="R59" i="1"/>
  <c r="R58" i="1"/>
  <c r="R57" i="1"/>
  <c r="R56" i="1"/>
  <c r="T56" i="1" s="1"/>
  <c r="R55" i="1"/>
  <c r="R54" i="1"/>
  <c r="R53" i="1"/>
  <c r="R52" i="1"/>
  <c r="R51" i="1"/>
  <c r="R50" i="1"/>
  <c r="R49" i="1"/>
  <c r="R48" i="1"/>
  <c r="T48" i="1" s="1"/>
  <c r="R47" i="1"/>
  <c r="R46" i="1"/>
  <c r="R45" i="1"/>
  <c r="R44" i="1"/>
  <c r="R43" i="1"/>
  <c r="R42" i="1"/>
  <c r="R41" i="1"/>
  <c r="R40" i="1"/>
  <c r="T40" i="1" s="1"/>
  <c r="R39" i="1"/>
  <c r="R38" i="1"/>
  <c r="R37" i="1"/>
  <c r="R36" i="1"/>
  <c r="R35" i="1"/>
  <c r="R34" i="1"/>
  <c r="R33"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R32" i="1"/>
  <c r="N32" i="1"/>
  <c r="AS23" i="8"/>
  <c r="N20" i="8" s="1"/>
  <c r="T118" i="1"/>
  <c r="T116" i="1"/>
  <c r="T115" i="1"/>
  <c r="T114" i="1"/>
  <c r="T111" i="1"/>
  <c r="T110" i="1"/>
  <c r="T106" i="1"/>
  <c r="T102" i="1"/>
  <c r="T100" i="1"/>
  <c r="T99" i="1"/>
  <c r="T98" i="1"/>
  <c r="T95" i="1"/>
  <c r="T94" i="1"/>
  <c r="T90" i="1"/>
  <c r="T86" i="1"/>
  <c r="T84" i="1"/>
  <c r="T83" i="1"/>
  <c r="T82" i="1"/>
  <c r="T79" i="1"/>
  <c r="T78" i="1"/>
  <c r="T74" i="1"/>
  <c r="T70" i="1"/>
  <c r="T68" i="1"/>
  <c r="T67" i="1"/>
  <c r="T66" i="1"/>
  <c r="T63" i="1"/>
  <c r="T62" i="1"/>
  <c r="T58" i="1"/>
  <c r="T54" i="1"/>
  <c r="T52" i="1"/>
  <c r="T51" i="1"/>
  <c r="T50" i="1"/>
  <c r="T47" i="1"/>
  <c r="T46" i="1"/>
  <c r="T42" i="1"/>
  <c r="T38" i="1"/>
  <c r="T36" i="1"/>
  <c r="T35" i="1"/>
  <c r="T34" i="1"/>
  <c r="T32" i="1"/>
  <c r="AX125" i="8"/>
  <c r="B125" i="8" s="1"/>
  <c r="BK125" i="8" s="1"/>
  <c r="C125" i="8" s="1"/>
  <c r="AX124" i="8"/>
  <c r="AX123" i="8"/>
  <c r="B123" i="8" s="1"/>
  <c r="BK123" i="8" s="1"/>
  <c r="C123" i="8" s="1"/>
  <c r="AX122" i="8"/>
  <c r="AX121" i="8"/>
  <c r="AX120" i="8"/>
  <c r="AX119" i="8"/>
  <c r="AX118" i="8"/>
  <c r="AX117" i="8"/>
  <c r="AX116" i="8"/>
  <c r="AX115" i="8"/>
  <c r="AX114" i="8"/>
  <c r="AX113" i="8"/>
  <c r="AX112" i="8"/>
  <c r="AX111" i="8"/>
  <c r="B111" i="8" s="1"/>
  <c r="BK111" i="8" s="1"/>
  <c r="C111" i="8" s="1"/>
  <c r="AX110" i="8"/>
  <c r="AX109" i="8"/>
  <c r="E109" i="8" s="1"/>
  <c r="AX108" i="8"/>
  <c r="AX107" i="8"/>
  <c r="AX106" i="8"/>
  <c r="AX105" i="8"/>
  <c r="AX104" i="8"/>
  <c r="AX103" i="8"/>
  <c r="AX102" i="8"/>
  <c r="AX101" i="8"/>
  <c r="AX100" i="8"/>
  <c r="AX99" i="8"/>
  <c r="AX98" i="8"/>
  <c r="AX97" i="8"/>
  <c r="AX96" i="8"/>
  <c r="AX95" i="8"/>
  <c r="AX94" i="8"/>
  <c r="AX93" i="8"/>
  <c r="AX92" i="8"/>
  <c r="AX91" i="8"/>
  <c r="AX90" i="8"/>
  <c r="AX89" i="8"/>
  <c r="AX88" i="8"/>
  <c r="AX87" i="8"/>
  <c r="E87" i="8" s="1"/>
  <c r="AX86" i="8"/>
  <c r="AX85" i="8"/>
  <c r="AX84" i="8"/>
  <c r="AX83" i="8"/>
  <c r="AX82" i="8"/>
  <c r="AX81" i="8"/>
  <c r="AX80" i="8"/>
  <c r="AX79" i="8"/>
  <c r="B79" i="8" s="1"/>
  <c r="BK79" i="8" s="1"/>
  <c r="C79" i="8" s="1"/>
  <c r="AX78" i="8"/>
  <c r="AX77" i="8"/>
  <c r="AX76" i="8"/>
  <c r="AX75" i="8"/>
  <c r="AX74" i="8"/>
  <c r="AX73" i="8"/>
  <c r="AX72" i="8"/>
  <c r="AX71" i="8"/>
  <c r="AX70" i="8"/>
  <c r="AX69" i="8"/>
  <c r="AX68" i="8"/>
  <c r="B68" i="8" s="1"/>
  <c r="AX67" i="8"/>
  <c r="AX66" i="8"/>
  <c r="B66" i="8" s="1"/>
  <c r="BK66" i="8" s="1"/>
  <c r="AX65" i="8"/>
  <c r="AX64" i="8"/>
  <c r="E64" i="8" s="1"/>
  <c r="AX63" i="8"/>
  <c r="AX62" i="8"/>
  <c r="AX61" i="8"/>
  <c r="AX60" i="8"/>
  <c r="AX59" i="8"/>
  <c r="AX58" i="8"/>
  <c r="AX57" i="8"/>
  <c r="AX56" i="8"/>
  <c r="E56" i="8" s="1"/>
  <c r="AX55" i="8"/>
  <c r="AX54" i="8"/>
  <c r="AX53" i="8"/>
  <c r="AX52" i="8"/>
  <c r="AX51" i="8"/>
  <c r="AX50" i="8"/>
  <c r="E50" i="8" s="1"/>
  <c r="AX49" i="8"/>
  <c r="AX48" i="8"/>
  <c r="AX47" i="8"/>
  <c r="AX46" i="8"/>
  <c r="AX45" i="8"/>
  <c r="AX44" i="8"/>
  <c r="B44" i="8" s="1"/>
  <c r="AX43" i="8"/>
  <c r="AX42" i="8"/>
  <c r="E42" i="8" s="1"/>
  <c r="AX41" i="8"/>
  <c r="AX40" i="8"/>
  <c r="B40" i="8" s="1"/>
  <c r="BK40" i="8" s="1"/>
  <c r="C40" i="8" s="1"/>
  <c r="AX39" i="8"/>
  <c r="E39" i="8" s="1"/>
  <c r="AX38" i="8"/>
  <c r="AU38" i="8" s="1"/>
  <c r="AX37" i="8"/>
  <c r="G38" i="8"/>
  <c r="K38" i="8" s="1"/>
  <c r="G37" i="8"/>
  <c r="K37" i="8"/>
  <c r="BT121" i="1"/>
  <c r="BD125" i="8"/>
  <c r="BT120" i="1"/>
  <c r="F124" i="8" s="1"/>
  <c r="BA124" i="8"/>
  <c r="BT119" i="1"/>
  <c r="D123" i="8" s="1"/>
  <c r="BD123" i="8"/>
  <c r="BT118" i="1"/>
  <c r="BA122" i="8"/>
  <c r="BT117" i="1"/>
  <c r="D121" i="8" s="1"/>
  <c r="BD121" i="8"/>
  <c r="BT116" i="1"/>
  <c r="BA120" i="8"/>
  <c r="BT115" i="1"/>
  <c r="BD119" i="8"/>
  <c r="BT114" i="1"/>
  <c r="BA118" i="8"/>
  <c r="BT113" i="1"/>
  <c r="BD117" i="8"/>
  <c r="BT112" i="1"/>
  <c r="F116" i="8" s="1"/>
  <c r="BA116" i="8"/>
  <c r="BT111" i="1"/>
  <c r="BD115" i="8"/>
  <c r="BT110" i="1"/>
  <c r="BA114" i="8"/>
  <c r="BT109" i="1"/>
  <c r="D113" i="8" s="1"/>
  <c r="BD113" i="8"/>
  <c r="BT108" i="1"/>
  <c r="D112" i="8" s="1"/>
  <c r="BA112" i="8"/>
  <c r="BT107" i="1"/>
  <c r="BD111" i="8"/>
  <c r="BT106" i="1"/>
  <c r="BA110" i="8"/>
  <c r="BT105" i="1"/>
  <c r="F109" i="8" s="1"/>
  <c r="BD109" i="8"/>
  <c r="BT104" i="1"/>
  <c r="BA108" i="8"/>
  <c r="BT103" i="1"/>
  <c r="BD107" i="8"/>
  <c r="BT102" i="1"/>
  <c r="D106" i="8" s="1"/>
  <c r="BA106" i="8"/>
  <c r="BT101" i="1"/>
  <c r="D105" i="8" s="1"/>
  <c r="BD105" i="8"/>
  <c r="BT100" i="1"/>
  <c r="D104" i="8" s="1"/>
  <c r="BA104" i="8"/>
  <c r="BT99" i="1"/>
  <c r="BD103" i="8"/>
  <c r="BT98" i="1"/>
  <c r="BA102" i="8"/>
  <c r="BT97" i="1"/>
  <c r="F101" i="8" s="1"/>
  <c r="BD101" i="8"/>
  <c r="BT96" i="1"/>
  <c r="F100" i="8" s="1"/>
  <c r="BA100" i="8"/>
  <c r="BT95" i="1"/>
  <c r="D99" i="8" s="1"/>
  <c r="BD99" i="8"/>
  <c r="BT94" i="1"/>
  <c r="D98" i="8" s="1"/>
  <c r="BA98" i="8"/>
  <c r="BT93" i="1"/>
  <c r="D97" i="8" s="1"/>
  <c r="BD97" i="8"/>
  <c r="BT92" i="1"/>
  <c r="BA96" i="8"/>
  <c r="BT91" i="1"/>
  <c r="F95" i="8" s="1"/>
  <c r="BD95" i="8"/>
  <c r="BT90" i="1"/>
  <c r="BA94" i="8"/>
  <c r="BT89" i="1"/>
  <c r="F93" i="8" s="1"/>
  <c r="BD93" i="8"/>
  <c r="BT88" i="1"/>
  <c r="BA92" i="8"/>
  <c r="BT87" i="1"/>
  <c r="D91" i="8" s="1"/>
  <c r="BD91" i="8"/>
  <c r="BT86" i="1"/>
  <c r="D90" i="8" s="1"/>
  <c r="BA90" i="8"/>
  <c r="BT85" i="1"/>
  <c r="D89" i="8" s="1"/>
  <c r="BD89" i="8"/>
  <c r="BT84" i="1"/>
  <c r="F88" i="8" s="1"/>
  <c r="BA88" i="8"/>
  <c r="BT83" i="1"/>
  <c r="BD87" i="8"/>
  <c r="BT82" i="1"/>
  <c r="D86" i="8" s="1"/>
  <c r="BA86" i="8"/>
  <c r="BT81" i="1"/>
  <c r="F85" i="8" s="1"/>
  <c r="BD85" i="8"/>
  <c r="BT80" i="1"/>
  <c r="BA84" i="8"/>
  <c r="BT79" i="1"/>
  <c r="D83" i="8" s="1"/>
  <c r="BD83" i="8"/>
  <c r="BT78" i="1"/>
  <c r="BA82" i="8"/>
  <c r="BT77" i="1"/>
  <c r="D81" i="8" s="1"/>
  <c r="BD81" i="8"/>
  <c r="BT76" i="1"/>
  <c r="BA80" i="8"/>
  <c r="BT75" i="1"/>
  <c r="BD79" i="8"/>
  <c r="BT74" i="1"/>
  <c r="BA78" i="8"/>
  <c r="BT73" i="1"/>
  <c r="BD77" i="8"/>
  <c r="BT72" i="1"/>
  <c r="BA76" i="8"/>
  <c r="BT71" i="1"/>
  <c r="D75" i="8" s="1"/>
  <c r="BD75" i="8"/>
  <c r="BT70" i="1"/>
  <c r="D74" i="8" s="1"/>
  <c r="BA74" i="8"/>
  <c r="BT69" i="1"/>
  <c r="F73" i="8" s="1"/>
  <c r="BD73" i="8"/>
  <c r="BT68" i="1"/>
  <c r="F72" i="8" s="1"/>
  <c r="BA72" i="8"/>
  <c r="BT67" i="1"/>
  <c r="D71" i="8" s="1"/>
  <c r="BD71" i="8"/>
  <c r="BT66" i="1"/>
  <c r="D70" i="8" s="1"/>
  <c r="BA70" i="8"/>
  <c r="BT65" i="1"/>
  <c r="D69" i="8" s="1"/>
  <c r="BD69" i="8"/>
  <c r="BT64" i="1"/>
  <c r="D68" i="8" s="1"/>
  <c r="BA68" i="8"/>
  <c r="BT63" i="1"/>
  <c r="D67" i="8" s="1"/>
  <c r="BD67" i="8"/>
  <c r="BT62" i="1"/>
  <c r="D66" i="8" s="1"/>
  <c r="BA66" i="8"/>
  <c r="BT61" i="1"/>
  <c r="D65" i="8" s="1"/>
  <c r="BD65" i="8"/>
  <c r="BT60" i="1"/>
  <c r="F64" i="8" s="1"/>
  <c r="BA64" i="8"/>
  <c r="BT59" i="1"/>
  <c r="D63" i="8" s="1"/>
  <c r="BD63" i="8"/>
  <c r="BT58" i="1"/>
  <c r="D62" i="8" s="1"/>
  <c r="BA62" i="8"/>
  <c r="BT57" i="1"/>
  <c r="D61" i="8" s="1"/>
  <c r="BD61" i="8"/>
  <c r="BT56" i="1"/>
  <c r="D60" i="8" s="1"/>
  <c r="BA60" i="8"/>
  <c r="BT55" i="1"/>
  <c r="BD59" i="8"/>
  <c r="BT54" i="1"/>
  <c r="D58" i="8" s="1"/>
  <c r="BA58" i="8"/>
  <c r="BT53" i="1"/>
  <c r="BD57" i="8"/>
  <c r="BT52" i="1"/>
  <c r="BA56" i="8"/>
  <c r="BT51" i="1"/>
  <c r="D55" i="8" s="1"/>
  <c r="BD55" i="8"/>
  <c r="BT50" i="1"/>
  <c r="D54" i="8" s="1"/>
  <c r="BA54" i="8"/>
  <c r="BT49" i="1"/>
  <c r="D53" i="8" s="1"/>
  <c r="BD53" i="8"/>
  <c r="BT48" i="1"/>
  <c r="D52" i="8" s="1"/>
  <c r="BA52" i="8"/>
  <c r="BT47" i="1"/>
  <c r="BD51" i="8"/>
  <c r="BT46" i="1"/>
  <c r="D50" i="8" s="1"/>
  <c r="BA50" i="8"/>
  <c r="BT45" i="1"/>
  <c r="D49" i="8" s="1"/>
  <c r="BD49" i="8"/>
  <c r="BT44" i="1"/>
  <c r="BA48" i="8"/>
  <c r="BT43" i="1"/>
  <c r="D47" i="8" s="1"/>
  <c r="BD47" i="8"/>
  <c r="BT42" i="1"/>
  <c r="D46" i="8" s="1"/>
  <c r="BA46" i="8"/>
  <c r="BT41" i="1"/>
  <c r="BD45" i="8"/>
  <c r="BT40" i="1"/>
  <c r="D44" i="8" s="1"/>
  <c r="BA44" i="8"/>
  <c r="BT39" i="1"/>
  <c r="BD43" i="8"/>
  <c r="BT38" i="1"/>
  <c r="D42" i="8" s="1"/>
  <c r="BA42" i="8"/>
  <c r="BT37" i="1"/>
  <c r="D41" i="8" s="1"/>
  <c r="BD41" i="8"/>
  <c r="BT36" i="1"/>
  <c r="BA40" i="8"/>
  <c r="BT35" i="1"/>
  <c r="D39" i="8" s="1"/>
  <c r="BD39" i="8"/>
  <c r="BT34" i="1"/>
  <c r="BA38" i="8"/>
  <c r="BT33" i="1"/>
  <c r="D37" i="8" s="1"/>
  <c r="BD37" i="8"/>
  <c r="BT32" i="1"/>
  <c r="AX36" i="8"/>
  <c r="BD121" i="1"/>
  <c r="BD120" i="1"/>
  <c r="BD119" i="1"/>
  <c r="BD118" i="1"/>
  <c r="BD117" i="1"/>
  <c r="BD116" i="1"/>
  <c r="BD115" i="1"/>
  <c r="BD114" i="1"/>
  <c r="BD113" i="1"/>
  <c r="BD112" i="1"/>
  <c r="BD111" i="1"/>
  <c r="BD110" i="1"/>
  <c r="BD109" i="1"/>
  <c r="BD108" i="1"/>
  <c r="BD107" i="1"/>
  <c r="BD106" i="1"/>
  <c r="BD105" i="1"/>
  <c r="BD104" i="1"/>
  <c r="BD103" i="1"/>
  <c r="BD102"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8" i="1"/>
  <c r="BD67" i="1"/>
  <c r="BD66" i="1"/>
  <c r="BD65" i="1"/>
  <c r="BD64" i="1"/>
  <c r="BD63" i="1"/>
  <c r="BD62" i="1"/>
  <c r="BD61"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BD33" i="1"/>
  <c r="BD32" i="1"/>
  <c r="AY32" i="1"/>
  <c r="BB34" i="1"/>
  <c r="N109" i="8" s="1"/>
  <c r="AW121" i="1"/>
  <c r="AV121" i="1"/>
  <c r="AU121" i="1"/>
  <c r="AT121" i="1"/>
  <c r="AW120" i="1"/>
  <c r="AV120" i="1"/>
  <c r="AU120" i="1"/>
  <c r="AT120" i="1"/>
  <c r="AW119" i="1"/>
  <c r="AV119" i="1"/>
  <c r="AU119" i="1"/>
  <c r="AT119" i="1"/>
  <c r="AW118" i="1"/>
  <c r="AV118" i="1"/>
  <c r="AU118" i="1"/>
  <c r="AT118" i="1"/>
  <c r="AW117" i="1"/>
  <c r="AV117" i="1"/>
  <c r="AU117" i="1"/>
  <c r="AT117" i="1"/>
  <c r="AW116" i="1"/>
  <c r="AV116" i="1"/>
  <c r="AU116" i="1"/>
  <c r="AT116" i="1"/>
  <c r="AW115" i="1"/>
  <c r="AV115" i="1"/>
  <c r="AU115" i="1"/>
  <c r="AT115" i="1"/>
  <c r="AW114" i="1"/>
  <c r="AV114" i="1"/>
  <c r="AU114" i="1"/>
  <c r="AT114" i="1"/>
  <c r="AW113" i="1"/>
  <c r="AV113" i="1"/>
  <c r="AU113" i="1"/>
  <c r="AT113" i="1"/>
  <c r="AW112" i="1"/>
  <c r="AV112" i="1"/>
  <c r="AU112" i="1"/>
  <c r="AT112" i="1"/>
  <c r="AW111" i="1"/>
  <c r="AV111" i="1"/>
  <c r="AU111" i="1"/>
  <c r="AT111" i="1"/>
  <c r="AW110" i="1"/>
  <c r="AV110" i="1"/>
  <c r="AU110" i="1"/>
  <c r="AT110" i="1"/>
  <c r="AW109" i="1"/>
  <c r="AV109" i="1"/>
  <c r="AU109" i="1"/>
  <c r="AT109" i="1"/>
  <c r="AW108" i="1"/>
  <c r="AV108" i="1"/>
  <c r="AU108" i="1"/>
  <c r="AT108" i="1"/>
  <c r="AW107" i="1"/>
  <c r="AV107" i="1"/>
  <c r="AU107" i="1"/>
  <c r="AT107" i="1"/>
  <c r="AW106" i="1"/>
  <c r="AV106" i="1"/>
  <c r="AU106" i="1"/>
  <c r="AT106" i="1"/>
  <c r="AW105" i="1"/>
  <c r="AV105" i="1"/>
  <c r="AU105" i="1"/>
  <c r="AT105" i="1"/>
  <c r="AW104" i="1"/>
  <c r="AV104" i="1"/>
  <c r="AU104" i="1"/>
  <c r="AT104" i="1"/>
  <c r="AW103" i="1"/>
  <c r="AV103" i="1"/>
  <c r="AU103" i="1"/>
  <c r="AT103" i="1"/>
  <c r="AW102" i="1"/>
  <c r="AV102" i="1"/>
  <c r="AU102" i="1"/>
  <c r="AT102" i="1"/>
  <c r="AW101" i="1"/>
  <c r="AV101" i="1"/>
  <c r="AU101" i="1"/>
  <c r="AT101" i="1"/>
  <c r="AW100" i="1"/>
  <c r="AV100" i="1"/>
  <c r="AU100" i="1"/>
  <c r="AT100" i="1"/>
  <c r="AW99" i="1"/>
  <c r="AV99" i="1"/>
  <c r="AU99" i="1"/>
  <c r="AT99" i="1"/>
  <c r="AW98" i="1"/>
  <c r="AV98" i="1"/>
  <c r="AU98" i="1"/>
  <c r="AT98" i="1"/>
  <c r="AW97" i="1"/>
  <c r="AV97" i="1"/>
  <c r="AU97" i="1"/>
  <c r="AT97" i="1"/>
  <c r="AW96" i="1"/>
  <c r="AV96" i="1"/>
  <c r="AU96" i="1"/>
  <c r="AT96" i="1"/>
  <c r="AW95" i="1"/>
  <c r="AV95" i="1"/>
  <c r="AU95" i="1"/>
  <c r="AT95" i="1"/>
  <c r="AW94" i="1"/>
  <c r="AV94" i="1"/>
  <c r="AU94" i="1"/>
  <c r="AT94" i="1"/>
  <c r="AW93" i="1"/>
  <c r="AV93" i="1"/>
  <c r="AU93" i="1"/>
  <c r="AT93" i="1"/>
  <c r="AW92" i="1"/>
  <c r="AV92" i="1"/>
  <c r="AU92" i="1"/>
  <c r="AT92" i="1"/>
  <c r="AW91" i="1"/>
  <c r="AV91" i="1"/>
  <c r="AU91" i="1"/>
  <c r="AT91" i="1"/>
  <c r="AW90" i="1"/>
  <c r="AV90" i="1"/>
  <c r="AU90" i="1"/>
  <c r="AT90" i="1"/>
  <c r="AW89" i="1"/>
  <c r="AV89" i="1"/>
  <c r="AU89" i="1"/>
  <c r="AT89" i="1"/>
  <c r="AW88" i="1"/>
  <c r="AV88" i="1"/>
  <c r="AU88" i="1"/>
  <c r="AT88" i="1"/>
  <c r="AW87" i="1"/>
  <c r="AV87" i="1"/>
  <c r="AU87" i="1"/>
  <c r="AT87" i="1"/>
  <c r="AW86" i="1"/>
  <c r="AV86" i="1"/>
  <c r="AU86" i="1"/>
  <c r="AT86" i="1"/>
  <c r="AW85" i="1"/>
  <c r="AV85" i="1"/>
  <c r="AU85" i="1"/>
  <c r="AT85" i="1"/>
  <c r="AW84" i="1"/>
  <c r="AV84" i="1"/>
  <c r="AU84" i="1"/>
  <c r="AT84" i="1"/>
  <c r="AW83" i="1"/>
  <c r="AV83" i="1"/>
  <c r="AU83" i="1"/>
  <c r="AT83" i="1"/>
  <c r="AW82" i="1"/>
  <c r="AV82" i="1"/>
  <c r="AU82" i="1"/>
  <c r="AT82" i="1"/>
  <c r="AW81" i="1"/>
  <c r="AV81" i="1"/>
  <c r="AU81" i="1"/>
  <c r="AT81" i="1"/>
  <c r="AW80" i="1"/>
  <c r="AV80" i="1"/>
  <c r="AU80" i="1"/>
  <c r="AT80" i="1"/>
  <c r="AW79" i="1"/>
  <c r="AV79" i="1"/>
  <c r="AU79" i="1"/>
  <c r="AT79" i="1"/>
  <c r="AW78" i="1"/>
  <c r="AV78" i="1"/>
  <c r="AU78" i="1"/>
  <c r="AT78" i="1"/>
  <c r="AW77" i="1"/>
  <c r="AV77" i="1"/>
  <c r="AU77" i="1"/>
  <c r="AT77" i="1"/>
  <c r="AW76" i="1"/>
  <c r="AV76" i="1"/>
  <c r="AU76" i="1"/>
  <c r="AT76" i="1"/>
  <c r="AW75" i="1"/>
  <c r="AV75" i="1"/>
  <c r="AU75" i="1"/>
  <c r="AT75" i="1"/>
  <c r="AW74" i="1"/>
  <c r="AV74" i="1"/>
  <c r="AU74" i="1"/>
  <c r="AT74" i="1"/>
  <c r="AW73" i="1"/>
  <c r="AV73" i="1"/>
  <c r="AU73" i="1"/>
  <c r="AT73" i="1"/>
  <c r="AW72" i="1"/>
  <c r="AV72" i="1"/>
  <c r="AU72" i="1"/>
  <c r="AT72" i="1"/>
  <c r="AW71" i="1"/>
  <c r="AV71" i="1"/>
  <c r="AU71" i="1"/>
  <c r="AT71" i="1"/>
  <c r="AW70" i="1"/>
  <c r="AV70" i="1"/>
  <c r="AU70" i="1"/>
  <c r="AT70" i="1"/>
  <c r="AW69" i="1"/>
  <c r="AV69" i="1"/>
  <c r="AU69" i="1"/>
  <c r="AT69" i="1"/>
  <c r="AW68" i="1"/>
  <c r="AV68" i="1"/>
  <c r="AU68" i="1"/>
  <c r="AT68" i="1"/>
  <c r="AW67" i="1"/>
  <c r="AV67" i="1"/>
  <c r="AU67" i="1"/>
  <c r="AT67" i="1"/>
  <c r="AW66" i="1"/>
  <c r="AV66" i="1"/>
  <c r="AU66" i="1"/>
  <c r="AT66" i="1"/>
  <c r="AW65" i="1"/>
  <c r="AV65" i="1"/>
  <c r="AU65" i="1"/>
  <c r="AT65" i="1"/>
  <c r="AW64" i="1"/>
  <c r="AV64" i="1"/>
  <c r="AU64" i="1"/>
  <c r="AT64" i="1"/>
  <c r="AW63" i="1"/>
  <c r="AV63" i="1"/>
  <c r="AU63" i="1"/>
  <c r="AT63" i="1"/>
  <c r="AW62" i="1"/>
  <c r="AV62" i="1"/>
  <c r="AU62" i="1"/>
  <c r="AT62" i="1"/>
  <c r="AW61" i="1"/>
  <c r="AV61" i="1"/>
  <c r="AU61" i="1"/>
  <c r="AT61" i="1"/>
  <c r="AW60" i="1"/>
  <c r="AV60" i="1"/>
  <c r="AU60" i="1"/>
  <c r="AT60" i="1"/>
  <c r="AW59" i="1"/>
  <c r="AV59" i="1"/>
  <c r="AU59" i="1"/>
  <c r="AT59" i="1"/>
  <c r="AW58" i="1"/>
  <c r="AV58" i="1"/>
  <c r="AU58" i="1"/>
  <c r="AT58" i="1"/>
  <c r="AW57" i="1"/>
  <c r="AV57" i="1"/>
  <c r="AU57" i="1"/>
  <c r="AT57" i="1"/>
  <c r="AW56" i="1"/>
  <c r="AV56" i="1"/>
  <c r="AU56" i="1"/>
  <c r="AT56" i="1"/>
  <c r="AW55" i="1"/>
  <c r="AV55" i="1"/>
  <c r="AU55" i="1"/>
  <c r="AT55" i="1"/>
  <c r="AW54" i="1"/>
  <c r="AV54" i="1"/>
  <c r="AU54" i="1"/>
  <c r="AT54" i="1"/>
  <c r="AW53" i="1"/>
  <c r="AV53" i="1"/>
  <c r="AU53" i="1"/>
  <c r="AT53" i="1"/>
  <c r="AW52" i="1"/>
  <c r="AV52" i="1"/>
  <c r="AU52" i="1"/>
  <c r="AT52" i="1"/>
  <c r="AW51" i="1"/>
  <c r="AV51" i="1"/>
  <c r="AU51" i="1"/>
  <c r="AT51" i="1"/>
  <c r="AW50" i="1"/>
  <c r="AV50" i="1"/>
  <c r="AU50" i="1"/>
  <c r="AT50" i="1"/>
  <c r="AW49" i="1"/>
  <c r="AV49" i="1"/>
  <c r="AU49" i="1"/>
  <c r="AT49" i="1"/>
  <c r="AW48" i="1"/>
  <c r="AV48" i="1"/>
  <c r="AU48" i="1"/>
  <c r="AT48" i="1"/>
  <c r="AW47" i="1"/>
  <c r="AV47" i="1"/>
  <c r="AU47" i="1"/>
  <c r="AT47" i="1"/>
  <c r="AW46" i="1"/>
  <c r="AV46" i="1"/>
  <c r="AU46" i="1"/>
  <c r="AT46" i="1"/>
  <c r="AW45" i="1"/>
  <c r="AV45" i="1"/>
  <c r="AU45" i="1"/>
  <c r="AT45" i="1"/>
  <c r="AW44" i="1"/>
  <c r="AV44" i="1"/>
  <c r="AU44" i="1"/>
  <c r="AT44" i="1"/>
  <c r="AW43" i="1"/>
  <c r="AV43" i="1"/>
  <c r="AU43" i="1"/>
  <c r="AT43" i="1"/>
  <c r="AW42" i="1"/>
  <c r="AV42" i="1"/>
  <c r="AU42" i="1"/>
  <c r="AT42" i="1"/>
  <c r="AW41" i="1"/>
  <c r="AV41" i="1"/>
  <c r="AU41" i="1"/>
  <c r="AT41" i="1"/>
  <c r="AW40" i="1"/>
  <c r="AV40" i="1"/>
  <c r="AU40" i="1"/>
  <c r="AT40" i="1"/>
  <c r="AW39" i="1"/>
  <c r="AV39" i="1"/>
  <c r="AU39" i="1"/>
  <c r="AT39" i="1"/>
  <c r="AW38" i="1"/>
  <c r="AV38" i="1"/>
  <c r="AU38" i="1"/>
  <c r="AT38" i="1"/>
  <c r="AW37" i="1"/>
  <c r="AV37" i="1"/>
  <c r="AU37" i="1"/>
  <c r="AT37" i="1"/>
  <c r="AW36" i="1"/>
  <c r="AV36" i="1"/>
  <c r="AU36" i="1"/>
  <c r="AT36" i="1"/>
  <c r="AW35" i="1"/>
  <c r="AV35" i="1"/>
  <c r="AU35" i="1"/>
  <c r="AT35" i="1"/>
  <c r="AW34" i="1"/>
  <c r="AV34" i="1"/>
  <c r="AU34" i="1"/>
  <c r="AT34" i="1"/>
  <c r="AW33" i="1"/>
  <c r="AV33" i="1"/>
  <c r="AU33" i="1"/>
  <c r="AT33" i="1"/>
  <c r="AW32" i="1"/>
  <c r="AV32" i="1"/>
  <c r="AU32" i="1"/>
  <c r="AT32" i="1"/>
  <c r="AS18" i="8" s="1"/>
  <c r="S113" i="1"/>
  <c r="S112" i="1"/>
  <c r="S101" i="1"/>
  <c r="S97" i="1"/>
  <c r="S92" i="1"/>
  <c r="S81" i="1"/>
  <c r="S70" i="1"/>
  <c r="S69" i="1"/>
  <c r="S65" i="1"/>
  <c r="S58" i="1"/>
  <c r="S49" i="1"/>
  <c r="S48" i="1"/>
  <c r="S37"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P121" i="1"/>
  <c r="S121" i="1" s="1"/>
  <c r="P120" i="1"/>
  <c r="P119" i="1"/>
  <c r="P118" i="1"/>
  <c r="P117" i="1"/>
  <c r="S117" i="1" s="1"/>
  <c r="P116" i="1"/>
  <c r="P115" i="1"/>
  <c r="P114" i="1"/>
  <c r="P113" i="1"/>
  <c r="P112" i="1"/>
  <c r="P111" i="1"/>
  <c r="P110" i="1"/>
  <c r="P109" i="1"/>
  <c r="S109" i="1" s="1"/>
  <c r="P108" i="1"/>
  <c r="P107" i="1"/>
  <c r="P106" i="1"/>
  <c r="P105" i="1"/>
  <c r="S105" i="1" s="1"/>
  <c r="P104" i="1"/>
  <c r="P103" i="1"/>
  <c r="P102" i="1"/>
  <c r="P101" i="1"/>
  <c r="P100" i="1"/>
  <c r="P99" i="1"/>
  <c r="P98" i="1"/>
  <c r="P97" i="1"/>
  <c r="P96" i="1"/>
  <c r="P95" i="1"/>
  <c r="P94" i="1"/>
  <c r="P93" i="1"/>
  <c r="S93" i="1" s="1"/>
  <c r="P92" i="1"/>
  <c r="P91" i="1"/>
  <c r="P90" i="1"/>
  <c r="P89" i="1"/>
  <c r="S89" i="1" s="1"/>
  <c r="P88" i="1"/>
  <c r="P87" i="1"/>
  <c r="P86" i="1"/>
  <c r="P85" i="1"/>
  <c r="S85" i="1" s="1"/>
  <c r="P84" i="1"/>
  <c r="P83" i="1"/>
  <c r="P82" i="1"/>
  <c r="P81" i="1"/>
  <c r="P80" i="1"/>
  <c r="S80" i="1" s="1"/>
  <c r="P79" i="1"/>
  <c r="P78" i="1"/>
  <c r="P77" i="1"/>
  <c r="S77" i="1" s="1"/>
  <c r="P76" i="1"/>
  <c r="P75" i="1"/>
  <c r="P74" i="1"/>
  <c r="P73" i="1"/>
  <c r="S73" i="1" s="1"/>
  <c r="P72" i="1"/>
  <c r="P71" i="1"/>
  <c r="P70" i="1"/>
  <c r="P69" i="1"/>
  <c r="P68" i="1"/>
  <c r="P67" i="1"/>
  <c r="P66" i="1"/>
  <c r="P65" i="1"/>
  <c r="P64" i="1"/>
  <c r="P63" i="1"/>
  <c r="P62" i="1"/>
  <c r="P61" i="1"/>
  <c r="S61" i="1" s="1"/>
  <c r="P60" i="1"/>
  <c r="S60" i="1" s="1"/>
  <c r="P59" i="1"/>
  <c r="P58" i="1"/>
  <c r="P57" i="1"/>
  <c r="S57" i="1" s="1"/>
  <c r="P56" i="1"/>
  <c r="P55" i="1"/>
  <c r="P54" i="1"/>
  <c r="P53" i="1"/>
  <c r="S53" i="1" s="1"/>
  <c r="P52" i="1"/>
  <c r="P51" i="1"/>
  <c r="P50" i="1"/>
  <c r="P49" i="1"/>
  <c r="P48" i="1"/>
  <c r="P47" i="1"/>
  <c r="P46" i="1"/>
  <c r="P45" i="1"/>
  <c r="S45" i="1" s="1"/>
  <c r="P44" i="1"/>
  <c r="P43" i="1"/>
  <c r="P42" i="1"/>
  <c r="P41" i="1"/>
  <c r="S41" i="1" s="1"/>
  <c r="P40" i="1"/>
  <c r="P39" i="1"/>
  <c r="P38" i="1"/>
  <c r="P37" i="1"/>
  <c r="P36" i="1"/>
  <c r="P35" i="1"/>
  <c r="P34" i="1"/>
  <c r="P33" i="1"/>
  <c r="S33" i="1" s="1"/>
  <c r="P32" i="1"/>
  <c r="S32" i="1" s="1"/>
  <c r="L121" i="1"/>
  <c r="L120" i="1"/>
  <c r="L119" i="1"/>
  <c r="S119" i="1" s="1"/>
  <c r="L118" i="1"/>
  <c r="S118" i="1" s="1"/>
  <c r="L117" i="1"/>
  <c r="L116" i="1"/>
  <c r="L115" i="1"/>
  <c r="S115" i="1" s="1"/>
  <c r="L114" i="1"/>
  <c r="S114" i="1" s="1"/>
  <c r="L113" i="1"/>
  <c r="L112" i="1"/>
  <c r="L111" i="1"/>
  <c r="S111" i="1" s="1"/>
  <c r="L110" i="1"/>
  <c r="S110" i="1" s="1"/>
  <c r="L109" i="1"/>
  <c r="L108" i="1"/>
  <c r="L107" i="1"/>
  <c r="S107" i="1" s="1"/>
  <c r="L106" i="1"/>
  <c r="S106" i="1" s="1"/>
  <c r="L105" i="1"/>
  <c r="L104" i="1"/>
  <c r="L103" i="1"/>
  <c r="S103" i="1" s="1"/>
  <c r="L102" i="1"/>
  <c r="S102" i="1" s="1"/>
  <c r="L101" i="1"/>
  <c r="L100" i="1"/>
  <c r="L99" i="1"/>
  <c r="S99" i="1" s="1"/>
  <c r="L98" i="1"/>
  <c r="S98" i="1" s="1"/>
  <c r="L97" i="1"/>
  <c r="L96" i="1"/>
  <c r="L95" i="1"/>
  <c r="S95" i="1" s="1"/>
  <c r="L94" i="1"/>
  <c r="S94" i="1" s="1"/>
  <c r="L93" i="1"/>
  <c r="L92" i="1"/>
  <c r="L91" i="1"/>
  <c r="S91" i="1" s="1"/>
  <c r="L90" i="1"/>
  <c r="S90" i="1" s="1"/>
  <c r="L89" i="1"/>
  <c r="L88" i="1"/>
  <c r="L87" i="1"/>
  <c r="S87" i="1" s="1"/>
  <c r="L86" i="1"/>
  <c r="S86" i="1" s="1"/>
  <c r="L85" i="1"/>
  <c r="L84" i="1"/>
  <c r="L83" i="1"/>
  <c r="S83" i="1" s="1"/>
  <c r="L82" i="1"/>
  <c r="S82" i="1" s="1"/>
  <c r="L81" i="1"/>
  <c r="L80" i="1"/>
  <c r="L79" i="1"/>
  <c r="S79" i="1" s="1"/>
  <c r="L78" i="1"/>
  <c r="S78" i="1" s="1"/>
  <c r="L77" i="1"/>
  <c r="L76" i="1"/>
  <c r="L75" i="1"/>
  <c r="S75" i="1" s="1"/>
  <c r="L74" i="1"/>
  <c r="S74" i="1" s="1"/>
  <c r="L73" i="1"/>
  <c r="L72" i="1"/>
  <c r="L71" i="1"/>
  <c r="S71" i="1" s="1"/>
  <c r="L70" i="1"/>
  <c r="L69" i="1"/>
  <c r="L68" i="1"/>
  <c r="L67" i="1"/>
  <c r="S67" i="1" s="1"/>
  <c r="L66" i="1"/>
  <c r="S66" i="1" s="1"/>
  <c r="L65" i="1"/>
  <c r="L64" i="1"/>
  <c r="L63" i="1"/>
  <c r="S63" i="1" s="1"/>
  <c r="L62" i="1"/>
  <c r="S62" i="1" s="1"/>
  <c r="L61" i="1"/>
  <c r="L60" i="1"/>
  <c r="L59" i="1"/>
  <c r="S59" i="1" s="1"/>
  <c r="L58" i="1"/>
  <c r="L57" i="1"/>
  <c r="L56" i="1"/>
  <c r="L55" i="1"/>
  <c r="S55" i="1" s="1"/>
  <c r="L54" i="1"/>
  <c r="S54" i="1" s="1"/>
  <c r="L53" i="1"/>
  <c r="L52" i="1"/>
  <c r="L51" i="1"/>
  <c r="S51" i="1" s="1"/>
  <c r="L50" i="1"/>
  <c r="S50" i="1" s="1"/>
  <c r="L49" i="1"/>
  <c r="L48" i="1"/>
  <c r="L47" i="1"/>
  <c r="S47" i="1" s="1"/>
  <c r="L46" i="1"/>
  <c r="S46" i="1" s="1"/>
  <c r="L45" i="1"/>
  <c r="L44" i="1"/>
  <c r="L43" i="1"/>
  <c r="S43" i="1" s="1"/>
  <c r="L42" i="1"/>
  <c r="S42" i="1" s="1"/>
  <c r="L41" i="1"/>
  <c r="L40" i="1"/>
  <c r="L39" i="1"/>
  <c r="S39" i="1" s="1"/>
  <c r="L38" i="1"/>
  <c r="S38" i="1" s="1"/>
  <c r="L37" i="1"/>
  <c r="L36" i="1"/>
  <c r="L35" i="1"/>
  <c r="S35" i="1" s="1"/>
  <c r="L34" i="1"/>
  <c r="S34" i="1" s="1"/>
  <c r="L33" i="1"/>
  <c r="L32" i="1"/>
  <c r="A33" i="1"/>
  <c r="A34" i="1"/>
  <c r="A35" i="1" s="1"/>
  <c r="A36" i="1" s="1"/>
  <c r="A37" i="1"/>
  <c r="A38" i="1" s="1"/>
  <c r="A39" i="1" s="1"/>
  <c r="A40" i="1" s="1"/>
  <c r="A41" i="1" s="1"/>
  <c r="A42" i="1" s="1"/>
  <c r="A43" i="1" s="1"/>
  <c r="A44" i="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CB10" i="8"/>
  <c r="CF10" i="8"/>
  <c r="CI10" i="8"/>
  <c r="CJ10" i="8"/>
  <c r="CJ11" i="8"/>
  <c r="CJ12" i="8" s="1"/>
  <c r="CJ13" i="8" s="1"/>
  <c r="CJ14" i="8" s="1"/>
  <c r="CJ15" i="8" s="1"/>
  <c r="CJ16" i="8" s="1"/>
  <c r="CJ17" i="8"/>
  <c r="CJ18" i="8" s="1"/>
  <c r="CJ19" i="8" s="1"/>
  <c r="CJ20" i="8" s="1"/>
  <c r="CJ21" i="8" s="1"/>
  <c r="CJ22" i="8" s="1"/>
  <c r="CJ23" i="8" s="1"/>
  <c r="CJ24" i="8" s="1"/>
  <c r="CJ25" i="8" s="1"/>
  <c r="CJ26" i="8" s="1"/>
  <c r="CJ27" i="8" s="1"/>
  <c r="CJ28" i="8" s="1"/>
  <c r="CJ29" i="8" s="1"/>
  <c r="CJ30" i="8" s="1"/>
  <c r="CJ31" i="8" s="1"/>
  <c r="CJ32" i="8" s="1"/>
  <c r="CJ33" i="8" s="1"/>
  <c r="CJ34" i="8" s="1"/>
  <c r="CJ35" i="8" s="1"/>
  <c r="CJ36" i="8" s="1"/>
  <c r="CJ37" i="8" s="1"/>
  <c r="CJ38" i="8" s="1"/>
  <c r="CJ39" i="8" s="1"/>
  <c r="CJ40" i="8" s="1"/>
  <c r="CJ41" i="8" s="1"/>
  <c r="CJ42" i="8" s="1"/>
  <c r="CJ43" i="8" s="1"/>
  <c r="CJ44" i="8" s="1"/>
  <c r="CJ45" i="8" s="1"/>
  <c r="CJ46" i="8" s="1"/>
  <c r="CJ47" i="8" s="1"/>
  <c r="CJ48" i="8" s="1"/>
  <c r="CJ49" i="8" s="1"/>
  <c r="CJ50" i="8" s="1"/>
  <c r="CJ51" i="8" s="1"/>
  <c r="CJ52" i="8" s="1"/>
  <c r="CJ53" i="8" s="1"/>
  <c r="CJ54" i="8" s="1"/>
  <c r="CJ55" i="8" s="1"/>
  <c r="CJ56" i="8" s="1"/>
  <c r="CJ57" i="8" s="1"/>
  <c r="CJ58" i="8" s="1"/>
  <c r="CJ59" i="8" s="1"/>
  <c r="CJ60" i="8" s="1"/>
  <c r="CJ61" i="8" s="1"/>
  <c r="CJ62" i="8" s="1"/>
  <c r="CJ63" i="8" s="1"/>
  <c r="CJ64" i="8" s="1"/>
  <c r="CJ65" i="8" s="1"/>
  <c r="CJ66" i="8" s="1"/>
  <c r="CJ67" i="8" s="1"/>
  <c r="CJ68" i="8" s="1"/>
  <c r="CJ69" i="8" s="1"/>
  <c r="CJ70" i="8" s="1"/>
  <c r="CJ71" i="8" s="1"/>
  <c r="CJ72" i="8" s="1"/>
  <c r="CJ73" i="8" s="1"/>
  <c r="CJ74" i="8" s="1"/>
  <c r="CJ75" i="8" s="1"/>
  <c r="CJ76" i="8" s="1"/>
  <c r="CJ77" i="8" s="1"/>
  <c r="CJ78" i="8" s="1"/>
  <c r="CJ79" i="8" s="1"/>
  <c r="CJ80" i="8" s="1"/>
  <c r="CJ81" i="8" s="1"/>
  <c r="CJ82" i="8" s="1"/>
  <c r="CJ83" i="8" s="1"/>
  <c r="CJ84" i="8" s="1"/>
  <c r="CJ85" i="8" s="1"/>
  <c r="CJ86" i="8" s="1"/>
  <c r="CJ87" i="8" s="1"/>
  <c r="CJ88" i="8" s="1"/>
  <c r="CJ89" i="8" s="1"/>
  <c r="CJ90" i="8" s="1"/>
  <c r="CJ91" i="8" s="1"/>
  <c r="CJ92" i="8" s="1"/>
  <c r="CJ93" i="8" s="1"/>
  <c r="CJ94" i="8" s="1"/>
  <c r="CJ95" i="8" s="1"/>
  <c r="CJ96" i="8" s="1"/>
  <c r="CJ97" i="8" s="1"/>
  <c r="CJ98" i="8" s="1"/>
  <c r="CJ99" i="8" s="1"/>
  <c r="CF11" i="8"/>
  <c r="CI11" i="8"/>
  <c r="CI12" i="8" s="1"/>
  <c r="CI13" i="8" s="1"/>
  <c r="CI14" i="8" s="1"/>
  <c r="CI15" i="8" s="1"/>
  <c r="CI16" i="8" s="1"/>
  <c r="CI17" i="8" s="1"/>
  <c r="CI18" i="8" s="1"/>
  <c r="CI19" i="8" s="1"/>
  <c r="CI20" i="8" s="1"/>
  <c r="CI21" i="8" s="1"/>
  <c r="CI22" i="8" s="1"/>
  <c r="CI23" i="8" s="1"/>
  <c r="CI24" i="8" s="1"/>
  <c r="CI25" i="8" s="1"/>
  <c r="CI26" i="8" s="1"/>
  <c r="CI27" i="8" s="1"/>
  <c r="CI28" i="8" s="1"/>
  <c r="CI29" i="8" s="1"/>
  <c r="CI30" i="8" s="1"/>
  <c r="CI31" i="8" s="1"/>
  <c r="CI32" i="8" s="1"/>
  <c r="CI33" i="8" s="1"/>
  <c r="CI34" i="8" s="1"/>
  <c r="CI35" i="8" s="1"/>
  <c r="CI36" i="8" s="1"/>
  <c r="CI37" i="8" s="1"/>
  <c r="CI38" i="8" s="1"/>
  <c r="CI39" i="8" s="1"/>
  <c r="CI40" i="8" s="1"/>
  <c r="CI41" i="8" s="1"/>
  <c r="CI42" i="8" s="1"/>
  <c r="CI43" i="8" s="1"/>
  <c r="CI44" i="8" s="1"/>
  <c r="CI45" i="8" s="1"/>
  <c r="CI46" i="8" s="1"/>
  <c r="CI47" i="8" s="1"/>
  <c r="CI48" i="8" s="1"/>
  <c r="CI49" i="8" s="1"/>
  <c r="CI50" i="8" s="1"/>
  <c r="CI51" i="8" s="1"/>
  <c r="CI52" i="8" s="1"/>
  <c r="CI53" i="8" s="1"/>
  <c r="CI54" i="8" s="1"/>
  <c r="CI55" i="8" s="1"/>
  <c r="CI56" i="8" s="1"/>
  <c r="CI57" i="8" s="1"/>
  <c r="CI58" i="8" s="1"/>
  <c r="CI59" i="8" s="1"/>
  <c r="CI60" i="8" s="1"/>
  <c r="CI61" i="8" s="1"/>
  <c r="CI62" i="8" s="1"/>
  <c r="CI63" i="8" s="1"/>
  <c r="CI64" i="8" s="1"/>
  <c r="CI65" i="8" s="1"/>
  <c r="CI66" i="8" s="1"/>
  <c r="CI67" i="8" s="1"/>
  <c r="CI68" i="8" s="1"/>
  <c r="CI69" i="8" s="1"/>
  <c r="CI70" i="8" s="1"/>
  <c r="CI71" i="8" s="1"/>
  <c r="CI72" i="8" s="1"/>
  <c r="CI73" i="8" s="1"/>
  <c r="CI74" i="8" s="1"/>
  <c r="CI75" i="8" s="1"/>
  <c r="CI76" i="8" s="1"/>
  <c r="CI77" i="8" s="1"/>
  <c r="CI78" i="8" s="1"/>
  <c r="CI79" i="8" s="1"/>
  <c r="CI80" i="8" s="1"/>
  <c r="CI81" i="8" s="1"/>
  <c r="CI82" i="8" s="1"/>
  <c r="CI83" i="8" s="1"/>
  <c r="CI84" i="8" s="1"/>
  <c r="CI85" i="8" s="1"/>
  <c r="CI86" i="8" s="1"/>
  <c r="CI87" i="8" s="1"/>
  <c r="CI88" i="8" s="1"/>
  <c r="CI89" i="8" s="1"/>
  <c r="CI90" i="8" s="1"/>
  <c r="CI91" i="8" s="1"/>
  <c r="CI92" i="8" s="1"/>
  <c r="CI93" i="8" s="1"/>
  <c r="CI94" i="8" s="1"/>
  <c r="CI95" i="8" s="1"/>
  <c r="CI96" i="8" s="1"/>
  <c r="CI97" i="8" s="1"/>
  <c r="CI98" i="8" s="1"/>
  <c r="CI99" i="8" s="1"/>
  <c r="BB37" i="1"/>
  <c r="CB26" i="8"/>
  <c r="CB25" i="8"/>
  <c r="CB27" i="8"/>
  <c r="CF12" i="8"/>
  <c r="CF13" i="8"/>
  <c r="CF14" i="8"/>
  <c r="CF15" i="8"/>
  <c r="CF16" i="8"/>
  <c r="CF17" i="8"/>
  <c r="CF18" i="8"/>
  <c r="CF19" i="8"/>
  <c r="CF20" i="8"/>
  <c r="CF21" i="8"/>
  <c r="CF22" i="8"/>
  <c r="CF23" i="8"/>
  <c r="CF24" i="8"/>
  <c r="CF25" i="8"/>
  <c r="CF26" i="8"/>
  <c r="CF27" i="8"/>
  <c r="CF28" i="8"/>
  <c r="CF29" i="8"/>
  <c r="CF30" i="8"/>
  <c r="CF31" i="8"/>
  <c r="CF32" i="8"/>
  <c r="CF33" i="8"/>
  <c r="CF34" i="8"/>
  <c r="CF35" i="8"/>
  <c r="CF36" i="8"/>
  <c r="CF37" i="8"/>
  <c r="CF38" i="8"/>
  <c r="CF39" i="8"/>
  <c r="CF40" i="8"/>
  <c r="CF41" i="8"/>
  <c r="CF42" i="8"/>
  <c r="CF43" i="8"/>
  <c r="CF44" i="8"/>
  <c r="CF45" i="8"/>
  <c r="CF46" i="8"/>
  <c r="CF47" i="8"/>
  <c r="CF48" i="8"/>
  <c r="CF49" i="8"/>
  <c r="CF50" i="8"/>
  <c r="CF51" i="8"/>
  <c r="CF52" i="8"/>
  <c r="CF53" i="8"/>
  <c r="CF54" i="8"/>
  <c r="CF55" i="8"/>
  <c r="CF56" i="8"/>
  <c r="CF57" i="8"/>
  <c r="CF58" i="8"/>
  <c r="CF59" i="8"/>
  <c r="CF60" i="8"/>
  <c r="CF61" i="8"/>
  <c r="CF62" i="8"/>
  <c r="CF63" i="8"/>
  <c r="CF64" i="8"/>
  <c r="CF65" i="8"/>
  <c r="CF66" i="8"/>
  <c r="CF67" i="8"/>
  <c r="CF68" i="8"/>
  <c r="CF69" i="8"/>
  <c r="CF70" i="8"/>
  <c r="CF71" i="8"/>
  <c r="CF72" i="8"/>
  <c r="CF73" i="8"/>
  <c r="CF74" i="8"/>
  <c r="CF75" i="8"/>
  <c r="CF76" i="8"/>
  <c r="CF77" i="8"/>
  <c r="CF78" i="8"/>
  <c r="CF79" i="8"/>
  <c r="CF80" i="8"/>
  <c r="CF81" i="8"/>
  <c r="CF82" i="8"/>
  <c r="CF83" i="8"/>
  <c r="CF84" i="8"/>
  <c r="CF85" i="8"/>
  <c r="CF86" i="8"/>
  <c r="CF87" i="8"/>
  <c r="CF88" i="8"/>
  <c r="CF89" i="8"/>
  <c r="CF90" i="8"/>
  <c r="CF91" i="8"/>
  <c r="CF92" i="8"/>
  <c r="CF93" i="8"/>
  <c r="CF94" i="8"/>
  <c r="CF95" i="8"/>
  <c r="CF96" i="8"/>
  <c r="CF97" i="8"/>
  <c r="CF98" i="8"/>
  <c r="CF99" i="8"/>
  <c r="CB17" i="8"/>
  <c r="BY121" i="1"/>
  <c r="BE125" i="8"/>
  <c r="AY125" i="8"/>
  <c r="AV125" i="8"/>
  <c r="BY120" i="1"/>
  <c r="BE124" i="8"/>
  <c r="AY124" i="8"/>
  <c r="AV124" i="8"/>
  <c r="BY119" i="1"/>
  <c r="BE123" i="8" s="1"/>
  <c r="AY123" i="8"/>
  <c r="AV123" i="8"/>
  <c r="BY118" i="1"/>
  <c r="BE122" i="8" s="1"/>
  <c r="AY122" i="8"/>
  <c r="AV122" i="8"/>
  <c r="BY117" i="1"/>
  <c r="BE121" i="8" s="1"/>
  <c r="AY121" i="8"/>
  <c r="AV121" i="8"/>
  <c r="BY116" i="1"/>
  <c r="BE120" i="8" s="1"/>
  <c r="AY120" i="8"/>
  <c r="AV120" i="8"/>
  <c r="BY115" i="1"/>
  <c r="BE119" i="8" s="1"/>
  <c r="AY119" i="8"/>
  <c r="AV119" i="8"/>
  <c r="BY114" i="1"/>
  <c r="BE118" i="8" s="1"/>
  <c r="AY118" i="8"/>
  <c r="AV118" i="8"/>
  <c r="BY113" i="1"/>
  <c r="BE117" i="8" s="1"/>
  <c r="AY117" i="8"/>
  <c r="AV117" i="8"/>
  <c r="BY112" i="1"/>
  <c r="BE116" i="8" s="1"/>
  <c r="AY116" i="8"/>
  <c r="AV116" i="8"/>
  <c r="BY111" i="1"/>
  <c r="BE115" i="8" s="1"/>
  <c r="AY115" i="8"/>
  <c r="AV115" i="8"/>
  <c r="BY110" i="1"/>
  <c r="BE114" i="8" s="1"/>
  <c r="AY114" i="8"/>
  <c r="AV114" i="8"/>
  <c r="BY109" i="1"/>
  <c r="BE113" i="8" s="1"/>
  <c r="AY113" i="8"/>
  <c r="AV113" i="8"/>
  <c r="BY108" i="1"/>
  <c r="BE112" i="8" s="1"/>
  <c r="AY112" i="8"/>
  <c r="AV112" i="8"/>
  <c r="BY107" i="1"/>
  <c r="BE111" i="8" s="1"/>
  <c r="AY111" i="8"/>
  <c r="AV111" i="8"/>
  <c r="BY106" i="1"/>
  <c r="BE110" i="8" s="1"/>
  <c r="AY110" i="8"/>
  <c r="AV110" i="8"/>
  <c r="BY105" i="1"/>
  <c r="BE109" i="8" s="1"/>
  <c r="AY109" i="8"/>
  <c r="AV109" i="8"/>
  <c r="BY104" i="1"/>
  <c r="BE108" i="8" s="1"/>
  <c r="AY108" i="8"/>
  <c r="AV108" i="8"/>
  <c r="BY103" i="1"/>
  <c r="BE107" i="8" s="1"/>
  <c r="AY107" i="8"/>
  <c r="AV107" i="8"/>
  <c r="BY102" i="1"/>
  <c r="BE106" i="8" s="1"/>
  <c r="AY106" i="8"/>
  <c r="AV106" i="8"/>
  <c r="BY101" i="1"/>
  <c r="BE105" i="8" s="1"/>
  <c r="AY105" i="8"/>
  <c r="AV105" i="8"/>
  <c r="BY100" i="1"/>
  <c r="BE104" i="8" s="1"/>
  <c r="AY104" i="8"/>
  <c r="AV104" i="8"/>
  <c r="BY99" i="1"/>
  <c r="BE103" i="8" s="1"/>
  <c r="AY103" i="8"/>
  <c r="AV103" i="8"/>
  <c r="BY98" i="1"/>
  <c r="BE102" i="8" s="1"/>
  <c r="AY102" i="8"/>
  <c r="AV102" i="8"/>
  <c r="BY97" i="1"/>
  <c r="BE101" i="8" s="1"/>
  <c r="AY101" i="8"/>
  <c r="AV101" i="8"/>
  <c r="BY96" i="1"/>
  <c r="BE100" i="8" s="1"/>
  <c r="AY100" i="8"/>
  <c r="AV100" i="8"/>
  <c r="BY95" i="1"/>
  <c r="BE99" i="8" s="1"/>
  <c r="AY99" i="8"/>
  <c r="AV99" i="8"/>
  <c r="BY94" i="1"/>
  <c r="BE98" i="8" s="1"/>
  <c r="AY98" i="8"/>
  <c r="AV98" i="8"/>
  <c r="BY93" i="1"/>
  <c r="BE97" i="8" s="1"/>
  <c r="AY97" i="8"/>
  <c r="AV97" i="8"/>
  <c r="BY92" i="1"/>
  <c r="BE96" i="8" s="1"/>
  <c r="AY96" i="8"/>
  <c r="AV96" i="8"/>
  <c r="BY91" i="1"/>
  <c r="BE95" i="8" s="1"/>
  <c r="AY95" i="8"/>
  <c r="AV95" i="8"/>
  <c r="BY90" i="1"/>
  <c r="BE94" i="8" s="1"/>
  <c r="AY94" i="8"/>
  <c r="AV94" i="8"/>
  <c r="BY89" i="1"/>
  <c r="BE93" i="8" s="1"/>
  <c r="AY93" i="8"/>
  <c r="AV93" i="8"/>
  <c r="BY88" i="1"/>
  <c r="BE92" i="8" s="1"/>
  <c r="AY92" i="8"/>
  <c r="AV92" i="8"/>
  <c r="BY87" i="1"/>
  <c r="BE91" i="8" s="1"/>
  <c r="AY91" i="8"/>
  <c r="AV91" i="8"/>
  <c r="BY86" i="1"/>
  <c r="BE90" i="8" s="1"/>
  <c r="AY90" i="8"/>
  <c r="AV90" i="8"/>
  <c r="BY85" i="1"/>
  <c r="BE89" i="8" s="1"/>
  <c r="AY89" i="8"/>
  <c r="AV89" i="8"/>
  <c r="BY84" i="1"/>
  <c r="BE88" i="8" s="1"/>
  <c r="AY88" i="8"/>
  <c r="AV88" i="8"/>
  <c r="BY83" i="1"/>
  <c r="BE87" i="8" s="1"/>
  <c r="AY87" i="8"/>
  <c r="AV87" i="8"/>
  <c r="BY82" i="1"/>
  <c r="BE86" i="8" s="1"/>
  <c r="AY86" i="8"/>
  <c r="AV86" i="8"/>
  <c r="BY81" i="1"/>
  <c r="BE85" i="8" s="1"/>
  <c r="AY85" i="8"/>
  <c r="AV85" i="8"/>
  <c r="BY80" i="1"/>
  <c r="BE84" i="8" s="1"/>
  <c r="AY84" i="8"/>
  <c r="AV84" i="8"/>
  <c r="BY79" i="1"/>
  <c r="BE83" i="8" s="1"/>
  <c r="AY83" i="8"/>
  <c r="AV83" i="8"/>
  <c r="BY78" i="1"/>
  <c r="BE82" i="8" s="1"/>
  <c r="AY82" i="8"/>
  <c r="AV82" i="8"/>
  <c r="BY77" i="1"/>
  <c r="BE81" i="8" s="1"/>
  <c r="AY81" i="8"/>
  <c r="AV81" i="8"/>
  <c r="BY76" i="1"/>
  <c r="BE80" i="8" s="1"/>
  <c r="AY80" i="8"/>
  <c r="AV80" i="8"/>
  <c r="BY75" i="1"/>
  <c r="BE79" i="8" s="1"/>
  <c r="AY79" i="8"/>
  <c r="AV79" i="8"/>
  <c r="BY74" i="1"/>
  <c r="BE78" i="8" s="1"/>
  <c r="AY78" i="8"/>
  <c r="AV78" i="8"/>
  <c r="BY73" i="1"/>
  <c r="BE77" i="8" s="1"/>
  <c r="AY77" i="8"/>
  <c r="AV77" i="8"/>
  <c r="BY72" i="1"/>
  <c r="BE76" i="8" s="1"/>
  <c r="AY76" i="8"/>
  <c r="AV76" i="8"/>
  <c r="BY71" i="1"/>
  <c r="BE75" i="8" s="1"/>
  <c r="AY75" i="8"/>
  <c r="AV75" i="8"/>
  <c r="BY70" i="1"/>
  <c r="BE74" i="8" s="1"/>
  <c r="AY74" i="8"/>
  <c r="AV74" i="8"/>
  <c r="BY69" i="1"/>
  <c r="BE73" i="8" s="1"/>
  <c r="AY73" i="8"/>
  <c r="BY68" i="1"/>
  <c r="BE72" i="8" s="1"/>
  <c r="AY72" i="8"/>
  <c r="AV72" i="8" s="1"/>
  <c r="BY67" i="1"/>
  <c r="AS71" i="8" s="1"/>
  <c r="AY71" i="8"/>
  <c r="AV71" i="8" s="1"/>
  <c r="BY66" i="1"/>
  <c r="BE70" i="8"/>
  <c r="AY70" i="8"/>
  <c r="AV70" i="8" s="1"/>
  <c r="BY65" i="1"/>
  <c r="BE69" i="8" s="1"/>
  <c r="AY69" i="8"/>
  <c r="AV69" i="8" s="1"/>
  <c r="BY64" i="1"/>
  <c r="AY68" i="8"/>
  <c r="AV68" i="8" s="1"/>
  <c r="BY63" i="1"/>
  <c r="BE67" i="8"/>
  <c r="AY67" i="8"/>
  <c r="AV67" i="8" s="1"/>
  <c r="BY62" i="1"/>
  <c r="BE66" i="8"/>
  <c r="AY66" i="8"/>
  <c r="AV66" i="8" s="1"/>
  <c r="BY61" i="1"/>
  <c r="BE65" i="8" s="1"/>
  <c r="AY65" i="8"/>
  <c r="AV65" i="8" s="1"/>
  <c r="BY60" i="1"/>
  <c r="AY64" i="8"/>
  <c r="AV64" i="8" s="1"/>
  <c r="BY59" i="1"/>
  <c r="BB63" i="8" s="1"/>
  <c r="AY63" i="8"/>
  <c r="AV63" i="8" s="1"/>
  <c r="BY58" i="1"/>
  <c r="BE62" i="8"/>
  <c r="AY62" i="8"/>
  <c r="AV62" i="8" s="1"/>
  <c r="BY57" i="1"/>
  <c r="BE61" i="8" s="1"/>
  <c r="AY61" i="8"/>
  <c r="AV61" i="8" s="1"/>
  <c r="BY56" i="1"/>
  <c r="AS60" i="8" s="1"/>
  <c r="AY60" i="8"/>
  <c r="AV60" i="8" s="1"/>
  <c r="BY55" i="1"/>
  <c r="AS59" i="8" s="1"/>
  <c r="BE59" i="8"/>
  <c r="AY59" i="8"/>
  <c r="AV59" i="8" s="1"/>
  <c r="BY54" i="1"/>
  <c r="BE58" i="8"/>
  <c r="AY58" i="8"/>
  <c r="AV58" i="8" s="1"/>
  <c r="BY53" i="1"/>
  <c r="BE57" i="8" s="1"/>
  <c r="AY57" i="8"/>
  <c r="AV57" i="8" s="1"/>
  <c r="BY52" i="1"/>
  <c r="AY56" i="8"/>
  <c r="AV56" i="8" s="1"/>
  <c r="BY51" i="1"/>
  <c r="AS55" i="8" s="1"/>
  <c r="AY55" i="8"/>
  <c r="AV55" i="8" s="1"/>
  <c r="BY50" i="1"/>
  <c r="BE54" i="8"/>
  <c r="AY54" i="8"/>
  <c r="AV54" i="8" s="1"/>
  <c r="BY49" i="1"/>
  <c r="BE53" i="8" s="1"/>
  <c r="AY53" i="8"/>
  <c r="AV53" i="8" s="1"/>
  <c r="BY48" i="1"/>
  <c r="AY52" i="8"/>
  <c r="AV52" i="8" s="1"/>
  <c r="BY47" i="1"/>
  <c r="BE51" i="8"/>
  <c r="AY51" i="8"/>
  <c r="AV51" i="8" s="1"/>
  <c r="BY46" i="1"/>
  <c r="BE50" i="8"/>
  <c r="AY50" i="8"/>
  <c r="AV50" i="8" s="1"/>
  <c r="BY45" i="1"/>
  <c r="BE49" i="8" s="1"/>
  <c r="AY49" i="8"/>
  <c r="AV49" i="8" s="1"/>
  <c r="BY44" i="1"/>
  <c r="BE48" i="8" s="1"/>
  <c r="AY48" i="8"/>
  <c r="AV48" i="8" s="1"/>
  <c r="BY43" i="1"/>
  <c r="BE47" i="8" s="1"/>
  <c r="AY47" i="8"/>
  <c r="AV47" i="8" s="1"/>
  <c r="BY42" i="1"/>
  <c r="BE46" i="8"/>
  <c r="AY46" i="8"/>
  <c r="AV46" i="8" s="1"/>
  <c r="BY41" i="1"/>
  <c r="BE45" i="8" s="1"/>
  <c r="AY45" i="8"/>
  <c r="AV45" i="8" s="1"/>
  <c r="BY40" i="1"/>
  <c r="AY44" i="8"/>
  <c r="AV44" i="8" s="1"/>
  <c r="BY39" i="1"/>
  <c r="BB43" i="8" s="1"/>
  <c r="BE43" i="8"/>
  <c r="AY43" i="8"/>
  <c r="AV43" i="8" s="1"/>
  <c r="BY38" i="1"/>
  <c r="BE42" i="8"/>
  <c r="BY37" i="1"/>
  <c r="BB41" i="8" s="1"/>
  <c r="BY36" i="1"/>
  <c r="BE40" i="8" s="1"/>
  <c r="BY35" i="1"/>
  <c r="BY34" i="1"/>
  <c r="BY33" i="1"/>
  <c r="BB37" i="8" s="1"/>
  <c r="BY32" i="1"/>
  <c r="BE36" i="8" s="1"/>
  <c r="AY37" i="8"/>
  <c r="AV37" i="8" s="1"/>
  <c r="AY38" i="8"/>
  <c r="AV38" i="8"/>
  <c r="AY39" i="8"/>
  <c r="AV39" i="8" s="1"/>
  <c r="AY40" i="8"/>
  <c r="AV40" i="8" s="1"/>
  <c r="AY41" i="8"/>
  <c r="AV41" i="8" s="1"/>
  <c r="AY42" i="8"/>
  <c r="AV42" i="8" s="1"/>
  <c r="AV73" i="8"/>
  <c r="AU43" i="8"/>
  <c r="AU45" i="8"/>
  <c r="AU47" i="8"/>
  <c r="AU51" i="8"/>
  <c r="AU53" i="8"/>
  <c r="AU55" i="8"/>
  <c r="AU59" i="8"/>
  <c r="AU61" i="8"/>
  <c r="AU63" i="8"/>
  <c r="AU67" i="8"/>
  <c r="AU69" i="8"/>
  <c r="AU71" i="8"/>
  <c r="AU75" i="8"/>
  <c r="AU77" i="8"/>
  <c r="AU79" i="8"/>
  <c r="AU83" i="8"/>
  <c r="AU85" i="8"/>
  <c r="AU87" i="8"/>
  <c r="AU91" i="8"/>
  <c r="AU93" i="8"/>
  <c r="AU95" i="8"/>
  <c r="AU99" i="8"/>
  <c r="AU101" i="8"/>
  <c r="AU103" i="8"/>
  <c r="AU107" i="8"/>
  <c r="AU109" i="8"/>
  <c r="AU111" i="8"/>
  <c r="AU115" i="8"/>
  <c r="AU117" i="8"/>
  <c r="AU119" i="8"/>
  <c r="AU123" i="8"/>
  <c r="AU125" i="8"/>
  <c r="AS121" i="1"/>
  <c r="AR121" i="1"/>
  <c r="AQ121" i="1"/>
  <c r="AS120" i="1"/>
  <c r="AR120" i="1"/>
  <c r="AQ120" i="1"/>
  <c r="AS119" i="1"/>
  <c r="AR119" i="1"/>
  <c r="AQ119" i="1"/>
  <c r="AS118" i="1"/>
  <c r="AR118" i="1"/>
  <c r="AQ118" i="1"/>
  <c r="AS117" i="1"/>
  <c r="AR117" i="1"/>
  <c r="AQ117" i="1"/>
  <c r="AS116" i="1"/>
  <c r="AR116" i="1"/>
  <c r="AQ116" i="1"/>
  <c r="AS115" i="1"/>
  <c r="AR115" i="1"/>
  <c r="AQ115" i="1"/>
  <c r="AS114" i="1"/>
  <c r="AR114" i="1"/>
  <c r="AQ114" i="1"/>
  <c r="AS113" i="1"/>
  <c r="AR113" i="1"/>
  <c r="AQ113" i="1"/>
  <c r="AS112" i="1"/>
  <c r="AR112" i="1"/>
  <c r="AQ112" i="1"/>
  <c r="AS111" i="1"/>
  <c r="AR111" i="1"/>
  <c r="AQ111" i="1"/>
  <c r="AS110" i="1"/>
  <c r="AR110" i="1"/>
  <c r="AQ110" i="1"/>
  <c r="AS109" i="1"/>
  <c r="AR109" i="1"/>
  <c r="AQ109" i="1"/>
  <c r="AS108" i="1"/>
  <c r="AR108" i="1"/>
  <c r="AQ108" i="1"/>
  <c r="AS107" i="1"/>
  <c r="AR107" i="1"/>
  <c r="AQ107" i="1"/>
  <c r="AS106" i="1"/>
  <c r="AR106" i="1"/>
  <c r="AQ106" i="1"/>
  <c r="AS105" i="1"/>
  <c r="AR105" i="1"/>
  <c r="AQ105" i="1"/>
  <c r="AS104" i="1"/>
  <c r="AR104" i="1"/>
  <c r="AQ104" i="1"/>
  <c r="AS103" i="1"/>
  <c r="AR103" i="1"/>
  <c r="AQ103" i="1"/>
  <c r="AS102" i="1"/>
  <c r="AR102" i="1"/>
  <c r="AQ102" i="1"/>
  <c r="AS101" i="1"/>
  <c r="AR101" i="1"/>
  <c r="AQ101" i="1"/>
  <c r="AS100" i="1"/>
  <c r="AR100" i="1"/>
  <c r="AQ100" i="1"/>
  <c r="AS99" i="1"/>
  <c r="AR99" i="1"/>
  <c r="AQ99" i="1"/>
  <c r="AS98" i="1"/>
  <c r="AR98" i="1"/>
  <c r="AQ98" i="1"/>
  <c r="AS97" i="1"/>
  <c r="AR97" i="1"/>
  <c r="AQ97" i="1"/>
  <c r="AS96" i="1"/>
  <c r="AR96" i="1"/>
  <c r="AQ96" i="1"/>
  <c r="AS95" i="1"/>
  <c r="AR95" i="1"/>
  <c r="AQ95" i="1"/>
  <c r="AS94" i="1"/>
  <c r="AR94" i="1"/>
  <c r="AQ94" i="1"/>
  <c r="AS93" i="1"/>
  <c r="AR93" i="1"/>
  <c r="AQ93" i="1"/>
  <c r="AS92" i="1"/>
  <c r="AR92" i="1"/>
  <c r="AQ92" i="1"/>
  <c r="AS91" i="1"/>
  <c r="AR91" i="1"/>
  <c r="AQ91" i="1"/>
  <c r="AS90" i="1"/>
  <c r="AR90" i="1"/>
  <c r="AQ90" i="1"/>
  <c r="AS89" i="1"/>
  <c r="AR89" i="1"/>
  <c r="AQ89" i="1"/>
  <c r="AS88" i="1"/>
  <c r="AR88" i="1"/>
  <c r="AQ88" i="1"/>
  <c r="AS87" i="1"/>
  <c r="AR87" i="1"/>
  <c r="AQ87" i="1"/>
  <c r="AS86" i="1"/>
  <c r="AR86" i="1"/>
  <c r="AQ86" i="1"/>
  <c r="AS85" i="1"/>
  <c r="AR85" i="1"/>
  <c r="AQ85" i="1"/>
  <c r="AS84" i="1"/>
  <c r="AR84" i="1"/>
  <c r="AQ84" i="1"/>
  <c r="AS83" i="1"/>
  <c r="AR83" i="1"/>
  <c r="AQ83" i="1"/>
  <c r="AS82" i="1"/>
  <c r="AR82" i="1"/>
  <c r="AQ82" i="1"/>
  <c r="AS81" i="1"/>
  <c r="AR81" i="1"/>
  <c r="AQ81" i="1"/>
  <c r="AS80" i="1"/>
  <c r="AR80" i="1"/>
  <c r="AQ80" i="1"/>
  <c r="BC37" i="1"/>
  <c r="BC38" i="1"/>
  <c r="AY34" i="1"/>
  <c r="H16" i="8"/>
  <c r="H35" i="8"/>
  <c r="BH38" i="8"/>
  <c r="BH39" i="8" s="1"/>
  <c r="BH40" i="8" s="1"/>
  <c r="BH41" i="8" s="1"/>
  <c r="BH42" i="8"/>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AY35" i="1"/>
  <c r="BC40" i="1"/>
  <c r="BC39" i="1"/>
  <c r="BB40" i="1"/>
  <c r="BB39" i="1"/>
  <c r="BB38" i="1"/>
  <c r="AQ35" i="1"/>
  <c r="AQ34" i="1"/>
  <c r="AQ32" i="1"/>
  <c r="AQ33" i="1"/>
  <c r="AQ36" i="1"/>
  <c r="AQ37" i="1"/>
  <c r="AQ38" i="1"/>
  <c r="AQ39" i="1"/>
  <c r="AS79" i="1"/>
  <c r="AR79" i="1"/>
  <c r="AQ79" i="1"/>
  <c r="AS78" i="1"/>
  <c r="AR78" i="1"/>
  <c r="AQ78" i="1"/>
  <c r="AS77" i="1"/>
  <c r="AR77" i="1"/>
  <c r="AQ77" i="1"/>
  <c r="AS76" i="1"/>
  <c r="AR76" i="1"/>
  <c r="AQ76" i="1"/>
  <c r="AS75" i="1"/>
  <c r="AR75" i="1"/>
  <c r="AQ75" i="1"/>
  <c r="AS74" i="1"/>
  <c r="AR74" i="1"/>
  <c r="AQ74" i="1"/>
  <c r="AS73" i="1"/>
  <c r="AR73" i="1"/>
  <c r="AQ73" i="1"/>
  <c r="AS72" i="1"/>
  <c r="AR72" i="1"/>
  <c r="AQ72" i="1"/>
  <c r="AS71" i="1"/>
  <c r="AR71" i="1"/>
  <c r="AQ71" i="1"/>
  <c r="AS70" i="1"/>
  <c r="AR70" i="1"/>
  <c r="AQ70" i="1"/>
  <c r="AS69" i="1"/>
  <c r="AR69" i="1"/>
  <c r="AQ69" i="1"/>
  <c r="AS68" i="1"/>
  <c r="AR68" i="1"/>
  <c r="AQ68" i="1"/>
  <c r="AS67" i="1"/>
  <c r="AR67" i="1"/>
  <c r="AQ67" i="1"/>
  <c r="AS66" i="1"/>
  <c r="AR66" i="1"/>
  <c r="AQ66" i="1"/>
  <c r="AS65" i="1"/>
  <c r="AR65" i="1"/>
  <c r="AQ65" i="1"/>
  <c r="AS64" i="1"/>
  <c r="AR64" i="1"/>
  <c r="AQ64" i="1"/>
  <c r="AS63" i="1"/>
  <c r="AR63" i="1"/>
  <c r="AQ63" i="1"/>
  <c r="AS62" i="1"/>
  <c r="AR62" i="1"/>
  <c r="AQ62" i="1"/>
  <c r="AS61" i="1"/>
  <c r="AR61" i="1"/>
  <c r="AQ61" i="1"/>
  <c r="AS60" i="1"/>
  <c r="AR60" i="1"/>
  <c r="AQ60" i="1"/>
  <c r="AS59" i="1"/>
  <c r="AR59" i="1"/>
  <c r="AQ59" i="1"/>
  <c r="AS58" i="1"/>
  <c r="AR58" i="1"/>
  <c r="AQ58" i="1"/>
  <c r="AS57" i="1"/>
  <c r="AR57" i="1"/>
  <c r="AQ57" i="1"/>
  <c r="AS56" i="1"/>
  <c r="AR56" i="1"/>
  <c r="AQ56" i="1"/>
  <c r="AS55" i="1"/>
  <c r="AR55" i="1"/>
  <c r="AQ55" i="1"/>
  <c r="AS54" i="1"/>
  <c r="AR54" i="1"/>
  <c r="AQ54" i="1"/>
  <c r="AS53" i="1"/>
  <c r="AR53" i="1"/>
  <c r="AQ53" i="1"/>
  <c r="AS52" i="1"/>
  <c r="AR52" i="1"/>
  <c r="AQ52" i="1"/>
  <c r="AS51" i="1"/>
  <c r="AR51" i="1"/>
  <c r="AQ51" i="1"/>
  <c r="AS50" i="1"/>
  <c r="AR50" i="1"/>
  <c r="AQ50" i="1"/>
  <c r="AS49" i="1"/>
  <c r="AR49" i="1"/>
  <c r="AQ49" i="1"/>
  <c r="AS48" i="1"/>
  <c r="AR48" i="1"/>
  <c r="AQ48" i="1"/>
  <c r="AS47" i="1"/>
  <c r="AR47" i="1"/>
  <c r="AQ47" i="1"/>
  <c r="AS46" i="1"/>
  <c r="AR46" i="1"/>
  <c r="AQ46" i="1"/>
  <c r="AS45" i="1"/>
  <c r="AR45" i="1"/>
  <c r="AQ45" i="1"/>
  <c r="AS44" i="1"/>
  <c r="AR44" i="1"/>
  <c r="AQ44" i="1"/>
  <c r="AS43" i="1"/>
  <c r="AR43" i="1"/>
  <c r="AQ43" i="1"/>
  <c r="AS42" i="1"/>
  <c r="AR42" i="1"/>
  <c r="AQ42" i="1"/>
  <c r="AS41" i="1"/>
  <c r="AR41" i="1"/>
  <c r="AQ41" i="1"/>
  <c r="AS40" i="1"/>
  <c r="AR40" i="1"/>
  <c r="AQ40" i="1"/>
  <c r="AS39" i="1"/>
  <c r="AR39" i="1"/>
  <c r="AS38" i="1"/>
  <c r="AR38" i="1"/>
  <c r="AS37" i="1"/>
  <c r="AR37" i="1"/>
  <c r="AS36" i="1"/>
  <c r="AR36" i="1"/>
  <c r="AS35" i="1"/>
  <c r="AR35" i="1"/>
  <c r="AS34" i="1"/>
  <c r="AR34" i="1"/>
  <c r="AS33" i="1"/>
  <c r="AR33" i="1"/>
  <c r="AS32" i="1"/>
  <c r="AR32" i="1"/>
  <c r="AV18" i="8"/>
  <c r="H38" i="8"/>
  <c r="AU37" i="8"/>
  <c r="I37" i="8"/>
  <c r="AY36" i="8"/>
  <c r="AV36" i="8" s="1"/>
  <c r="AT18" i="8"/>
  <c r="J38" i="8"/>
  <c r="AS62" i="8"/>
  <c r="AS63" i="8"/>
  <c r="AS66" i="8"/>
  <c r="AS70" i="8"/>
  <c r="AS78" i="8"/>
  <c r="BB78" i="8"/>
  <c r="AS94" i="8"/>
  <c r="BB94" i="8"/>
  <c r="AS46" i="8"/>
  <c r="AS95" i="8"/>
  <c r="BB95" i="8"/>
  <c r="AS96" i="8"/>
  <c r="BB96" i="8"/>
  <c r="AS98" i="8"/>
  <c r="BB98" i="8"/>
  <c r="AS102" i="8"/>
  <c r="BB102" i="8"/>
  <c r="AS110" i="8"/>
  <c r="BB110" i="8"/>
  <c r="AS39" i="8"/>
  <c r="BB48" i="8"/>
  <c r="BB50" i="8"/>
  <c r="BB54" i="8"/>
  <c r="AS79" i="8"/>
  <c r="BB79" i="8"/>
  <c r="AS80" i="8"/>
  <c r="BB80" i="8"/>
  <c r="AS82" i="8"/>
  <c r="BB82" i="8"/>
  <c r="AS86" i="8"/>
  <c r="BB86" i="8"/>
  <c r="BB111" i="8"/>
  <c r="AS112" i="8"/>
  <c r="BB112" i="8"/>
  <c r="AS114" i="8"/>
  <c r="BB114" i="8"/>
  <c r="AS118" i="8"/>
  <c r="BB118" i="8"/>
  <c r="AS42" i="8"/>
  <c r="AS56" i="8"/>
  <c r="AS58" i="8"/>
  <c r="BB71" i="8"/>
  <c r="AS72" i="8"/>
  <c r="AS74" i="8"/>
  <c r="BB74" i="8"/>
  <c r="AS87" i="8"/>
  <c r="BB87" i="8"/>
  <c r="AS88" i="8"/>
  <c r="BB88" i="8"/>
  <c r="AS90" i="8"/>
  <c r="BB90" i="8"/>
  <c r="AS103" i="8"/>
  <c r="BB103" i="8"/>
  <c r="AS104" i="8"/>
  <c r="BB104" i="8"/>
  <c r="AS106" i="8"/>
  <c r="BB106" i="8"/>
  <c r="AS119" i="8"/>
  <c r="AS120" i="8"/>
  <c r="BB120" i="8"/>
  <c r="AS122" i="8"/>
  <c r="BB38" i="8"/>
  <c r="AS43" i="8"/>
  <c r="AS51" i="8"/>
  <c r="BB51" i="8"/>
  <c r="BB59" i="8"/>
  <c r="AS75" i="8"/>
  <c r="BB75" i="8"/>
  <c r="AS76" i="8"/>
  <c r="BB76" i="8"/>
  <c r="AS83" i="8"/>
  <c r="BB83" i="8"/>
  <c r="AS84" i="8"/>
  <c r="BB84" i="8"/>
  <c r="AS91" i="8"/>
  <c r="BB91" i="8"/>
  <c r="AS92" i="8"/>
  <c r="BB92" i="8"/>
  <c r="AS99" i="8"/>
  <c r="BB99" i="8"/>
  <c r="AS100" i="8"/>
  <c r="BB100" i="8"/>
  <c r="AS107" i="8"/>
  <c r="AS108" i="8"/>
  <c r="BB108" i="8"/>
  <c r="AS115" i="8"/>
  <c r="AS116" i="8"/>
  <c r="BB116" i="8"/>
  <c r="AS123" i="8"/>
  <c r="BB123" i="8"/>
  <c r="AS124" i="8"/>
  <c r="BB124" i="8"/>
  <c r="AS41" i="8"/>
  <c r="AS45" i="8"/>
  <c r="BB45" i="8"/>
  <c r="AS49" i="8"/>
  <c r="BB49" i="8"/>
  <c r="AS53" i="8"/>
  <c r="BB53" i="8"/>
  <c r="AS57" i="8"/>
  <c r="BB57" i="8"/>
  <c r="AS61" i="8"/>
  <c r="BB61" i="8"/>
  <c r="AS65" i="8"/>
  <c r="BB65" i="8"/>
  <c r="AS69" i="8"/>
  <c r="BB69" i="8"/>
  <c r="AS73" i="8"/>
  <c r="BB73" i="8"/>
  <c r="AS77" i="8"/>
  <c r="BB77" i="8"/>
  <c r="AS81" i="8"/>
  <c r="BB81" i="8"/>
  <c r="AS85" i="8"/>
  <c r="BB85" i="8"/>
  <c r="AS89" i="8"/>
  <c r="BB89" i="8"/>
  <c r="AS93" i="8"/>
  <c r="BB93" i="8"/>
  <c r="AS97" i="8"/>
  <c r="BB97" i="8"/>
  <c r="AS101" i="8"/>
  <c r="BB101" i="8"/>
  <c r="BB105" i="8"/>
  <c r="AS109" i="8"/>
  <c r="BB109" i="8"/>
  <c r="AS113" i="8"/>
  <c r="BB113" i="8"/>
  <c r="AS117" i="8"/>
  <c r="BB117" i="8"/>
  <c r="AS121" i="8"/>
  <c r="BB121" i="8"/>
  <c r="AS125" i="8"/>
  <c r="BB125" i="8"/>
  <c r="AS40" i="8"/>
  <c r="AU18" i="8"/>
  <c r="Q37" i="8"/>
  <c r="T37" i="8" s="1"/>
  <c r="AU41" i="8"/>
  <c r="AU40" i="8"/>
  <c r="AU39" i="8"/>
  <c r="I38" i="8"/>
  <c r="E37" i="8"/>
  <c r="M87" i="8"/>
  <c r="AR38" i="8"/>
  <c r="AR40" i="8"/>
  <c r="AR42" i="8"/>
  <c r="AR44" i="8"/>
  <c r="AR46" i="8"/>
  <c r="AR48" i="8"/>
  <c r="AR50" i="8"/>
  <c r="AR52" i="8"/>
  <c r="AR54" i="8"/>
  <c r="AR56" i="8"/>
  <c r="AR58" i="8"/>
  <c r="AR60" i="8"/>
  <c r="AR62" i="8"/>
  <c r="AR64" i="8"/>
  <c r="AR66" i="8"/>
  <c r="AR68" i="8"/>
  <c r="AR70" i="8"/>
  <c r="AR72" i="8"/>
  <c r="AR74" i="8"/>
  <c r="AR76" i="8"/>
  <c r="AR78" i="8"/>
  <c r="AR80" i="8"/>
  <c r="AR82" i="8"/>
  <c r="AR84" i="8"/>
  <c r="AR86" i="8"/>
  <c r="AR88" i="8"/>
  <c r="AR90" i="8"/>
  <c r="AR92" i="8"/>
  <c r="AR94" i="8"/>
  <c r="AR96" i="8"/>
  <c r="AR98" i="8"/>
  <c r="AR100" i="8"/>
  <c r="AR102" i="8"/>
  <c r="AR104" i="8"/>
  <c r="AR106" i="8"/>
  <c r="AR108" i="8"/>
  <c r="AR110" i="8"/>
  <c r="AR112" i="8"/>
  <c r="AR114" i="8"/>
  <c r="AR116" i="8"/>
  <c r="AR118" i="8"/>
  <c r="AR120" i="8"/>
  <c r="AR122" i="8"/>
  <c r="AR124" i="8"/>
  <c r="BA37" i="8"/>
  <c r="BA39" i="8"/>
  <c r="BA41" i="8"/>
  <c r="BA43" i="8"/>
  <c r="BA45" i="8"/>
  <c r="BA47" i="8"/>
  <c r="BA49" i="8"/>
  <c r="BA51" i="8"/>
  <c r="BA53" i="8"/>
  <c r="BA55" i="8"/>
  <c r="BA57" i="8"/>
  <c r="BA59" i="8"/>
  <c r="BA61" i="8"/>
  <c r="BA63" i="8"/>
  <c r="BA65" i="8"/>
  <c r="BA67" i="8"/>
  <c r="BA69" i="8"/>
  <c r="BA71" i="8"/>
  <c r="BA73" i="8"/>
  <c r="BA75" i="8"/>
  <c r="BA77" i="8"/>
  <c r="BA79" i="8"/>
  <c r="BA81" i="8"/>
  <c r="BA83" i="8"/>
  <c r="BA85" i="8"/>
  <c r="BA87" i="8"/>
  <c r="BA89" i="8"/>
  <c r="BA91" i="8"/>
  <c r="BA93" i="8"/>
  <c r="BA95" i="8"/>
  <c r="BA97" i="8"/>
  <c r="BA99" i="8"/>
  <c r="BA101" i="8"/>
  <c r="BA103" i="8"/>
  <c r="BA105" i="8"/>
  <c r="BA107" i="8"/>
  <c r="BA109" i="8"/>
  <c r="BA111" i="8"/>
  <c r="BA113" i="8"/>
  <c r="BA115" i="8"/>
  <c r="BA117" i="8"/>
  <c r="BA119" i="8"/>
  <c r="BA121" i="8"/>
  <c r="BA123" i="8"/>
  <c r="BA125" i="8"/>
  <c r="BD38" i="8"/>
  <c r="BD40" i="8"/>
  <c r="BD42" i="8"/>
  <c r="BD44" i="8"/>
  <c r="BD46" i="8"/>
  <c r="BD48" i="8"/>
  <c r="BD50" i="8"/>
  <c r="BD52" i="8"/>
  <c r="BD54" i="8"/>
  <c r="BD56" i="8"/>
  <c r="BD58" i="8"/>
  <c r="BD60" i="8"/>
  <c r="BD62" i="8"/>
  <c r="BD64" i="8"/>
  <c r="BD66" i="8"/>
  <c r="BD68" i="8"/>
  <c r="BD70" i="8"/>
  <c r="BD72" i="8"/>
  <c r="BD74" i="8"/>
  <c r="BD76" i="8"/>
  <c r="BD78" i="8"/>
  <c r="BD80" i="8"/>
  <c r="BD82" i="8"/>
  <c r="BD84" i="8"/>
  <c r="BD86" i="8"/>
  <c r="BD88" i="8"/>
  <c r="BD90" i="8"/>
  <c r="BD92" i="8"/>
  <c r="BD94" i="8"/>
  <c r="BD96" i="8"/>
  <c r="BD98" i="8"/>
  <c r="BD100" i="8"/>
  <c r="BD102" i="8"/>
  <c r="BD104" i="8"/>
  <c r="BD106" i="8"/>
  <c r="BD108" i="8"/>
  <c r="BD110" i="8"/>
  <c r="BD112" i="8"/>
  <c r="BD114" i="8"/>
  <c r="BD116" i="8"/>
  <c r="BD118" i="8"/>
  <c r="BD120" i="8"/>
  <c r="BD122" i="8"/>
  <c r="BD124" i="8"/>
  <c r="AR37" i="8"/>
  <c r="AR39" i="8"/>
  <c r="AR41" i="8"/>
  <c r="AR43" i="8"/>
  <c r="AR45" i="8"/>
  <c r="AR47" i="8"/>
  <c r="AR49" i="8"/>
  <c r="AR51" i="8"/>
  <c r="AR53" i="8"/>
  <c r="AR55" i="8"/>
  <c r="AR57" i="8"/>
  <c r="AR59" i="8"/>
  <c r="AR61" i="8"/>
  <c r="AR63" i="8"/>
  <c r="AR65" i="8"/>
  <c r="AR67" i="8"/>
  <c r="AR69" i="8"/>
  <c r="AR71" i="8"/>
  <c r="AR73" i="8"/>
  <c r="AR75" i="8"/>
  <c r="AR77" i="8"/>
  <c r="AR79" i="8"/>
  <c r="AR81" i="8"/>
  <c r="AR83" i="8"/>
  <c r="AR85" i="8"/>
  <c r="AR87" i="8"/>
  <c r="AR89" i="8"/>
  <c r="AR91" i="8"/>
  <c r="AR93" i="8"/>
  <c r="AR95" i="8"/>
  <c r="AR97" i="8"/>
  <c r="AR99" i="8"/>
  <c r="AR101" i="8"/>
  <c r="AR103" i="8"/>
  <c r="AR105" i="8"/>
  <c r="AR107" i="8"/>
  <c r="AR109" i="8"/>
  <c r="AR111" i="8"/>
  <c r="AR113" i="8"/>
  <c r="AR115" i="8"/>
  <c r="AR117" i="8"/>
  <c r="AR119" i="8"/>
  <c r="AR121" i="8"/>
  <c r="AR123" i="8"/>
  <c r="AR125" i="8"/>
  <c r="AR36" i="8"/>
  <c r="BA36" i="8"/>
  <c r="BE41" i="8"/>
  <c r="BE37" i="8"/>
  <c r="AS105" i="8"/>
  <c r="BB115" i="8"/>
  <c r="BB107" i="8"/>
  <c r="BB68" i="8"/>
  <c r="BB52" i="8"/>
  <c r="BB44" i="8"/>
  <c r="BB40" i="8"/>
  <c r="BB122" i="8"/>
  <c r="BB119" i="8"/>
  <c r="BB72" i="8"/>
  <c r="BB58" i="8"/>
  <c r="BB42" i="8"/>
  <c r="AS37" i="8"/>
  <c r="AS111" i="8"/>
  <c r="AS54" i="8"/>
  <c r="AS50" i="8"/>
  <c r="AS48" i="8"/>
  <c r="BB46" i="8"/>
  <c r="BB70" i="8"/>
  <c r="BB66" i="8"/>
  <c r="BB64" i="8"/>
  <c r="BB62" i="8"/>
  <c r="AS36" i="8"/>
  <c r="BB36" i="8"/>
  <c r="O38" i="8"/>
  <c r="G36" i="8"/>
  <c r="R37" i="8"/>
  <c r="BD36" i="8"/>
  <c r="K36" i="8"/>
  <c r="H36" i="8"/>
  <c r="J36" i="8"/>
  <c r="I36" i="8"/>
  <c r="B38" i="8"/>
  <c r="BK38" i="8" s="1"/>
  <c r="E38" i="8"/>
  <c r="AU42" i="8"/>
  <c r="BK44" i="8"/>
  <c r="C44" i="8" s="1"/>
  <c r="AU44" i="8"/>
  <c r="AU46" i="8"/>
  <c r="AU48" i="8"/>
  <c r="C50" i="8"/>
  <c r="AU50" i="8"/>
  <c r="AU52" i="8"/>
  <c r="AU54" i="8"/>
  <c r="BK56" i="8"/>
  <c r="C56" i="8"/>
  <c r="AU56" i="8"/>
  <c r="BK58" i="8"/>
  <c r="C58" i="8"/>
  <c r="AU58" i="8"/>
  <c r="AU60" i="8"/>
  <c r="BK62" i="8"/>
  <c r="C62" i="8"/>
  <c r="AU62" i="8"/>
  <c r="AU64" i="8"/>
  <c r="C66" i="8"/>
  <c r="AU66" i="8"/>
  <c r="BK68" i="8"/>
  <c r="C68" i="8" s="1"/>
  <c r="AU68" i="8"/>
  <c r="BK70" i="8"/>
  <c r="C70" i="8"/>
  <c r="AU70" i="8"/>
  <c r="AU72" i="8"/>
  <c r="AU74" i="8"/>
  <c r="AU76" i="8"/>
  <c r="AU78" i="8"/>
  <c r="AU80" i="8"/>
  <c r="AU82" i="8"/>
  <c r="AU84" i="8"/>
  <c r="AU86" i="8"/>
  <c r="AU88" i="8"/>
  <c r="AU90" i="8"/>
  <c r="AU92" i="8"/>
  <c r="AU94" i="8"/>
  <c r="AU96" i="8"/>
  <c r="AU98" i="8"/>
  <c r="AU100" i="8"/>
  <c r="BK102" i="8"/>
  <c r="C102" i="8"/>
  <c r="AU102" i="8"/>
  <c r="AU104" i="8"/>
  <c r="AU106" i="8"/>
  <c r="AU108" i="8"/>
  <c r="BK110" i="8"/>
  <c r="C110" i="8"/>
  <c r="AU110" i="8"/>
  <c r="AU112" i="8"/>
  <c r="AU114" i="8"/>
  <c r="AU116" i="8"/>
  <c r="AU118" i="8"/>
  <c r="AU120" i="8"/>
  <c r="AU122" i="8"/>
  <c r="AU124" i="8"/>
  <c r="S37" i="8"/>
  <c r="J37" i="8"/>
  <c r="H37" i="8"/>
  <c r="C38" i="8"/>
  <c r="I125" i="8"/>
  <c r="K125" i="8"/>
  <c r="H125" i="8"/>
  <c r="I124" i="8"/>
  <c r="K124" i="8"/>
  <c r="H124" i="8"/>
  <c r="I123" i="8"/>
  <c r="K123" i="8"/>
  <c r="H123" i="8"/>
  <c r="I122" i="8"/>
  <c r="K122" i="8"/>
  <c r="H122" i="8"/>
  <c r="I121" i="8"/>
  <c r="K121" i="8"/>
  <c r="H121" i="8"/>
  <c r="I120" i="8"/>
  <c r="K120" i="8"/>
  <c r="H120" i="8"/>
  <c r="I119" i="8"/>
  <c r="K119" i="8"/>
  <c r="H119" i="8"/>
  <c r="I118" i="8"/>
  <c r="K118" i="8"/>
  <c r="H118" i="8"/>
  <c r="I117" i="8"/>
  <c r="K117" i="8"/>
  <c r="H117" i="8"/>
  <c r="I116" i="8"/>
  <c r="K116" i="8"/>
  <c r="H116" i="8"/>
  <c r="I115" i="8"/>
  <c r="K115" i="8"/>
  <c r="H115" i="8"/>
  <c r="I114" i="8"/>
  <c r="K114" i="8"/>
  <c r="H114" i="8"/>
  <c r="I113" i="8"/>
  <c r="K113" i="8"/>
  <c r="H113" i="8"/>
  <c r="I112" i="8"/>
  <c r="K112" i="8"/>
  <c r="H112" i="8"/>
  <c r="I111" i="8"/>
  <c r="K111" i="8"/>
  <c r="H111" i="8"/>
  <c r="I110" i="8"/>
  <c r="K110" i="8"/>
  <c r="H110" i="8"/>
  <c r="I109" i="8"/>
  <c r="K109" i="8"/>
  <c r="H109" i="8"/>
  <c r="I108" i="8"/>
  <c r="K108" i="8"/>
  <c r="H108" i="8"/>
  <c r="I107" i="8"/>
  <c r="K107" i="8"/>
  <c r="H107" i="8"/>
  <c r="I106" i="8"/>
  <c r="K106" i="8"/>
  <c r="H106" i="8"/>
  <c r="I105" i="8"/>
  <c r="K105" i="8"/>
  <c r="H105" i="8"/>
  <c r="I104" i="8"/>
  <c r="K104" i="8"/>
  <c r="H104" i="8"/>
  <c r="I103" i="8"/>
  <c r="K103" i="8"/>
  <c r="H103" i="8"/>
  <c r="I102" i="8"/>
  <c r="K102" i="8"/>
  <c r="H102" i="8"/>
  <c r="I101" i="8"/>
  <c r="K101" i="8"/>
  <c r="H101" i="8"/>
  <c r="I100" i="8"/>
  <c r="K100" i="8"/>
  <c r="H100" i="8"/>
  <c r="I99" i="8"/>
  <c r="K99" i="8"/>
  <c r="H99" i="8"/>
  <c r="I98" i="8"/>
  <c r="K98" i="8"/>
  <c r="H98" i="8"/>
  <c r="I97" i="8"/>
  <c r="K97" i="8"/>
  <c r="H97" i="8"/>
  <c r="I96" i="8"/>
  <c r="K96" i="8"/>
  <c r="H96" i="8"/>
  <c r="I95" i="8"/>
  <c r="K95" i="8"/>
  <c r="H95" i="8"/>
  <c r="I94" i="8"/>
  <c r="K94" i="8"/>
  <c r="H94" i="8"/>
  <c r="I93" i="8"/>
  <c r="K93" i="8"/>
  <c r="H93" i="8"/>
  <c r="I92" i="8"/>
  <c r="K92" i="8"/>
  <c r="H92" i="8"/>
  <c r="I91" i="8"/>
  <c r="K91" i="8"/>
  <c r="H91" i="8"/>
  <c r="I90" i="8"/>
  <c r="K90" i="8"/>
  <c r="H90" i="8"/>
  <c r="I89" i="8"/>
  <c r="K89" i="8"/>
  <c r="H89" i="8"/>
  <c r="I88" i="8"/>
  <c r="K88" i="8"/>
  <c r="H88" i="8"/>
  <c r="I87" i="8"/>
  <c r="K87" i="8"/>
  <c r="H87" i="8"/>
  <c r="I86" i="8"/>
  <c r="K86" i="8"/>
  <c r="H86" i="8"/>
  <c r="I85" i="8"/>
  <c r="K85" i="8"/>
  <c r="S85" i="8"/>
  <c r="U85" i="8"/>
  <c r="H85" i="8"/>
  <c r="I84" i="8"/>
  <c r="K84" i="8"/>
  <c r="H84" i="8"/>
  <c r="I83" i="8"/>
  <c r="K83" i="8"/>
  <c r="H83" i="8"/>
  <c r="I82" i="8"/>
  <c r="K82" i="8"/>
  <c r="H82" i="8"/>
  <c r="I81" i="8"/>
  <c r="K81" i="8"/>
  <c r="H81" i="8"/>
  <c r="I80" i="8"/>
  <c r="K80" i="8"/>
  <c r="H80" i="8"/>
  <c r="I79" i="8"/>
  <c r="K79" i="8"/>
  <c r="H79" i="8"/>
  <c r="I78" i="8"/>
  <c r="K78" i="8"/>
  <c r="H78" i="8"/>
  <c r="I77" i="8"/>
  <c r="K77" i="8"/>
  <c r="H77" i="8"/>
  <c r="I76" i="8"/>
  <c r="K76" i="8"/>
  <c r="H76" i="8"/>
  <c r="I75" i="8"/>
  <c r="K75" i="8"/>
  <c r="H75" i="8"/>
  <c r="I74" i="8"/>
  <c r="K74" i="8"/>
  <c r="H74" i="8"/>
  <c r="I73" i="8"/>
  <c r="K73" i="8"/>
  <c r="H73" i="8"/>
  <c r="I72" i="8"/>
  <c r="K72" i="8"/>
  <c r="H72" i="8"/>
  <c r="I71" i="8"/>
  <c r="K71" i="8"/>
  <c r="H71" i="8"/>
  <c r="I70" i="8"/>
  <c r="K70" i="8"/>
  <c r="H70" i="8"/>
  <c r="I69" i="8"/>
  <c r="K69" i="8"/>
  <c r="H69" i="8"/>
  <c r="I68" i="8"/>
  <c r="K68" i="8"/>
  <c r="H68" i="8"/>
  <c r="I67" i="8"/>
  <c r="K67" i="8"/>
  <c r="H67" i="8"/>
  <c r="I66" i="8"/>
  <c r="K66" i="8"/>
  <c r="H66" i="8"/>
  <c r="I65" i="8"/>
  <c r="I64" i="8"/>
  <c r="K64" i="8"/>
  <c r="H64" i="8"/>
  <c r="I63" i="8"/>
  <c r="K63" i="8"/>
  <c r="H63" i="8"/>
  <c r="I62" i="8"/>
  <c r="K62" i="8"/>
  <c r="H62" i="8"/>
  <c r="I61" i="8"/>
  <c r="K61" i="8"/>
  <c r="H61" i="8"/>
  <c r="I60" i="8"/>
  <c r="K60" i="8"/>
  <c r="H60" i="8"/>
  <c r="I59" i="8"/>
  <c r="K59" i="8"/>
  <c r="H59" i="8"/>
  <c r="I58" i="8"/>
  <c r="K58" i="8"/>
  <c r="H58" i="8"/>
  <c r="I57" i="8"/>
  <c r="K57" i="8"/>
  <c r="H57" i="8"/>
  <c r="I56" i="8"/>
  <c r="K56" i="8"/>
  <c r="H56" i="8"/>
  <c r="I55" i="8"/>
  <c r="K55" i="8"/>
  <c r="H55" i="8"/>
  <c r="I54" i="8"/>
  <c r="K54" i="8"/>
  <c r="H54" i="8"/>
  <c r="I53" i="8"/>
  <c r="K53" i="8"/>
  <c r="H53" i="8"/>
  <c r="I52" i="8"/>
  <c r="K52" i="8"/>
  <c r="S52" i="8"/>
  <c r="U52" i="8"/>
  <c r="H52" i="8"/>
  <c r="R52" i="8"/>
  <c r="I51" i="8"/>
  <c r="K51" i="8"/>
  <c r="H51" i="8"/>
  <c r="I50" i="8"/>
  <c r="K50" i="8"/>
  <c r="H50" i="8"/>
  <c r="I49" i="8"/>
  <c r="K49" i="8"/>
  <c r="H49" i="8"/>
  <c r="I48" i="8"/>
  <c r="K48" i="8"/>
  <c r="H48" i="8"/>
  <c r="I47" i="8"/>
  <c r="K47" i="8"/>
  <c r="H47" i="8"/>
  <c r="I46" i="8"/>
  <c r="K46" i="8"/>
  <c r="H46" i="8"/>
  <c r="K45" i="8"/>
  <c r="I44" i="8"/>
  <c r="K44" i="8"/>
  <c r="H44" i="8"/>
  <c r="I43" i="8"/>
  <c r="K43" i="8"/>
  <c r="H43" i="8"/>
  <c r="I42" i="8"/>
  <c r="K42" i="8"/>
  <c r="H42" i="8"/>
  <c r="I41" i="8"/>
  <c r="K41" i="8"/>
  <c r="H41" i="8"/>
  <c r="I40" i="8"/>
  <c r="K40" i="8"/>
  <c r="H40" i="8"/>
  <c r="I39" i="8"/>
  <c r="K39" i="8"/>
  <c r="H39" i="8"/>
  <c r="BM124" i="8"/>
  <c r="BM111" i="8"/>
  <c r="BM95" i="8"/>
  <c r="BM79" i="8"/>
  <c r="BM63" i="8"/>
  <c r="BM47" i="8"/>
  <c r="BM121" i="8"/>
  <c r="BM105" i="8"/>
  <c r="BM89" i="8"/>
  <c r="BM73" i="8"/>
  <c r="BM57" i="8"/>
  <c r="BM41" i="8"/>
  <c r="BM40" i="8"/>
  <c r="BM48" i="8"/>
  <c r="BM56" i="8"/>
  <c r="BM64" i="8"/>
  <c r="BM72" i="8"/>
  <c r="BM80" i="8"/>
  <c r="BM88" i="8"/>
  <c r="BM96" i="8"/>
  <c r="BM104" i="8"/>
  <c r="BM112" i="8"/>
  <c r="BM120" i="8"/>
  <c r="BM115" i="8"/>
  <c r="BM99" i="8"/>
  <c r="BM83" i="8"/>
  <c r="BM67" i="8"/>
  <c r="BM51" i="8"/>
  <c r="BM125" i="8"/>
  <c r="BM109" i="8"/>
  <c r="BM93" i="8"/>
  <c r="BM77" i="8"/>
  <c r="BM61" i="8"/>
  <c r="BM45" i="8"/>
  <c r="BM38" i="8"/>
  <c r="BM46" i="8"/>
  <c r="BM54" i="8"/>
  <c r="BM62" i="8"/>
  <c r="BM70" i="8"/>
  <c r="BM78" i="8"/>
  <c r="BM86" i="8"/>
  <c r="BM94" i="8"/>
  <c r="BM102" i="8"/>
  <c r="BM110" i="8"/>
  <c r="BM118" i="8"/>
  <c r="BM119" i="8"/>
  <c r="BM103" i="8"/>
  <c r="BM87" i="8"/>
  <c r="BM71" i="8"/>
  <c r="BM55" i="8"/>
  <c r="BM39" i="8"/>
  <c r="BM113" i="8"/>
  <c r="BM97" i="8"/>
  <c r="BM81" i="8"/>
  <c r="BM65" i="8"/>
  <c r="BM49" i="8"/>
  <c r="BM36" i="8"/>
  <c r="BM44" i="8"/>
  <c r="BM52" i="8"/>
  <c r="BM60" i="8"/>
  <c r="BM68" i="8"/>
  <c r="BM76" i="8"/>
  <c r="BM84" i="8"/>
  <c r="BM92" i="8"/>
  <c r="BM100" i="8"/>
  <c r="BM108" i="8"/>
  <c r="BM116" i="8"/>
  <c r="BM123" i="8"/>
  <c r="BM107" i="8"/>
  <c r="BM91" i="8"/>
  <c r="BM75" i="8"/>
  <c r="BM59" i="8"/>
  <c r="BM43" i="8"/>
  <c r="BM117" i="8"/>
  <c r="BM101" i="8"/>
  <c r="BM85" i="8"/>
  <c r="BM69" i="8"/>
  <c r="BM53" i="8"/>
  <c r="BM37" i="8"/>
  <c r="BM42" i="8"/>
  <c r="BM50" i="8"/>
  <c r="BM58" i="8"/>
  <c r="BM66" i="8"/>
  <c r="BM74" i="8"/>
  <c r="BM82" i="8"/>
  <c r="BM90" i="8"/>
  <c r="BM98" i="8"/>
  <c r="BM106" i="8"/>
  <c r="BM114" i="8"/>
  <c r="BM122" i="8"/>
  <c r="J65" i="8" l="1"/>
  <c r="K65" i="8"/>
  <c r="H45" i="8"/>
  <c r="I45" i="8"/>
  <c r="N17" i="8" s="1"/>
  <c r="D24" i="8" s="1"/>
  <c r="BB55" i="8"/>
  <c r="BB39" i="8"/>
  <c r="BE39" i="8"/>
  <c r="BE55" i="8"/>
  <c r="BE63" i="8"/>
  <c r="BE71" i="8"/>
  <c r="U37" i="8"/>
  <c r="BE44" i="8"/>
  <c r="AS44" i="8"/>
  <c r="AS47" i="8"/>
  <c r="BB47" i="8"/>
  <c r="BE52" i="8"/>
  <c r="AS52" i="8"/>
  <c r="BE60" i="8"/>
  <c r="BB60" i="8"/>
  <c r="BE68" i="8"/>
  <c r="AS68" i="8"/>
  <c r="T52" i="8"/>
  <c r="T85" i="8"/>
  <c r="R85" i="8"/>
  <c r="H65" i="8"/>
  <c r="BE38" i="8"/>
  <c r="AS38" i="8"/>
  <c r="BE56" i="8"/>
  <c r="BB56" i="8"/>
  <c r="BE64" i="8"/>
  <c r="AS64" i="8"/>
  <c r="AS67" i="8"/>
  <c r="BB67" i="8"/>
  <c r="CB24" i="8"/>
  <c r="S44" i="1"/>
  <c r="S64" i="1"/>
  <c r="S76" i="1"/>
  <c r="S96" i="1"/>
  <c r="S108" i="1"/>
  <c r="O41" i="8"/>
  <c r="L48" i="8"/>
  <c r="BL48" i="8" s="1"/>
  <c r="M48" i="8" s="1"/>
  <c r="P49" i="8"/>
  <c r="P51" i="8"/>
  <c r="L58" i="8"/>
  <c r="BL58" i="8" s="1"/>
  <c r="M58" i="8" s="1"/>
  <c r="L62" i="8"/>
  <c r="BL62" i="8" s="1"/>
  <c r="M62" i="8" s="1"/>
  <c r="O65" i="8"/>
  <c r="O66" i="8"/>
  <c r="P78" i="8"/>
  <c r="O79" i="8"/>
  <c r="O84" i="8"/>
  <c r="O96" i="8"/>
  <c r="P104" i="8"/>
  <c r="N124" i="8"/>
  <c r="N120" i="8"/>
  <c r="N116" i="8"/>
  <c r="N112" i="8"/>
  <c r="N108" i="8"/>
  <c r="N104" i="8"/>
  <c r="N100" i="8"/>
  <c r="N96" i="8"/>
  <c r="N92" i="8"/>
  <c r="N88" i="8"/>
  <c r="N84" i="8"/>
  <c r="N80" i="8"/>
  <c r="N76" i="8"/>
  <c r="N72" i="8"/>
  <c r="N68" i="8"/>
  <c r="N64" i="8"/>
  <c r="N60" i="8"/>
  <c r="N56" i="8"/>
  <c r="N52" i="8"/>
  <c r="AG52" i="8" s="1"/>
  <c r="N48" i="8"/>
  <c r="N44" i="8"/>
  <c r="N40" i="8"/>
  <c r="N36" i="8"/>
  <c r="O124" i="8"/>
  <c r="O122" i="8"/>
  <c r="O120" i="8"/>
  <c r="O118" i="8"/>
  <c r="N123" i="8"/>
  <c r="N119" i="8"/>
  <c r="N115" i="8"/>
  <c r="N111" i="8"/>
  <c r="N107" i="8"/>
  <c r="N103" i="8"/>
  <c r="N99" i="8"/>
  <c r="N95" i="8"/>
  <c r="N91" i="8"/>
  <c r="N87" i="8"/>
  <c r="N83" i="8"/>
  <c r="N79" i="8"/>
  <c r="N75" i="8"/>
  <c r="N71" i="8"/>
  <c r="N67" i="8"/>
  <c r="N63" i="8"/>
  <c r="N59" i="8"/>
  <c r="N55" i="8"/>
  <c r="N51" i="8"/>
  <c r="N47" i="8"/>
  <c r="N43" i="8"/>
  <c r="N39" i="8"/>
  <c r="N118" i="8"/>
  <c r="N110" i="8"/>
  <c r="N102" i="8"/>
  <c r="N94" i="8"/>
  <c r="N86" i="8"/>
  <c r="N78" i="8"/>
  <c r="N70" i="8"/>
  <c r="N62" i="8"/>
  <c r="N54" i="8"/>
  <c r="N46" i="8"/>
  <c r="N38" i="8"/>
  <c r="P125" i="8"/>
  <c r="P123" i="8"/>
  <c r="P121" i="8"/>
  <c r="P119" i="8"/>
  <c r="P117" i="8"/>
  <c r="Q116" i="8"/>
  <c r="L116" i="8"/>
  <c r="BL116" i="8" s="1"/>
  <c r="M116" i="8" s="1"/>
  <c r="P115" i="8"/>
  <c r="Q114" i="8"/>
  <c r="L114" i="8"/>
  <c r="BL114" i="8" s="1"/>
  <c r="M114" i="8" s="1"/>
  <c r="P113" i="8"/>
  <c r="Q112" i="8"/>
  <c r="L112" i="8"/>
  <c r="BL112" i="8" s="1"/>
  <c r="M112" i="8" s="1"/>
  <c r="P111" i="8"/>
  <c r="Q110" i="8"/>
  <c r="L110" i="8"/>
  <c r="BL110" i="8" s="1"/>
  <c r="M110" i="8" s="1"/>
  <c r="P109" i="8"/>
  <c r="Q108" i="8"/>
  <c r="L108" i="8"/>
  <c r="BL108" i="8" s="1"/>
  <c r="M108" i="8" s="1"/>
  <c r="P107" i="8"/>
  <c r="Q106" i="8"/>
  <c r="L106" i="8"/>
  <c r="BL106" i="8" s="1"/>
  <c r="M106" i="8" s="1"/>
  <c r="P105" i="8"/>
  <c r="Q104" i="8"/>
  <c r="L104" i="8"/>
  <c r="BL104" i="8" s="1"/>
  <c r="M104" i="8" s="1"/>
  <c r="P103" i="8"/>
  <c r="Q102" i="8"/>
  <c r="L102" i="8"/>
  <c r="BL102" i="8" s="1"/>
  <c r="M102" i="8" s="1"/>
  <c r="P101" i="8"/>
  <c r="Q100" i="8"/>
  <c r="L100" i="8"/>
  <c r="BL100" i="8" s="1"/>
  <c r="M100" i="8" s="1"/>
  <c r="P99" i="8"/>
  <c r="Q98" i="8"/>
  <c r="L98" i="8"/>
  <c r="BL98" i="8" s="1"/>
  <c r="M98" i="8" s="1"/>
  <c r="P97" i="8"/>
  <c r="Q96" i="8"/>
  <c r="L96" i="8"/>
  <c r="BL96" i="8" s="1"/>
  <c r="M96" i="8" s="1"/>
  <c r="P95" i="8"/>
  <c r="Q94" i="8"/>
  <c r="L94" i="8"/>
  <c r="BL94" i="8" s="1"/>
  <c r="M94" i="8" s="1"/>
  <c r="P93" i="8"/>
  <c r="Q92" i="8"/>
  <c r="L92" i="8"/>
  <c r="BL92" i="8" s="1"/>
  <c r="M92" i="8" s="1"/>
  <c r="P91" i="8"/>
  <c r="Q90" i="8"/>
  <c r="L90" i="8"/>
  <c r="BL90" i="8" s="1"/>
  <c r="M90" i="8" s="1"/>
  <c r="P89" i="8"/>
  <c r="Q88" i="8"/>
  <c r="L88" i="8"/>
  <c r="BL88" i="8" s="1"/>
  <c r="M88" i="8" s="1"/>
  <c r="P87" i="8"/>
  <c r="Q86" i="8"/>
  <c r="L86" i="8"/>
  <c r="BL86" i="8" s="1"/>
  <c r="M86" i="8" s="1"/>
  <c r="P85" i="8"/>
  <c r="Q84" i="8"/>
  <c r="L84" i="8"/>
  <c r="BL84" i="8" s="1"/>
  <c r="M84" i="8" s="1"/>
  <c r="P83" i="8"/>
  <c r="Q82" i="8"/>
  <c r="L82" i="8"/>
  <c r="BL82" i="8" s="1"/>
  <c r="M82" i="8" s="1"/>
  <c r="P81" i="8"/>
  <c r="Q80" i="8"/>
  <c r="L80" i="8"/>
  <c r="BL80" i="8" s="1"/>
  <c r="M80" i="8" s="1"/>
  <c r="P79" i="8"/>
  <c r="Q78" i="8"/>
  <c r="L78" i="8"/>
  <c r="BL78" i="8" s="1"/>
  <c r="M78" i="8" s="1"/>
  <c r="P77" i="8"/>
  <c r="Q76" i="8"/>
  <c r="L76" i="8"/>
  <c r="BL76" i="8" s="1"/>
  <c r="M76" i="8" s="1"/>
  <c r="P75" i="8"/>
  <c r="Q74" i="8"/>
  <c r="L74" i="8"/>
  <c r="BL74" i="8" s="1"/>
  <c r="M74" i="8" s="1"/>
  <c r="P73" i="8"/>
  <c r="Q72" i="8"/>
  <c r="L72" i="8"/>
  <c r="BL72" i="8" s="1"/>
  <c r="M72" i="8" s="1"/>
  <c r="P71" i="8"/>
  <c r="Q70" i="8"/>
  <c r="L70" i="8"/>
  <c r="BL70" i="8" s="1"/>
  <c r="M70" i="8" s="1"/>
  <c r="N117" i="8"/>
  <c r="N106" i="8"/>
  <c r="N97" i="8"/>
  <c r="N85" i="8"/>
  <c r="AG85" i="8" s="1"/>
  <c r="N74" i="8"/>
  <c r="N65" i="8"/>
  <c r="N53" i="8"/>
  <c r="N42" i="8"/>
  <c r="Q125" i="8"/>
  <c r="P124" i="8"/>
  <c r="Q122" i="8"/>
  <c r="L121" i="8"/>
  <c r="BL121" i="8" s="1"/>
  <c r="M121" i="8" s="1"/>
  <c r="O119" i="8"/>
  <c r="L118" i="8"/>
  <c r="BL118" i="8" s="1"/>
  <c r="M118" i="8" s="1"/>
  <c r="Q117" i="8"/>
  <c r="P116" i="8"/>
  <c r="O115" i="8"/>
  <c r="O114" i="8"/>
  <c r="L113" i="8"/>
  <c r="BL113" i="8" s="1"/>
  <c r="M113" i="8" s="1"/>
  <c r="Q111" i="8"/>
  <c r="P108" i="8"/>
  <c r="O107" i="8"/>
  <c r="O106" i="8"/>
  <c r="L105" i="8"/>
  <c r="BL105" i="8" s="1"/>
  <c r="M105" i="8" s="1"/>
  <c r="Q103" i="8"/>
  <c r="P100" i="8"/>
  <c r="O99" i="8"/>
  <c r="O98" i="8"/>
  <c r="L97" i="8"/>
  <c r="BL97" i="8" s="1"/>
  <c r="M97" i="8" s="1"/>
  <c r="Q95" i="8"/>
  <c r="P92" i="8"/>
  <c r="O91" i="8"/>
  <c r="O90" i="8"/>
  <c r="L89" i="8"/>
  <c r="BL89" i="8" s="1"/>
  <c r="M89" i="8" s="1"/>
  <c r="Q87" i="8"/>
  <c r="P84" i="8"/>
  <c r="O83" i="8"/>
  <c r="O82" i="8"/>
  <c r="L81" i="8"/>
  <c r="BL81" i="8" s="1"/>
  <c r="M81" i="8" s="1"/>
  <c r="Q79" i="8"/>
  <c r="P76" i="8"/>
  <c r="O75" i="8"/>
  <c r="O74" i="8"/>
  <c r="L73" i="8"/>
  <c r="BL73" i="8" s="1"/>
  <c r="M73" i="8" s="1"/>
  <c r="Q71" i="8"/>
  <c r="Q69" i="8"/>
  <c r="L69" i="8"/>
  <c r="BL69" i="8" s="1"/>
  <c r="M69" i="8" s="1"/>
  <c r="P68" i="8"/>
  <c r="Q67" i="8"/>
  <c r="L67" i="8"/>
  <c r="BL67" i="8" s="1"/>
  <c r="M67" i="8" s="1"/>
  <c r="P66" i="8"/>
  <c r="Q65" i="8"/>
  <c r="L65" i="8"/>
  <c r="BL65" i="8" s="1"/>
  <c r="M65" i="8" s="1"/>
  <c r="P64" i="8"/>
  <c r="Q63" i="8"/>
  <c r="L63" i="8"/>
  <c r="BL63" i="8" s="1"/>
  <c r="M63" i="8" s="1"/>
  <c r="P62" i="8"/>
  <c r="Q61" i="8"/>
  <c r="L61" i="8"/>
  <c r="BL61" i="8" s="1"/>
  <c r="M61" i="8" s="1"/>
  <c r="P60" i="8"/>
  <c r="Q59" i="8"/>
  <c r="L59" i="8"/>
  <c r="BL59" i="8" s="1"/>
  <c r="M59" i="8" s="1"/>
  <c r="P58" i="8"/>
  <c r="Q57" i="8"/>
  <c r="L57" i="8"/>
  <c r="BL57" i="8" s="1"/>
  <c r="M57" i="8" s="1"/>
  <c r="P56" i="8"/>
  <c r="Q55" i="8"/>
  <c r="L55" i="8"/>
  <c r="BL55" i="8" s="1"/>
  <c r="M55" i="8" s="1"/>
  <c r="P54" i="8"/>
  <c r="Q53" i="8"/>
  <c r="L53" i="8"/>
  <c r="BL53" i="8" s="1"/>
  <c r="M53" i="8" s="1"/>
  <c r="P52" i="8"/>
  <c r="Q51" i="8"/>
  <c r="L51" i="8"/>
  <c r="BL51" i="8" s="1"/>
  <c r="M51" i="8" s="1"/>
  <c r="P50" i="8"/>
  <c r="Q49" i="8"/>
  <c r="L49" i="8"/>
  <c r="BL49" i="8" s="1"/>
  <c r="M49" i="8" s="1"/>
  <c r="P48" i="8"/>
  <c r="Q47" i="8"/>
  <c r="L47" i="8"/>
  <c r="BL47" i="8" s="1"/>
  <c r="M47" i="8" s="1"/>
  <c r="P46" i="8"/>
  <c r="Q45" i="8"/>
  <c r="L45" i="8"/>
  <c r="BL45" i="8" s="1"/>
  <c r="M45" i="8" s="1"/>
  <c r="P44" i="8"/>
  <c r="Q43" i="8"/>
  <c r="L43" i="8"/>
  <c r="BL43" i="8" s="1"/>
  <c r="M43" i="8" s="1"/>
  <c r="P42" i="8"/>
  <c r="Q41" i="8"/>
  <c r="L41" i="8"/>
  <c r="BL41" i="8" s="1"/>
  <c r="M41" i="8" s="1"/>
  <c r="P40" i="8"/>
  <c r="Q39" i="8"/>
  <c r="L39" i="8"/>
  <c r="BL39" i="8" s="1"/>
  <c r="M39" i="8" s="1"/>
  <c r="L36" i="8"/>
  <c r="N125" i="8"/>
  <c r="N114" i="8"/>
  <c r="N105" i="8"/>
  <c r="N93" i="8"/>
  <c r="N82" i="8"/>
  <c r="N73" i="8"/>
  <c r="N61" i="8"/>
  <c r="N50" i="8"/>
  <c r="N41" i="8"/>
  <c r="O125" i="8"/>
  <c r="L124" i="8"/>
  <c r="BL124" i="8" s="1"/>
  <c r="M124" i="8" s="1"/>
  <c r="Q123" i="8"/>
  <c r="P122" i="8"/>
  <c r="Q120" i="8"/>
  <c r="L119" i="8"/>
  <c r="BL119" i="8" s="1"/>
  <c r="M119" i="8" s="1"/>
  <c r="O117" i="8"/>
  <c r="O116" i="8"/>
  <c r="L115" i="8"/>
  <c r="BL115" i="8" s="1"/>
  <c r="M115" i="8" s="1"/>
  <c r="Q113" i="8"/>
  <c r="P110" i="8"/>
  <c r="O109" i="8"/>
  <c r="O108" i="8"/>
  <c r="L107" i="8"/>
  <c r="BL107" i="8" s="1"/>
  <c r="M107" i="8" s="1"/>
  <c r="Q105" i="8"/>
  <c r="P102" i="8"/>
  <c r="O101" i="8"/>
  <c r="O100" i="8"/>
  <c r="L99" i="8"/>
  <c r="BL99" i="8" s="1"/>
  <c r="M99" i="8" s="1"/>
  <c r="Q97" i="8"/>
  <c r="P94" i="8"/>
  <c r="O93" i="8"/>
  <c r="O92" i="8"/>
  <c r="L91" i="8"/>
  <c r="BL91" i="8" s="1"/>
  <c r="M91" i="8" s="1"/>
  <c r="Q89" i="8"/>
  <c r="N122" i="8"/>
  <c r="N101" i="8"/>
  <c r="N81" i="8"/>
  <c r="N58" i="8"/>
  <c r="N37" i="8"/>
  <c r="AG37" i="8" s="1"/>
  <c r="Q115" i="8"/>
  <c r="O111" i="8"/>
  <c r="Q109" i="8"/>
  <c r="P106" i="8"/>
  <c r="L103" i="8"/>
  <c r="BL103" i="8" s="1"/>
  <c r="M103" i="8" s="1"/>
  <c r="O102" i="8"/>
  <c r="L101" i="8"/>
  <c r="BL101" i="8" s="1"/>
  <c r="M101" i="8" s="1"/>
  <c r="O97" i="8"/>
  <c r="P96" i="8"/>
  <c r="O88" i="8"/>
  <c r="O85" i="8"/>
  <c r="L83" i="8"/>
  <c r="BL83" i="8" s="1"/>
  <c r="M83" i="8" s="1"/>
  <c r="P80" i="8"/>
  <c r="L79" i="8"/>
  <c r="BL79" i="8" s="1"/>
  <c r="M79" i="8" s="1"/>
  <c r="L77" i="8"/>
  <c r="BL77" i="8" s="1"/>
  <c r="M77" i="8" s="1"/>
  <c r="P74" i="8"/>
  <c r="Q73" i="8"/>
  <c r="O72" i="8"/>
  <c r="P70" i="8"/>
  <c r="O69" i="8"/>
  <c r="L68" i="8"/>
  <c r="BL68" i="8" s="1"/>
  <c r="M68" i="8" s="1"/>
  <c r="Q66" i="8"/>
  <c r="P63" i="8"/>
  <c r="O62" i="8"/>
  <c r="O61" i="8"/>
  <c r="L60" i="8"/>
  <c r="BL60" i="8" s="1"/>
  <c r="M60" i="8" s="1"/>
  <c r="Q58" i="8"/>
  <c r="P55" i="8"/>
  <c r="O54" i="8"/>
  <c r="O53" i="8"/>
  <c r="L52" i="8"/>
  <c r="BL52" i="8" s="1"/>
  <c r="M52" i="8" s="1"/>
  <c r="Q50" i="8"/>
  <c r="P47" i="8"/>
  <c r="O46" i="8"/>
  <c r="O45" i="8"/>
  <c r="L44" i="8"/>
  <c r="BL44" i="8" s="1"/>
  <c r="M44" i="8" s="1"/>
  <c r="Q42" i="8"/>
  <c r="P39" i="8"/>
  <c r="L38" i="8"/>
  <c r="BL38" i="8" s="1"/>
  <c r="M38" i="8" s="1"/>
  <c r="N121" i="8"/>
  <c r="N90" i="8"/>
  <c r="N66" i="8"/>
  <c r="P112" i="8"/>
  <c r="L109" i="8"/>
  <c r="BL109" i="8" s="1"/>
  <c r="M109" i="8" s="1"/>
  <c r="O105" i="8"/>
  <c r="O104" i="8"/>
  <c r="Q91" i="8"/>
  <c r="P90" i="8"/>
  <c r="O81" i="8"/>
  <c r="L75" i="8"/>
  <c r="BL75" i="8" s="1"/>
  <c r="M75" i="8" s="1"/>
  <c r="O70" i="8"/>
  <c r="P67" i="8"/>
  <c r="L66" i="8"/>
  <c r="BL66" i="8" s="1"/>
  <c r="M66" i="8" s="1"/>
  <c r="L64" i="8"/>
  <c r="BL64" i="8" s="1"/>
  <c r="M64" i="8" s="1"/>
  <c r="P61" i="8"/>
  <c r="Q60" i="8"/>
  <c r="O59" i="8"/>
  <c r="P57" i="8"/>
  <c r="O55" i="8"/>
  <c r="Q54" i="8"/>
  <c r="O49" i="8"/>
  <c r="Q48" i="8"/>
  <c r="O44" i="8"/>
  <c r="O42" i="8"/>
  <c r="O40" i="8"/>
  <c r="L37" i="8"/>
  <c r="BL37" i="8" s="1"/>
  <c r="M37" i="8" s="1"/>
  <c r="N113" i="8"/>
  <c r="N89" i="8"/>
  <c r="N57" i="8"/>
  <c r="O123" i="8"/>
  <c r="Q121" i="8"/>
  <c r="Q118" i="8"/>
  <c r="L117" i="8"/>
  <c r="BL117" i="8" s="1"/>
  <c r="M117" i="8" s="1"/>
  <c r="P114" i="8"/>
  <c r="O113" i="8"/>
  <c r="O112" i="8"/>
  <c r="O110" i="8"/>
  <c r="Q107" i="8"/>
  <c r="O103" i="8"/>
  <c r="Q99" i="8"/>
  <c r="O89" i="8"/>
  <c r="P88" i="8"/>
  <c r="O87" i="8"/>
  <c r="P86" i="8"/>
  <c r="O80" i="8"/>
  <c r="O73" i="8"/>
  <c r="P72" i="8"/>
  <c r="P69" i="8"/>
  <c r="Q68" i="8"/>
  <c r="O67" i="8"/>
  <c r="P65" i="8"/>
  <c r="O63" i="8"/>
  <c r="Q62" i="8"/>
  <c r="O57" i="8"/>
  <c r="Q56" i="8"/>
  <c r="O52" i="8"/>
  <c r="O50" i="8"/>
  <c r="O48" i="8"/>
  <c r="L46" i="8"/>
  <c r="BL46" i="8" s="1"/>
  <c r="M46" i="8" s="1"/>
  <c r="P43" i="8"/>
  <c r="L42" i="8"/>
  <c r="BL42" i="8" s="1"/>
  <c r="M42" i="8" s="1"/>
  <c r="L40" i="8"/>
  <c r="BL40" i="8" s="1"/>
  <c r="M40" i="8" s="1"/>
  <c r="P38" i="8"/>
  <c r="N77" i="8"/>
  <c r="O121" i="8"/>
  <c r="P120" i="8"/>
  <c r="L111" i="8"/>
  <c r="BL111" i="8" s="1"/>
  <c r="M111" i="8" s="1"/>
  <c r="Q101" i="8"/>
  <c r="P98" i="8"/>
  <c r="Q93" i="8"/>
  <c r="L85" i="8"/>
  <c r="BL85" i="8" s="1"/>
  <c r="M85" i="8" s="1"/>
  <c r="Q81" i="8"/>
  <c r="O78" i="8"/>
  <c r="Q75" i="8"/>
  <c r="O71" i="8"/>
  <c r="P59" i="8"/>
  <c r="O56" i="8"/>
  <c r="L54" i="8"/>
  <c r="BL54" i="8" s="1"/>
  <c r="M54" i="8" s="1"/>
  <c r="L50" i="8"/>
  <c r="BL50" i="8" s="1"/>
  <c r="M50" i="8" s="1"/>
  <c r="Q44" i="8"/>
  <c r="O37" i="8"/>
  <c r="Q38" i="8"/>
  <c r="N69" i="8"/>
  <c r="L123" i="8"/>
  <c r="BL123" i="8" s="1"/>
  <c r="M123" i="8" s="1"/>
  <c r="L120" i="8"/>
  <c r="BL120" i="8" s="1"/>
  <c r="M120" i="8" s="1"/>
  <c r="O95" i="8"/>
  <c r="L93" i="8"/>
  <c r="BL93" i="8" s="1"/>
  <c r="M93" i="8" s="1"/>
  <c r="O86" i="8"/>
  <c r="Q83" i="8"/>
  <c r="L71" i="8"/>
  <c r="BL71" i="8" s="1"/>
  <c r="M71" i="8" s="1"/>
  <c r="O68" i="8"/>
  <c r="Q64" i="8"/>
  <c r="O60" i="8"/>
  <c r="O58" i="8"/>
  <c r="L56" i="8"/>
  <c r="BL56" i="8" s="1"/>
  <c r="M56" i="8" s="1"/>
  <c r="P45" i="8"/>
  <c r="O43" i="8"/>
  <c r="P41" i="8"/>
  <c r="O39" i="8"/>
  <c r="Q36" i="8"/>
  <c r="H18" i="8"/>
  <c r="N18" i="8"/>
  <c r="D25" i="8" s="1"/>
  <c r="E41" i="8"/>
  <c r="B41" i="8"/>
  <c r="BK41" i="8" s="1"/>
  <c r="C41" i="8" s="1"/>
  <c r="E45" i="8"/>
  <c r="B45" i="8"/>
  <c r="BK45" i="8" s="1"/>
  <c r="C45" i="8" s="1"/>
  <c r="E49" i="8"/>
  <c r="AU49" i="8"/>
  <c r="E53" i="8"/>
  <c r="B53" i="8"/>
  <c r="BK53" i="8" s="1"/>
  <c r="C53" i="8" s="1"/>
  <c r="E57" i="8"/>
  <c r="B57" i="8"/>
  <c r="BK57" i="8" s="1"/>
  <c r="C57" i="8" s="1"/>
  <c r="AU57" i="8"/>
  <c r="E61" i="8"/>
  <c r="B61" i="8"/>
  <c r="BK61" i="8" s="1"/>
  <c r="C61" i="8" s="1"/>
  <c r="E65" i="8"/>
  <c r="B65" i="8"/>
  <c r="BK65" i="8" s="1"/>
  <c r="C65" i="8" s="1"/>
  <c r="AU65" i="8"/>
  <c r="E69" i="8"/>
  <c r="B69" i="8"/>
  <c r="BK69" i="8" s="1"/>
  <c r="C69" i="8" s="1"/>
  <c r="B73" i="8"/>
  <c r="BK73" i="8" s="1"/>
  <c r="C73" i="8" s="1"/>
  <c r="E73" i="8"/>
  <c r="AU73" i="8"/>
  <c r="E77" i="8"/>
  <c r="B77" i="8"/>
  <c r="BK77" i="8" s="1"/>
  <c r="C77" i="8" s="1"/>
  <c r="B81" i="8"/>
  <c r="BK81" i="8" s="1"/>
  <c r="C81" i="8" s="1"/>
  <c r="E81" i="8"/>
  <c r="AU81" i="8"/>
  <c r="B85" i="8"/>
  <c r="BK85" i="8" s="1"/>
  <c r="C85" i="8" s="1"/>
  <c r="E85" i="8"/>
  <c r="B89" i="8"/>
  <c r="BK89" i="8" s="1"/>
  <c r="C89" i="8" s="1"/>
  <c r="E89" i="8"/>
  <c r="AU89" i="8"/>
  <c r="E93" i="8"/>
  <c r="B93" i="8"/>
  <c r="BK93" i="8" s="1"/>
  <c r="C93" i="8" s="1"/>
  <c r="B97" i="8"/>
  <c r="BK97" i="8" s="1"/>
  <c r="C97" i="8" s="1"/>
  <c r="E97" i="8"/>
  <c r="AU97" i="8"/>
  <c r="E101" i="8"/>
  <c r="B101" i="8"/>
  <c r="BK101" i="8" s="1"/>
  <c r="C101" i="8" s="1"/>
  <c r="B105" i="8"/>
  <c r="BK105" i="8" s="1"/>
  <c r="C105" i="8" s="1"/>
  <c r="E105" i="8"/>
  <c r="AU105" i="8"/>
  <c r="B113" i="8"/>
  <c r="BK113" i="8" s="1"/>
  <c r="C113" i="8" s="1"/>
  <c r="E113" i="8"/>
  <c r="AU113" i="8"/>
  <c r="E117" i="8"/>
  <c r="B117" i="8"/>
  <c r="BK117" i="8" s="1"/>
  <c r="C117" i="8" s="1"/>
  <c r="B121" i="8"/>
  <c r="BK121" i="8" s="1"/>
  <c r="C121" i="8" s="1"/>
  <c r="E121" i="8"/>
  <c r="AU121" i="8"/>
  <c r="Q40" i="8"/>
  <c r="B49" i="8"/>
  <c r="BK49" i="8" s="1"/>
  <c r="C49" i="8" s="1"/>
  <c r="O64" i="8"/>
  <c r="O77" i="8"/>
  <c r="O94" i="8"/>
  <c r="L95" i="8"/>
  <c r="BL95" i="8" s="1"/>
  <c r="M95" i="8" s="1"/>
  <c r="B109" i="8"/>
  <c r="BK109" i="8" s="1"/>
  <c r="C109" i="8" s="1"/>
  <c r="Q119" i="8"/>
  <c r="Q124" i="8"/>
  <c r="L125" i="8"/>
  <c r="BL125" i="8" s="1"/>
  <c r="M125" i="8" s="1"/>
  <c r="N45" i="8"/>
  <c r="B36" i="8"/>
  <c r="AU36" i="8"/>
  <c r="Q46" i="8"/>
  <c r="O47" i="8"/>
  <c r="Q77" i="8"/>
  <c r="P82" i="8"/>
  <c r="P118" i="8"/>
  <c r="E125" i="8"/>
  <c r="N49" i="8"/>
  <c r="B64" i="8"/>
  <c r="BK64" i="8" s="1"/>
  <c r="C64" i="8" s="1"/>
  <c r="S36" i="1"/>
  <c r="S40" i="1"/>
  <c r="S52" i="1"/>
  <c r="S56" i="1"/>
  <c r="S68" i="1"/>
  <c r="S72" i="1"/>
  <c r="S84" i="1"/>
  <c r="S88" i="1"/>
  <c r="S100" i="1"/>
  <c r="S104" i="1"/>
  <c r="S116" i="1"/>
  <c r="S120" i="1"/>
  <c r="E48" i="8"/>
  <c r="B48" i="8"/>
  <c r="BK48" i="8" s="1"/>
  <c r="C48" i="8" s="1"/>
  <c r="B52" i="8"/>
  <c r="BK52" i="8" s="1"/>
  <c r="C52" i="8" s="1"/>
  <c r="E52" i="8"/>
  <c r="B60" i="8"/>
  <c r="BK60" i="8" s="1"/>
  <c r="C60" i="8" s="1"/>
  <c r="E60" i="8"/>
  <c r="E72" i="8"/>
  <c r="B72" i="8"/>
  <c r="BK72" i="8" s="1"/>
  <c r="C72" i="8" s="1"/>
  <c r="E76" i="8"/>
  <c r="B76" i="8"/>
  <c r="BK76" i="8" s="1"/>
  <c r="C76" i="8" s="1"/>
  <c r="E80" i="8"/>
  <c r="B80" i="8"/>
  <c r="BK80" i="8" s="1"/>
  <c r="C80" i="8" s="1"/>
  <c r="E84" i="8"/>
  <c r="B84" i="8"/>
  <c r="BK84" i="8" s="1"/>
  <c r="C84" i="8" s="1"/>
  <c r="E88" i="8"/>
  <c r="B88" i="8"/>
  <c r="BK88" i="8" s="1"/>
  <c r="C88" i="8" s="1"/>
  <c r="E92" i="8"/>
  <c r="B92" i="8"/>
  <c r="BK92" i="8" s="1"/>
  <c r="C92" i="8" s="1"/>
  <c r="E96" i="8"/>
  <c r="B96" i="8"/>
  <c r="BK96" i="8" s="1"/>
  <c r="C96" i="8" s="1"/>
  <c r="E100" i="8"/>
  <c r="B100" i="8"/>
  <c r="BK100" i="8" s="1"/>
  <c r="C100" i="8" s="1"/>
  <c r="E104" i="8"/>
  <c r="B104" i="8"/>
  <c r="BK104" i="8" s="1"/>
  <c r="C104" i="8" s="1"/>
  <c r="E108" i="8"/>
  <c r="B108" i="8"/>
  <c r="BK108" i="8" s="1"/>
  <c r="C108" i="8" s="1"/>
  <c r="E112" i="8"/>
  <c r="B112" i="8"/>
  <c r="BK112" i="8" s="1"/>
  <c r="C112" i="8" s="1"/>
  <c r="E116" i="8"/>
  <c r="B116" i="8"/>
  <c r="BK116" i="8" s="1"/>
  <c r="C116" i="8" s="1"/>
  <c r="E120" i="8"/>
  <c r="B120" i="8"/>
  <c r="BK120" i="8" s="1"/>
  <c r="C120" i="8" s="1"/>
  <c r="B124" i="8"/>
  <c r="BK124" i="8" s="1"/>
  <c r="C124" i="8" s="1"/>
  <c r="E124" i="8"/>
  <c r="E40" i="8"/>
  <c r="E44" i="8"/>
  <c r="D38" i="8"/>
  <c r="F38" i="8"/>
  <c r="D40" i="8"/>
  <c r="F40" i="8"/>
  <c r="D48" i="8"/>
  <c r="F48" i="8"/>
  <c r="D56" i="8"/>
  <c r="F56" i="8"/>
  <c r="D76" i="8"/>
  <c r="F76" i="8"/>
  <c r="D78" i="8"/>
  <c r="F78" i="8"/>
  <c r="D80" i="8"/>
  <c r="F80" i="8"/>
  <c r="D82" i="8"/>
  <c r="F82" i="8"/>
  <c r="D84" i="8"/>
  <c r="F84" i="8"/>
  <c r="D92" i="8"/>
  <c r="F92" i="8"/>
  <c r="D94" i="8"/>
  <c r="F94" i="8"/>
  <c r="D96" i="8"/>
  <c r="F96" i="8"/>
  <c r="D102" i="8"/>
  <c r="F102" i="8"/>
  <c r="D108" i="8"/>
  <c r="F108" i="8"/>
  <c r="D110" i="8"/>
  <c r="F110" i="8"/>
  <c r="D114" i="8"/>
  <c r="F114" i="8"/>
  <c r="D118" i="8"/>
  <c r="F118" i="8"/>
  <c r="F120" i="8"/>
  <c r="D120" i="8"/>
  <c r="D122" i="8"/>
  <c r="F122" i="8"/>
  <c r="E46" i="8"/>
  <c r="E54" i="8"/>
  <c r="E62" i="8"/>
  <c r="E70" i="8"/>
  <c r="E74" i="8"/>
  <c r="B74" i="8"/>
  <c r="BK74" i="8" s="1"/>
  <c r="C74" i="8" s="1"/>
  <c r="E78" i="8"/>
  <c r="E82" i="8"/>
  <c r="B82" i="8"/>
  <c r="BK82" i="8" s="1"/>
  <c r="C82" i="8" s="1"/>
  <c r="E86" i="8"/>
  <c r="E90" i="8"/>
  <c r="B90" i="8"/>
  <c r="BK90" i="8" s="1"/>
  <c r="C90" i="8" s="1"/>
  <c r="E94" i="8"/>
  <c r="E98" i="8"/>
  <c r="B98" i="8"/>
  <c r="BK98" i="8" s="1"/>
  <c r="C98" i="8" s="1"/>
  <c r="E102" i="8"/>
  <c r="E106" i="8"/>
  <c r="B106" i="8"/>
  <c r="BK106" i="8" s="1"/>
  <c r="C106" i="8" s="1"/>
  <c r="E110" i="8"/>
  <c r="E114" i="8"/>
  <c r="B114" i="8"/>
  <c r="BK114" i="8" s="1"/>
  <c r="C114" i="8" s="1"/>
  <c r="E118" i="8"/>
  <c r="E122" i="8"/>
  <c r="B122" i="8"/>
  <c r="BK122" i="8" s="1"/>
  <c r="C122" i="8" s="1"/>
  <c r="B39" i="8"/>
  <c r="BK39" i="8" s="1"/>
  <c r="C39" i="8" s="1"/>
  <c r="B42" i="8"/>
  <c r="BK42" i="8" s="1"/>
  <c r="C42" i="8" s="1"/>
  <c r="B54" i="8"/>
  <c r="BK54" i="8" s="1"/>
  <c r="C54" i="8" s="1"/>
  <c r="F58" i="8"/>
  <c r="F62" i="8"/>
  <c r="F68" i="8"/>
  <c r="B78" i="8"/>
  <c r="BK78" i="8" s="1"/>
  <c r="C78" i="8" s="1"/>
  <c r="B86" i="8"/>
  <c r="BK86" i="8" s="1"/>
  <c r="C86" i="8" s="1"/>
  <c r="B94" i="8"/>
  <c r="BK94" i="8" s="1"/>
  <c r="C94" i="8" s="1"/>
  <c r="F98" i="8"/>
  <c r="D100" i="8"/>
  <c r="D116" i="8"/>
  <c r="T33" i="1"/>
  <c r="T37" i="1"/>
  <c r="T41" i="1"/>
  <c r="T45" i="1"/>
  <c r="T49" i="1"/>
  <c r="T53" i="1"/>
  <c r="T57" i="1"/>
  <c r="T61" i="1"/>
  <c r="T65" i="1"/>
  <c r="T69" i="1"/>
  <c r="T73" i="1"/>
  <c r="T77" i="1"/>
  <c r="T81" i="1"/>
  <c r="T85" i="1"/>
  <c r="T89" i="1"/>
  <c r="T93" i="1"/>
  <c r="T97" i="1"/>
  <c r="T101" i="1"/>
  <c r="T105" i="1"/>
  <c r="T109" i="1"/>
  <c r="T113" i="1"/>
  <c r="T117" i="1"/>
  <c r="T121" i="1"/>
  <c r="B46" i="8"/>
  <c r="BK46" i="8" s="1"/>
  <c r="C46" i="8" s="1"/>
  <c r="F50" i="8"/>
  <c r="F54" i="8"/>
  <c r="F60" i="8"/>
  <c r="F86" i="8"/>
  <c r="F112" i="8"/>
  <c r="B118" i="8"/>
  <c r="BK118" i="8" s="1"/>
  <c r="C118" i="8" s="1"/>
  <c r="D64" i="8"/>
  <c r="D124" i="8"/>
  <c r="D77" i="8"/>
  <c r="F77" i="8"/>
  <c r="D87" i="8"/>
  <c r="F87" i="8"/>
  <c r="D103" i="8"/>
  <c r="F103" i="8"/>
  <c r="D111" i="8"/>
  <c r="F111" i="8"/>
  <c r="D117" i="8"/>
  <c r="F117" i="8"/>
  <c r="F119" i="8"/>
  <c r="D119" i="8"/>
  <c r="D125" i="8"/>
  <c r="F125" i="8"/>
  <c r="E43" i="8"/>
  <c r="E47" i="8"/>
  <c r="E51" i="8"/>
  <c r="E55" i="8"/>
  <c r="E59" i="8"/>
  <c r="E63" i="8"/>
  <c r="E67" i="8"/>
  <c r="E75" i="8"/>
  <c r="E83" i="8"/>
  <c r="E91" i="8"/>
  <c r="B91" i="8"/>
  <c r="BK91" i="8" s="1"/>
  <c r="C91" i="8" s="1"/>
  <c r="E99" i="8"/>
  <c r="B99" i="8"/>
  <c r="BK99" i="8" s="1"/>
  <c r="C99" i="8" s="1"/>
  <c r="E107" i="8"/>
  <c r="B107" i="8"/>
  <c r="BK107" i="8" s="1"/>
  <c r="C107" i="8" s="1"/>
  <c r="E115" i="8"/>
  <c r="B115" i="8"/>
  <c r="BK115" i="8" s="1"/>
  <c r="C115" i="8" s="1"/>
  <c r="B119" i="8"/>
  <c r="BK119" i="8" s="1"/>
  <c r="C119" i="8" s="1"/>
  <c r="E119" i="8"/>
  <c r="F39" i="8"/>
  <c r="F47" i="8"/>
  <c r="F55" i="8"/>
  <c r="F63" i="8"/>
  <c r="F91" i="8"/>
  <c r="F113" i="8"/>
  <c r="D95" i="8"/>
  <c r="D109" i="8"/>
  <c r="T46" i="8" l="1"/>
  <c r="R46" i="8"/>
  <c r="AG46" i="8" s="1"/>
  <c r="S46" i="8"/>
  <c r="U46" i="8"/>
  <c r="R83" i="8"/>
  <c r="AG83" i="8" s="1"/>
  <c r="T83" i="8"/>
  <c r="S83" i="8"/>
  <c r="U83" i="8"/>
  <c r="T62" i="8"/>
  <c r="S62" i="8"/>
  <c r="U62" i="8"/>
  <c r="R62" i="8"/>
  <c r="AG62" i="8" s="1"/>
  <c r="T68" i="8"/>
  <c r="U68" i="8"/>
  <c r="S68" i="8"/>
  <c r="R68" i="8"/>
  <c r="AG68" i="8" s="1"/>
  <c r="R42" i="8"/>
  <c r="AG42" i="8" s="1"/>
  <c r="U42" i="8"/>
  <c r="S42" i="8"/>
  <c r="T42" i="8"/>
  <c r="T73" i="8"/>
  <c r="R73" i="8"/>
  <c r="AG73" i="8" s="1"/>
  <c r="U73" i="8"/>
  <c r="S73" i="8"/>
  <c r="AG115" i="8"/>
  <c r="R115" i="8"/>
  <c r="T115" i="8"/>
  <c r="S115" i="8"/>
  <c r="U115" i="8"/>
  <c r="AG105" i="8"/>
  <c r="T105" i="8"/>
  <c r="R105" i="8"/>
  <c r="U105" i="8"/>
  <c r="S105" i="8"/>
  <c r="T123" i="8"/>
  <c r="R123" i="8"/>
  <c r="AG123" i="8" s="1"/>
  <c r="S123" i="8"/>
  <c r="U123" i="8"/>
  <c r="BL36" i="8"/>
  <c r="M36" i="8" s="1"/>
  <c r="CD14" i="8"/>
  <c r="CE14" i="8"/>
  <c r="CB14" i="8"/>
  <c r="T43" i="8"/>
  <c r="AG43" i="8"/>
  <c r="S43" i="8"/>
  <c r="U43" i="8"/>
  <c r="R43" i="8"/>
  <c r="AG51" i="8"/>
  <c r="T51" i="8"/>
  <c r="R51" i="8"/>
  <c r="U51" i="8"/>
  <c r="S51" i="8"/>
  <c r="AG59" i="8"/>
  <c r="T59" i="8"/>
  <c r="R59" i="8"/>
  <c r="U59" i="8"/>
  <c r="S59" i="8"/>
  <c r="T67" i="8"/>
  <c r="R67" i="8"/>
  <c r="AG67" i="8" s="1"/>
  <c r="S67" i="8"/>
  <c r="U67" i="8"/>
  <c r="T71" i="8"/>
  <c r="R71" i="8"/>
  <c r="AG71" i="8" s="1"/>
  <c r="S71" i="8"/>
  <c r="U71" i="8"/>
  <c r="AG103" i="8"/>
  <c r="T103" i="8"/>
  <c r="R103" i="8"/>
  <c r="S103" i="8"/>
  <c r="U103" i="8"/>
  <c r="T125" i="8"/>
  <c r="R125" i="8"/>
  <c r="AG125" i="8" s="1"/>
  <c r="U125" i="8"/>
  <c r="S125" i="8"/>
  <c r="T74" i="8"/>
  <c r="U74" i="8"/>
  <c r="R74" i="8"/>
  <c r="AG74" i="8" s="1"/>
  <c r="S74" i="8"/>
  <c r="AG82" i="8"/>
  <c r="T82" i="8"/>
  <c r="U82" i="8"/>
  <c r="R82" i="8"/>
  <c r="S82" i="8"/>
  <c r="AG90" i="8"/>
  <c r="U90" i="8"/>
  <c r="R90" i="8"/>
  <c r="T90" i="8"/>
  <c r="S90" i="8"/>
  <c r="T98" i="8"/>
  <c r="U98" i="8"/>
  <c r="R98" i="8"/>
  <c r="AG98" i="8" s="1"/>
  <c r="S98" i="8"/>
  <c r="T106" i="8"/>
  <c r="U106" i="8"/>
  <c r="R106" i="8"/>
  <c r="AG106" i="8" s="1"/>
  <c r="S106" i="8"/>
  <c r="AG114" i="8"/>
  <c r="T114" i="8"/>
  <c r="U114" i="8"/>
  <c r="R114" i="8"/>
  <c r="S114" i="8"/>
  <c r="T124" i="8"/>
  <c r="U124" i="8"/>
  <c r="S124" i="8"/>
  <c r="R124" i="8"/>
  <c r="AG124" i="8" s="1"/>
  <c r="T40" i="8"/>
  <c r="U40" i="8"/>
  <c r="R40" i="8"/>
  <c r="AG40" i="8" s="1"/>
  <c r="S40" i="8"/>
  <c r="R36" i="8"/>
  <c r="AG36" i="8" s="1"/>
  <c r="T36" i="8"/>
  <c r="S36" i="8"/>
  <c r="U36" i="8"/>
  <c r="T64" i="8"/>
  <c r="AG64" i="8"/>
  <c r="S64" i="8"/>
  <c r="U64" i="8"/>
  <c r="R64" i="8"/>
  <c r="AG44" i="8"/>
  <c r="T44" i="8"/>
  <c r="R44" i="8"/>
  <c r="U44" i="8"/>
  <c r="S44" i="8"/>
  <c r="AG81" i="8"/>
  <c r="T81" i="8"/>
  <c r="R81" i="8"/>
  <c r="U81" i="8"/>
  <c r="S81" i="8"/>
  <c r="T101" i="8"/>
  <c r="R101" i="8"/>
  <c r="AG101" i="8" s="1"/>
  <c r="U101" i="8"/>
  <c r="S101" i="8"/>
  <c r="T99" i="8"/>
  <c r="R99" i="8"/>
  <c r="AG99" i="8" s="1"/>
  <c r="S99" i="8"/>
  <c r="U99" i="8"/>
  <c r="AG118" i="8"/>
  <c r="T118" i="8"/>
  <c r="U118" i="8"/>
  <c r="R118" i="8"/>
  <c r="S118" i="8"/>
  <c r="T54" i="8"/>
  <c r="S54" i="8"/>
  <c r="U54" i="8"/>
  <c r="R54" i="8"/>
  <c r="AG54" i="8" s="1"/>
  <c r="T60" i="8"/>
  <c r="S60" i="8"/>
  <c r="U60" i="8"/>
  <c r="R60" i="8"/>
  <c r="AG60" i="8" s="1"/>
  <c r="T50" i="8"/>
  <c r="S50" i="8"/>
  <c r="U50" i="8"/>
  <c r="R50" i="8"/>
  <c r="AG50" i="8" s="1"/>
  <c r="AG113" i="8"/>
  <c r="T113" i="8"/>
  <c r="R113" i="8"/>
  <c r="U113" i="8"/>
  <c r="S113" i="8"/>
  <c r="T41" i="8"/>
  <c r="S41" i="8"/>
  <c r="U41" i="8"/>
  <c r="R41" i="8"/>
  <c r="AG41" i="8" s="1"/>
  <c r="T49" i="8"/>
  <c r="U49" i="8"/>
  <c r="S49" i="8"/>
  <c r="R49" i="8"/>
  <c r="AG49" i="8" s="1"/>
  <c r="AG57" i="8"/>
  <c r="T57" i="8"/>
  <c r="U57" i="8"/>
  <c r="R57" i="8"/>
  <c r="S57" i="8"/>
  <c r="AG65" i="8"/>
  <c r="T65" i="8"/>
  <c r="R65" i="8"/>
  <c r="U65" i="8"/>
  <c r="S65" i="8"/>
  <c r="AG79" i="8"/>
  <c r="T79" i="8"/>
  <c r="R79" i="8"/>
  <c r="S79" i="8"/>
  <c r="U79" i="8"/>
  <c r="T111" i="8"/>
  <c r="R111" i="8"/>
  <c r="AG111" i="8" s="1"/>
  <c r="S111" i="8"/>
  <c r="U111" i="8"/>
  <c r="T72" i="8"/>
  <c r="U72" i="8"/>
  <c r="AG72" i="8"/>
  <c r="S72" i="8"/>
  <c r="R72" i="8"/>
  <c r="T80" i="8"/>
  <c r="U80" i="8"/>
  <c r="S80" i="8"/>
  <c r="R80" i="8"/>
  <c r="AG80" i="8" s="1"/>
  <c r="T88" i="8"/>
  <c r="U88" i="8"/>
  <c r="S88" i="8"/>
  <c r="R88" i="8"/>
  <c r="AG88" i="8" s="1"/>
  <c r="T96" i="8"/>
  <c r="AG96" i="8"/>
  <c r="U96" i="8"/>
  <c r="S96" i="8"/>
  <c r="R96" i="8"/>
  <c r="T104" i="8"/>
  <c r="AG104" i="8"/>
  <c r="U104" i="8"/>
  <c r="S104" i="8"/>
  <c r="R104" i="8"/>
  <c r="T112" i="8"/>
  <c r="U112" i="8"/>
  <c r="S112" i="8"/>
  <c r="R112" i="8"/>
  <c r="AG112" i="8" s="1"/>
  <c r="AG77" i="8"/>
  <c r="T77" i="8"/>
  <c r="R77" i="8"/>
  <c r="U77" i="8"/>
  <c r="S77" i="8"/>
  <c r="CD16" i="8"/>
  <c r="H17" i="8"/>
  <c r="G21" i="8" s="1"/>
  <c r="CB16" i="8"/>
  <c r="CE16" i="8"/>
  <c r="BK36" i="8"/>
  <c r="C36" i="8" s="1"/>
  <c r="T119" i="8"/>
  <c r="AG119" i="8"/>
  <c r="R119" i="8"/>
  <c r="S119" i="8"/>
  <c r="U119" i="8"/>
  <c r="T56" i="8"/>
  <c r="S56" i="8"/>
  <c r="U56" i="8"/>
  <c r="R56" i="8"/>
  <c r="AG56" i="8" s="1"/>
  <c r="T121" i="8"/>
  <c r="R121" i="8"/>
  <c r="AG121" i="8" s="1"/>
  <c r="U121" i="8"/>
  <c r="S121" i="8"/>
  <c r="T91" i="8"/>
  <c r="R91" i="8"/>
  <c r="AG91" i="8" s="1"/>
  <c r="S91" i="8"/>
  <c r="U91" i="8"/>
  <c r="T58" i="8"/>
  <c r="S58" i="8"/>
  <c r="U58" i="8"/>
  <c r="R58" i="8"/>
  <c r="AG58" i="8" s="1"/>
  <c r="AG109" i="8"/>
  <c r="T109" i="8"/>
  <c r="R109" i="8"/>
  <c r="U109" i="8"/>
  <c r="S109" i="8"/>
  <c r="AG89" i="8"/>
  <c r="T89" i="8"/>
  <c r="R89" i="8"/>
  <c r="U89" i="8"/>
  <c r="S89" i="8"/>
  <c r="T120" i="8"/>
  <c r="AG120" i="8"/>
  <c r="U120" i="8"/>
  <c r="S120" i="8"/>
  <c r="R120" i="8"/>
  <c r="T39" i="8"/>
  <c r="R39" i="8"/>
  <c r="AG39" i="8" s="1"/>
  <c r="S39" i="8"/>
  <c r="U39" i="8"/>
  <c r="T47" i="8"/>
  <c r="U47" i="8"/>
  <c r="S47" i="8"/>
  <c r="R47" i="8"/>
  <c r="AG47" i="8" s="1"/>
  <c r="AG55" i="8"/>
  <c r="T55" i="8"/>
  <c r="R55" i="8"/>
  <c r="S55" i="8"/>
  <c r="U55" i="8"/>
  <c r="T63" i="8"/>
  <c r="R63" i="8"/>
  <c r="AG63" i="8" s="1"/>
  <c r="U63" i="8"/>
  <c r="S63" i="8"/>
  <c r="T87" i="8"/>
  <c r="AG87" i="8"/>
  <c r="R87" i="8"/>
  <c r="S87" i="8"/>
  <c r="U87" i="8"/>
  <c r="T117" i="8"/>
  <c r="AG117" i="8"/>
  <c r="R117" i="8"/>
  <c r="U117" i="8"/>
  <c r="S117" i="8"/>
  <c r="T122" i="8"/>
  <c r="U122" i="8"/>
  <c r="R122" i="8"/>
  <c r="AG122" i="8" s="1"/>
  <c r="S122" i="8"/>
  <c r="T70" i="8"/>
  <c r="U70" i="8"/>
  <c r="R70" i="8"/>
  <c r="AG70" i="8" s="1"/>
  <c r="S70" i="8"/>
  <c r="AG78" i="8"/>
  <c r="T78" i="8"/>
  <c r="U78" i="8"/>
  <c r="R78" i="8"/>
  <c r="S78" i="8"/>
  <c r="AG86" i="8"/>
  <c r="T86" i="8"/>
  <c r="U86" i="8"/>
  <c r="R86" i="8"/>
  <c r="S86" i="8"/>
  <c r="T94" i="8"/>
  <c r="U94" i="8"/>
  <c r="R94" i="8"/>
  <c r="AG94" i="8" s="1"/>
  <c r="S94" i="8"/>
  <c r="T102" i="8"/>
  <c r="U102" i="8"/>
  <c r="R102" i="8"/>
  <c r="AG102" i="8" s="1"/>
  <c r="S102" i="8"/>
  <c r="AG110" i="8"/>
  <c r="T110" i="8"/>
  <c r="U110" i="8"/>
  <c r="R110" i="8"/>
  <c r="S110" i="8"/>
  <c r="AG38" i="8"/>
  <c r="U38" i="8"/>
  <c r="S38" i="8"/>
  <c r="R38" i="8"/>
  <c r="T38" i="8"/>
  <c r="H21" i="8" s="1"/>
  <c r="D23" i="8" s="1"/>
  <c r="AG75" i="8"/>
  <c r="T75" i="8"/>
  <c r="R75" i="8"/>
  <c r="S75" i="8"/>
  <c r="U75" i="8"/>
  <c r="T93" i="8"/>
  <c r="R93" i="8"/>
  <c r="AG93" i="8" s="1"/>
  <c r="U93" i="8"/>
  <c r="S93" i="8"/>
  <c r="T107" i="8"/>
  <c r="AG107" i="8"/>
  <c r="R107" i="8"/>
  <c r="S107" i="8"/>
  <c r="U107" i="8"/>
  <c r="AG48" i="8"/>
  <c r="T48" i="8"/>
  <c r="R48" i="8"/>
  <c r="S48" i="8"/>
  <c r="U48" i="8"/>
  <c r="T66" i="8"/>
  <c r="U66" i="8"/>
  <c r="R66" i="8"/>
  <c r="AG66" i="8" s="1"/>
  <c r="S66" i="8"/>
  <c r="R97" i="8"/>
  <c r="AG97" i="8" s="1"/>
  <c r="U97" i="8"/>
  <c r="T97" i="8"/>
  <c r="S97" i="8"/>
  <c r="AG45" i="8"/>
  <c r="T45" i="8"/>
  <c r="S45" i="8"/>
  <c r="U45" i="8"/>
  <c r="R45" i="8"/>
  <c r="AG53" i="8"/>
  <c r="T53" i="8"/>
  <c r="R53" i="8"/>
  <c r="S53" i="8"/>
  <c r="U53" i="8"/>
  <c r="AG61" i="8"/>
  <c r="T61" i="8"/>
  <c r="R61" i="8"/>
  <c r="U61" i="8"/>
  <c r="S61" i="8"/>
  <c r="T69" i="8"/>
  <c r="R69" i="8"/>
  <c r="AG69" i="8" s="1"/>
  <c r="U69" i="8"/>
  <c r="S69" i="8"/>
  <c r="T95" i="8"/>
  <c r="AG95" i="8"/>
  <c r="R95" i="8"/>
  <c r="S95" i="8"/>
  <c r="U95" i="8"/>
  <c r="T76" i="8"/>
  <c r="U76" i="8"/>
  <c r="S76" i="8"/>
  <c r="R76" i="8"/>
  <c r="AG76" i="8" s="1"/>
  <c r="U84" i="8"/>
  <c r="T84" i="8"/>
  <c r="S84" i="8"/>
  <c r="R84" i="8"/>
  <c r="AG84" i="8" s="1"/>
  <c r="U92" i="8"/>
  <c r="T92" i="8"/>
  <c r="S92" i="8"/>
  <c r="R92" i="8"/>
  <c r="AG92" i="8" s="1"/>
  <c r="AG100" i="8"/>
  <c r="U100" i="8"/>
  <c r="T100" i="8"/>
  <c r="S100" i="8"/>
  <c r="R100" i="8"/>
  <c r="AG108" i="8"/>
  <c r="T108" i="8"/>
  <c r="U108" i="8"/>
  <c r="S108" i="8"/>
  <c r="R108" i="8"/>
  <c r="AG116" i="8"/>
  <c r="T116" i="8"/>
  <c r="U116" i="8"/>
  <c r="S116" i="8"/>
  <c r="R116" i="8"/>
  <c r="CB23" i="8" l="1"/>
  <c r="CB22" i="8"/>
  <c r="I21" i="8"/>
  <c r="CB11" i="8" s="1"/>
  <c r="D26" i="8"/>
</calcChain>
</file>

<file path=xl/sharedStrings.xml><?xml version="1.0" encoding="utf-8"?>
<sst xmlns="http://schemas.openxmlformats.org/spreadsheetml/2006/main" count="285" uniqueCount="172">
  <si>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</si>
  <si>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</si>
  <si>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</si>
  <si>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</si>
  <si>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</si>
  <si>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</si>
  <si>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</si>
  <si>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</si>
  <si>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</si>
  <si>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</si>
  <si>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</si>
  <si>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</si>
  <si>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</si>
  <si>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</si>
  <si>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</si>
  <si>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</si>
  <si>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</si>
  <si>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</si>
  <si>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</si>
  <si>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</si>
  <si>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</si>
  <si>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</si>
  <si>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</si>
  <si>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</si>
  <si>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</si>
  <si>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</si>
  <si>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</si>
  <si>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</si>
  <si>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</si>
  <si>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</si>
  <si>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</si>
  <si>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</si>
  <si>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</si>
  <si>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</si>
  <si>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</si>
  <si>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</si>
  <si>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</si>
  <si>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</si>
  <si>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</si>
  <si>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</si>
  <si>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</si>
  <si>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</si>
  <si>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</si>
  <si>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</si>
  <si>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</si>
  <si>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</si>
  <si>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Data</t>
  </si>
  <si>
    <t>Calculation</t>
  </si>
  <si>
    <t>Exists</t>
  </si>
  <si>
    <t>n</t>
  </si>
  <si>
    <t>t-value</t>
  </si>
  <si>
    <t>Size (n)</t>
  </si>
  <si>
    <t>Size (N)</t>
  </si>
  <si>
    <t>Requirement</t>
  </si>
  <si>
    <t>Met?</t>
  </si>
  <si>
    <t>Fail?</t>
  </si>
  <si>
    <t>Pass?</t>
  </si>
  <si>
    <t>Maximum Tests:</t>
  </si>
  <si>
    <t>HC+NOx (N-met?):</t>
  </si>
  <si>
    <t>CO (N-met?):</t>
  </si>
  <si>
    <t>CO?</t>
  </si>
  <si>
    <t>Current PLT Test Status:</t>
  </si>
  <si>
    <t>Calculated Results Data</t>
  </si>
  <si>
    <t>CO - Calculations</t>
  </si>
  <si>
    <t>Large SI</t>
  </si>
  <si>
    <t>Small SI</t>
  </si>
  <si>
    <t>Notes:</t>
  </si>
  <si>
    <t>HC+NOx - Calculations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</si>
  <si>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</si>
  <si>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</si>
  <si>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</si>
  <si>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</si>
  <si>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</si>
  <si>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</si>
  <si>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</si>
  <si>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</si>
  <si>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</si>
  <si>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</si>
  <si>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</si>
  <si>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</si>
  <si>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</si>
  <si>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</si>
  <si>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</si>
  <si>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</si>
  <si>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</si>
  <si>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</si>
  <si>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</si>
  <si>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Projected Annual Production Volume:</t>
  </si>
  <si>
    <t>Carryover?</t>
  </si>
  <si>
    <t>HC</t>
  </si>
  <si>
    <t xml:space="preserve">Initial </t>
  </si>
  <si>
    <t>HC?</t>
  </si>
  <si>
    <t>CO (passing status?)</t>
  </si>
  <si>
    <t>Rounded Result</t>
  </si>
  <si>
    <t>Det. Result</t>
  </si>
  <si>
    <t>CO Test #</t>
  </si>
  <si>
    <t>CO Binary</t>
  </si>
  <si>
    <t>HC+NOx Binary</t>
  </si>
  <si>
    <t>Additive</t>
  </si>
  <si>
    <t>Multiplicative</t>
  </si>
  <si>
    <t>Production Period</t>
  </si>
  <si>
    <t>From:</t>
  </si>
  <si>
    <t>To:</t>
  </si>
  <si>
    <t xml:space="preserve"> </t>
  </si>
  <si>
    <t>t-value CO</t>
  </si>
  <si>
    <t>t-value HC+NOx</t>
  </si>
  <si>
    <t>Final or</t>
  </si>
  <si>
    <t>Initial?</t>
  </si>
  <si>
    <t>final</t>
  </si>
  <si>
    <t>N/A</t>
  </si>
  <si>
    <t>initial</t>
  </si>
  <si>
    <t>Are you required to test CO?</t>
  </si>
  <si>
    <t>HC+NOx (passing status?)</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</si>
  <si>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</si>
  <si>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</si>
  <si>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</si>
  <si>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</si>
  <si>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</si>
  <si>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</si>
  <si>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</si>
  <si>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</si>
  <si>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</si>
  <si>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</si>
  <si>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</si>
  <si>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</si>
  <si>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</si>
  <si>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</si>
  <si>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</si>
  <si>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</si>
  <si>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</si>
  <si>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</si>
  <si>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</si>
  <si>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Quarter</t>
  </si>
  <si>
    <t>Engine Fuel Type:</t>
  </si>
  <si>
    <t>Natural Gas</t>
  </si>
  <si>
    <t>Alcohol</t>
  </si>
  <si>
    <t>Gasoline/LPG</t>
  </si>
  <si>
    <t>Current Quarter:</t>
  </si>
  <si>
    <t>United States</t>
  </si>
  <si>
    <t>Office of Transportation and Air Quality</t>
  </si>
  <si>
    <t>Manufacturer Production Line Testing Report for Large Spark Ignition Engines</t>
  </si>
  <si>
    <t>Manufacturer Notes</t>
  </si>
  <si>
    <t>OMB No. 2060-0338</t>
  </si>
  <si>
    <t xml:space="preserve">Approval Expires on </t>
  </si>
  <si>
    <t>EPA Form  5900-130</t>
  </si>
  <si>
    <t xml:space="preserve">Manufacturer Data Submission Template -- INSTRUCTIONS </t>
  </si>
  <si>
    <t>Basic Information</t>
  </si>
  <si>
    <t>Paperwork Reduction Act Notice</t>
  </si>
  <si>
    <t>PASSING STATUS:</t>
  </si>
  <si>
    <t>Submission Date</t>
  </si>
  <si>
    <t xml:space="preserve">EPA </t>
  </si>
  <si>
    <t>APPROVED</t>
  </si>
  <si>
    <t>HC+NOx Emission Limit</t>
  </si>
  <si>
    <t>CO Emission Limit</t>
  </si>
  <si>
    <t>Environmental Protection Agency</t>
  </si>
  <si>
    <t>NOx</t>
  </si>
  <si>
    <t>DF (HC)</t>
  </si>
  <si>
    <t>DF Type (HC)</t>
  </si>
  <si>
    <t>DF (NOx)</t>
  </si>
  <si>
    <t>DF Type (NOx)</t>
  </si>
  <si>
    <t>DF (CO)</t>
  </si>
  <si>
    <t>DF Type (CO)</t>
  </si>
  <si>
    <t>Rounded</t>
  </si>
  <si>
    <t>HC Final</t>
  </si>
  <si>
    <t>HC+NOx Final</t>
  </si>
  <si>
    <t>NOx Final</t>
  </si>
  <si>
    <t>CO Final</t>
  </si>
  <si>
    <t>Pre-approved reduced required sample size*:</t>
  </si>
  <si>
    <t xml:space="preserve"> *If left blank, minimum required sample size = 8 (for projected production &gt; 800) </t>
  </si>
  <si>
    <t xml:space="preserve">  or 1% of projected production (for projected production &lt;= 800).</t>
  </si>
  <si>
    <t>Last Revision: August 2010    Version Number: 4.6</t>
  </si>
  <si>
    <t>This collection of information is approved by OMB under the Paperwork Reduction Act, 44 U.S.C. 3501 et seq. (OMB Control No. 2060-0338). Responses to this collection of information are mandatory (40 CFR 1048).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</si>
</sst>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0.0_);\(#,##0.0\)"/>
    <numFmt numFmtId="166" formatCode="#,##0.000"/>
    <numFmt numFmtId="167" formatCode="0.0%"/>
    <numFmt numFmtId="168" formatCode="h:mm;@"/>
    <numFmt numFmtId="169" formatCode="0.0"/>
  </numFmts>
  <fonts count="38" x14ac:knownFonts="1">
    <font>
      <sz val="10"/>
      <name val="Arial"/>
    </font>
    <font>
      <sz val="10"/>
      <name val="Arial"/>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b/>
      <i/>
      <sz val="10"/>
      <name val="Arial"/>
      <family val="2"/>
    </font>
    <font>
      <b/>
      <u/>
      <sz val="8"/>
      <name val="Arial"/>
      <family val="2"/>
    </font>
    <font>
      <sz val="8"/>
      <name val="Arial"/>
      <family val="2"/>
    </font>
    <font>
      <sz val="8"/>
      <color indexed="8"/>
      <name val="Arial"/>
      <family val="2"/>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12"/>
      <name val="Arial"/>
      <family val="2"/>
    </font>
    <font>
      <b/>
      <sz val="14"/>
      <name val="Arial"/>
      <family val="2"/>
    </font>
    <font>
      <sz val="12"/>
      <color indexed="9"/>
      <name val="Arial"/>
      <family val="2"/>
    </font>
    <font>
      <b/>
      <sz val="12"/>
      <color indexed="12"/>
      <name val="Arial"/>
      <family val="2"/>
    </font>
    <font>
      <b/>
      <sz val="12"/>
      <color indexed="18"/>
      <name val="Arial"/>
      <family val="2"/>
    </font>
    <font>
      <b/>
      <sz val="10"/>
      <color indexed="9"/>
      <name val="Arial"/>
      <family val="2"/>
    </font>
    <font>
      <sz val="10"/>
      <color indexed="10"/>
      <name val="Arial"/>
      <family val="2"/>
    </font>
    <font>
      <sz val="10"/>
      <color rgb="FFFF0000"/>
      <name val="Arial"/>
      <family val="2"/>
    </font>
    <font>
      <b/>
      <sz val="10"/>
      <color rgb="FFFF0000"/>
      <name val="Arial"/>
      <family val="2"/>
    </font>
    <font>
      <sz val="8"/>
      <color rgb="FFFF0000"/>
      <name val="Arial"/>
      <family val="2"/>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s>
  <borders count="1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1">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5" fillId="0" borderId="0" xfId="0" applyFont="1" applyFill="1"/>
    <xf numFmtId="0" fontId="0" fillId="2" borderId="0" xfId="0" applyFill="1"/>
    <xf numFmtId="0" fontId="3" fillId="2" borderId="0" xfId="0" applyFont="1" applyFill="1"/>
    <xf numFmtId="0" fontId="9" fillId="2" borderId="0" xfId="0" applyFont="1" applyFill="1"/>
    <xf numFmtId="0" fontId="0" fillId="2" borderId="0" xfId="0" applyFill="1" applyBorder="1"/>
    <xf numFmtId="0" fontId="0" fillId="2" borderId="0" xfId="0" applyFill="1" applyBorder="1" applyAlignment="1">
      <alignment horizontal="center"/>
    </xf>
    <xf numFmtId="0" fontId="2" fillId="2" borderId="0" xfId="0" applyFont="1" applyFill="1"/>
    <xf numFmtId="0" fontId="9" fillId="2" borderId="0" xfId="0" applyFont="1" applyFill="1" applyAlignment="1">
      <alignment horizontal="center"/>
    </xf>
    <xf numFmtId="0" fontId="9" fillId="2" borderId="0" xfId="0" applyFont="1" applyFill="1" applyBorder="1" applyAlignment="1">
      <alignment horizontal="center"/>
    </xf>
    <xf numFmtId="0" fontId="2" fillId="2" borderId="0" xfId="0" applyFont="1" applyFill="1" applyBorder="1"/>
    <xf numFmtId="0" fontId="0" fillId="2" borderId="1" xfId="0" applyFill="1" applyBorder="1"/>
    <xf numFmtId="0" fontId="0" fillId="2" borderId="2" xfId="0" applyFill="1" applyBorder="1"/>
    <xf numFmtId="164" fontId="2" fillId="0" borderId="3" xfId="0" applyNumberFormat="1"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3" xfId="0" applyFont="1" applyBorder="1" applyAlignment="1" applyProtection="1">
      <alignment horizontal="center"/>
      <protection hidden="1"/>
    </xf>
    <xf numFmtId="43" fontId="10" fillId="0" borderId="0" xfId="0" applyNumberFormat="1" applyFont="1" applyFill="1" applyBorder="1" applyProtection="1">
      <protection hidden="1"/>
    </xf>
    <xf numFmtId="14" fontId="0" fillId="0" borderId="0" xfId="0" applyNumberFormat="1"/>
    <xf numFmtId="167" fontId="0" fillId="0" borderId="0" xfId="0" applyNumberFormat="1"/>
    <xf numFmtId="0" fontId="3" fillId="0" borderId="3" xfId="0" applyFont="1" applyBorder="1" applyAlignment="1">
      <alignment horizontal="center"/>
    </xf>
    <xf numFmtId="49" fontId="0" fillId="0" borderId="0" xfId="0" applyNumberFormat="1"/>
    <xf numFmtId="0" fontId="0" fillId="3" borderId="0" xfId="0" applyFill="1"/>
    <xf numFmtId="0" fontId="3" fillId="3" borderId="0" xfId="0" applyFont="1" applyFill="1" applyAlignment="1">
      <alignment horizontal="center"/>
    </xf>
    <xf numFmtId="49" fontId="0" fillId="3" borderId="0" xfId="0" applyNumberFormat="1" applyFill="1"/>
    <xf numFmtId="0" fontId="16" fillId="3" borderId="0" xfId="0" applyFont="1" applyFill="1"/>
    <xf numFmtId="0" fontId="3" fillId="3" borderId="3" xfId="0" applyFont="1" applyFill="1" applyBorder="1" applyAlignment="1">
      <alignment horizontal="center"/>
    </xf>
    <xf numFmtId="0" fontId="0" fillId="3" borderId="0" xfId="0" applyFill="1" applyAlignment="1">
      <alignment horizontal="center"/>
    </xf>
    <xf numFmtId="168" fontId="2" fillId="0" borderId="3"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4" xfId="0" applyFont="1" applyFill="1" applyBorder="1"/>
    <xf numFmtId="0" fontId="0" fillId="2" borderId="5" xfId="0" applyFill="1" applyBorder="1"/>
    <xf numFmtId="38" fontId="2" fillId="2" borderId="0" xfId="0" applyNumberFormat="1" applyFont="1" applyFill="1" applyBorder="1" applyAlignment="1" applyProtection="1">
      <alignment horizontal="left"/>
      <protection locked="0"/>
    </xf>
    <xf numFmtId="0" fontId="2" fillId="0" borderId="6" xfId="0" applyFont="1" applyFill="1" applyBorder="1" applyAlignment="1" applyProtection="1">
      <alignment horizontal="center"/>
      <protection locked="0"/>
    </xf>
    <xf numFmtId="38" fontId="0" fillId="3" borderId="0" xfId="0" applyNumberFormat="1" applyFill="1"/>
    <xf numFmtId="0" fontId="3" fillId="0" borderId="0" xfId="0" applyFont="1" applyAlignment="1"/>
    <xf numFmtId="0" fontId="3" fillId="0" borderId="0" xfId="0" applyFont="1" applyBorder="1" applyAlignment="1">
      <alignment horizontal="center"/>
    </xf>
    <xf numFmtId="164" fontId="9" fillId="2" borderId="0" xfId="0" applyNumberFormat="1" applyFont="1" applyFill="1"/>
    <xf numFmtId="0" fontId="3" fillId="3" borderId="3" xfId="0" applyFont="1" applyFill="1" applyBorder="1"/>
    <xf numFmtId="0" fontId="9" fillId="2" borderId="0" xfId="0" applyFont="1" applyFill="1" applyBorder="1" applyAlignment="1"/>
    <xf numFmtId="14" fontId="2" fillId="2" borderId="0" xfId="0" applyNumberFormat="1" applyFont="1" applyFill="1" applyBorder="1"/>
    <xf numFmtId="0" fontId="17" fillId="2" borderId="0" xfId="0" applyFont="1" applyFill="1" applyBorder="1" applyAlignment="1"/>
    <xf numFmtId="14" fontId="0" fillId="3" borderId="0" xfId="0" applyNumberFormat="1" applyFill="1"/>
    <xf numFmtId="0" fontId="9" fillId="2" borderId="0" xfId="0" applyFont="1" applyFill="1" applyBorder="1" applyAlignment="1">
      <alignment horizontal="center" wrapText="1"/>
    </xf>
    <xf numFmtId="0" fontId="2" fillId="0" borderId="7" xfId="0" applyFont="1" applyFill="1" applyBorder="1" applyAlignment="1" applyProtection="1">
      <alignment horizontal="center"/>
      <protection locked="0"/>
    </xf>
    <xf numFmtId="0" fontId="2" fillId="0" borderId="6" xfId="0" applyFont="1" applyFill="1" applyBorder="1"/>
    <xf numFmtId="14" fontId="18" fillId="4" borderId="6" xfId="0" applyNumberFormat="1" applyFont="1" applyFill="1" applyBorder="1" applyAlignment="1" applyProtection="1">
      <protection locked="0"/>
    </xf>
    <xf numFmtId="0" fontId="0" fillId="2" borderId="0" xfId="0" applyFill="1" applyAlignment="1"/>
    <xf numFmtId="1" fontId="0" fillId="3" borderId="0" xfId="0" applyNumberFormat="1" applyFill="1"/>
    <xf numFmtId="0" fontId="9" fillId="2" borderId="0" xfId="0" applyFont="1" applyFill="1" applyBorder="1" applyAlignment="1">
      <alignment wrapText="1"/>
    </xf>
    <xf numFmtId="0" fontId="9" fillId="2" borderId="0" xfId="0" applyFont="1" applyFill="1" applyBorder="1" applyAlignment="1">
      <alignment horizontal="left"/>
    </xf>
    <xf numFmtId="0" fontId="18" fillId="4" borderId="6" xfId="0" applyFont="1" applyFill="1" applyBorder="1" applyAlignment="1" applyProtection="1">
      <protection locked="0"/>
    </xf>
    <xf numFmtId="0" fontId="18" fillId="2" borderId="0" xfId="0" applyNumberFormat="1" applyFont="1" applyFill="1" applyBorder="1" applyAlignment="1" applyProtection="1">
      <protection locked="0"/>
    </xf>
    <xf numFmtId="0" fontId="2" fillId="2" borderId="0" xfId="0" applyFont="1" applyFill="1" applyAlignment="1"/>
    <xf numFmtId="38" fontId="0" fillId="0" borderId="0" xfId="0" applyNumberFormat="1"/>
    <xf numFmtId="0" fontId="10" fillId="0" borderId="0" xfId="0" applyFont="1"/>
    <xf numFmtId="2" fontId="10" fillId="0" borderId="0" xfId="0" applyNumberFormat="1" applyFont="1"/>
    <xf numFmtId="14" fontId="10" fillId="0" borderId="0" xfId="0" applyNumberFormat="1" applyFont="1"/>
    <xf numFmtId="0" fontId="0" fillId="3" borderId="0" xfId="0" applyFill="1" applyBorder="1"/>
    <xf numFmtId="0" fontId="10" fillId="3" borderId="0" xfId="0" applyFont="1" applyFill="1"/>
    <xf numFmtId="169" fontId="10" fillId="0" borderId="0" xfId="0" applyNumberFormat="1" applyFont="1"/>
    <xf numFmtId="1" fontId="10" fillId="0" borderId="0" xfId="0" applyNumberFormat="1" applyFont="1"/>
    <xf numFmtId="0" fontId="19" fillId="2" borderId="0" xfId="0" applyFont="1" applyFill="1" applyAlignment="1">
      <alignment horizontal="left"/>
    </xf>
    <xf numFmtId="0" fontId="0" fillId="4" borderId="6" xfId="0" applyNumberFormat="1" applyFill="1" applyBorder="1" applyProtection="1">
      <protection locked="0"/>
    </xf>
    <xf numFmtId="0" fontId="0" fillId="0" borderId="0" xfId="0" applyProtection="1">
      <protection locked="0"/>
    </xf>
    <xf numFmtId="0" fontId="2" fillId="0" borderId="8" xfId="0" applyFont="1" applyFill="1" applyBorder="1" applyAlignment="1" applyProtection="1">
      <alignment horizontal="center"/>
      <protection locked="0"/>
    </xf>
    <xf numFmtId="0" fontId="18" fillId="4" borderId="3" xfId="0" applyFont="1" applyFill="1" applyBorder="1" applyAlignment="1" applyProtection="1">
      <alignment horizontal="center"/>
      <protection locked="0"/>
    </xf>
    <xf numFmtId="49" fontId="2" fillId="0" borderId="3" xfId="0" applyNumberFormat="1" applyFont="1" applyFill="1" applyBorder="1" applyAlignment="1" applyProtection="1">
      <alignment horizontal="center"/>
      <protection locked="0"/>
    </xf>
    <xf numFmtId="165" fontId="2" fillId="0" borderId="3" xfId="0" applyNumberFormat="1" applyFont="1" applyFill="1" applyBorder="1" applyAlignment="1" applyProtection="1">
      <alignment horizontal="center"/>
      <protection locked="0"/>
    </xf>
    <xf numFmtId="0" fontId="2" fillId="0" borderId="8" xfId="0" applyNumberFormat="1" applyFont="1" applyFill="1" applyBorder="1" applyAlignment="1" applyProtection="1">
      <alignment horizontal="center"/>
      <protection locked="0"/>
    </xf>
    <xf numFmtId="2" fontId="2" fillId="2" borderId="3" xfId="0" applyNumberFormat="1" applyFont="1" applyFill="1" applyBorder="1" applyAlignment="1" applyProtection="1">
      <alignment horizontal="center"/>
    </xf>
    <xf numFmtId="0" fontId="0" fillId="2" borderId="0" xfId="0" applyFill="1" applyAlignment="1">
      <alignment horizontal="center"/>
    </xf>
    <xf numFmtId="0" fontId="2" fillId="2" borderId="1" xfId="0" applyFont="1" applyFill="1" applyBorder="1" applyAlignment="1">
      <alignment horizontal="center"/>
    </xf>
    <xf numFmtId="0" fontId="2" fillId="2" borderId="0" xfId="0" applyFont="1" applyFill="1" applyBorder="1" applyAlignment="1">
      <alignment horizontal="center"/>
    </xf>
    <xf numFmtId="2" fontId="2" fillId="2" borderId="0" xfId="0" applyNumberFormat="1" applyFont="1" applyFill="1" applyBorder="1" applyAlignment="1">
      <alignment horizontal="center"/>
    </xf>
    <xf numFmtId="4" fontId="2" fillId="2" borderId="0" xfId="0" applyNumberFormat="1" applyFont="1" applyFill="1" applyBorder="1" applyAlignment="1">
      <alignment horizontal="center"/>
    </xf>
    <xf numFmtId="166" fontId="2" fillId="2" borderId="0" xfId="0" applyNumberFormat="1" applyFont="1" applyFill="1" applyBorder="1" applyAlignment="1">
      <alignment horizontal="center"/>
    </xf>
    <xf numFmtId="3" fontId="2" fillId="2" borderId="0" xfId="0" applyNumberFormat="1" applyFont="1" applyFill="1" applyBorder="1" applyAlignment="1">
      <alignment horizontal="center"/>
    </xf>
    <xf numFmtId="3" fontId="2" fillId="2" borderId="2" xfId="0" applyNumberFormat="1" applyFont="1" applyFill="1" applyBorder="1" applyAlignment="1">
      <alignment horizontal="center"/>
    </xf>
    <xf numFmtId="2" fontId="2" fillId="2" borderId="3" xfId="0" applyNumberFormat="1" applyFont="1" applyFill="1" applyBorder="1" applyAlignment="1">
      <alignment horizontal="center"/>
    </xf>
    <xf numFmtId="4" fontId="2" fillId="2" borderId="3" xfId="0" applyNumberFormat="1" applyFont="1" applyFill="1" applyBorder="1" applyAlignment="1">
      <alignment horizontal="center"/>
    </xf>
    <xf numFmtId="166" fontId="2" fillId="2" borderId="3" xfId="0" applyNumberFormat="1" applyFont="1" applyFill="1" applyBorder="1" applyAlignment="1">
      <alignment horizontal="center"/>
    </xf>
    <xf numFmtId="3" fontId="2" fillId="2" borderId="3" xfId="0" applyNumberFormat="1" applyFont="1" applyFill="1" applyBorder="1" applyAlignment="1">
      <alignment horizontal="center"/>
    </xf>
    <xf numFmtId="3" fontId="2" fillId="2" borderId="7" xfId="0" applyNumberFormat="1" applyFont="1" applyFill="1" applyBorder="1" applyAlignment="1">
      <alignment horizontal="center"/>
    </xf>
    <xf numFmtId="0" fontId="18" fillId="0" borderId="0" xfId="0" applyFont="1" applyProtection="1"/>
    <xf numFmtId="0" fontId="21" fillId="5" borderId="0" xfId="0" applyFont="1" applyFill="1" applyProtection="1"/>
    <xf numFmtId="0" fontId="18" fillId="0" borderId="0" xfId="0" applyFont="1" applyFill="1" applyProtection="1"/>
    <xf numFmtId="0" fontId="21" fillId="2" borderId="0" xfId="0" applyFont="1" applyFill="1" applyProtection="1"/>
    <xf numFmtId="0" fontId="25" fillId="6" borderId="0" xfId="0" applyFont="1" applyFill="1" applyProtection="1"/>
    <xf numFmtId="0" fontId="26" fillId="6" borderId="0" xfId="0" applyFont="1" applyFill="1" applyProtection="1"/>
    <xf numFmtId="0" fontId="21" fillId="6" borderId="0" xfId="0" applyFont="1" applyFill="1" applyProtection="1"/>
    <xf numFmtId="0" fontId="27" fillId="6" borderId="0" xfId="0" applyFont="1" applyFill="1" applyProtection="1"/>
    <xf numFmtId="22" fontId="27" fillId="6" borderId="0" xfId="0" applyNumberFormat="1" applyFont="1" applyFill="1" applyProtection="1"/>
    <xf numFmtId="0" fontId="0" fillId="2" borderId="0" xfId="0" applyFill="1" applyProtection="1">
      <protection locked="0"/>
    </xf>
    <xf numFmtId="0" fontId="0" fillId="2" borderId="0" xfId="0" applyFill="1" applyBorder="1" applyAlignment="1" applyProtection="1">
      <alignment vertical="top" wrapText="1"/>
      <protection locked="0"/>
    </xf>
    <xf numFmtId="0" fontId="18" fillId="2" borderId="0" xfId="0" applyFont="1" applyFill="1" applyProtection="1"/>
    <xf numFmtId="0" fontId="3" fillId="2" borderId="0" xfId="0" applyFont="1" applyFill="1" applyBorder="1" applyAlignment="1">
      <alignment horizontal="center" wrapText="1"/>
    </xf>
    <xf numFmtId="0" fontId="10" fillId="2" borderId="0" xfId="0" applyFont="1" applyFill="1"/>
    <xf numFmtId="0" fontId="10" fillId="2" borderId="0" xfId="0" applyFont="1" applyFill="1" applyBorder="1" applyAlignment="1"/>
    <xf numFmtId="0" fontId="3" fillId="2" borderId="0" xfId="0" applyFont="1" applyFill="1" applyAlignment="1">
      <alignment horizontal="center"/>
    </xf>
    <xf numFmtId="0" fontId="3" fillId="2" borderId="0" xfId="0" applyFont="1" applyFill="1" applyAlignment="1">
      <alignment horizontal="left"/>
    </xf>
    <xf numFmtId="164" fontId="3" fillId="2" borderId="0" xfId="0" applyNumberFormat="1" applyFont="1" applyFill="1"/>
    <xf numFmtId="0" fontId="3" fillId="2" borderId="0" xfId="0" applyFont="1" applyFill="1" applyBorder="1" applyAlignment="1"/>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5" xfId="0" applyFont="1" applyFill="1" applyBorder="1" applyAlignment="1">
      <alignment horizontal="center"/>
    </xf>
    <xf numFmtId="0" fontId="3" fillId="7" borderId="0" xfId="0" applyFont="1" applyFill="1" applyBorder="1" applyAlignment="1">
      <alignment horizontal="center" wrapText="1"/>
    </xf>
    <xf numFmtId="0" fontId="10" fillId="7" borderId="0" xfId="0" applyFont="1" applyFill="1"/>
    <xf numFmtId="0" fontId="3" fillId="7" borderId="1" xfId="0" applyFont="1" applyFill="1" applyBorder="1" applyAlignment="1">
      <alignment horizontal="center"/>
    </xf>
    <xf numFmtId="0" fontId="3" fillId="7" borderId="0" xfId="0" applyFont="1" applyFill="1" applyBorder="1" applyAlignment="1">
      <alignment horizontal="center"/>
    </xf>
    <xf numFmtId="0" fontId="3" fillId="7" borderId="2" xfId="0" applyFont="1" applyFill="1" applyBorder="1" applyAlignment="1">
      <alignment horizontal="center"/>
    </xf>
    <xf numFmtId="0" fontId="3" fillId="7" borderId="8" xfId="0" applyFont="1" applyFill="1" applyBorder="1" applyAlignment="1">
      <alignment horizontal="center"/>
    </xf>
    <xf numFmtId="0" fontId="3" fillId="7" borderId="3" xfId="0" applyFont="1" applyFill="1" applyBorder="1" applyAlignment="1">
      <alignment horizontal="center"/>
    </xf>
    <xf numFmtId="0" fontId="3" fillId="7" borderId="8" xfId="0" applyFont="1" applyFill="1" applyBorder="1" applyAlignment="1">
      <alignment horizontal="center" wrapText="1"/>
    </xf>
    <xf numFmtId="0" fontId="3" fillId="7" borderId="7" xfId="0" applyFont="1" applyFill="1" applyBorder="1" applyAlignment="1">
      <alignment horizontal="center"/>
    </xf>
    <xf numFmtId="0" fontId="2" fillId="2" borderId="0" xfId="0" applyFont="1" applyFill="1" applyBorder="1" applyAlignment="1">
      <alignment horizontal="left" vertical="top" wrapText="1"/>
    </xf>
    <xf numFmtId="0" fontId="2" fillId="2" borderId="0" xfId="0" applyFont="1" applyFill="1" applyBorder="1" applyAlignment="1" applyProtection="1">
      <alignment horizontal="left" vertical="top" wrapText="1"/>
      <protection locked="0"/>
    </xf>
    <xf numFmtId="0" fontId="3" fillId="7" borderId="9" xfId="0" applyFont="1" applyFill="1" applyBorder="1"/>
    <xf numFmtId="0" fontId="10" fillId="7" borderId="10" xfId="0" applyFont="1" applyFill="1" applyBorder="1"/>
    <xf numFmtId="0" fontId="10" fillId="7" borderId="9" xfId="0" applyFont="1" applyFill="1" applyBorder="1"/>
    <xf numFmtId="0" fontId="10" fillId="7" borderId="5" xfId="0" applyFont="1" applyFill="1" applyBorder="1"/>
    <xf numFmtId="0" fontId="10" fillId="7" borderId="1" xfId="0" applyFont="1" applyFill="1" applyBorder="1"/>
    <xf numFmtId="0" fontId="10" fillId="7" borderId="0" xfId="0" applyFont="1" applyFill="1" applyBorder="1"/>
    <xf numFmtId="0" fontId="10" fillId="7" borderId="0" xfId="0" applyFont="1" applyFill="1" applyBorder="1" applyAlignment="1">
      <alignment horizontal="center"/>
    </xf>
    <xf numFmtId="0" fontId="10" fillId="7" borderId="2" xfId="0" applyFont="1" applyFill="1" applyBorder="1"/>
    <xf numFmtId="0" fontId="13" fillId="2" borderId="0" xfId="0" applyFont="1" applyFill="1"/>
    <xf numFmtId="0" fontId="6" fillId="2" borderId="0" xfId="0" applyFont="1" applyFill="1"/>
    <xf numFmtId="22" fontId="0" fillId="2" borderId="0" xfId="0" applyNumberFormat="1" applyFill="1"/>
    <xf numFmtId="0" fontId="14" fillId="2" borderId="0" xfId="0" applyFont="1" applyFill="1"/>
    <xf numFmtId="0" fontId="4" fillId="2" borderId="0" xfId="0" applyFont="1" applyFill="1"/>
    <xf numFmtId="0" fontId="5" fillId="2" borderId="0" xfId="0" applyFont="1" applyFill="1"/>
    <xf numFmtId="4" fontId="2" fillId="2" borderId="0" xfId="0" applyNumberFormat="1" applyFont="1" applyFill="1" applyBorder="1" applyProtection="1"/>
    <xf numFmtId="0" fontId="0" fillId="2" borderId="0" xfId="0" applyFill="1" applyProtection="1"/>
    <xf numFmtId="0" fontId="25" fillId="6" borderId="0" xfId="0" applyFont="1" applyFill="1" applyAlignment="1" applyProtection="1"/>
    <xf numFmtId="0" fontId="3" fillId="2" borderId="0" xfId="0" applyFont="1" applyFill="1" applyBorder="1"/>
    <xf numFmtId="0" fontId="0" fillId="2" borderId="9" xfId="0" applyFill="1" applyBorder="1"/>
    <xf numFmtId="0" fontId="0" fillId="2" borderId="10" xfId="0" applyFill="1" applyBorder="1"/>
    <xf numFmtId="0" fontId="3" fillId="2" borderId="1" xfId="0" applyFont="1" applyFill="1" applyBorder="1"/>
    <xf numFmtId="0" fontId="2" fillId="2" borderId="1" xfId="0" applyFont="1" applyFill="1" applyBorder="1"/>
    <xf numFmtId="0" fontId="8" fillId="2" borderId="0" xfId="0" applyFont="1" applyFill="1" applyBorder="1"/>
    <xf numFmtId="0" fontId="2" fillId="2" borderId="2" xfId="0" applyFont="1" applyFill="1" applyBorder="1"/>
    <xf numFmtId="0" fontId="2" fillId="2" borderId="8" xfId="0" applyFont="1" applyFill="1" applyBorder="1"/>
    <xf numFmtId="0" fontId="2" fillId="2" borderId="3" xfId="0" applyFont="1" applyFill="1" applyBorder="1"/>
    <xf numFmtId="0" fontId="2" fillId="2" borderId="7" xfId="0" applyFont="1" applyFill="1" applyBorder="1"/>
    <xf numFmtId="0" fontId="3" fillId="0" borderId="3" xfId="0" applyFont="1" applyFill="1" applyBorder="1"/>
    <xf numFmtId="0" fontId="0" fillId="0" borderId="3" xfId="0" applyFill="1" applyBorder="1"/>
    <xf numFmtId="0" fontId="0" fillId="0" borderId="2" xfId="0" applyFill="1" applyBorder="1"/>
    <xf numFmtId="0" fontId="0" fillId="0" borderId="1" xfId="0" applyFill="1" applyBorder="1"/>
    <xf numFmtId="0" fontId="3" fillId="0" borderId="0" xfId="0" applyFont="1" applyFill="1" applyBorder="1"/>
    <xf numFmtId="0" fontId="0" fillId="0" borderId="0" xfId="0" applyFill="1" applyBorder="1" applyAlignment="1"/>
    <xf numFmtId="0" fontId="7" fillId="0" borderId="3" xfId="0" applyFont="1" applyFill="1" applyBorder="1" applyAlignment="1">
      <alignment horizontal="center"/>
    </xf>
    <xf numFmtId="0" fontId="11" fillId="0" borderId="3" xfId="0" applyFont="1" applyFill="1" applyBorder="1" applyAlignment="1">
      <alignment horizontal="center"/>
    </xf>
    <xf numFmtId="0" fontId="12" fillId="0" borderId="3" xfId="0" applyFont="1" applyFill="1" applyBorder="1" applyAlignment="1">
      <alignment horizontal="center"/>
    </xf>
    <xf numFmtId="0" fontId="10" fillId="0" borderId="3" xfId="0" applyFont="1" applyFill="1" applyBorder="1"/>
    <xf numFmtId="0" fontId="10" fillId="0" borderId="3" xfId="0" applyFont="1" applyFill="1" applyBorder="1" applyAlignment="1">
      <alignment horizontal="center"/>
    </xf>
    <xf numFmtId="0" fontId="0" fillId="0" borderId="8" xfId="0" applyFill="1" applyBorder="1"/>
    <xf numFmtId="0" fontId="2" fillId="0" borderId="3" xfId="0" applyFont="1" applyFill="1" applyBorder="1"/>
    <xf numFmtId="0" fontId="0" fillId="0" borderId="7" xfId="0" applyFill="1" applyBorder="1"/>
    <xf numFmtId="0" fontId="10" fillId="0" borderId="0" xfId="0" applyFont="1" applyFill="1" applyBorder="1"/>
    <xf numFmtId="0" fontId="0" fillId="0" borderId="0" xfId="0" applyFill="1" applyBorder="1" applyAlignment="1">
      <alignment horizontal="center"/>
    </xf>
    <xf numFmtId="0" fontId="20" fillId="7" borderId="10" xfId="0" applyFont="1" applyFill="1" applyBorder="1" applyAlignment="1"/>
    <xf numFmtId="0" fontId="28" fillId="7" borderId="10" xfId="0" applyFont="1" applyFill="1" applyBorder="1" applyAlignment="1"/>
    <xf numFmtId="0" fontId="28" fillId="0" borderId="0" xfId="0" applyFont="1" applyFill="1" applyBorder="1"/>
    <xf numFmtId="0" fontId="31" fillId="2" borderId="11" xfId="0" applyFont="1" applyFill="1" applyBorder="1" applyAlignment="1">
      <alignment horizontal="center"/>
    </xf>
    <xf numFmtId="0" fontId="31" fillId="2" borderId="12" xfId="0" applyFont="1" applyFill="1" applyBorder="1" applyAlignment="1">
      <alignment horizontal="center"/>
    </xf>
    <xf numFmtId="0" fontId="31" fillId="2" borderId="13" xfId="0" applyFont="1" applyFill="1" applyBorder="1" applyAlignment="1">
      <alignment horizontal="center"/>
    </xf>
    <xf numFmtId="0" fontId="32" fillId="0" borderId="0" xfId="0" applyFont="1" applyFill="1" applyBorder="1"/>
    <xf numFmtId="0" fontId="0" fillId="2" borderId="0" xfId="0" applyFill="1" applyBorder="1" applyProtection="1">
      <protection locked="0"/>
    </xf>
    <xf numFmtId="0" fontId="34" fillId="0" borderId="0" xfId="0" applyFont="1" applyFill="1" applyBorder="1"/>
    <xf numFmtId="0" fontId="34" fillId="0" borderId="3" xfId="0" applyFont="1" applyFill="1" applyBorder="1"/>
    <xf numFmtId="0" fontId="34" fillId="2" borderId="0" xfId="0" applyFont="1" applyFill="1" applyAlignment="1">
      <alignment horizontal="left"/>
    </xf>
    <xf numFmtId="0" fontId="18" fillId="0" borderId="0" xfId="0" applyFont="1" applyProtection="1">
      <protection locked="0"/>
    </xf>
    <xf numFmtId="0" fontId="18"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Border="1" applyAlignment="1" applyProtection="1">
      <alignment horizontal="center"/>
      <protection locked="0"/>
    </xf>
    <xf numFmtId="0" fontId="0" fillId="0" borderId="0" xfId="0" applyFill="1" applyBorder="1" applyProtection="1">
      <protection locked="0"/>
    </xf>
    <xf numFmtId="0" fontId="2" fillId="0" borderId="0" xfId="0" applyFont="1" applyFill="1" applyBorder="1" applyProtection="1">
      <protection locked="0"/>
    </xf>
    <xf numFmtId="0" fontId="2" fillId="0" borderId="0" xfId="0" applyFont="1" applyProtection="1">
      <protection locked="0"/>
    </xf>
    <xf numFmtId="0" fontId="9" fillId="2" borderId="0" xfId="0" applyFont="1" applyFill="1" applyBorder="1" applyAlignment="1" applyProtection="1">
      <alignment horizontal="center" wrapText="1"/>
      <protection locked="0"/>
    </xf>
    <xf numFmtId="0" fontId="21" fillId="5" borderId="0" xfId="0" applyFont="1" applyFill="1" applyAlignment="1" applyProtection="1">
      <protection locked="0"/>
    </xf>
    <xf numFmtId="0" fontId="30" fillId="5" borderId="0" xfId="0" applyFont="1" applyFill="1" applyAlignment="1" applyProtection="1">
      <protection locked="0"/>
    </xf>
    <xf numFmtId="0" fontId="21" fillId="5" borderId="0" xfId="0" applyFont="1" applyFill="1" applyProtection="1">
      <protection locked="0"/>
    </xf>
    <xf numFmtId="0" fontId="0" fillId="0" borderId="0" xfId="0" applyFill="1" applyProtection="1">
      <protection locked="0"/>
    </xf>
    <xf numFmtId="0" fontId="2" fillId="2" borderId="0" xfId="0" applyFont="1" applyFill="1" applyBorder="1" applyAlignment="1" applyProtection="1">
      <alignment horizontal="left" vertical="top"/>
      <protection locked="0"/>
    </xf>
    <xf numFmtId="0" fontId="1" fillId="2" borderId="0" xfId="0" applyFont="1" applyFill="1" applyBorder="1" applyAlignment="1">
      <alignment horizontal="left" vertical="top"/>
    </xf>
    <xf numFmtId="0" fontId="1" fillId="2" borderId="0" xfId="0" applyFont="1" applyFill="1" applyAlignment="1">
      <alignment horizontal="left" vertical="top"/>
    </xf>
    <xf numFmtId="0" fontId="1" fillId="2" borderId="2" xfId="0" applyFont="1" applyFill="1" applyBorder="1" applyAlignment="1">
      <alignment horizontal="left" vertical="top"/>
    </xf>
    <xf numFmtId="2" fontId="2" fillId="2" borderId="7" xfId="0" applyNumberFormat="1" applyFont="1" applyFill="1" applyBorder="1" applyAlignment="1" applyProtection="1">
      <alignment horizontal="center"/>
    </xf>
    <xf numFmtId="39" fontId="2" fillId="0" borderId="3" xfId="0" applyNumberFormat="1" applyFont="1" applyFill="1" applyBorder="1" applyAlignment="1" applyProtection="1">
      <alignment horizontal="center"/>
      <protection locked="0"/>
    </xf>
    <xf numFmtId="39" fontId="2" fillId="0" borderId="12" xfId="0" applyNumberFormat="1" applyFont="1" applyFill="1" applyBorder="1" applyAlignment="1" applyProtection="1">
      <alignment horizontal="center"/>
      <protection locked="0"/>
    </xf>
    <xf numFmtId="0" fontId="2" fillId="0" borderId="11" xfId="0" applyNumberFormat="1" applyFont="1" applyFill="1" applyBorder="1" applyAlignment="1" applyProtection="1">
      <alignment horizontal="center"/>
      <protection locked="0"/>
    </xf>
    <xf numFmtId="2" fontId="2" fillId="0" borderId="3" xfId="0" applyNumberFormat="1" applyFont="1" applyFill="1" applyBorder="1" applyAlignment="1" applyProtection="1">
      <alignment horizontal="center"/>
      <protection locked="0"/>
    </xf>
    <xf numFmtId="169" fontId="0" fillId="4" borderId="6" xfId="0" applyNumberFormat="1" applyFill="1" applyBorder="1" applyProtection="1">
      <protection locked="0"/>
    </xf>
    <xf numFmtId="0" fontId="8" fillId="2" borderId="3" xfId="0" applyFont="1" applyFill="1" applyBorder="1"/>
    <xf numFmtId="14" fontId="29" fillId="4" borderId="6" xfId="0" applyNumberFormat="1" applyFont="1" applyFill="1" applyBorder="1" applyAlignment="1" applyProtection="1">
      <protection locked="0"/>
    </xf>
    <xf numFmtId="0" fontId="0" fillId="0" borderId="10" xfId="0" applyFill="1" applyBorder="1"/>
    <xf numFmtId="0" fontId="35" fillId="0" borderId="0" xfId="0" applyFont="1" applyFill="1" applyBorder="1"/>
    <xf numFmtId="0" fontId="36" fillId="2" borderId="0" xfId="0" applyFont="1" applyFill="1" applyAlignment="1">
      <alignment horizontal="center"/>
    </xf>
    <xf numFmtId="0" fontId="37" fillId="2" borderId="0" xfId="0" applyNumberFormat="1" applyFont="1" applyFill="1" applyBorder="1" applyAlignment="1" applyProtection="1">
      <protection locked="0"/>
    </xf>
    <xf numFmtId="0" fontId="37" fillId="2" borderId="0" xfId="0" applyFont="1" applyFill="1" applyBorder="1" applyAlignment="1" applyProtection="1">
      <alignment horizontal="left" vertical="top" wrapText="1"/>
      <protection locked="0"/>
    </xf>
    <xf numFmtId="0" fontId="35" fillId="2" borderId="0" xfId="0" applyFont="1" applyFill="1"/>
    <xf numFmtId="0" fontId="2" fillId="2" borderId="8" xfId="0" applyFont="1" applyFill="1" applyBorder="1" applyAlignment="1">
      <alignment horizontal="center"/>
    </xf>
    <xf numFmtId="0" fontId="2" fillId="2" borderId="3" xfId="0" applyFont="1" applyFill="1" applyBorder="1" applyAlignment="1">
      <alignment horizontal="center"/>
    </xf>
    <xf numFmtId="0" fontId="35" fillId="2" borderId="0" xfId="0" applyFont="1" applyFill="1"/>
    <xf numFmtId="0" fontId="21" fillId="5" borderId="0" xfId="0" applyFont="1" applyFill="1" applyAlignment="1" applyProtection="1">
      <alignment horizontal="center"/>
    </xf>
    <xf numFmtId="0" fontId="10" fillId="2" borderId="1" xfId="0" applyFont="1" applyFill="1" applyBorder="1" applyAlignment="1" applyProtection="1">
      <alignment horizontal="center"/>
    </xf>
    <xf numFmtId="0" fontId="0" fillId="0" borderId="2" xfId="0" applyBorder="1"/>
    <xf numFmtId="14" fontId="10" fillId="2" borderId="1" xfId="0" applyNumberFormat="1" applyFont="1" applyFill="1" applyBorder="1" applyAlignment="1" applyProtection="1">
      <alignment horizontal="center"/>
    </xf>
    <xf numFmtId="0" fontId="34" fillId="2" borderId="1" xfId="0" applyFont="1" applyFill="1" applyBorder="1" applyAlignment="1">
      <alignment horizontal="left" wrapText="1"/>
    </xf>
    <xf numFmtId="0" fontId="0" fillId="0" borderId="0" xfId="0" applyAlignment="1">
      <alignment wrapText="1"/>
    </xf>
    <xf numFmtId="0" fontId="1" fillId="2"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3" fillId="2" borderId="11" xfId="0" applyFont="1" applyFill="1" applyBorder="1" applyAlignment="1">
      <alignment horizontal="center"/>
    </xf>
    <xf numFmtId="0" fontId="0" fillId="0" borderId="12" xfId="0" applyBorder="1"/>
    <xf numFmtId="0" fontId="0" fillId="0" borderId="13" xfId="0" applyBorder="1"/>
    <xf numFmtId="0" fontId="10" fillId="2" borderId="8" xfId="0" applyFont="1" applyFill="1" applyBorder="1" applyAlignment="1" applyProtection="1">
      <alignment horizontal="center"/>
    </xf>
    <xf numFmtId="0" fontId="0" fillId="0" borderId="7" xfId="0" applyBorder="1"/>
    <xf numFmtId="0" fontId="2" fillId="0" borderId="9" xfId="0" applyFont="1" applyFill="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2" fillId="5" borderId="0" xfId="0" applyFont="1" applyFill="1" applyAlignment="1" applyProtection="1">
      <alignment horizontal="center"/>
    </xf>
    <xf numFmtId="0" fontId="23" fillId="5" borderId="0" xfId="0" applyFont="1" applyFill="1" applyAlignment="1" applyProtection="1">
      <alignment horizontal="center"/>
    </xf>
    <xf numFmtId="0" fontId="2" fillId="2" borderId="9" xfId="0" applyFont="1" applyFill="1" applyBorder="1" applyAlignment="1">
      <alignment horizontal="left" vertical="top" wrapText="1"/>
    </xf>
    <xf numFmtId="0" fontId="0" fillId="0" borderId="10" xfId="0" applyBorder="1"/>
    <xf numFmtId="0" fontId="0" fillId="0" borderId="5" xfId="0" applyBorder="1"/>
    <xf numFmtId="0" fontId="0" fillId="0" borderId="1" xfId="0" applyBorder="1"/>
    <xf numFmtId="0" fontId="0" fillId="0" borderId="0" xfId="0"/>
    <xf numFmtId="0" fontId="0" fillId="0" borderId="8" xfId="0" applyBorder="1"/>
    <xf numFmtId="0" fontId="0" fillId="0" borderId="3" xfId="0" applyBorder="1"/>
    <xf numFmtId="0" fontId="10" fillId="2" borderId="9" xfId="0" applyFont="1" applyFill="1" applyBorder="1" applyAlignment="1" applyProtection="1">
      <alignment horizontal="center"/>
    </xf>
    <xf numFmtId="0" fontId="24" fillId="5" borderId="0" xfId="0" applyFont="1" applyFill="1" applyAlignment="1" applyProtection="1">
      <alignment horizontal="center"/>
    </xf>
    <xf numFmtId="0" fontId="35" fillId="2" borderId="1" xfId="0" applyFont="1" applyFill="1" applyBorder="1"/>
    <xf numFmtId="0" fontId="35" fillId="2" borderId="0" xfId="0" applyFont="1" applyFill="1"/>
    <xf numFmtId="38" fontId="2" fillId="0" borderId="11" xfId="0" applyNumberFormat="1" applyFont="1" applyFill="1" applyBorder="1" applyAlignment="1" applyProtection="1">
      <alignment horizontal="center"/>
      <protection locked="0"/>
    </xf>
    <xf numFmtId="0" fontId="0" fillId="0" borderId="13" xfId="0" applyBorder="1" applyAlignment="1" applyProtection="1">
      <alignment horizontal="center"/>
      <protection locked="0"/>
    </xf>
    <xf numFmtId="0" fontId="33" fillId="6" borderId="0" xfId="0" applyFont="1" applyFill="1" applyAlignment="1" applyProtection="1">
      <alignment horizontal="center"/>
    </xf>
    <xf numFmtId="0" fontId="25" fillId="6" borderId="0" xfId="0" applyFont="1" applyFill="1" applyAlignment="1" applyProtection="1">
      <alignment horizontal="left"/>
    </xf>
    <xf numFmtId="0" fontId="2" fillId="0" borderId="6" xfId="0" applyFont="1"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 fontId="0" fillId="2" borderId="11" xfId="0" applyNumberFormat="1" applyFill="1" applyBorder="1" applyAlignment="1">
      <alignment horizontal="center"/>
    </xf>
    <xf numFmtId="1" fontId="0" fillId="2" borderId="13" xfId="0" applyNumberFormat="1" applyFill="1" applyBorder="1" applyAlignment="1">
      <alignment horizontal="center"/>
    </xf>
    <xf numFmtId="0" fontId="0" fillId="2" borderId="11" xfId="0" applyFill="1" applyBorder="1" applyAlignment="1">
      <alignment horizontal="center"/>
    </xf>
    <xf numFmtId="0" fontId="0" fillId="2" borderId="13" xfId="0" applyFill="1" applyBorder="1" applyAlignment="1">
      <alignment horizontal="center"/>
    </xf>
    <xf numFmtId="0" fontId="10" fillId="2" borderId="2" xfId="0" applyFont="1" applyFill="1" applyBorder="1" applyAlignment="1" applyProtection="1">
      <alignment horizontal="center"/>
    </xf>
    <xf numFmtId="0" fontId="0" fillId="0" borderId="0" xfId="0" applyFill="1" applyBorder="1" applyAlignment="1">
      <alignment horizontal="center"/>
    </xf>
    <xf numFmtId="0" fontId="3" fillId="2" borderId="8" xfId="0" applyFont="1" applyFill="1" applyBorder="1" applyAlignment="1">
      <alignment horizontal="center"/>
    </xf>
    <xf numFmtId="0" fontId="3" fillId="2" borderId="3" xfId="0" applyFont="1" applyFill="1" applyBorder="1" applyAlignment="1">
      <alignment horizontal="center"/>
    </xf>
    <xf numFmtId="0" fontId="3" fillId="2" borderId="7" xfId="0" applyFont="1" applyFill="1" applyBorder="1" applyAlignment="1">
      <alignment horizontal="center"/>
    </xf>
    <xf numFmtId="0" fontId="29" fillId="7" borderId="9" xfId="0" applyFont="1" applyFill="1" applyBorder="1" applyAlignment="1">
      <alignment horizontal="left"/>
    </xf>
    <xf numFmtId="0" fontId="29" fillId="7" borderId="10" xfId="0" applyFont="1" applyFill="1" applyBorder="1" applyAlignment="1">
      <alignment horizontal="left"/>
    </xf>
    <xf numFmtId="0" fontId="29" fillId="7" borderId="5" xfId="0" applyFont="1" applyFill="1" applyBorder="1" applyAlignment="1">
      <alignment horizontal="left"/>
    </xf>
    <xf numFmtId="0" fontId="29" fillId="7" borderId="8" xfId="0" applyFont="1" applyFill="1" applyBorder="1" applyAlignment="1">
      <alignment horizontal="left"/>
    </xf>
    <xf numFmtId="0" fontId="29" fillId="7" borderId="3" xfId="0" applyFont="1" applyFill="1" applyBorder="1" applyAlignment="1">
      <alignment horizontal="left"/>
    </xf>
    <xf numFmtId="0" fontId="29" fillId="7" borderId="7" xfId="0" applyFont="1" applyFill="1" applyBorder="1" applyAlignment="1">
      <alignment horizontal="left"/>
    </xf>
    <xf numFmtId="0" fontId="10" fillId="2" borderId="7" xfId="0" applyFont="1" applyFill="1" applyBorder="1" applyAlignment="1" applyProtection="1">
      <alignment horizontal="center"/>
    </xf>
    <xf numFmtId="38"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0" fillId="2" borderId="5" xfId="0" applyFont="1" applyFill="1" applyBorder="1" applyAlignment="1" applyProtection="1">
      <alignment horizontal="center"/>
    </xf>
    <xf numFmtId="14" fontId="10" fillId="2" borderId="2" xfId="0" applyNumberFormat="1" applyFont="1" applyFill="1" applyBorder="1" applyAlignment="1" applyProtection="1">
      <alignment horizontal="center"/>
    </xf>
    <xf numFmtId="0" fontId="20" fillId="0" borderId="0" xfId="0" applyFont="1" applyFill="1" applyAlignment="1">
      <alignment horizontal="center"/>
    </xf>
  </cellXfs>
  <cellStyles count="1">
    <cellStyle name="Normal" xfId="0" builtinId="0"/>
  </cellStyles>
  <dxfs count="197">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b val="0"/>
        <i val="0"/>
        <condense val="0"/>
        <extend val="0"/>
        <color indexed="10"/>
      </font>
    </dxf>
    <dxf>
      <font>
        <b val="0"/>
        <i val="0"/>
        <condense val="0"/>
        <extend val="0"/>
        <color indexed="10"/>
      </font>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border>
        <left/>
        <right/>
        <top/>
        <bottom/>
      </border>
    </dxf>
    <dxf>
      <font>
        <b val="0"/>
        <i val="0"/>
        <condense val="0"/>
        <extend val="0"/>
        <color indexed="10"/>
      </font>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923026</xdr:colOff>
      <xdr:row>0</xdr:row>
      <xdr:rowOff>17253</xdr:rowOff>
    </xdr:from>
    <xdr:to>
      <xdr:col>6</xdr:col>
      <xdr:colOff>250166</xdr:colOff>
      <xdr:row>6</xdr:row>
      <xdr:rowOff>163902</xdr:rowOff>
    </xdr:to>
    <xdr:pic>
      <xdr:nvPicPr>
        <xdr:cNvPr id="2961" name="Picture 1" descr="epa_seal_small_trim">
          <a:extLst>
            <a:ext uri="{FF2B5EF4-FFF2-40B4-BE49-F238E27FC236}">
              <a16:creationId xmlns:a16="http://schemas.microsoft.com/office/drawing/2014/main" id="{E9B93C67-7493-4B4D-A4E2-2DE112F71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230" y="17253"/>
          <a:ext cx="143198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931653</xdr:colOff>
      <xdr:row>0</xdr:row>
      <xdr:rowOff>17253</xdr:rowOff>
    </xdr:from>
    <xdr:to>
      <xdr:col>5</xdr:col>
      <xdr:colOff>690113</xdr:colOff>
      <xdr:row>6</xdr:row>
      <xdr:rowOff>112143</xdr:rowOff>
    </xdr:to>
    <xdr:pic>
      <xdr:nvPicPr>
        <xdr:cNvPr id="9443" name="Picture 1" descr="epa_seal_small_trim">
          <a:extLst>
            <a:ext uri="{FF2B5EF4-FFF2-40B4-BE49-F238E27FC236}">
              <a16:creationId xmlns:a16="http://schemas.microsoft.com/office/drawing/2014/main" id="{F242D260-CD67-4A09-B972-B754F6CA8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3691" y="17253"/>
          <a:ext cx="1431984" cy="1380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132451</xdr:colOff>
      <xdr:row>10</xdr:row>
      <xdr:rowOff>0</xdr:rowOff>
    </xdr:from>
    <xdr:to>
      <xdr:col>13</xdr:col>
      <xdr:colOff>664046</xdr:colOff>
      <xdr:row>62</xdr:row>
      <xdr:rowOff>9525</xdr:rowOff>
    </xdr:to>
    <xdr:sp macro="" textlink="">
      <xdr:nvSpPr>
        <xdr:cNvPr id="10241" name="Text Box 1">
          <a:extLst>
            <a:ext uri="{FF2B5EF4-FFF2-40B4-BE49-F238E27FC236}">
              <a16:creationId xmlns:a16="http://schemas.microsoft.com/office/drawing/2014/main" id="{D2FB4700-42F5-4A13-A4D3-8F53BCA0DAB4}"/>
            </a:ext>
          </a:extLst>
        </xdr:cNvPr>
        <xdr:cNvSpPr txBox="1">
          <a:spLocks noChangeArrowheads="1"/>
        </xdr:cNvSpPr>
      </xdr:nvSpPr>
      <xdr:spPr bwMode="auto">
        <a:xfrm>
          <a:off x="180975" y="2009775"/>
          <a:ext cx="7296150" cy="8429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twoCellAnchor editAs="oneCell">
    <xdr:from>
      <xdr:col>2</xdr:col>
      <xdr:colOff>69011</xdr:colOff>
      <xdr:row>0</xdr:row>
      <xdr:rowOff>34506</xdr:rowOff>
    </xdr:from>
    <xdr:to>
      <xdr:col>3</xdr:col>
      <xdr:colOff>439947</xdr:colOff>
      <xdr:row>5</xdr:row>
      <xdr:rowOff>17253</xdr:rowOff>
    </xdr:to>
    <xdr:pic>
      <xdr:nvPicPr>
        <xdr:cNvPr id="10694" name="Picture 1" descr="epa_seal_small_trim">
          <a:extLst>
            <a:ext uri="{FF2B5EF4-FFF2-40B4-BE49-F238E27FC236}">
              <a16:creationId xmlns:a16="http://schemas.microsoft.com/office/drawing/2014/main" id="{4F7232F5-28A1-464D-ACDD-7633EACE8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619" y="34506"/>
          <a:ext cx="992038"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103876</xdr:colOff>
      <xdr:row>9</xdr:row>
      <xdr:rowOff>76200</xdr:rowOff>
    </xdr:from>
    <xdr:to>
      <xdr:col>16</xdr:col>
      <xdr:colOff>798298</xdr:colOff>
      <xdr:row>87</xdr:row>
      <xdr:rowOff>152400</xdr:rowOff>
    </xdr:to>
    <xdr:sp macro="" textlink="">
      <xdr:nvSpPr>
        <xdr:cNvPr id="8193" name="Text Box 1">
          <a:extLst>
            <a:ext uri="{FF2B5EF4-FFF2-40B4-BE49-F238E27FC236}">
              <a16:creationId xmlns:a16="http://schemas.microsoft.com/office/drawing/2014/main" id="{E8AEA184-15AE-4632-941E-11539139DAB7}"/>
            </a:ext>
          </a:extLst>
        </xdr:cNvPr>
        <xdr:cNvSpPr txBox="1">
          <a:spLocks noChangeArrowheads="1"/>
        </xdr:cNvSpPr>
      </xdr:nvSpPr>
      <xdr:spPr bwMode="auto">
        <a:xfrm>
          <a:off x="95250" y="1866900"/>
          <a:ext cx="8915400" cy="127063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template allows engine manufacturers to submit production line testing (PLT) data for their Large SI engines in a simple, consistent format.  Based on the information entered for each parameter (HC, NOx, and CO), the template performs the required CumSum and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It is intended that a copy of this template be created for each engine family for which the reporting of PLT results is required.  The engine family name should be included in the submission file name.  Note that 40 CFR 1048.345(a) indicates that this information must be submitted on a quarterly basis.  It is intended that one copy of a template be maintained per engine family, per year.  For instance, the file submitted for the second quarter will contain all test results previously submitted for the first quarter with the results from the second quarter added on.  The template provides a field to indicate the test quarter at the engine test level.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document only applies to the Large SI template, which is intended for use by manufacturers who are submitting PLT data in accordance with the specifications in 40 CFR 1048, Subpart D.  Manufacturers who have received approval for using an alternate program as specified in 40 CFR 1048.301(d)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PLT data is the worksheet labeled "Submission Template."  Only values in cells that are white may be modified.  The shaded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At the top of the "Submission Template" worksheet, there are fields to enter general information about the PLT test.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 (manufacturer name, PLT test contact, e-mail address, and phone number);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Projected annual production volume;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Production Period;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of whether CO testing is required;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of whether the engine family is a carry-over family;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Pre-approved reduced required sample size (if applicable);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Quarter for which the report is being submitted;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Fuel Type:  Gasoline/LPG, Natural Gas, or Alcohol.  Once this selection has been made, a note will appear to the right of the Comment field indicating which type of hydrocarbon emission (THC, NMHC, or THCE) should be entered as part of the HC+NOx test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template also provides fields for users to enter the actual production volume for the current quarter as well as the previous quarters for the model year.  These fields appear once the user has specified the quarter for which the report is being submitted.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Test Results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PLT test results are comprised of test results from individual engines within the engine family being tested.  For an individual engine, there may be several test results (i.e., initial results) that need to be combined into a final result.  In this case, the user should calculate a final result by averaging the initial results for the engine and rounding this average to the number of decimal places in the emission standard expressed to one additional significant figure (see 40 CFR 1048.315 (a)).  The user should then enter the initial and final results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the relevant pollutants. The date and time entered in this row should be the date and time entered for the last initial test (which should be in the previous row).</a:t>
          </a:r>
        </a:p>
        <a:p>
          <a:pPr algn="l" rtl="0">
            <a:defRPr sz="1000"/>
          </a:pPr>
          <a:endParaRPr lang="en-US" sz="1000" b="0" i="0" u="none" strike="noStrike" baseline="0">
            <a:solidFill>
              <a:srgbClr val="000000"/>
            </a:solidFill>
            <a:latin typeface="Arial"/>
            <a:cs typeface="Arial"/>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B32)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The following fields apply to all of the engine tests and are only filled in once:</a:t>
          </a:r>
          <a:endParaRPr lang="en-US">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85725</xdr:colOff>
      <xdr:row>88</xdr:row>
      <xdr:rowOff>19050</xdr:rowOff>
    </xdr:from>
    <xdr:to>
      <xdr:col>16</xdr:col>
      <xdr:colOff>797416</xdr:colOff>
      <xdr:row>171</xdr:row>
      <xdr:rowOff>132451</xdr:rowOff>
    </xdr:to>
    <xdr:sp macro="" textlink="">
      <xdr:nvSpPr>
        <xdr:cNvPr id="8195" name="Text Box 3">
          <a:extLst>
            <a:ext uri="{FF2B5EF4-FFF2-40B4-BE49-F238E27FC236}">
              <a16:creationId xmlns:a16="http://schemas.microsoft.com/office/drawing/2014/main" id="{4DD382FA-3B52-4EA5-A440-6F53335B5624}"/>
            </a:ext>
          </a:extLst>
        </xdr:cNvPr>
        <xdr:cNvSpPr txBox="1">
          <a:spLocks noChangeArrowheads="1"/>
        </xdr:cNvSpPr>
      </xdr:nvSpPr>
      <xdr:spPr bwMode="auto">
        <a:xfrm>
          <a:off x="85725" y="14601825"/>
          <a:ext cx="8915400" cy="1384934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pitchFamily="34" charset="0"/>
              <a:cs typeface="Arial" pitchFamily="34" charset="0"/>
            </a:rPr>
            <a:t>● DF (HC) (required; Deterioration Factor for HC);</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DF Type (HC) (required; additive or multiplicative);</a:t>
          </a: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DF (NOx) (required; Deterioration Factor for NOx);</a:t>
          </a:r>
        </a:p>
        <a:p>
          <a:pPr algn="l" rtl="0">
            <a:defRPr sz="1000"/>
          </a:pPr>
          <a:r>
            <a:rPr lang="en-US" sz="1000" b="0" i="0" u="none" strike="noStrike" baseline="0">
              <a:solidFill>
                <a:srgbClr val="000000"/>
              </a:solidFill>
              <a:latin typeface="Arial" pitchFamily="34" charset="0"/>
              <a:cs typeface="Arial" pitchFamily="34" charset="0"/>
            </a:rPr>
            <a:t>● DF Type (NOx) (required; additive or multiplicative);</a:t>
          </a:r>
        </a:p>
        <a:p>
          <a:pPr algn="l" rtl="0">
            <a:defRPr sz="1000"/>
          </a:pPr>
          <a:r>
            <a:rPr lang="en-US" sz="1000" b="0" i="0" u="none" strike="noStrike" baseline="0">
              <a:solidFill>
                <a:srgbClr val="000000"/>
              </a:solidFill>
              <a:latin typeface="Arial" pitchFamily="34" charset="0"/>
              <a:cs typeface="Arial" pitchFamily="34" charset="0"/>
            </a:rPr>
            <a:t>● HC+NOx Emission Limit or FEL (required);</a:t>
          </a:r>
        </a:p>
        <a:p>
          <a:pPr algn="l" rtl="0">
            <a:defRPr sz="1000"/>
          </a:pPr>
          <a:r>
            <a:rPr lang="en-US" sz="1000" b="0" i="0" u="none" strike="noStrike" baseline="0">
              <a:solidFill>
                <a:srgbClr val="000000"/>
              </a:solidFill>
              <a:latin typeface="Arial" pitchFamily="34" charset="0"/>
              <a:cs typeface="Arial" pitchFamily="34" charset="0"/>
            </a:rPr>
            <a:t>● CO Emission Limit or FEL (required if testing CO);</a:t>
          </a:r>
        </a:p>
        <a:p>
          <a:pPr algn="l" rtl="0">
            <a:defRPr sz="1000"/>
          </a:pPr>
          <a:r>
            <a:rPr lang="en-US" sz="1000" b="0" i="0" u="none" strike="noStrike" baseline="0">
              <a:solidFill>
                <a:srgbClr val="000000"/>
              </a:solidFill>
              <a:latin typeface="Arial" pitchFamily="34" charset="0"/>
              <a:cs typeface="Arial" pitchFamily="34" charset="0"/>
            </a:rPr>
            <a:t>● DF (CO) (required if testing CO; Deterioration Factor for CO); and</a:t>
          </a:r>
        </a:p>
        <a:p>
          <a:pPr algn="l" rtl="0">
            <a:defRPr sz="1000"/>
          </a:pPr>
          <a:r>
            <a:rPr lang="en-US" sz="1000" b="0" i="0" u="none" strike="noStrike" baseline="0">
              <a:solidFill>
                <a:srgbClr val="000000"/>
              </a:solidFill>
              <a:latin typeface="Arial" pitchFamily="34" charset="0"/>
              <a:cs typeface="Arial" pitchFamily="34" charset="0"/>
            </a:rPr>
            <a:t>● DF Type (CO) (required if testing CO; additive or multiplicative).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following data fields are available for each engine test.  Fields that are required in order to produce valid CumSum calculations are indicated as such.  The official reporting requirements can be found in 40 CFR Part 1048.345(a).</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Final or Initial? Indicator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Initial Rounded Result (automatically filled in based on HC+NOx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Rounded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HC Final Rounded Deteriorated Result (automatically filled in based on HC+NOx Final Result and the HC+NOx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rtl="0"/>
          <a:r>
            <a:rPr lang="en-US" sz="1000" b="0" i="0" baseline="0">
              <a:latin typeface="Arial" pitchFamily="34" charset="0"/>
              <a:ea typeface="+mn-ea"/>
              <a:cs typeface="Arial" pitchFamily="34" charset="0"/>
            </a:rPr>
            <a:t>● NOx Initial Result (required; should only be filled in if "Final or Initial?" is equal to "initial");</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Initial Rounded Result (automatically filled in based on HC+NOx Initial Result);</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Final Rounded Result (required; based on one or more Initial Result; should only be filled in if "Final or Initial?" is equal to "final");</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Final Rounded Deteriorated Result (automatically filled in based on HC+NOx Final Result and the HC+NOx Deterioration Factor);</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HC+NOx Initial Rounded Result (automatically filled in based on HC and NOx Initial Rounded Results);</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HC+NOx Final Rounded Deteriorated Result (automatically filled in based on HC and NOx Final Rounded Deteriorated Results);</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HC+NOx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Rounded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Rounded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Location;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Contact;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Invalid Test Indicator (required -- must be "yes" if test is declared invalid).  The template will not allow a test to be marked as invalid if the "Include in CumSum?" field has been set to "yes" for any of the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Invalid Reason;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Failure Reason;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Remedy;</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Repairs;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Comments.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rtl="0" fontAlgn="base"/>
          <a:endParaRPr lang="en-US" sz="1100" b="0" i="0" baseline="0">
            <a:latin typeface="+mn-lt"/>
            <a:ea typeface="+mn-ea"/>
            <a:cs typeface="+mn-cs"/>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448574</xdr:colOff>
      <xdr:row>0</xdr:row>
      <xdr:rowOff>25879</xdr:rowOff>
    </xdr:from>
    <xdr:to>
      <xdr:col>4</xdr:col>
      <xdr:colOff>353683</xdr:colOff>
      <xdr:row>4</xdr:row>
      <xdr:rowOff>103517</xdr:rowOff>
    </xdr:to>
    <xdr:pic>
      <xdr:nvPicPr>
        <xdr:cNvPr id="11374" name="Picture 1" descr="epa_seal_small_trim">
          <a:extLst>
            <a:ext uri="{FF2B5EF4-FFF2-40B4-BE49-F238E27FC236}">
              <a16:creationId xmlns:a16="http://schemas.microsoft.com/office/drawing/2014/main" id="{C8C0B34C-635E-4F2A-A111-9D4ABF66B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249" y="25879"/>
          <a:ext cx="974785" cy="9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172</xdr:row>
      <xdr:rowOff>28575</xdr:rowOff>
    </xdr:from>
    <xdr:to>
      <xdr:col>16</xdr:col>
      <xdr:colOff>816450</xdr:colOff>
      <xdr:row>209</xdr:row>
      <xdr:rowOff>141978</xdr:rowOff>
    </xdr:to>
    <xdr:sp macro="" textlink="">
      <xdr:nvSpPr>
        <xdr:cNvPr id="8197" name="Text Box 5">
          <a:extLst>
            <a:ext uri="{FF2B5EF4-FFF2-40B4-BE49-F238E27FC236}">
              <a16:creationId xmlns:a16="http://schemas.microsoft.com/office/drawing/2014/main" id="{8CA6DE83-F8BE-4F1B-867D-62AE504605A5}"/>
            </a:ext>
          </a:extLst>
        </xdr:cNvPr>
        <xdr:cNvSpPr txBox="1">
          <a:spLocks noChangeArrowheads="1"/>
        </xdr:cNvSpPr>
      </xdr:nvSpPr>
      <xdr:spPr bwMode="auto">
        <a:xfrm>
          <a:off x="76200" y="28517850"/>
          <a:ext cx="8943975" cy="6172200"/>
        </a:xfrm>
        <a:prstGeom prst="rect">
          <a:avLst/>
        </a:prstGeom>
        <a:solidFill>
          <a:srgbClr val="FFFFFF"/>
        </a:solidFill>
        <a:ln w="9525">
          <a:noFill/>
          <a:miter lim="800000"/>
          <a:headEnd/>
          <a:tailEnd/>
        </a:ln>
      </xdr:spPr>
      <xdr:txBody>
        <a:bodyPr vertOverflow="clip" wrap="square" lIns="27432" tIns="22860" rIns="0" bIns="0" anchor="t" upright="1"/>
        <a:lstStyle/>
        <a:p>
          <a:pPr rtl="0" fontAlgn="base"/>
          <a:r>
            <a:rPr lang="en-US" sz="1000" b="1" i="0" baseline="0">
              <a:latin typeface="Arial" pitchFamily="34" charset="0"/>
              <a:ea typeface="+mn-ea"/>
              <a:cs typeface="Arial" pitchFamily="34" charset="0"/>
            </a:rPr>
            <a:t>IV.  Test Status </a:t>
          </a:r>
          <a:endParaRPr lang="en-US" sz="1000" b="0" i="0" baseline="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The "Calculations" worksheet checks the data that is entered and attempts to determine the current status of the PLT test.  The test will appear to be in exactly one of three possible statuses -- FAIL, PASS, or OPEN.</a:t>
          </a:r>
          <a:endParaRPr lang="en-US" sz="100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FAIL:  The PLT Test will be in a failing status if, for one or more parameter, there are consecutive engine tests in which the calculated CumSum statistic exceeds the calculated Action Limit value.  Once a test has reached a fail status, subsequent tests will not change it.</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quarter. Please refer to 40 CFR 1048.310 for additional details.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OPEN:  The PLT Test will remain in an open status if it has not yet reached a fail or pass status.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1" i="0" u="none" strike="noStrike" baseline="0">
              <a:solidFill>
                <a:srgbClr val="000000"/>
              </a:solidFill>
              <a:latin typeface="Arial" pitchFamily="34" charset="0"/>
              <a:cs typeface="Arial" pitchFamily="34" charset="0"/>
            </a:rPr>
            <a:t>V.  Troubleshooting</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If there are odd or unexpected results in the "Calculations" worksheet, the following should be checked: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required parameter, has a standard or FEL been entered?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required parameter, has a deterioration factor been entered?  If so, has it been specified as either additive or multiplicative?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Have all engine tests been entered sequentially without skipping rows?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Has an included test inadvertently been marked as Invalid?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Has a low Projected Annual Production mistakenly been entered?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H131"/>
  <sheetViews>
    <sheetView showGridLines="0" topLeftCell="R1" zoomScaleNormal="100" workbookViewId="0">
      <selection activeCell="Y18" sqref="Y18"/>
    </sheetView>
  </sheetViews>
  <sheetFormatPr defaultRowHeight="12.9" x14ac:dyDescent="0.2"/>
  <cols>
    <col min="1" max="1" width="4" customWidth="1"/>
    <col min="2" max="2" width="8.875" customWidth="1"/>
    <col min="3" max="5" width="9.25" customWidth="1"/>
    <col min="6" max="6" width="7.875" bestFit="1" customWidth="1"/>
    <col min="7" max="7" width="8.875" customWidth="1"/>
    <col min="8" max="8" width="8.75" customWidth="1"/>
    <col min="9" max="9" width="13.625" bestFit="1" customWidth="1"/>
    <col min="10" max="11" width="12.75" customWidth="1"/>
    <col min="12" max="12" width="14.625" customWidth="1"/>
    <col min="13" max="15" width="12.75" customWidth="1"/>
    <col min="16" max="16" width="15.625" customWidth="1"/>
    <col min="17" max="18" width="12.75" customWidth="1"/>
    <col min="19" max="19" width="15.375" customWidth="1"/>
    <col min="20" max="20" width="15.375" bestFit="1" customWidth="1"/>
    <col min="21" max="21" width="10.875" bestFit="1" customWidth="1"/>
    <col min="22" max="22" width="12.125" customWidth="1"/>
    <col min="23" max="23" width="15.375" bestFit="1" customWidth="1"/>
    <col min="24" max="24" width="12.375" customWidth="1"/>
    <col min="25" max="25" width="10.375" customWidth="1"/>
    <col min="26" max="26" width="10.375" bestFit="1" customWidth="1"/>
    <col min="27" max="27" width="14" hidden="1" customWidth="1"/>
    <col min="28" max="28" width="13.375" hidden="1" customWidth="1"/>
    <col min="29" max="29" width="12" hidden="1" customWidth="1"/>
    <col min="30" max="31" width="10.75" hidden="1" customWidth="1"/>
    <col min="32" max="32" width="8.875" bestFit="1" customWidth="1"/>
    <col min="33" max="38" width="10.75" customWidth="1"/>
    <col min="39" max="39" width="15" bestFit="1" customWidth="1"/>
    <col min="40" max="40" width="9.125" customWidth="1"/>
    <col min="41" max="41" width="12.75" customWidth="1"/>
    <col min="42" max="55" width="12.75" hidden="1" customWidth="1"/>
    <col min="56" max="56" width="12.75" style="1" hidden="1" customWidth="1"/>
    <col min="57" max="58" width="12.75" hidden="1" customWidth="1"/>
    <col min="59" max="106" width="12.75" customWidth="1"/>
    <col min="244" max="245" width="0" hidden="1" customWidth="1"/>
  </cols>
  <sheetData>
    <row r="1" spans="1:56" s="94" customFormat="1" ht="10.9" x14ac:dyDescent="0.2">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1"/>
    </row>
    <row r="2" spans="1:56" s="94" customFormat="1" ht="17.350000000000001" customHeight="1" x14ac:dyDescent="0.3">
      <c r="A2" s="237" t="s">
        <v>138</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181"/>
    </row>
    <row r="3" spans="1:56" s="94" customFormat="1" ht="21.1" x14ac:dyDescent="0.35">
      <c r="A3" s="238" t="s">
        <v>154</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181"/>
    </row>
    <row r="4" spans="1:56" s="94" customFormat="1" ht="19.55" customHeight="1" x14ac:dyDescent="0.3">
      <c r="A4" s="237" t="s">
        <v>139</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181"/>
    </row>
    <row r="5" spans="1:56" s="94" customFormat="1" ht="10.050000000000001" customHeight="1" x14ac:dyDescent="0.2">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181"/>
    </row>
    <row r="6" spans="1:56" s="94" customFormat="1" ht="19.55" customHeight="1" x14ac:dyDescent="0.35">
      <c r="A6" s="247" t="s">
        <v>140</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181"/>
    </row>
    <row r="7" spans="1:56" s="94" customFormat="1" ht="19.55" customHeight="1" x14ac:dyDescent="0.2">
      <c r="A7" s="214" t="s">
        <v>170</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181"/>
    </row>
    <row r="8" spans="1:56" s="96" customFormat="1" ht="5.95" customHeight="1" x14ac:dyDescent="0.2">
      <c r="A8" s="97"/>
      <c r="B8" s="97"/>
      <c r="C8" s="97"/>
      <c r="D8" s="97"/>
      <c r="E8" s="97"/>
      <c r="F8" s="97"/>
      <c r="G8" s="97"/>
      <c r="H8" s="97"/>
      <c r="I8" s="97"/>
      <c r="J8" s="97"/>
      <c r="K8" s="97"/>
      <c r="L8" s="97"/>
      <c r="M8" s="97"/>
      <c r="N8" s="97"/>
      <c r="O8" s="97"/>
      <c r="P8" s="97"/>
      <c r="Q8" s="97"/>
      <c r="R8" s="97"/>
      <c r="S8" s="97"/>
      <c r="T8" s="97"/>
      <c r="U8" s="97"/>
      <c r="V8" s="97"/>
      <c r="W8" s="97"/>
      <c r="X8" s="105"/>
      <c r="Y8" s="105"/>
      <c r="Z8" s="105"/>
      <c r="AA8" s="51"/>
      <c r="AB8" s="105"/>
      <c r="AC8" s="105"/>
      <c r="AD8" s="105"/>
      <c r="AE8" s="105"/>
      <c r="AF8" s="105"/>
      <c r="AG8" s="105"/>
      <c r="AH8" s="105"/>
      <c r="AI8" s="105"/>
      <c r="AJ8" s="105"/>
      <c r="AK8" s="105"/>
      <c r="AL8" s="105"/>
      <c r="AM8" s="105"/>
      <c r="AN8" s="105"/>
      <c r="AO8" s="182"/>
    </row>
    <row r="9" spans="1:56" s="94" customFormat="1" ht="18.350000000000001" x14ac:dyDescent="0.3">
      <c r="A9" s="143" t="s">
        <v>146</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252" t="s">
        <v>149</v>
      </c>
      <c r="AL9" s="252"/>
      <c r="AM9" s="204"/>
      <c r="AN9" s="143"/>
      <c r="AO9" s="181"/>
    </row>
    <row r="10" spans="1:56" ht="9.6999999999999993"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74"/>
      <c r="BD10"/>
    </row>
    <row r="11" spans="1:56" ht="12.75" customHeight="1" x14ac:dyDescent="0.25">
      <c r="A11" s="10"/>
      <c r="B11" s="10"/>
      <c r="C11" s="10"/>
      <c r="D11" s="11" t="s">
        <v>0</v>
      </c>
      <c r="E11" s="10"/>
      <c r="F11" s="10"/>
      <c r="G11" s="254"/>
      <c r="H11" s="254"/>
      <c r="I11" s="254"/>
      <c r="J11" s="254"/>
      <c r="K11" s="110" t="s">
        <v>1</v>
      </c>
      <c r="L11" s="10"/>
      <c r="M11" s="13"/>
      <c r="N11" s="42"/>
      <c r="O11" s="250"/>
      <c r="P11" s="251"/>
      <c r="Q11" s="10"/>
      <c r="R11" s="10"/>
      <c r="S11" s="47"/>
      <c r="T11" s="10"/>
      <c r="U11" s="10"/>
      <c r="V11" s="10"/>
      <c r="W11" s="10"/>
      <c r="X11" s="11"/>
      <c r="Y11" s="10"/>
      <c r="Z11" s="177"/>
      <c r="AA11" s="10"/>
      <c r="AB11" s="10"/>
      <c r="AC11" s="10"/>
      <c r="AD11" s="10"/>
      <c r="AE11" s="10"/>
      <c r="AF11" s="10"/>
      <c r="AG11" s="223" t="s">
        <v>147</v>
      </c>
      <c r="AH11" s="224"/>
      <c r="AI11" s="224"/>
      <c r="AJ11" s="225"/>
      <c r="AK11" s="10"/>
      <c r="AL11" s="246" t="s">
        <v>142</v>
      </c>
      <c r="AM11" s="241"/>
      <c r="AN11" s="10"/>
      <c r="AO11" s="74"/>
      <c r="BD11"/>
    </row>
    <row r="12" spans="1:56" ht="12.75" customHeight="1" x14ac:dyDescent="0.25">
      <c r="A12" s="10"/>
      <c r="B12" s="10"/>
      <c r="C12" s="12"/>
      <c r="D12" s="11" t="s">
        <v>2</v>
      </c>
      <c r="E12" s="10"/>
      <c r="F12" s="10"/>
      <c r="G12" s="255"/>
      <c r="H12" s="256"/>
      <c r="I12" s="256"/>
      <c r="J12" s="251"/>
      <c r="K12" s="111" t="s">
        <v>133</v>
      </c>
      <c r="L12" s="10"/>
      <c r="M12" s="10"/>
      <c r="N12" s="10"/>
      <c r="O12" s="10"/>
      <c r="P12" s="43"/>
      <c r="Q12" s="218" t="str">
        <f>IF($P$12=" Gasoline/LPG","Enter THC results in the HC cells.",IF($P$12="Natural Gas"," Enter NMHC results in the HC  cells.",IF($P$12="Alcohol"," Enter THCE results in the HC cells.","")))</f>
        <v/>
      </c>
      <c r="R12" s="219"/>
      <c r="S12" s="219"/>
      <c r="T12" s="219"/>
      <c r="U12" s="219"/>
      <c r="V12" s="49"/>
      <c r="W12" s="112" t="s">
        <v>137</v>
      </c>
      <c r="X12" s="49"/>
      <c r="Y12" s="61"/>
      <c r="Z12" s="60"/>
      <c r="AA12" s="10"/>
      <c r="AB12" s="10"/>
      <c r="AC12" s="10"/>
      <c r="AD12" s="10"/>
      <c r="AE12" s="10"/>
      <c r="AF12" s="10"/>
      <c r="AG12" s="239" t="s">
        <v>171</v>
      </c>
      <c r="AH12" s="240"/>
      <c r="AI12" s="240"/>
      <c r="AJ12" s="241"/>
      <c r="AK12" s="49"/>
      <c r="AL12" s="215" t="s">
        <v>143</v>
      </c>
      <c r="AM12" s="216"/>
      <c r="AN12" s="10"/>
      <c r="AO12" s="74"/>
      <c r="BD12"/>
    </row>
    <row r="13" spans="1:56" ht="13.6" x14ac:dyDescent="0.25">
      <c r="A13" s="10"/>
      <c r="B13" s="10"/>
      <c r="C13" s="12"/>
      <c r="D13" s="11" t="s">
        <v>3</v>
      </c>
      <c r="E13" s="10"/>
      <c r="F13" s="10"/>
      <c r="G13" s="254"/>
      <c r="H13" s="254"/>
      <c r="I13" s="254"/>
      <c r="J13" s="254"/>
      <c r="K13" s="110" t="s">
        <v>87</v>
      </c>
      <c r="L13" s="10"/>
      <c r="M13" s="10"/>
      <c r="N13" s="10"/>
      <c r="O13" s="10"/>
      <c r="P13" s="43"/>
      <c r="Q13" s="51"/>
      <c r="R13" s="59"/>
      <c r="S13" s="51"/>
      <c r="T13" s="51"/>
      <c r="U13" s="126"/>
      <c r="V13" s="51"/>
      <c r="W13" s="59"/>
      <c r="X13" s="51"/>
      <c r="Y13" s="51"/>
      <c r="Z13" s="51"/>
      <c r="AA13" s="10"/>
      <c r="AB13" s="10"/>
      <c r="AC13" s="10"/>
      <c r="AD13" s="10"/>
      <c r="AE13" s="10"/>
      <c r="AF13" s="51"/>
      <c r="AG13" s="242"/>
      <c r="AH13" s="243"/>
      <c r="AI13" s="243"/>
      <c r="AJ13" s="216"/>
      <c r="AK13" s="51"/>
      <c r="AL13" s="217">
        <v>44592</v>
      </c>
      <c r="AM13" s="216"/>
      <c r="AN13" s="10"/>
      <c r="AO13" s="74"/>
      <c r="BD13"/>
    </row>
    <row r="14" spans="1:56" ht="13.6" x14ac:dyDescent="0.25">
      <c r="A14" s="10"/>
      <c r="B14" s="10"/>
      <c r="C14" s="12"/>
      <c r="D14" s="11" t="s">
        <v>4</v>
      </c>
      <c r="E14" s="10"/>
      <c r="F14" s="10"/>
      <c r="G14" s="257"/>
      <c r="H14" s="258"/>
      <c r="I14" s="258"/>
      <c r="J14" s="259"/>
      <c r="K14" s="11" t="s">
        <v>82</v>
      </c>
      <c r="L14" s="10"/>
      <c r="M14" s="10"/>
      <c r="N14" s="10"/>
      <c r="O14" s="10"/>
      <c r="P14" s="43"/>
      <c r="Q14" s="50"/>
      <c r="R14" s="109"/>
      <c r="S14" s="50"/>
      <c r="T14" s="62"/>
      <c r="U14" s="126"/>
      <c r="V14" s="50"/>
      <c r="W14" s="109" t="str">
        <f>IF($Y$12=" ","",IF($Y$12&gt;0,"Actual Production, Test Period 1",""))</f>
        <v/>
      </c>
      <c r="X14" s="50"/>
      <c r="Y14" s="62"/>
      <c r="Z14" s="50"/>
      <c r="AA14" s="10"/>
      <c r="AB14" s="10"/>
      <c r="AC14" s="10"/>
      <c r="AD14" s="10"/>
      <c r="AE14" s="10"/>
      <c r="AF14" s="62"/>
      <c r="AG14" s="242"/>
      <c r="AH14" s="243"/>
      <c r="AI14" s="243"/>
      <c r="AJ14" s="216"/>
      <c r="AK14" s="50"/>
      <c r="AL14" s="226" t="s">
        <v>144</v>
      </c>
      <c r="AM14" s="227"/>
      <c r="AN14" s="10"/>
      <c r="AO14" s="74"/>
      <c r="BD14"/>
    </row>
    <row r="15" spans="1:56" ht="13.6" x14ac:dyDescent="0.25">
      <c r="A15" s="10"/>
      <c r="B15" s="10"/>
      <c r="C15" s="12"/>
      <c r="D15" s="11" t="s">
        <v>100</v>
      </c>
      <c r="E15" s="10"/>
      <c r="F15" s="10"/>
      <c r="G15" s="109" t="s">
        <v>101</v>
      </c>
      <c r="H15" s="56"/>
      <c r="I15" s="109" t="s">
        <v>102</v>
      </c>
      <c r="J15" s="56"/>
      <c r="K15" s="11" t="s">
        <v>167</v>
      </c>
      <c r="L15" s="10"/>
      <c r="M15" s="10"/>
      <c r="N15" s="10"/>
      <c r="O15" s="10"/>
      <c r="P15" s="43"/>
      <c r="Q15" s="248" t="s">
        <v>168</v>
      </c>
      <c r="R15" s="249"/>
      <c r="S15" s="249"/>
      <c r="T15" s="249"/>
      <c r="U15" s="249"/>
      <c r="V15" s="10"/>
      <c r="W15" s="109" t="str">
        <f>IF($Y$12=" ","",IF($Y$12&gt;1,"Actual Production, Test Period 2",""))</f>
        <v/>
      </c>
      <c r="X15" s="10"/>
      <c r="Y15" s="62"/>
      <c r="Z15" s="10"/>
      <c r="AA15" s="10"/>
      <c r="AB15" s="10"/>
      <c r="AC15" s="10"/>
      <c r="AD15" s="10"/>
      <c r="AE15" s="10"/>
      <c r="AF15" s="62"/>
      <c r="AG15" s="242"/>
      <c r="AH15" s="243"/>
      <c r="AI15" s="243"/>
      <c r="AJ15" s="216"/>
      <c r="AK15" s="10"/>
      <c r="AL15" s="10"/>
      <c r="AM15" s="10"/>
      <c r="AN15" s="10"/>
      <c r="AO15" s="74"/>
      <c r="BD15"/>
    </row>
    <row r="16" spans="1:56" ht="13.6" customHeight="1" x14ac:dyDescent="0.25">
      <c r="A16" s="10"/>
      <c r="B16" s="10"/>
      <c r="C16" s="12"/>
      <c r="D16" s="11"/>
      <c r="E16" s="10"/>
      <c r="F16" s="10"/>
      <c r="G16" s="13"/>
      <c r="H16" s="10"/>
      <c r="I16" s="10"/>
      <c r="J16" s="10"/>
      <c r="K16" s="111" t="s">
        <v>111</v>
      </c>
      <c r="L16" s="10"/>
      <c r="M16" s="10"/>
      <c r="N16" s="10"/>
      <c r="O16" s="10"/>
      <c r="P16" s="43"/>
      <c r="Q16" s="213" t="s">
        <v>169</v>
      </c>
      <c r="R16" s="207"/>
      <c r="S16" s="210"/>
      <c r="T16" s="208"/>
      <c r="U16" s="209"/>
      <c r="V16" s="10"/>
      <c r="W16" s="109" t="str">
        <f>IF($Y$12=" ","",IF($Y$12&gt;2,"Actual Production, Test Period 3",""))</f>
        <v/>
      </c>
      <c r="X16" s="10"/>
      <c r="Y16" s="62"/>
      <c r="Z16" s="10"/>
      <c r="AA16" s="10"/>
      <c r="AB16" s="10"/>
      <c r="AC16" s="10"/>
      <c r="AD16" s="10"/>
      <c r="AE16" s="10"/>
      <c r="AF16" s="62"/>
      <c r="AG16" s="242"/>
      <c r="AH16" s="243"/>
      <c r="AI16" s="243"/>
      <c r="AJ16" s="216"/>
      <c r="AK16" s="10"/>
      <c r="AL16" s="10"/>
      <c r="AM16" s="10"/>
      <c r="AN16" s="10"/>
      <c r="AO16" s="74"/>
      <c r="BD16"/>
    </row>
    <row r="17" spans="1:164" ht="13.6" customHeight="1" x14ac:dyDescent="0.25">
      <c r="A17" s="10"/>
      <c r="B17" s="10"/>
      <c r="C17" s="12"/>
      <c r="D17" s="11"/>
      <c r="E17" s="10"/>
      <c r="F17" s="10"/>
      <c r="G17" s="13"/>
      <c r="H17" s="10"/>
      <c r="I17" s="10"/>
      <c r="J17" s="10"/>
      <c r="K17" s="10"/>
      <c r="L17" s="10"/>
      <c r="M17" s="10"/>
      <c r="N17" s="10"/>
      <c r="O17" s="10"/>
      <c r="P17" s="10"/>
      <c r="Q17" s="210"/>
      <c r="R17" s="109"/>
      <c r="S17" s="10"/>
      <c r="T17" s="62"/>
      <c r="U17" s="126"/>
      <c r="V17" s="10"/>
      <c r="W17" s="109" t="str">
        <f>IF($Y$12=" ","",IF($Y$12&gt;3,"Actual Production, Test Period 4",""))</f>
        <v/>
      </c>
      <c r="X17" s="10"/>
      <c r="Y17" s="62"/>
      <c r="Z17" s="10"/>
      <c r="AA17" s="10"/>
      <c r="AB17" s="57"/>
      <c r="AC17" s="57"/>
      <c r="AD17" s="57"/>
      <c r="AE17" s="10"/>
      <c r="AF17" s="10"/>
      <c r="AG17" s="242"/>
      <c r="AH17" s="243"/>
      <c r="AI17" s="243"/>
      <c r="AJ17" s="216"/>
      <c r="AK17" s="10"/>
      <c r="AL17" s="10"/>
      <c r="AM17" s="10"/>
      <c r="AN17" s="10"/>
      <c r="AO17" s="74"/>
      <c r="BD17"/>
    </row>
    <row r="18" spans="1:164" ht="13.6" x14ac:dyDescent="0.25">
      <c r="A18" s="10"/>
      <c r="B18" s="10"/>
      <c r="C18" s="12"/>
      <c r="D18" s="11" t="s">
        <v>9</v>
      </c>
      <c r="E18" s="10"/>
      <c r="F18" s="10"/>
      <c r="G18" s="228"/>
      <c r="H18" s="229"/>
      <c r="I18" s="229"/>
      <c r="J18" s="229"/>
      <c r="K18" s="229"/>
      <c r="L18" s="229"/>
      <c r="M18" s="229"/>
      <c r="N18" s="229"/>
      <c r="O18" s="229"/>
      <c r="P18" s="230"/>
      <c r="Q18" s="57"/>
      <c r="R18" s="57"/>
      <c r="S18" s="57"/>
      <c r="T18" s="57"/>
      <c r="U18" s="126"/>
      <c r="V18" s="126"/>
      <c r="W18" s="10"/>
      <c r="X18" s="10"/>
      <c r="Y18" s="10"/>
      <c r="Z18" s="10"/>
      <c r="AA18" s="57"/>
      <c r="AB18" s="57"/>
      <c r="AC18" s="57"/>
      <c r="AD18" s="57"/>
      <c r="AE18" s="10"/>
      <c r="AF18" s="10"/>
      <c r="AG18" s="242"/>
      <c r="AH18" s="243"/>
      <c r="AI18" s="243"/>
      <c r="AJ18" s="216"/>
      <c r="AK18" s="10"/>
      <c r="AL18" s="10"/>
      <c r="AM18" s="10"/>
      <c r="AN18" s="10"/>
      <c r="AO18" s="74"/>
      <c r="BD18"/>
    </row>
    <row r="19" spans="1:164" x14ac:dyDescent="0.2">
      <c r="A19" s="10"/>
      <c r="B19" s="10"/>
      <c r="C19" s="10"/>
      <c r="D19" s="10"/>
      <c r="E19" s="10"/>
      <c r="F19" s="10"/>
      <c r="G19" s="231"/>
      <c r="H19" s="232"/>
      <c r="I19" s="232"/>
      <c r="J19" s="232"/>
      <c r="K19" s="232"/>
      <c r="L19" s="232"/>
      <c r="M19" s="232"/>
      <c r="N19" s="232"/>
      <c r="O19" s="232"/>
      <c r="P19" s="233"/>
      <c r="Q19" s="220"/>
      <c r="R19" s="221"/>
      <c r="S19" s="221"/>
      <c r="T19" s="221"/>
      <c r="U19" s="221"/>
      <c r="V19" s="193"/>
      <c r="W19" s="194"/>
      <c r="X19" s="194"/>
      <c r="Y19" s="194"/>
      <c r="Z19" s="194"/>
      <c r="AA19" s="195"/>
      <c r="AB19" s="195"/>
      <c r="AC19" s="195"/>
      <c r="AD19" s="195"/>
      <c r="AE19" s="195"/>
      <c r="AF19" s="196"/>
      <c r="AG19" s="242"/>
      <c r="AH19" s="243"/>
      <c r="AI19" s="243"/>
      <c r="AJ19" s="216"/>
      <c r="AK19" s="10"/>
      <c r="AL19" s="10"/>
      <c r="AM19" s="10"/>
      <c r="AN19" s="10"/>
      <c r="AO19" s="74"/>
      <c r="AV19" s="29"/>
      <c r="BD19"/>
    </row>
    <row r="20" spans="1:164" ht="67.95" customHeight="1" x14ac:dyDescent="0.2">
      <c r="A20" s="10"/>
      <c r="B20" s="10"/>
      <c r="C20" s="10"/>
      <c r="D20" s="10"/>
      <c r="E20" s="10"/>
      <c r="F20" s="10"/>
      <c r="G20" s="231"/>
      <c r="H20" s="232"/>
      <c r="I20" s="232"/>
      <c r="J20" s="232"/>
      <c r="K20" s="232"/>
      <c r="L20" s="232"/>
      <c r="M20" s="232"/>
      <c r="N20" s="232"/>
      <c r="O20" s="232"/>
      <c r="P20" s="233"/>
      <c r="Q20" s="222"/>
      <c r="R20" s="221"/>
      <c r="S20" s="221"/>
      <c r="T20" s="221"/>
      <c r="U20" s="221"/>
      <c r="V20" s="193"/>
      <c r="W20" s="194"/>
      <c r="X20" s="194"/>
      <c r="Y20" s="194"/>
      <c r="Z20" s="194"/>
      <c r="AA20" s="195"/>
      <c r="AB20" s="195"/>
      <c r="AC20" s="195"/>
      <c r="AD20" s="195"/>
      <c r="AE20" s="195"/>
      <c r="AF20" s="196"/>
      <c r="AG20" s="242"/>
      <c r="AH20" s="243"/>
      <c r="AI20" s="243"/>
      <c r="AJ20" s="216"/>
      <c r="AK20" s="10"/>
      <c r="AL20" s="10"/>
      <c r="AM20" s="10"/>
      <c r="AN20" s="10"/>
      <c r="AO20" s="74"/>
      <c r="AR20" s="28"/>
      <c r="AT20" s="28"/>
      <c r="BD20"/>
    </row>
    <row r="21" spans="1:164" x14ac:dyDescent="0.2">
      <c r="A21" s="10"/>
      <c r="B21" s="10"/>
      <c r="C21" s="10"/>
      <c r="D21" s="10"/>
      <c r="E21" s="10"/>
      <c r="F21" s="10"/>
      <c r="G21" s="234"/>
      <c r="H21" s="235"/>
      <c r="I21" s="235"/>
      <c r="J21" s="235"/>
      <c r="K21" s="235"/>
      <c r="L21" s="235"/>
      <c r="M21" s="235"/>
      <c r="N21" s="235"/>
      <c r="O21" s="235"/>
      <c r="P21" s="236"/>
      <c r="Q21" s="218"/>
      <c r="R21" s="219"/>
      <c r="S21" s="219"/>
      <c r="T21" s="219"/>
      <c r="U21" s="219"/>
      <c r="V21" s="126"/>
      <c r="W21" s="180"/>
      <c r="X21" s="180"/>
      <c r="Y21" s="180"/>
      <c r="Z21" s="180"/>
      <c r="AA21" s="63"/>
      <c r="AB21" s="63"/>
      <c r="AC21" s="63"/>
      <c r="AD21" s="15"/>
      <c r="AE21" s="10"/>
      <c r="AF21" s="10"/>
      <c r="AG21" s="244"/>
      <c r="AH21" s="245"/>
      <c r="AI21" s="245"/>
      <c r="AJ21" s="227"/>
      <c r="AK21" s="10"/>
      <c r="AL21" s="10"/>
      <c r="AM21" s="10"/>
      <c r="AN21" s="10"/>
      <c r="AO21" s="74"/>
      <c r="AR21" s="28"/>
      <c r="BD21"/>
    </row>
    <row r="22" spans="1:164" x14ac:dyDescent="0.2">
      <c r="A22" s="10"/>
      <c r="B22" s="10"/>
      <c r="C22" s="10"/>
      <c r="D22" s="10"/>
      <c r="E22" s="10"/>
      <c r="F22" s="10"/>
      <c r="G22" s="126"/>
      <c r="H22" s="126"/>
      <c r="I22" s="126"/>
      <c r="J22" s="126"/>
      <c r="K22" s="126"/>
      <c r="L22" s="126"/>
      <c r="M22" s="126"/>
      <c r="N22" s="126"/>
      <c r="O22" s="126"/>
      <c r="P22" s="126"/>
      <c r="Q22" s="63"/>
      <c r="R22" s="63"/>
      <c r="S22" s="126"/>
      <c r="T22" s="126"/>
      <c r="U22" s="126"/>
      <c r="V22" s="126"/>
      <c r="W22" s="72"/>
      <c r="X22" s="63"/>
      <c r="Y22" s="63"/>
      <c r="Z22" s="63"/>
      <c r="AA22" s="63"/>
      <c r="AB22" s="63"/>
      <c r="AC22" s="63"/>
      <c r="AD22" s="15"/>
      <c r="AE22" s="10"/>
      <c r="AF22" s="10"/>
      <c r="AG22" s="125"/>
      <c r="AH22" s="125"/>
      <c r="AI22" s="125"/>
      <c r="AJ22" s="125"/>
      <c r="AK22" s="10"/>
      <c r="AL22" s="10"/>
      <c r="AM22" s="10"/>
      <c r="AN22" s="10"/>
      <c r="AO22" s="74"/>
      <c r="AR22" s="28"/>
      <c r="BD22"/>
    </row>
    <row r="23" spans="1:164" x14ac:dyDescent="0.2">
      <c r="A23" s="10"/>
      <c r="B23" s="10"/>
      <c r="C23" s="10"/>
      <c r="D23" s="10"/>
      <c r="E23" s="10"/>
      <c r="F23" s="10"/>
      <c r="G23" s="126"/>
      <c r="H23" s="126"/>
      <c r="I23" s="126"/>
      <c r="J23" s="126"/>
      <c r="K23" s="126"/>
      <c r="L23" s="126"/>
      <c r="M23" s="126"/>
      <c r="N23" s="126"/>
      <c r="O23" s="126"/>
      <c r="P23" s="126"/>
      <c r="Q23" s="63"/>
      <c r="R23" s="63"/>
      <c r="S23" s="126"/>
      <c r="T23" s="126"/>
      <c r="U23" s="126"/>
      <c r="V23" s="126"/>
      <c r="W23" s="72"/>
      <c r="X23" s="63"/>
      <c r="Y23" s="63"/>
      <c r="Z23" s="63"/>
      <c r="AA23" s="63"/>
      <c r="AB23" s="63"/>
      <c r="AC23" s="63"/>
      <c r="AD23" s="15"/>
      <c r="AE23" s="10"/>
      <c r="AF23" s="10"/>
      <c r="AG23" s="125"/>
      <c r="AH23" s="125"/>
      <c r="AI23" s="125"/>
      <c r="AJ23" s="125"/>
      <c r="AK23" s="10"/>
      <c r="AL23" s="10"/>
      <c r="AM23" s="10"/>
      <c r="AN23" s="10"/>
      <c r="AO23" s="74"/>
      <c r="AR23" s="28"/>
      <c r="BD23"/>
    </row>
    <row r="24" spans="1:164" s="94" customFormat="1" ht="18.350000000000001" x14ac:dyDescent="0.3">
      <c r="A24" s="253" t="s">
        <v>5</v>
      </c>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81"/>
    </row>
    <row r="25" spans="1:164" ht="46.55" customHeight="1" x14ac:dyDescent="0.25">
      <c r="A25" s="107"/>
      <c r="B25" s="11"/>
      <c r="C25" s="107"/>
      <c r="D25" s="107"/>
      <c r="E25" s="107"/>
      <c r="F25" s="107"/>
      <c r="G25" s="108"/>
      <c r="H25" s="108"/>
      <c r="I25" s="108"/>
      <c r="J25" s="108"/>
      <c r="K25" s="106" t="s">
        <v>156</v>
      </c>
      <c r="L25" s="106" t="s">
        <v>157</v>
      </c>
      <c r="M25" s="108"/>
      <c r="N25" s="108"/>
      <c r="O25" s="106" t="s">
        <v>158</v>
      </c>
      <c r="P25" s="106" t="s">
        <v>159</v>
      </c>
      <c r="Q25" s="108"/>
      <c r="R25" s="108"/>
      <c r="S25" s="106" t="s">
        <v>152</v>
      </c>
      <c r="T25" s="10"/>
      <c r="U25" s="106"/>
      <c r="V25" s="106" t="s">
        <v>153</v>
      </c>
      <c r="W25" s="106" t="s">
        <v>160</v>
      </c>
      <c r="X25" s="106" t="s">
        <v>161</v>
      </c>
      <c r="Y25" s="10"/>
      <c r="Z25" s="10"/>
      <c r="AA25" s="53"/>
      <c r="AB25" s="53"/>
      <c r="AC25" s="53"/>
      <c r="AD25" s="53"/>
      <c r="AE25" s="10"/>
      <c r="AF25" s="10"/>
      <c r="AG25" s="10"/>
      <c r="AH25" s="10"/>
      <c r="AI25" s="10"/>
      <c r="AJ25" s="10"/>
      <c r="AK25" s="10"/>
      <c r="AL25" s="10"/>
      <c r="AM25" s="10"/>
      <c r="AN25" s="10"/>
      <c r="AO25" s="74"/>
      <c r="BD25"/>
      <c r="BS25" s="3"/>
    </row>
    <row r="26" spans="1:164" ht="13.6" x14ac:dyDescent="0.25">
      <c r="A26" s="10"/>
      <c r="B26" s="11"/>
      <c r="C26" s="10"/>
      <c r="D26" s="10"/>
      <c r="E26" s="10"/>
      <c r="F26" s="10"/>
      <c r="G26" s="10"/>
      <c r="H26" s="10"/>
      <c r="I26" s="10"/>
      <c r="J26" s="10"/>
      <c r="K26" s="73"/>
      <c r="L26" s="43"/>
      <c r="M26" s="10"/>
      <c r="N26" s="10"/>
      <c r="O26" s="73"/>
      <c r="P26" s="43"/>
      <c r="Q26" s="10"/>
      <c r="R26" s="10"/>
      <c r="S26" s="202"/>
      <c r="T26" s="10"/>
      <c r="U26" s="10"/>
      <c r="V26" s="202"/>
      <c r="W26" s="73"/>
      <c r="X26" s="43"/>
      <c r="Y26" s="10"/>
      <c r="Z26" s="10"/>
      <c r="AA26" s="53"/>
      <c r="AB26" s="53"/>
      <c r="AC26" s="53"/>
      <c r="AD26" s="53"/>
      <c r="AE26" s="10"/>
      <c r="AF26" s="10"/>
      <c r="AG26" s="10"/>
      <c r="AH26" s="10"/>
      <c r="AI26" s="10"/>
      <c r="AJ26" s="10"/>
      <c r="AK26" s="10"/>
      <c r="AL26" s="10"/>
      <c r="AM26" s="10"/>
      <c r="AN26" s="10"/>
      <c r="AO26" s="74"/>
    </row>
    <row r="27" spans="1:164" ht="3.1"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74"/>
    </row>
    <row r="28" spans="1:164" ht="13.6" x14ac:dyDescent="0.25">
      <c r="A28" s="10"/>
      <c r="B28" s="113"/>
      <c r="C28" s="114"/>
      <c r="D28" s="114"/>
      <c r="E28" s="114"/>
      <c r="F28" s="114"/>
      <c r="G28" s="114"/>
      <c r="H28" s="114"/>
      <c r="I28" s="114" t="s">
        <v>21</v>
      </c>
      <c r="J28" s="114" t="s">
        <v>21</v>
      </c>
      <c r="K28" s="113" t="s">
        <v>89</v>
      </c>
      <c r="L28" s="114" t="s">
        <v>89</v>
      </c>
      <c r="M28" s="114" t="s">
        <v>163</v>
      </c>
      <c r="N28" s="114" t="s">
        <v>163</v>
      </c>
      <c r="O28" s="113" t="s">
        <v>155</v>
      </c>
      <c r="P28" s="114" t="s">
        <v>155</v>
      </c>
      <c r="Q28" s="114" t="s">
        <v>165</v>
      </c>
      <c r="R28" s="114" t="s">
        <v>165</v>
      </c>
      <c r="S28" s="113" t="s">
        <v>17</v>
      </c>
      <c r="T28" s="114" t="s">
        <v>164</v>
      </c>
      <c r="U28" s="114"/>
      <c r="V28" s="113" t="s">
        <v>20</v>
      </c>
      <c r="W28" s="114" t="s">
        <v>20</v>
      </c>
      <c r="X28" s="114" t="s">
        <v>166</v>
      </c>
      <c r="Y28" s="114" t="s">
        <v>166</v>
      </c>
      <c r="Z28" s="115"/>
      <c r="AA28" s="116"/>
      <c r="AB28" s="116"/>
      <c r="AC28" s="116"/>
      <c r="AD28" s="116"/>
      <c r="AE28" s="117"/>
      <c r="AF28" s="113"/>
      <c r="AG28" s="114"/>
      <c r="AH28" s="114"/>
      <c r="AI28" s="114"/>
      <c r="AJ28" s="114"/>
      <c r="AK28" s="114"/>
      <c r="AL28" s="114"/>
      <c r="AM28" s="115"/>
      <c r="AN28" s="16"/>
      <c r="AO28" s="183"/>
      <c r="AQ28" s="35" t="s">
        <v>81</v>
      </c>
      <c r="AR28" s="32"/>
      <c r="AS28" s="32"/>
      <c r="AT28" s="32"/>
      <c r="AU28" s="32"/>
      <c r="AV28" s="32"/>
      <c r="AW28" s="32"/>
      <c r="AX28" s="32"/>
      <c r="AY28" s="32"/>
      <c r="AZ28" s="32"/>
      <c r="BA28" s="32"/>
      <c r="BB28" s="32"/>
      <c r="BC28" s="32"/>
      <c r="BD28" s="32"/>
      <c r="BE28" s="32"/>
      <c r="BG28" s="1"/>
    </row>
    <row r="29" spans="1:164" ht="13.6" x14ac:dyDescent="0.25">
      <c r="A29" s="10"/>
      <c r="B29" s="118" t="s">
        <v>6</v>
      </c>
      <c r="C29" s="119" t="s">
        <v>106</v>
      </c>
      <c r="D29" s="119" t="s">
        <v>6</v>
      </c>
      <c r="E29" s="119" t="s">
        <v>6</v>
      </c>
      <c r="F29" s="119" t="s">
        <v>6</v>
      </c>
      <c r="G29" s="119" t="s">
        <v>10</v>
      </c>
      <c r="H29" s="119" t="s">
        <v>12</v>
      </c>
      <c r="I29" s="119" t="s">
        <v>22</v>
      </c>
      <c r="J29" s="119" t="s">
        <v>22</v>
      </c>
      <c r="K29" s="118" t="s">
        <v>18</v>
      </c>
      <c r="L29" s="119" t="s">
        <v>18</v>
      </c>
      <c r="M29" s="119" t="s">
        <v>162</v>
      </c>
      <c r="N29" s="119" t="s">
        <v>162</v>
      </c>
      <c r="O29" s="118" t="s">
        <v>18</v>
      </c>
      <c r="P29" s="119" t="s">
        <v>18</v>
      </c>
      <c r="Q29" s="119" t="s">
        <v>162</v>
      </c>
      <c r="R29" s="119" t="s">
        <v>162</v>
      </c>
      <c r="S29" s="118" t="s">
        <v>18</v>
      </c>
      <c r="T29" s="119" t="s">
        <v>162</v>
      </c>
      <c r="U29" s="119" t="s">
        <v>13</v>
      </c>
      <c r="V29" s="118" t="s">
        <v>18</v>
      </c>
      <c r="W29" s="119" t="s">
        <v>90</v>
      </c>
      <c r="X29" s="119" t="s">
        <v>162</v>
      </c>
      <c r="Y29" s="119" t="s">
        <v>162</v>
      </c>
      <c r="Z29" s="120" t="s">
        <v>13</v>
      </c>
      <c r="AA29" s="116"/>
      <c r="AB29" s="116"/>
      <c r="AC29" s="116"/>
      <c r="AD29" s="116"/>
      <c r="AE29" s="117"/>
      <c r="AF29" s="118" t="s">
        <v>6</v>
      </c>
      <c r="AG29" s="119" t="s">
        <v>6</v>
      </c>
      <c r="AH29" s="119" t="s">
        <v>6</v>
      </c>
      <c r="AI29" s="119" t="s">
        <v>38</v>
      </c>
      <c r="AJ29" s="119" t="s">
        <v>40</v>
      </c>
      <c r="AK29" s="119"/>
      <c r="AL29" s="119"/>
      <c r="AM29" s="120"/>
      <c r="AN29" s="16"/>
      <c r="AO29" s="183"/>
      <c r="AQ29" s="32"/>
      <c r="AR29" s="32"/>
      <c r="AS29" s="32"/>
      <c r="AT29" s="32"/>
      <c r="AU29" s="32"/>
      <c r="AV29" s="32"/>
      <c r="AW29" s="32"/>
      <c r="AX29" s="32"/>
      <c r="AY29" s="32"/>
      <c r="AZ29" s="32"/>
      <c r="BA29" s="32"/>
      <c r="BB29" s="32"/>
      <c r="BC29" s="32"/>
      <c r="BD29" s="32"/>
      <c r="BE29" s="32"/>
      <c r="BG29" s="1"/>
    </row>
    <row r="30" spans="1:164" ht="12.1" customHeight="1" x14ac:dyDescent="0.25">
      <c r="A30" s="10"/>
      <c r="B30" s="121" t="s">
        <v>7</v>
      </c>
      <c r="C30" s="122" t="s">
        <v>107</v>
      </c>
      <c r="D30" s="122" t="s">
        <v>8</v>
      </c>
      <c r="E30" s="122" t="s">
        <v>83</v>
      </c>
      <c r="F30" s="122" t="s">
        <v>132</v>
      </c>
      <c r="G30" s="122" t="s">
        <v>11</v>
      </c>
      <c r="H30" s="122" t="s">
        <v>8</v>
      </c>
      <c r="I30" s="122" t="s">
        <v>23</v>
      </c>
      <c r="J30" s="122" t="s">
        <v>15</v>
      </c>
      <c r="K30" s="123" t="s">
        <v>19</v>
      </c>
      <c r="L30" s="122" t="s">
        <v>93</v>
      </c>
      <c r="M30" s="122" t="s">
        <v>19</v>
      </c>
      <c r="N30" s="122" t="s">
        <v>94</v>
      </c>
      <c r="O30" s="123" t="s">
        <v>19</v>
      </c>
      <c r="P30" s="122" t="s">
        <v>93</v>
      </c>
      <c r="Q30" s="122" t="s">
        <v>19</v>
      </c>
      <c r="R30" s="122" t="s">
        <v>94</v>
      </c>
      <c r="S30" s="121" t="s">
        <v>93</v>
      </c>
      <c r="T30" s="122" t="s">
        <v>94</v>
      </c>
      <c r="U30" s="122" t="s">
        <v>14</v>
      </c>
      <c r="V30" s="121" t="s">
        <v>19</v>
      </c>
      <c r="W30" s="122" t="s">
        <v>93</v>
      </c>
      <c r="X30" s="122" t="s">
        <v>19</v>
      </c>
      <c r="Y30" s="122" t="s">
        <v>94</v>
      </c>
      <c r="Z30" s="124" t="s">
        <v>14</v>
      </c>
      <c r="AA30" s="116"/>
      <c r="AB30" s="116"/>
      <c r="AC30" s="116"/>
      <c r="AD30" s="116"/>
      <c r="AE30" s="117"/>
      <c r="AF30" s="118" t="s">
        <v>15</v>
      </c>
      <c r="AG30" s="119" t="s">
        <v>16</v>
      </c>
      <c r="AH30" s="119" t="s">
        <v>37</v>
      </c>
      <c r="AI30" s="119" t="s">
        <v>39</v>
      </c>
      <c r="AJ30" s="119" t="s">
        <v>39</v>
      </c>
      <c r="AK30" s="119" t="s">
        <v>41</v>
      </c>
      <c r="AL30" s="119" t="s">
        <v>42</v>
      </c>
      <c r="AM30" s="120" t="s">
        <v>34</v>
      </c>
      <c r="AN30" s="17"/>
      <c r="AO30" s="184"/>
      <c r="AQ30" s="33" t="s">
        <v>73</v>
      </c>
      <c r="AR30" s="33" t="s">
        <v>74</v>
      </c>
      <c r="AS30" s="33" t="s">
        <v>75</v>
      </c>
      <c r="AT30" s="33" t="s">
        <v>76</v>
      </c>
      <c r="AU30" s="33" t="s">
        <v>77</v>
      </c>
      <c r="AV30" s="33" t="s">
        <v>78</v>
      </c>
      <c r="AW30" s="33" t="s">
        <v>79</v>
      </c>
      <c r="AX30" s="32"/>
      <c r="AY30" s="32"/>
      <c r="AZ30" s="32"/>
      <c r="BA30" s="32"/>
      <c r="BB30" s="32"/>
      <c r="BC30" s="32"/>
      <c r="BD30" s="32"/>
      <c r="BE30" s="68"/>
      <c r="BG30" s="1"/>
    </row>
    <row r="31" spans="1:164" ht="4.0999999999999996" customHeight="1" x14ac:dyDescent="0.2">
      <c r="A31" s="10"/>
      <c r="B31" s="10"/>
      <c r="C31" s="13"/>
      <c r="D31" s="13"/>
      <c r="E31" s="13"/>
      <c r="F31" s="13"/>
      <c r="G31" s="13"/>
      <c r="H31" s="13"/>
      <c r="I31" s="13"/>
      <c r="J31" s="13"/>
      <c r="K31" s="13"/>
      <c r="L31" s="13"/>
      <c r="M31" s="13"/>
      <c r="N31" s="13"/>
      <c r="O31" s="13"/>
      <c r="P31" s="13"/>
      <c r="Q31" s="13"/>
      <c r="R31" s="13"/>
      <c r="S31" s="13"/>
      <c r="T31" s="13"/>
      <c r="U31" s="13"/>
      <c r="V31" s="19"/>
      <c r="W31" s="13"/>
      <c r="X31" s="13"/>
      <c r="Y31" s="13"/>
      <c r="Z31" s="41"/>
      <c r="AA31" s="13"/>
      <c r="AB31" s="13"/>
      <c r="AC31" s="13"/>
      <c r="AD31" s="13"/>
      <c r="AE31" s="13"/>
      <c r="AF31" s="145"/>
      <c r="AG31" s="146"/>
      <c r="AH31" s="146"/>
      <c r="AI31" s="146"/>
      <c r="AJ31" s="146"/>
      <c r="AK31" s="146"/>
      <c r="AL31" s="146"/>
      <c r="AM31" s="41"/>
      <c r="AN31" s="13"/>
      <c r="AO31" s="185"/>
      <c r="AQ31" s="32"/>
      <c r="AR31" s="32"/>
      <c r="AS31" s="32"/>
      <c r="AT31" s="32"/>
      <c r="AU31" s="32"/>
      <c r="AV31" s="32"/>
      <c r="AW31" s="32"/>
      <c r="AX31" s="32"/>
      <c r="AY31" s="32"/>
      <c r="AZ31" s="32"/>
      <c r="BA31" s="32"/>
      <c r="BB31" s="32"/>
      <c r="BC31" s="32"/>
      <c r="BD31" s="32"/>
      <c r="BE31" s="32"/>
      <c r="BG31" s="1"/>
    </row>
    <row r="32" spans="1:164" x14ac:dyDescent="0.2">
      <c r="A32" s="14">
        <v>1</v>
      </c>
      <c r="B32" s="75"/>
      <c r="C32" s="54"/>
      <c r="D32" s="21"/>
      <c r="E32" s="38"/>
      <c r="F32" s="76"/>
      <c r="G32" s="77"/>
      <c r="H32" s="21"/>
      <c r="I32" s="78"/>
      <c r="J32" s="78"/>
      <c r="K32" s="79"/>
      <c r="L32" s="80" t="str">
        <f>IF(K32&lt;&gt;"",ROUND(K32,2),"")</f>
        <v/>
      </c>
      <c r="M32" s="198"/>
      <c r="N32" s="80" t="str">
        <f>IF(AND(M32&lt;&gt;"",K$26&lt;&gt;""),IF(L$26="Additive",ROUND(ROUND(M32,2)+K$26,2),ROUND(ROUND(M32,2)*K$26,2)),"")</f>
        <v/>
      </c>
      <c r="O32" s="79"/>
      <c r="P32" s="80" t="str">
        <f>IF(O32&lt;&gt;"",ROUND(O32,2),"")</f>
        <v/>
      </c>
      <c r="Q32" s="198"/>
      <c r="R32" s="197" t="str">
        <f>IF(AND(Q32&lt;&gt;"",O$26&lt;&gt;""),IF(P$26="Additive",ROUND(ROUND(Q32,2)+O$26,2),ROUND(ROUND(Q32,2)*O$26,2)),"")</f>
        <v/>
      </c>
      <c r="S32" s="80" t="str">
        <f>IF(AND(L32&lt;&gt;"",P32&lt;&gt;""),L32+P32,"")</f>
        <v/>
      </c>
      <c r="T32" s="80" t="str">
        <f>IF(AND(N32&lt;&gt;"",R32&lt;&gt;""),N32+R32,"")</f>
        <v/>
      </c>
      <c r="U32" s="54"/>
      <c r="V32" s="79"/>
      <c r="W32" s="80" t="str">
        <f>IF(V32&lt;&gt;"",ROUND(V32,2),"")</f>
        <v/>
      </c>
      <c r="X32" s="201"/>
      <c r="Y32" s="80" t="str">
        <f>IF(AND(X32&lt;&gt;"",W$26&lt;&gt;""),IF(X$26="Additive",ROUND(ROUND(X32,2)+W$26,2),ROUND(ROUND(X32,2)*W$26,2)),"")</f>
        <v/>
      </c>
      <c r="Z32" s="54"/>
      <c r="AA32" s="53"/>
      <c r="AB32" s="53"/>
      <c r="AC32" s="53"/>
      <c r="AD32" s="53"/>
      <c r="AE32" s="81"/>
      <c r="AF32" s="75"/>
      <c r="AG32" s="22"/>
      <c r="AH32" s="22"/>
      <c r="AI32" s="22"/>
      <c r="AJ32" s="22"/>
      <c r="AK32" s="22"/>
      <c r="AL32" s="22"/>
      <c r="AM32" s="54"/>
      <c r="AN32" s="18"/>
      <c r="AO32" s="186"/>
      <c r="AQ32" s="32" t="str">
        <f>IF(D32&lt;&gt;"",YEAR(D32),"")</f>
        <v/>
      </c>
      <c r="AR32" s="32" t="str">
        <f>IF(D32&lt;&gt;"",MONTH(D32),"")</f>
        <v/>
      </c>
      <c r="AS32" s="32" t="str">
        <f>IF(D32&lt;&gt;"",DAY(D32),"")</f>
        <v/>
      </c>
      <c r="AT32" s="32">
        <f>IF(AND($C32="final",$F32=1,$U32="yes",OR($Z32="yes",$P$16&lt;&gt;"yes")),1,0)</f>
        <v>0</v>
      </c>
      <c r="AU32" s="32">
        <f>IF(AND($C32="final",$F32=2,$U32="yes",OR($Z32="yes",$P$16&lt;&gt;"yes")),1,0)</f>
        <v>0</v>
      </c>
      <c r="AV32" s="32">
        <f>IF(AND($C32="final",$F32=3,$U32="yes",OR($Z32="yes",$P$16&lt;&gt;"yes")),1,0)</f>
        <v>0</v>
      </c>
      <c r="AW32" s="32">
        <f>IF(AND($C32="final",$F32=4,$U32="yes",OR($Z32="yes",$P$16&lt;&gt;"yes")),1,0)</f>
        <v>0</v>
      </c>
      <c r="AX32" s="32"/>
      <c r="AY32" s="44">
        <f>O11</f>
        <v>0</v>
      </c>
      <c r="AZ32" s="32"/>
      <c r="BA32" s="32"/>
      <c r="BB32" s="32"/>
      <c r="BC32" s="32"/>
      <c r="BD32" s="69" t="str">
        <f>IF(OR($U32="yes",AND($Z32="yes",$P$16="yes")),"cantbeinvalid","canbeinvalid")</f>
        <v>canbeinvalid</v>
      </c>
      <c r="BE32" s="32" t="s">
        <v>35</v>
      </c>
      <c r="BG32" s="1"/>
      <c r="BT32" t="str">
        <f>IF($C32="final",$T32,"")</f>
        <v/>
      </c>
      <c r="BY32" t="str">
        <f t="shared" ref="BY32:BY63" si="0">IF($C32="final",$Y32,"")</f>
        <v/>
      </c>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row>
    <row r="33" spans="1:164" ht="13.6" x14ac:dyDescent="0.25">
      <c r="A33" s="14">
        <f>A32+1</f>
        <v>2</v>
      </c>
      <c r="B33" s="75"/>
      <c r="C33" s="54"/>
      <c r="D33" s="21"/>
      <c r="E33" s="38"/>
      <c r="F33" s="76"/>
      <c r="G33" s="77"/>
      <c r="H33" s="21"/>
      <c r="I33" s="78"/>
      <c r="J33" s="78"/>
      <c r="K33" s="79"/>
      <c r="L33" s="80" t="str">
        <f t="shared" ref="L33:L96" si="1">IF(K33&lt;&gt;"",ROUND(K33,2),"")</f>
        <v/>
      </c>
      <c r="M33" s="198"/>
      <c r="N33" s="80" t="str">
        <f t="shared" ref="N33:N96" si="2">IF(AND(M33&lt;&gt;"",K$26&lt;&gt;""),IF(L$26="Additive",ROUND(ROUND(M33,2)+K$26,2),ROUND(ROUND(M33,2)*K$26,2)),"")</f>
        <v/>
      </c>
      <c r="O33" s="79"/>
      <c r="P33" s="80" t="str">
        <f t="shared" ref="P33:P96" si="3">IF(O33&lt;&gt;"",ROUND(O33,2),"")</f>
        <v/>
      </c>
      <c r="Q33" s="198"/>
      <c r="R33" s="197" t="str">
        <f t="shared" ref="R33:R96" si="4">IF(AND(Q33&lt;&gt;"",O$26&lt;&gt;""),IF(P$26="Additive",ROUND(ROUND(Q33,2)+O$26,2),ROUND(ROUND(Q33,2)*O$26,2)),"")</f>
        <v/>
      </c>
      <c r="S33" s="80" t="str">
        <f t="shared" ref="S33:S96" si="5">IF(AND(L33&lt;&gt;"",P33&lt;&gt;""),L33+P33,"")</f>
        <v/>
      </c>
      <c r="T33" s="80" t="str">
        <f t="shared" ref="T33:T96" si="6">IF(AND(N33&lt;&gt;"",R33&lt;&gt;""),N33+R33,"")</f>
        <v/>
      </c>
      <c r="U33" s="54"/>
      <c r="V33" s="79"/>
      <c r="W33" s="80" t="str">
        <f t="shared" ref="W33:W96" si="7">IF(V33&lt;&gt;"",ROUND(V33,2),"")</f>
        <v/>
      </c>
      <c r="X33" s="201"/>
      <c r="Y33" s="80" t="str">
        <f t="shared" ref="Y33:Y96" si="8">IF(AND(X33&lt;&gt;"",W$26&lt;&gt;""),IF(X$26="Additive",ROUND(ROUND(X33,2)+W$26,2),ROUND(ROUND(X33,2)*W$26,2)),"")</f>
        <v/>
      </c>
      <c r="Z33" s="54"/>
      <c r="AA33" s="53"/>
      <c r="AB33" s="53"/>
      <c r="AC33" s="53"/>
      <c r="AD33" s="53"/>
      <c r="AE33" s="81"/>
      <c r="AF33" s="75"/>
      <c r="AG33" s="22"/>
      <c r="AH33" s="22"/>
      <c r="AI33" s="22"/>
      <c r="AJ33" s="22"/>
      <c r="AK33" s="22"/>
      <c r="AL33" s="22"/>
      <c r="AM33" s="54"/>
      <c r="AN33" s="18"/>
      <c r="AO33" s="186"/>
      <c r="AQ33" s="32" t="str">
        <f t="shared" ref="AQ33:AQ79" si="9">IF(D33&lt;&gt;"",YEAR(D33),"")</f>
        <v/>
      </c>
      <c r="AR33" s="32" t="str">
        <f t="shared" ref="AR33:AR79" si="10">IF(D33&lt;&gt;"",MONTH(D33),"")</f>
        <v/>
      </c>
      <c r="AS33" s="32" t="str">
        <f t="shared" ref="AS33:AS79" si="11">IF(D33&lt;&gt;"",DAY(D33),"")</f>
        <v/>
      </c>
      <c r="AT33" s="32">
        <f t="shared" ref="AT33:AT96" si="12">IF(AND($C33="final",$F33=1,$U33="yes",OR($Z33="yes",$P$16&lt;&gt;"yes")),1,0)</f>
        <v>0</v>
      </c>
      <c r="AU33" s="32">
        <f t="shared" ref="AU33:AU96" si="13">IF(AND($C33="final",$F33=2,$U33="yes",OR($Z33="yes",$P$16&lt;&gt;"yes")),1,0)</f>
        <v>0</v>
      </c>
      <c r="AV33" s="32">
        <f t="shared" ref="AV33:AV96" si="14">IF(AND($C33="final",$F33=3,$U33="yes",OR($Z33="yes",$P$16&lt;&gt;"yes")),1,0)</f>
        <v>0</v>
      </c>
      <c r="AW33" s="32">
        <f t="shared" ref="AW33:AW96" si="15">IF(AND($C33="final",$F33=4,$U33="yes",OR($Z33="yes",$P$16&lt;&gt;"yes")),1,0)</f>
        <v>0</v>
      </c>
      <c r="AX33" s="32"/>
      <c r="AY33" s="32"/>
      <c r="AZ33" s="32"/>
      <c r="BA33" s="36" t="s">
        <v>91</v>
      </c>
      <c r="BB33" s="36" t="s">
        <v>60</v>
      </c>
      <c r="BC33" s="48"/>
      <c r="BD33" s="69" t="str">
        <f t="shared" ref="BD33:BD96" si="16">IF(OR($U33="yes",AND($Z33="yes",$P$16="yes")),"cantbeinvalid","canbeinvalid")</f>
        <v>canbeinvalid</v>
      </c>
      <c r="BE33" s="32" t="s">
        <v>36</v>
      </c>
      <c r="BG33" s="1"/>
      <c r="BT33" t="str">
        <f t="shared" ref="BT33:BT96" si="17">IF($C33="final",$T33,"")</f>
        <v/>
      </c>
      <c r="BY33" t="str">
        <f t="shared" si="0"/>
        <v/>
      </c>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row>
    <row r="34" spans="1:164" x14ac:dyDescent="0.2">
      <c r="A34" s="14">
        <f t="shared" ref="A34:A79" si="18">A33+1</f>
        <v>3</v>
      </c>
      <c r="B34" s="75"/>
      <c r="C34" s="54"/>
      <c r="D34" s="21"/>
      <c r="E34" s="38"/>
      <c r="F34" s="76"/>
      <c r="G34" s="77"/>
      <c r="H34" s="21"/>
      <c r="I34" s="78"/>
      <c r="J34" s="78"/>
      <c r="K34" s="79"/>
      <c r="L34" s="80" t="str">
        <f t="shared" si="1"/>
        <v/>
      </c>
      <c r="M34" s="198"/>
      <c r="N34" s="80" t="str">
        <f t="shared" si="2"/>
        <v/>
      </c>
      <c r="O34" s="79"/>
      <c r="P34" s="80" t="str">
        <f t="shared" si="3"/>
        <v/>
      </c>
      <c r="Q34" s="198"/>
      <c r="R34" s="197" t="str">
        <f t="shared" si="4"/>
        <v/>
      </c>
      <c r="S34" s="80" t="str">
        <f t="shared" si="5"/>
        <v/>
      </c>
      <c r="T34" s="80" t="str">
        <f t="shared" si="6"/>
        <v/>
      </c>
      <c r="U34" s="54"/>
      <c r="V34" s="79"/>
      <c r="W34" s="80" t="str">
        <f t="shared" si="7"/>
        <v/>
      </c>
      <c r="X34" s="201"/>
      <c r="Y34" s="80" t="str">
        <f t="shared" si="8"/>
        <v/>
      </c>
      <c r="Z34" s="54"/>
      <c r="AA34" s="53"/>
      <c r="AB34" s="53"/>
      <c r="AC34" s="53"/>
      <c r="AD34" s="53"/>
      <c r="AE34" s="81"/>
      <c r="AF34" s="75"/>
      <c r="AG34" s="22"/>
      <c r="AH34" s="22"/>
      <c r="AI34" s="22"/>
      <c r="AJ34" s="22"/>
      <c r="AK34" s="22"/>
      <c r="AL34" s="22"/>
      <c r="AM34" s="54"/>
      <c r="AN34" s="18"/>
      <c r="AO34" s="186"/>
      <c r="AQ34" s="32" t="str">
        <f t="shared" si="9"/>
        <v/>
      </c>
      <c r="AR34" s="32" t="str">
        <f t="shared" si="10"/>
        <v/>
      </c>
      <c r="AS34" s="32" t="str">
        <f t="shared" si="11"/>
        <v/>
      </c>
      <c r="AT34" s="32">
        <f t="shared" si="12"/>
        <v>0</v>
      </c>
      <c r="AU34" s="32">
        <f t="shared" si="13"/>
        <v>0</v>
      </c>
      <c r="AV34" s="32">
        <f t="shared" si="14"/>
        <v>0</v>
      </c>
      <c r="AW34" s="32">
        <f t="shared" si="15"/>
        <v>0</v>
      </c>
      <c r="AX34" s="32"/>
      <c r="AY34" s="32" t="str">
        <f>IF(V13&lt;&gt;"",V13,"")</f>
        <v/>
      </c>
      <c r="AZ34" s="32"/>
      <c r="BA34" s="37">
        <v>1</v>
      </c>
      <c r="BB34" s="37">
        <f>IF($P16="yes",1,0)</f>
        <v>0</v>
      </c>
      <c r="BC34" s="37"/>
      <c r="BD34" s="69" t="str">
        <f t="shared" si="16"/>
        <v>canbeinvalid</v>
      </c>
      <c r="BE34" s="32"/>
      <c r="BG34" s="1"/>
      <c r="BT34" t="str">
        <f t="shared" si="17"/>
        <v/>
      </c>
      <c r="BY34" t="str">
        <f t="shared" si="0"/>
        <v/>
      </c>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row>
    <row r="35" spans="1:164" x14ac:dyDescent="0.2">
      <c r="A35" s="14">
        <f t="shared" si="18"/>
        <v>4</v>
      </c>
      <c r="B35" s="75"/>
      <c r="C35" s="54"/>
      <c r="D35" s="21"/>
      <c r="E35" s="38"/>
      <c r="F35" s="76"/>
      <c r="G35" s="77"/>
      <c r="H35" s="21"/>
      <c r="I35" s="78"/>
      <c r="J35" s="78"/>
      <c r="K35" s="79"/>
      <c r="L35" s="80" t="str">
        <f t="shared" si="1"/>
        <v/>
      </c>
      <c r="M35" s="198"/>
      <c r="N35" s="80" t="str">
        <f t="shared" si="2"/>
        <v/>
      </c>
      <c r="O35" s="79"/>
      <c r="P35" s="80" t="str">
        <f t="shared" si="3"/>
        <v/>
      </c>
      <c r="Q35" s="198"/>
      <c r="R35" s="197" t="str">
        <f t="shared" si="4"/>
        <v/>
      </c>
      <c r="S35" s="80" t="str">
        <f t="shared" si="5"/>
        <v/>
      </c>
      <c r="T35" s="80" t="str">
        <f t="shared" si="6"/>
        <v/>
      </c>
      <c r="U35" s="54"/>
      <c r="V35" s="79"/>
      <c r="W35" s="80" t="str">
        <f t="shared" si="7"/>
        <v/>
      </c>
      <c r="X35" s="201"/>
      <c r="Y35" s="80" t="str">
        <f t="shared" si="8"/>
        <v/>
      </c>
      <c r="Z35" s="54"/>
      <c r="AA35" s="53"/>
      <c r="AB35" s="53"/>
      <c r="AC35" s="53"/>
      <c r="AD35" s="53"/>
      <c r="AE35" s="81"/>
      <c r="AF35" s="75"/>
      <c r="AG35" s="22"/>
      <c r="AH35" s="22"/>
      <c r="AI35" s="22"/>
      <c r="AJ35" s="22"/>
      <c r="AK35" s="22"/>
      <c r="AL35" s="22"/>
      <c r="AM35" s="54"/>
      <c r="AN35" s="18"/>
      <c r="AO35" s="186"/>
      <c r="AQ35" s="32" t="str">
        <f t="shared" si="9"/>
        <v/>
      </c>
      <c r="AR35" s="32" t="str">
        <f t="shared" si="10"/>
        <v/>
      </c>
      <c r="AS35" s="32" t="str">
        <f t="shared" si="11"/>
        <v/>
      </c>
      <c r="AT35" s="32">
        <f t="shared" si="12"/>
        <v>0</v>
      </c>
      <c r="AU35" s="32">
        <f t="shared" si="13"/>
        <v>0</v>
      </c>
      <c r="AV35" s="32">
        <f t="shared" si="14"/>
        <v>0</v>
      </c>
      <c r="AW35" s="32">
        <f t="shared" si="15"/>
        <v>0</v>
      </c>
      <c r="AX35" s="32"/>
      <c r="AY35" s="32" t="str">
        <f>IF(V15&lt;&gt;"",V15,"")</f>
        <v/>
      </c>
      <c r="AZ35" s="32"/>
      <c r="BA35" s="32"/>
      <c r="BB35" s="32"/>
      <c r="BC35" s="32"/>
      <c r="BD35" s="69" t="str">
        <f t="shared" si="16"/>
        <v>canbeinvalid</v>
      </c>
      <c r="BE35" s="32"/>
      <c r="BG35" s="1"/>
      <c r="BT35" t="str">
        <f t="shared" si="17"/>
        <v/>
      </c>
      <c r="BY35" t="str">
        <f t="shared" si="0"/>
        <v/>
      </c>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row>
    <row r="36" spans="1:164" x14ac:dyDescent="0.2">
      <c r="A36" s="14">
        <f t="shared" si="18"/>
        <v>5</v>
      </c>
      <c r="B36" s="75"/>
      <c r="C36" s="54"/>
      <c r="D36" s="21"/>
      <c r="E36" s="38"/>
      <c r="F36" s="76"/>
      <c r="G36" s="77"/>
      <c r="H36" s="21"/>
      <c r="I36" s="78"/>
      <c r="J36" s="78"/>
      <c r="K36" s="79"/>
      <c r="L36" s="80" t="str">
        <f t="shared" si="1"/>
        <v/>
      </c>
      <c r="M36" s="198"/>
      <c r="N36" s="80" t="str">
        <f t="shared" si="2"/>
        <v/>
      </c>
      <c r="O36" s="79"/>
      <c r="P36" s="80" t="str">
        <f t="shared" si="3"/>
        <v/>
      </c>
      <c r="Q36" s="198"/>
      <c r="R36" s="197" t="str">
        <f t="shared" si="4"/>
        <v/>
      </c>
      <c r="S36" s="80" t="str">
        <f t="shared" si="5"/>
        <v/>
      </c>
      <c r="T36" s="80" t="str">
        <f t="shared" si="6"/>
        <v/>
      </c>
      <c r="U36" s="54"/>
      <c r="V36" s="79"/>
      <c r="W36" s="80" t="str">
        <f t="shared" si="7"/>
        <v/>
      </c>
      <c r="X36" s="201"/>
      <c r="Y36" s="80" t="str">
        <f t="shared" si="8"/>
        <v/>
      </c>
      <c r="Z36" s="54"/>
      <c r="AA36" s="53"/>
      <c r="AB36" s="53"/>
      <c r="AC36" s="53"/>
      <c r="AD36" s="53"/>
      <c r="AE36" s="81"/>
      <c r="AF36" s="75"/>
      <c r="AG36" s="22"/>
      <c r="AH36" s="22"/>
      <c r="AI36" s="22"/>
      <c r="AJ36" s="22"/>
      <c r="AK36" s="22"/>
      <c r="AL36" s="22"/>
      <c r="AM36" s="54"/>
      <c r="AN36" s="18"/>
      <c r="AO36" s="186"/>
      <c r="AQ36" s="32" t="str">
        <f t="shared" si="9"/>
        <v/>
      </c>
      <c r="AR36" s="32" t="str">
        <f t="shared" si="10"/>
        <v/>
      </c>
      <c r="AS36" s="32" t="str">
        <f t="shared" si="11"/>
        <v/>
      </c>
      <c r="AT36" s="32">
        <f t="shared" si="12"/>
        <v>0</v>
      </c>
      <c r="AU36" s="32">
        <f t="shared" si="13"/>
        <v>0</v>
      </c>
      <c r="AV36" s="32">
        <f t="shared" si="14"/>
        <v>0</v>
      </c>
      <c r="AW36" s="32">
        <f t="shared" si="15"/>
        <v>0</v>
      </c>
      <c r="AX36" s="32"/>
      <c r="AY36" s="32" t="s">
        <v>65</v>
      </c>
      <c r="AZ36" s="32"/>
      <c r="BA36" s="32"/>
      <c r="BB36" s="32"/>
      <c r="BC36" s="32"/>
      <c r="BD36" s="69" t="str">
        <f t="shared" si="16"/>
        <v>canbeinvalid</v>
      </c>
      <c r="BE36" s="32"/>
      <c r="BG36" s="1"/>
      <c r="BT36" t="str">
        <f t="shared" si="17"/>
        <v/>
      </c>
      <c r="BY36" t="str">
        <f t="shared" si="0"/>
        <v/>
      </c>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row>
    <row r="37" spans="1:164" x14ac:dyDescent="0.2">
      <c r="A37" s="14">
        <f t="shared" si="18"/>
        <v>6</v>
      </c>
      <c r="B37" s="75"/>
      <c r="C37" s="54"/>
      <c r="D37" s="21"/>
      <c r="E37" s="38"/>
      <c r="F37" s="76"/>
      <c r="G37" s="77"/>
      <c r="H37" s="21"/>
      <c r="I37" s="78"/>
      <c r="J37" s="78"/>
      <c r="K37" s="79"/>
      <c r="L37" s="80" t="str">
        <f t="shared" si="1"/>
        <v/>
      </c>
      <c r="M37" s="198"/>
      <c r="N37" s="80" t="str">
        <f t="shared" si="2"/>
        <v/>
      </c>
      <c r="O37" s="79"/>
      <c r="P37" s="80" t="str">
        <f t="shared" si="3"/>
        <v/>
      </c>
      <c r="Q37" s="198"/>
      <c r="R37" s="197" t="str">
        <f t="shared" si="4"/>
        <v/>
      </c>
      <c r="S37" s="80" t="str">
        <f t="shared" si="5"/>
        <v/>
      </c>
      <c r="T37" s="80" t="str">
        <f t="shared" si="6"/>
        <v/>
      </c>
      <c r="U37" s="54"/>
      <c r="V37" s="79"/>
      <c r="W37" s="80" t="str">
        <f t="shared" si="7"/>
        <v/>
      </c>
      <c r="X37" s="201"/>
      <c r="Y37" s="80" t="str">
        <f t="shared" si="8"/>
        <v/>
      </c>
      <c r="Z37" s="54"/>
      <c r="AA37" s="53"/>
      <c r="AB37" s="53"/>
      <c r="AC37" s="53"/>
      <c r="AD37" s="53"/>
      <c r="AE37" s="81"/>
      <c r="AF37" s="75"/>
      <c r="AG37" s="22"/>
      <c r="AH37" s="22"/>
      <c r="AI37" s="22"/>
      <c r="AJ37" s="22"/>
      <c r="AK37" s="22"/>
      <c r="AL37" s="22"/>
      <c r="AM37" s="54"/>
      <c r="AN37" s="18"/>
      <c r="AO37" s="186"/>
      <c r="AQ37" s="32" t="str">
        <f t="shared" si="9"/>
        <v/>
      </c>
      <c r="AR37" s="32" t="str">
        <f t="shared" si="10"/>
        <v/>
      </c>
      <c r="AS37" s="32" t="str">
        <f t="shared" si="11"/>
        <v/>
      </c>
      <c r="AT37" s="32">
        <f t="shared" si="12"/>
        <v>0</v>
      </c>
      <c r="AU37" s="32">
        <f t="shared" si="13"/>
        <v>0</v>
      </c>
      <c r="AV37" s="32">
        <f t="shared" si="14"/>
        <v>0</v>
      </c>
      <c r="AW37" s="32">
        <f t="shared" si="15"/>
        <v>0</v>
      </c>
      <c r="AX37" s="32"/>
      <c r="AY37" s="32" t="s">
        <v>64</v>
      </c>
      <c r="AZ37" s="32">
        <v>1</v>
      </c>
      <c r="BA37" s="32" t="s">
        <v>35</v>
      </c>
      <c r="BB37" s="52">
        <f>Z14</f>
        <v>0</v>
      </c>
      <c r="BC37" s="52">
        <f>AB14</f>
        <v>0</v>
      </c>
      <c r="BD37" s="69" t="str">
        <f t="shared" si="16"/>
        <v>canbeinvalid</v>
      </c>
      <c r="BE37" s="32"/>
      <c r="BG37" s="1"/>
      <c r="BT37" t="str">
        <f t="shared" si="17"/>
        <v/>
      </c>
      <c r="BY37" t="str">
        <f t="shared" si="0"/>
        <v/>
      </c>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row>
    <row r="38" spans="1:164" x14ac:dyDescent="0.2">
      <c r="A38" s="14">
        <f t="shared" si="18"/>
        <v>7</v>
      </c>
      <c r="B38" s="75"/>
      <c r="C38" s="54"/>
      <c r="D38" s="21"/>
      <c r="E38" s="38"/>
      <c r="F38" s="76"/>
      <c r="G38" s="77"/>
      <c r="H38" s="21"/>
      <c r="I38" s="78"/>
      <c r="J38" s="78"/>
      <c r="K38" s="79"/>
      <c r="L38" s="80" t="str">
        <f t="shared" si="1"/>
        <v/>
      </c>
      <c r="M38" s="198"/>
      <c r="N38" s="80" t="str">
        <f t="shared" si="2"/>
        <v/>
      </c>
      <c r="O38" s="79"/>
      <c r="P38" s="80" t="str">
        <f t="shared" si="3"/>
        <v/>
      </c>
      <c r="Q38" s="198"/>
      <c r="R38" s="197" t="str">
        <f t="shared" si="4"/>
        <v/>
      </c>
      <c r="S38" s="80" t="str">
        <f t="shared" si="5"/>
        <v/>
      </c>
      <c r="T38" s="80" t="str">
        <f t="shared" si="6"/>
        <v/>
      </c>
      <c r="U38" s="54"/>
      <c r="V38" s="79"/>
      <c r="W38" s="80" t="str">
        <f t="shared" si="7"/>
        <v/>
      </c>
      <c r="X38" s="201"/>
      <c r="Y38" s="80" t="str">
        <f t="shared" si="8"/>
        <v/>
      </c>
      <c r="Z38" s="54"/>
      <c r="AA38" s="53"/>
      <c r="AB38" s="53"/>
      <c r="AC38" s="53"/>
      <c r="AD38" s="53"/>
      <c r="AE38" s="81"/>
      <c r="AF38" s="75"/>
      <c r="AG38" s="22"/>
      <c r="AH38" s="22"/>
      <c r="AI38" s="22"/>
      <c r="AJ38" s="22"/>
      <c r="AK38" s="22"/>
      <c r="AL38" s="22"/>
      <c r="AM38" s="54"/>
      <c r="AN38" s="18"/>
      <c r="AO38" s="186"/>
      <c r="AQ38" s="32" t="str">
        <f t="shared" si="9"/>
        <v/>
      </c>
      <c r="AR38" s="32" t="str">
        <f t="shared" si="10"/>
        <v/>
      </c>
      <c r="AS38" s="32" t="str">
        <f t="shared" si="11"/>
        <v/>
      </c>
      <c r="AT38" s="32">
        <f t="shared" si="12"/>
        <v>0</v>
      </c>
      <c r="AU38" s="32">
        <f t="shared" si="13"/>
        <v>0</v>
      </c>
      <c r="AV38" s="32">
        <f t="shared" si="14"/>
        <v>0</v>
      </c>
      <c r="AW38" s="32">
        <f t="shared" si="15"/>
        <v>0</v>
      </c>
      <c r="AX38" s="32"/>
      <c r="AY38" s="32" t="s">
        <v>80</v>
      </c>
      <c r="AZ38" s="32">
        <v>2</v>
      </c>
      <c r="BA38" s="32" t="s">
        <v>36</v>
      </c>
      <c r="BB38" s="52">
        <f>Z15</f>
        <v>0</v>
      </c>
      <c r="BC38" s="52">
        <f>AB15</f>
        <v>0</v>
      </c>
      <c r="BD38" s="69" t="str">
        <f t="shared" si="16"/>
        <v>canbeinvalid</v>
      </c>
      <c r="BE38" s="32"/>
      <c r="BG38" s="1"/>
      <c r="BT38" t="str">
        <f t="shared" si="17"/>
        <v/>
      </c>
      <c r="BY38" t="str">
        <f t="shared" si="0"/>
        <v/>
      </c>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row>
    <row r="39" spans="1:164" x14ac:dyDescent="0.2">
      <c r="A39" s="14">
        <f t="shared" si="18"/>
        <v>8</v>
      </c>
      <c r="B39" s="75"/>
      <c r="C39" s="54"/>
      <c r="D39" s="21"/>
      <c r="E39" s="38"/>
      <c r="F39" s="76"/>
      <c r="G39" s="77"/>
      <c r="H39" s="21"/>
      <c r="I39" s="78"/>
      <c r="J39" s="78"/>
      <c r="K39" s="79"/>
      <c r="L39" s="80" t="str">
        <f t="shared" si="1"/>
        <v/>
      </c>
      <c r="M39" s="198"/>
      <c r="N39" s="80" t="str">
        <f t="shared" si="2"/>
        <v/>
      </c>
      <c r="O39" s="79"/>
      <c r="P39" s="80" t="str">
        <f t="shared" si="3"/>
        <v/>
      </c>
      <c r="Q39" s="198"/>
      <c r="R39" s="197" t="str">
        <f t="shared" si="4"/>
        <v/>
      </c>
      <c r="S39" s="80" t="str">
        <f t="shared" si="5"/>
        <v/>
      </c>
      <c r="T39" s="80" t="str">
        <f t="shared" si="6"/>
        <v/>
      </c>
      <c r="U39" s="54"/>
      <c r="V39" s="79"/>
      <c r="W39" s="80" t="str">
        <f t="shared" si="7"/>
        <v/>
      </c>
      <c r="X39" s="201"/>
      <c r="Y39" s="80" t="str">
        <f t="shared" si="8"/>
        <v/>
      </c>
      <c r="Z39" s="54"/>
      <c r="AA39" s="53"/>
      <c r="AB39" s="53"/>
      <c r="AC39" s="53"/>
      <c r="AD39" s="53"/>
      <c r="AE39" s="81"/>
      <c r="AF39" s="75"/>
      <c r="AG39" s="22"/>
      <c r="AH39" s="22"/>
      <c r="AI39" s="22"/>
      <c r="AJ39" s="22"/>
      <c r="AK39" s="22"/>
      <c r="AL39" s="22"/>
      <c r="AM39" s="54"/>
      <c r="AN39" s="18"/>
      <c r="AO39" s="186"/>
      <c r="AQ39" s="32" t="str">
        <f t="shared" si="9"/>
        <v/>
      </c>
      <c r="AR39" s="32" t="str">
        <f t="shared" si="10"/>
        <v/>
      </c>
      <c r="AS39" s="32" t="str">
        <f t="shared" si="11"/>
        <v/>
      </c>
      <c r="AT39" s="32">
        <f t="shared" si="12"/>
        <v>0</v>
      </c>
      <c r="AU39" s="32">
        <f t="shared" si="13"/>
        <v>0</v>
      </c>
      <c r="AV39" s="32">
        <f t="shared" si="14"/>
        <v>0</v>
      </c>
      <c r="AW39" s="32">
        <f t="shared" si="15"/>
        <v>0</v>
      </c>
      <c r="AX39" s="32"/>
      <c r="AY39" s="32"/>
      <c r="AZ39" s="32">
        <v>3</v>
      </c>
      <c r="BA39" s="32" t="s">
        <v>98</v>
      </c>
      <c r="BB39" s="52">
        <f>Z16</f>
        <v>0</v>
      </c>
      <c r="BC39" s="52">
        <f>AB16</f>
        <v>0</v>
      </c>
      <c r="BD39" s="69" t="str">
        <f t="shared" si="16"/>
        <v>canbeinvalid</v>
      </c>
      <c r="BE39" s="32"/>
      <c r="BG39" s="1"/>
      <c r="BT39" t="str">
        <f t="shared" si="17"/>
        <v/>
      </c>
      <c r="BY39" t="str">
        <f t="shared" si="0"/>
        <v/>
      </c>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row>
    <row r="40" spans="1:164" x14ac:dyDescent="0.2">
      <c r="A40" s="14">
        <f t="shared" si="18"/>
        <v>9</v>
      </c>
      <c r="B40" s="75"/>
      <c r="C40" s="54"/>
      <c r="D40" s="21"/>
      <c r="E40" s="38"/>
      <c r="F40" s="76"/>
      <c r="G40" s="77"/>
      <c r="H40" s="21"/>
      <c r="I40" s="78"/>
      <c r="J40" s="78"/>
      <c r="K40" s="79"/>
      <c r="L40" s="80" t="str">
        <f t="shared" si="1"/>
        <v/>
      </c>
      <c r="M40" s="198"/>
      <c r="N40" s="80" t="str">
        <f t="shared" si="2"/>
        <v/>
      </c>
      <c r="O40" s="79"/>
      <c r="P40" s="80" t="str">
        <f t="shared" si="3"/>
        <v/>
      </c>
      <c r="Q40" s="198"/>
      <c r="R40" s="197" t="str">
        <f t="shared" si="4"/>
        <v/>
      </c>
      <c r="S40" s="80" t="str">
        <f t="shared" si="5"/>
        <v/>
      </c>
      <c r="T40" s="80" t="str">
        <f t="shared" si="6"/>
        <v/>
      </c>
      <c r="U40" s="54"/>
      <c r="V40" s="79"/>
      <c r="W40" s="80" t="str">
        <f t="shared" si="7"/>
        <v/>
      </c>
      <c r="X40" s="201"/>
      <c r="Y40" s="80" t="str">
        <f t="shared" si="8"/>
        <v/>
      </c>
      <c r="Z40" s="54"/>
      <c r="AA40" s="53"/>
      <c r="AB40" s="53"/>
      <c r="AC40" s="53"/>
      <c r="AD40" s="53"/>
      <c r="AE40" s="81"/>
      <c r="AF40" s="75"/>
      <c r="AG40" s="22"/>
      <c r="AH40" s="22"/>
      <c r="AI40" s="22"/>
      <c r="AJ40" s="22"/>
      <c r="AK40" s="22"/>
      <c r="AL40" s="22"/>
      <c r="AM40" s="54"/>
      <c r="AN40" s="18"/>
      <c r="AO40" s="186"/>
      <c r="AQ40" s="32" t="str">
        <f t="shared" si="9"/>
        <v/>
      </c>
      <c r="AR40" s="32" t="str">
        <f t="shared" si="10"/>
        <v/>
      </c>
      <c r="AS40" s="32" t="str">
        <f t="shared" si="11"/>
        <v/>
      </c>
      <c r="AT40" s="32">
        <f t="shared" si="12"/>
        <v>0</v>
      </c>
      <c r="AU40" s="32">
        <f t="shared" si="13"/>
        <v>0</v>
      </c>
      <c r="AV40" s="32">
        <f t="shared" si="14"/>
        <v>0</v>
      </c>
      <c r="AW40" s="32">
        <f t="shared" si="15"/>
        <v>0</v>
      </c>
      <c r="AX40" s="32"/>
      <c r="AY40" s="58" t="s">
        <v>136</v>
      </c>
      <c r="AZ40" s="32">
        <v>4</v>
      </c>
      <c r="BA40" s="32" t="s">
        <v>99</v>
      </c>
      <c r="BB40" s="52">
        <f>Z17</f>
        <v>0</v>
      </c>
      <c r="BC40" s="52">
        <f>AB17</f>
        <v>0</v>
      </c>
      <c r="BD40" s="69" t="str">
        <f t="shared" si="16"/>
        <v>canbeinvalid</v>
      </c>
      <c r="BE40" s="32"/>
      <c r="BG40" s="1"/>
      <c r="BT40" t="str">
        <f t="shared" si="17"/>
        <v/>
      </c>
      <c r="BY40" t="str">
        <f t="shared" si="0"/>
        <v/>
      </c>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row>
    <row r="41" spans="1:164" x14ac:dyDescent="0.2">
      <c r="A41" s="14">
        <f t="shared" si="18"/>
        <v>10</v>
      </c>
      <c r="B41" s="75"/>
      <c r="C41" s="54"/>
      <c r="D41" s="21"/>
      <c r="E41" s="38"/>
      <c r="F41" s="76"/>
      <c r="G41" s="77"/>
      <c r="H41" s="21"/>
      <c r="I41" s="78"/>
      <c r="J41" s="78"/>
      <c r="K41" s="79"/>
      <c r="L41" s="80" t="str">
        <f t="shared" si="1"/>
        <v/>
      </c>
      <c r="M41" s="198"/>
      <c r="N41" s="80" t="str">
        <f t="shared" si="2"/>
        <v/>
      </c>
      <c r="O41" s="79"/>
      <c r="P41" s="80" t="str">
        <f t="shared" si="3"/>
        <v/>
      </c>
      <c r="Q41" s="198"/>
      <c r="R41" s="197" t="str">
        <f t="shared" si="4"/>
        <v/>
      </c>
      <c r="S41" s="80" t="str">
        <f t="shared" si="5"/>
        <v/>
      </c>
      <c r="T41" s="80" t="str">
        <f t="shared" si="6"/>
        <v/>
      </c>
      <c r="U41" s="54"/>
      <c r="V41" s="79"/>
      <c r="W41" s="80" t="str">
        <f t="shared" si="7"/>
        <v/>
      </c>
      <c r="X41" s="201"/>
      <c r="Y41" s="80" t="str">
        <f t="shared" si="8"/>
        <v/>
      </c>
      <c r="Z41" s="54"/>
      <c r="AA41" s="53"/>
      <c r="AB41" s="53"/>
      <c r="AC41" s="53"/>
      <c r="AD41" s="53"/>
      <c r="AE41" s="81"/>
      <c r="AF41" s="75"/>
      <c r="AG41" s="22"/>
      <c r="AH41" s="22"/>
      <c r="AI41" s="22"/>
      <c r="AJ41" s="22"/>
      <c r="AK41" s="22"/>
      <c r="AL41" s="22"/>
      <c r="AM41" s="54"/>
      <c r="AN41" s="18"/>
      <c r="AO41" s="186"/>
      <c r="AQ41" s="32" t="str">
        <f t="shared" si="9"/>
        <v/>
      </c>
      <c r="AR41" s="32" t="str">
        <f t="shared" si="10"/>
        <v/>
      </c>
      <c r="AS41" s="32" t="str">
        <f t="shared" si="11"/>
        <v/>
      </c>
      <c r="AT41" s="32">
        <f t="shared" si="12"/>
        <v>0</v>
      </c>
      <c r="AU41" s="32">
        <f t="shared" si="13"/>
        <v>0</v>
      </c>
      <c r="AV41" s="32">
        <f t="shared" si="14"/>
        <v>0</v>
      </c>
      <c r="AW41" s="32">
        <f t="shared" si="15"/>
        <v>0</v>
      </c>
      <c r="AX41" s="32"/>
      <c r="AY41" s="32" t="s">
        <v>134</v>
      </c>
      <c r="AZ41" s="32" t="s">
        <v>103</v>
      </c>
      <c r="BC41" s="52"/>
      <c r="BD41" s="69" t="str">
        <f t="shared" si="16"/>
        <v>canbeinvalid</v>
      </c>
      <c r="BE41" s="32"/>
      <c r="BG41" s="1"/>
      <c r="BT41" t="str">
        <f t="shared" si="17"/>
        <v/>
      </c>
      <c r="BY41" t="str">
        <f t="shared" si="0"/>
        <v/>
      </c>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row>
    <row r="42" spans="1:164" x14ac:dyDescent="0.2">
      <c r="A42" s="14">
        <f t="shared" si="18"/>
        <v>11</v>
      </c>
      <c r="B42" s="75"/>
      <c r="C42" s="54"/>
      <c r="D42" s="21"/>
      <c r="E42" s="38"/>
      <c r="F42" s="76"/>
      <c r="G42" s="77"/>
      <c r="H42" s="21"/>
      <c r="I42" s="78"/>
      <c r="J42" s="78"/>
      <c r="K42" s="79"/>
      <c r="L42" s="80" t="str">
        <f t="shared" si="1"/>
        <v/>
      </c>
      <c r="M42" s="198"/>
      <c r="N42" s="80" t="str">
        <f t="shared" si="2"/>
        <v/>
      </c>
      <c r="O42" s="79"/>
      <c r="P42" s="80" t="str">
        <f t="shared" si="3"/>
        <v/>
      </c>
      <c r="Q42" s="198"/>
      <c r="R42" s="197" t="str">
        <f t="shared" si="4"/>
        <v/>
      </c>
      <c r="S42" s="80" t="str">
        <f t="shared" si="5"/>
        <v/>
      </c>
      <c r="T42" s="80" t="str">
        <f t="shared" si="6"/>
        <v/>
      </c>
      <c r="U42" s="54"/>
      <c r="V42" s="79"/>
      <c r="W42" s="80" t="str">
        <f t="shared" si="7"/>
        <v/>
      </c>
      <c r="X42" s="201"/>
      <c r="Y42" s="80" t="str">
        <f t="shared" si="8"/>
        <v/>
      </c>
      <c r="Z42" s="54"/>
      <c r="AA42" s="53"/>
      <c r="AB42" s="53"/>
      <c r="AC42" s="53"/>
      <c r="AD42" s="53"/>
      <c r="AE42" s="81"/>
      <c r="AF42" s="75"/>
      <c r="AG42" s="22"/>
      <c r="AH42" s="22"/>
      <c r="AI42" s="22"/>
      <c r="AJ42" s="22"/>
      <c r="AK42" s="22"/>
      <c r="AL42" s="22"/>
      <c r="AM42" s="54"/>
      <c r="AN42" s="18"/>
      <c r="AO42" s="186"/>
      <c r="AQ42" s="32" t="str">
        <f t="shared" si="9"/>
        <v/>
      </c>
      <c r="AR42" s="32" t="str">
        <f t="shared" si="10"/>
        <v/>
      </c>
      <c r="AS42" s="32" t="str">
        <f t="shared" si="11"/>
        <v/>
      </c>
      <c r="AT42" s="32">
        <f t="shared" si="12"/>
        <v>0</v>
      </c>
      <c r="AU42" s="32">
        <f t="shared" si="13"/>
        <v>0</v>
      </c>
      <c r="AV42" s="32">
        <f t="shared" si="14"/>
        <v>0</v>
      </c>
      <c r="AW42" s="32">
        <f t="shared" si="15"/>
        <v>0</v>
      </c>
      <c r="AX42" s="32"/>
      <c r="AY42" s="34" t="s">
        <v>135</v>
      </c>
      <c r="AZ42" s="32"/>
      <c r="BC42" s="52"/>
      <c r="BD42" s="69" t="str">
        <f t="shared" si="16"/>
        <v>canbeinvalid</v>
      </c>
      <c r="BE42" s="32"/>
      <c r="BG42" s="1"/>
      <c r="BT42" t="str">
        <f t="shared" si="17"/>
        <v/>
      </c>
      <c r="BY42" t="str">
        <f t="shared" si="0"/>
        <v/>
      </c>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row>
    <row r="43" spans="1:164" x14ac:dyDescent="0.2">
      <c r="A43" s="14">
        <f t="shared" si="18"/>
        <v>12</v>
      </c>
      <c r="B43" s="75"/>
      <c r="C43" s="54"/>
      <c r="D43" s="21"/>
      <c r="E43" s="38"/>
      <c r="F43" s="76"/>
      <c r="G43" s="77"/>
      <c r="H43" s="21"/>
      <c r="I43" s="78"/>
      <c r="J43" s="78"/>
      <c r="K43" s="79"/>
      <c r="L43" s="80" t="str">
        <f t="shared" si="1"/>
        <v/>
      </c>
      <c r="M43" s="198"/>
      <c r="N43" s="80" t="str">
        <f t="shared" si="2"/>
        <v/>
      </c>
      <c r="O43" s="79"/>
      <c r="P43" s="80" t="str">
        <f t="shared" si="3"/>
        <v/>
      </c>
      <c r="Q43" s="198"/>
      <c r="R43" s="197" t="str">
        <f t="shared" si="4"/>
        <v/>
      </c>
      <c r="S43" s="80" t="str">
        <f t="shared" si="5"/>
        <v/>
      </c>
      <c r="T43" s="80" t="str">
        <f t="shared" si="6"/>
        <v/>
      </c>
      <c r="U43" s="54"/>
      <c r="V43" s="79"/>
      <c r="W43" s="80" t="str">
        <f t="shared" si="7"/>
        <v/>
      </c>
      <c r="X43" s="201"/>
      <c r="Y43" s="80" t="str">
        <f t="shared" si="8"/>
        <v/>
      </c>
      <c r="Z43" s="54"/>
      <c r="AA43" s="53"/>
      <c r="AB43" s="53"/>
      <c r="AC43" s="53"/>
      <c r="AD43" s="53"/>
      <c r="AE43" s="81"/>
      <c r="AF43" s="75"/>
      <c r="AG43" s="22"/>
      <c r="AH43" s="22"/>
      <c r="AI43" s="22"/>
      <c r="AJ43" s="22"/>
      <c r="AK43" s="22"/>
      <c r="AL43" s="22"/>
      <c r="AM43" s="54"/>
      <c r="AN43" s="18"/>
      <c r="AO43" s="187"/>
      <c r="AQ43" s="32" t="str">
        <f t="shared" si="9"/>
        <v/>
      </c>
      <c r="AR43" s="32" t="str">
        <f t="shared" si="10"/>
        <v/>
      </c>
      <c r="AS43" s="32" t="str">
        <f t="shared" si="11"/>
        <v/>
      </c>
      <c r="AT43" s="32">
        <f t="shared" si="12"/>
        <v>0</v>
      </c>
      <c r="AU43" s="32">
        <f t="shared" si="13"/>
        <v>0</v>
      </c>
      <c r="AV43" s="32">
        <f t="shared" si="14"/>
        <v>0</v>
      </c>
      <c r="AW43" s="32">
        <f t="shared" si="15"/>
        <v>0</v>
      </c>
      <c r="AX43" s="32"/>
      <c r="AY43" s="32"/>
      <c r="AZ43" s="32" t="s">
        <v>85</v>
      </c>
      <c r="BD43" s="69" t="str">
        <f t="shared" si="16"/>
        <v>canbeinvalid</v>
      </c>
      <c r="BE43" s="32"/>
      <c r="BG43" s="1"/>
      <c r="BT43" t="str">
        <f t="shared" si="17"/>
        <v/>
      </c>
      <c r="BY43" t="str">
        <f t="shared" si="0"/>
        <v/>
      </c>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row>
    <row r="44" spans="1:164" x14ac:dyDescent="0.2">
      <c r="A44" s="14">
        <f t="shared" si="18"/>
        <v>13</v>
      </c>
      <c r="B44" s="75"/>
      <c r="C44" s="54"/>
      <c r="D44" s="21"/>
      <c r="E44" s="38"/>
      <c r="F44" s="76"/>
      <c r="G44" s="77"/>
      <c r="H44" s="21"/>
      <c r="I44" s="78"/>
      <c r="J44" s="78"/>
      <c r="K44" s="79"/>
      <c r="L44" s="80" t="str">
        <f t="shared" si="1"/>
        <v/>
      </c>
      <c r="M44" s="198"/>
      <c r="N44" s="80" t="str">
        <f t="shared" si="2"/>
        <v/>
      </c>
      <c r="O44" s="79"/>
      <c r="P44" s="80" t="str">
        <f t="shared" si="3"/>
        <v/>
      </c>
      <c r="Q44" s="198"/>
      <c r="R44" s="197" t="str">
        <f t="shared" si="4"/>
        <v/>
      </c>
      <c r="S44" s="80" t="str">
        <f t="shared" si="5"/>
        <v/>
      </c>
      <c r="T44" s="80" t="str">
        <f t="shared" si="6"/>
        <v/>
      </c>
      <c r="U44" s="54"/>
      <c r="V44" s="79"/>
      <c r="W44" s="80" t="str">
        <f t="shared" si="7"/>
        <v/>
      </c>
      <c r="X44" s="201"/>
      <c r="Y44" s="80" t="str">
        <f t="shared" si="8"/>
        <v/>
      </c>
      <c r="Z44" s="54"/>
      <c r="AA44" s="53"/>
      <c r="AB44" s="53"/>
      <c r="AC44" s="53"/>
      <c r="AD44" s="53"/>
      <c r="AE44" s="81"/>
      <c r="AF44" s="75"/>
      <c r="AG44" s="22"/>
      <c r="AH44" s="22"/>
      <c r="AI44" s="22"/>
      <c r="AJ44" s="22"/>
      <c r="AK44" s="22"/>
      <c r="AL44" s="22"/>
      <c r="AM44" s="54"/>
      <c r="AN44" s="18"/>
      <c r="AO44" s="187"/>
      <c r="AQ44" s="32" t="str">
        <f t="shared" si="9"/>
        <v/>
      </c>
      <c r="AR44" s="32" t="str">
        <f t="shared" si="10"/>
        <v/>
      </c>
      <c r="AS44" s="32" t="str">
        <f t="shared" si="11"/>
        <v/>
      </c>
      <c r="AT44" s="32">
        <f t="shared" si="12"/>
        <v>0</v>
      </c>
      <c r="AU44" s="32">
        <f t="shared" si="13"/>
        <v>0</v>
      </c>
      <c r="AV44" s="32">
        <f t="shared" si="14"/>
        <v>0</v>
      </c>
      <c r="AW44" s="32">
        <f t="shared" si="15"/>
        <v>0</v>
      </c>
      <c r="AX44" s="32"/>
      <c r="AY44" s="32"/>
      <c r="AZ44" s="32" t="s">
        <v>86</v>
      </c>
      <c r="BD44" s="69" t="str">
        <f t="shared" si="16"/>
        <v>canbeinvalid</v>
      </c>
      <c r="BE44" s="32"/>
      <c r="BG44" s="1"/>
      <c r="BT44" t="str">
        <f t="shared" si="17"/>
        <v/>
      </c>
      <c r="BY44" t="str">
        <f t="shared" si="0"/>
        <v/>
      </c>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row>
    <row r="45" spans="1:164" x14ac:dyDescent="0.2">
      <c r="A45" s="14">
        <f t="shared" si="18"/>
        <v>14</v>
      </c>
      <c r="B45" s="75"/>
      <c r="C45" s="54"/>
      <c r="D45" s="21"/>
      <c r="E45" s="38"/>
      <c r="F45" s="76"/>
      <c r="G45" s="77"/>
      <c r="H45" s="21"/>
      <c r="I45" s="78"/>
      <c r="J45" s="78"/>
      <c r="K45" s="79"/>
      <c r="L45" s="80" t="str">
        <f t="shared" si="1"/>
        <v/>
      </c>
      <c r="M45" s="198"/>
      <c r="N45" s="80" t="str">
        <f t="shared" si="2"/>
        <v/>
      </c>
      <c r="O45" s="79"/>
      <c r="P45" s="80" t="str">
        <f t="shared" si="3"/>
        <v/>
      </c>
      <c r="Q45" s="198"/>
      <c r="R45" s="197" t="str">
        <f t="shared" si="4"/>
        <v/>
      </c>
      <c r="S45" s="80" t="str">
        <f t="shared" si="5"/>
        <v/>
      </c>
      <c r="T45" s="80" t="str">
        <f t="shared" si="6"/>
        <v/>
      </c>
      <c r="U45" s="54"/>
      <c r="V45" s="79"/>
      <c r="W45" s="80" t="str">
        <f t="shared" si="7"/>
        <v/>
      </c>
      <c r="X45" s="201"/>
      <c r="Y45" s="80" t="str">
        <f t="shared" si="8"/>
        <v/>
      </c>
      <c r="Z45" s="54"/>
      <c r="AA45" s="53"/>
      <c r="AB45" s="53"/>
      <c r="AC45" s="53"/>
      <c r="AD45" s="53"/>
      <c r="AE45" s="81"/>
      <c r="AF45" s="75"/>
      <c r="AG45" s="22"/>
      <c r="AH45" s="22"/>
      <c r="AI45" s="22"/>
      <c r="AJ45" s="22"/>
      <c r="AK45" s="22"/>
      <c r="AL45" s="22"/>
      <c r="AM45" s="54"/>
      <c r="AN45" s="18"/>
      <c r="AO45" s="187"/>
      <c r="AQ45" s="32" t="str">
        <f t="shared" si="9"/>
        <v/>
      </c>
      <c r="AR45" s="32" t="str">
        <f t="shared" si="10"/>
        <v/>
      </c>
      <c r="AS45" s="32" t="str">
        <f t="shared" si="11"/>
        <v/>
      </c>
      <c r="AT45" s="32">
        <f t="shared" si="12"/>
        <v>0</v>
      </c>
      <c r="AU45" s="32">
        <f t="shared" si="13"/>
        <v>0</v>
      </c>
      <c r="AV45" s="32">
        <f t="shared" si="14"/>
        <v>0</v>
      </c>
      <c r="AW45" s="32">
        <f t="shared" si="15"/>
        <v>0</v>
      </c>
      <c r="AX45" s="32"/>
      <c r="AY45" s="32"/>
      <c r="AZ45" s="32"/>
      <c r="BD45" s="69" t="str">
        <f t="shared" si="16"/>
        <v>canbeinvalid</v>
      </c>
      <c r="BE45" s="32"/>
      <c r="BG45" s="1"/>
      <c r="BT45" t="str">
        <f t="shared" si="17"/>
        <v/>
      </c>
      <c r="BY45" t="str">
        <f t="shared" si="0"/>
        <v/>
      </c>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row>
    <row r="46" spans="1:164" x14ac:dyDescent="0.2">
      <c r="A46" s="14">
        <f t="shared" si="18"/>
        <v>15</v>
      </c>
      <c r="B46" s="75"/>
      <c r="C46" s="54"/>
      <c r="D46" s="21"/>
      <c r="E46" s="38"/>
      <c r="F46" s="76"/>
      <c r="G46" s="77"/>
      <c r="H46" s="21"/>
      <c r="I46" s="78"/>
      <c r="J46" s="78"/>
      <c r="K46" s="79"/>
      <c r="L46" s="80" t="str">
        <f t="shared" si="1"/>
        <v/>
      </c>
      <c r="M46" s="198"/>
      <c r="N46" s="80" t="str">
        <f t="shared" si="2"/>
        <v/>
      </c>
      <c r="O46" s="79"/>
      <c r="P46" s="80" t="str">
        <f t="shared" si="3"/>
        <v/>
      </c>
      <c r="Q46" s="198"/>
      <c r="R46" s="197" t="str">
        <f t="shared" si="4"/>
        <v/>
      </c>
      <c r="S46" s="80" t="str">
        <f t="shared" si="5"/>
        <v/>
      </c>
      <c r="T46" s="80" t="str">
        <f t="shared" si="6"/>
        <v/>
      </c>
      <c r="U46" s="54"/>
      <c r="V46" s="79"/>
      <c r="W46" s="80" t="str">
        <f t="shared" si="7"/>
        <v/>
      </c>
      <c r="X46" s="201"/>
      <c r="Y46" s="80" t="str">
        <f t="shared" si="8"/>
        <v/>
      </c>
      <c r="Z46" s="54"/>
      <c r="AA46" s="53"/>
      <c r="AB46" s="53"/>
      <c r="AC46" s="53"/>
      <c r="AD46" s="53"/>
      <c r="AE46" s="81"/>
      <c r="AF46" s="75"/>
      <c r="AG46" s="22"/>
      <c r="AH46" s="22"/>
      <c r="AI46" s="22"/>
      <c r="AJ46" s="22"/>
      <c r="AK46" s="22"/>
      <c r="AL46" s="22"/>
      <c r="AM46" s="54"/>
      <c r="AN46" s="18"/>
      <c r="AO46" s="187"/>
      <c r="AQ46" s="32" t="str">
        <f t="shared" si="9"/>
        <v/>
      </c>
      <c r="AR46" s="32" t="str">
        <f t="shared" si="10"/>
        <v/>
      </c>
      <c r="AS46" s="32" t="str">
        <f t="shared" si="11"/>
        <v/>
      </c>
      <c r="AT46" s="32">
        <f t="shared" si="12"/>
        <v>0</v>
      </c>
      <c r="AU46" s="32">
        <f t="shared" si="13"/>
        <v>0</v>
      </c>
      <c r="AV46" s="32">
        <f t="shared" si="14"/>
        <v>0</v>
      </c>
      <c r="AW46" s="32">
        <f t="shared" si="15"/>
        <v>0</v>
      </c>
      <c r="AX46" s="32"/>
      <c r="AY46" s="32"/>
      <c r="AZ46" s="32"/>
      <c r="BD46" s="69" t="str">
        <f t="shared" si="16"/>
        <v>canbeinvalid</v>
      </c>
      <c r="BE46" s="32"/>
      <c r="BG46" s="1"/>
      <c r="BT46" t="str">
        <f t="shared" si="17"/>
        <v/>
      </c>
      <c r="BY46" t="str">
        <f t="shared" si="0"/>
        <v/>
      </c>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row>
    <row r="47" spans="1:164" x14ac:dyDescent="0.2">
      <c r="A47" s="14">
        <f t="shared" si="18"/>
        <v>16</v>
      </c>
      <c r="B47" s="75"/>
      <c r="C47" s="54"/>
      <c r="D47" s="21"/>
      <c r="E47" s="38"/>
      <c r="F47" s="76"/>
      <c r="G47" s="77"/>
      <c r="H47" s="21"/>
      <c r="I47" s="78"/>
      <c r="J47" s="78"/>
      <c r="K47" s="79"/>
      <c r="L47" s="80" t="str">
        <f t="shared" si="1"/>
        <v/>
      </c>
      <c r="M47" s="198"/>
      <c r="N47" s="80" t="str">
        <f t="shared" si="2"/>
        <v/>
      </c>
      <c r="O47" s="79"/>
      <c r="P47" s="80" t="str">
        <f t="shared" si="3"/>
        <v/>
      </c>
      <c r="Q47" s="198"/>
      <c r="R47" s="197" t="str">
        <f t="shared" si="4"/>
        <v/>
      </c>
      <c r="S47" s="80" t="str">
        <f t="shared" si="5"/>
        <v/>
      </c>
      <c r="T47" s="80" t="str">
        <f t="shared" si="6"/>
        <v/>
      </c>
      <c r="U47" s="54"/>
      <c r="V47" s="79"/>
      <c r="W47" s="80" t="str">
        <f t="shared" si="7"/>
        <v/>
      </c>
      <c r="X47" s="201"/>
      <c r="Y47" s="80" t="str">
        <f t="shared" si="8"/>
        <v/>
      </c>
      <c r="Z47" s="54"/>
      <c r="AA47" s="53"/>
      <c r="AB47" s="53"/>
      <c r="AC47" s="53"/>
      <c r="AD47" s="53"/>
      <c r="AE47" s="81"/>
      <c r="AF47" s="75"/>
      <c r="AG47" s="22"/>
      <c r="AH47" s="22"/>
      <c r="AI47" s="22"/>
      <c r="AJ47" s="22"/>
      <c r="AK47" s="22"/>
      <c r="AL47" s="22"/>
      <c r="AM47" s="54"/>
      <c r="AN47" s="18"/>
      <c r="AO47" s="187"/>
      <c r="AQ47" s="32" t="str">
        <f t="shared" si="9"/>
        <v/>
      </c>
      <c r="AR47" s="32" t="str">
        <f t="shared" si="10"/>
        <v/>
      </c>
      <c r="AS47" s="32" t="str">
        <f t="shared" si="11"/>
        <v/>
      </c>
      <c r="AT47" s="32">
        <f t="shared" si="12"/>
        <v>0</v>
      </c>
      <c r="AU47" s="32">
        <f t="shared" si="13"/>
        <v>0</v>
      </c>
      <c r="AV47" s="32">
        <f t="shared" si="14"/>
        <v>0</v>
      </c>
      <c r="AW47" s="32">
        <f t="shared" si="15"/>
        <v>0</v>
      </c>
      <c r="AX47" s="32"/>
      <c r="AY47" s="32"/>
      <c r="AZ47" s="32"/>
      <c r="BD47" s="69" t="str">
        <f t="shared" si="16"/>
        <v>canbeinvalid</v>
      </c>
      <c r="BE47" s="32"/>
      <c r="BG47" s="1"/>
      <c r="BT47" t="str">
        <f t="shared" si="17"/>
        <v/>
      </c>
      <c r="BY47" t="str">
        <f t="shared" si="0"/>
        <v/>
      </c>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row>
    <row r="48" spans="1:164" x14ac:dyDescent="0.2">
      <c r="A48" s="14">
        <f t="shared" si="18"/>
        <v>17</v>
      </c>
      <c r="B48" s="75"/>
      <c r="C48" s="54"/>
      <c r="D48" s="21"/>
      <c r="E48" s="38"/>
      <c r="F48" s="76"/>
      <c r="G48" s="77"/>
      <c r="H48" s="21"/>
      <c r="I48" s="78"/>
      <c r="J48" s="78"/>
      <c r="K48" s="79"/>
      <c r="L48" s="80" t="str">
        <f t="shared" si="1"/>
        <v/>
      </c>
      <c r="M48" s="198"/>
      <c r="N48" s="80" t="str">
        <f t="shared" si="2"/>
        <v/>
      </c>
      <c r="O48" s="79"/>
      <c r="P48" s="80" t="str">
        <f t="shared" si="3"/>
        <v/>
      </c>
      <c r="Q48" s="198"/>
      <c r="R48" s="197" t="str">
        <f t="shared" si="4"/>
        <v/>
      </c>
      <c r="S48" s="80" t="str">
        <f t="shared" si="5"/>
        <v/>
      </c>
      <c r="T48" s="80" t="str">
        <f t="shared" si="6"/>
        <v/>
      </c>
      <c r="U48" s="54"/>
      <c r="V48" s="79"/>
      <c r="W48" s="80" t="str">
        <f t="shared" si="7"/>
        <v/>
      </c>
      <c r="X48" s="201"/>
      <c r="Y48" s="80" t="str">
        <f t="shared" si="8"/>
        <v/>
      </c>
      <c r="Z48" s="54"/>
      <c r="AA48" s="53"/>
      <c r="AB48" s="53"/>
      <c r="AC48" s="53"/>
      <c r="AD48" s="53"/>
      <c r="AE48" s="81"/>
      <c r="AF48" s="75"/>
      <c r="AG48" s="22"/>
      <c r="AH48" s="22"/>
      <c r="AI48" s="22"/>
      <c r="AJ48" s="22"/>
      <c r="AK48" s="22"/>
      <c r="AL48" s="22"/>
      <c r="AM48" s="54"/>
      <c r="AN48" s="18"/>
      <c r="AO48" s="187"/>
      <c r="AQ48" s="32" t="str">
        <f t="shared" si="9"/>
        <v/>
      </c>
      <c r="AR48" s="32" t="str">
        <f t="shared" si="10"/>
        <v/>
      </c>
      <c r="AS48" s="32" t="str">
        <f t="shared" si="11"/>
        <v/>
      </c>
      <c r="AT48" s="32">
        <f t="shared" si="12"/>
        <v>0</v>
      </c>
      <c r="AU48" s="32">
        <f t="shared" si="13"/>
        <v>0</v>
      </c>
      <c r="AV48" s="32">
        <f t="shared" si="14"/>
        <v>0</v>
      </c>
      <c r="AW48" s="32">
        <f t="shared" si="15"/>
        <v>0</v>
      </c>
      <c r="AX48" s="32" t="s">
        <v>110</v>
      </c>
      <c r="AY48" s="32" t="s">
        <v>109</v>
      </c>
      <c r="AZ48" s="32" t="s">
        <v>35</v>
      </c>
      <c r="BD48" s="69" t="str">
        <f t="shared" si="16"/>
        <v>canbeinvalid</v>
      </c>
      <c r="BE48" s="32"/>
      <c r="BG48" s="1"/>
      <c r="BT48" t="str">
        <f t="shared" si="17"/>
        <v/>
      </c>
      <c r="BY48" t="str">
        <f t="shared" si="0"/>
        <v/>
      </c>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row>
    <row r="49" spans="1:164" x14ac:dyDescent="0.2">
      <c r="A49" s="14">
        <f t="shared" si="18"/>
        <v>18</v>
      </c>
      <c r="B49" s="75"/>
      <c r="C49" s="54"/>
      <c r="D49" s="21"/>
      <c r="E49" s="38"/>
      <c r="F49" s="76"/>
      <c r="G49" s="77"/>
      <c r="H49" s="21"/>
      <c r="I49" s="78"/>
      <c r="J49" s="78"/>
      <c r="K49" s="79"/>
      <c r="L49" s="80" t="str">
        <f t="shared" si="1"/>
        <v/>
      </c>
      <c r="M49" s="198"/>
      <c r="N49" s="80" t="str">
        <f t="shared" si="2"/>
        <v/>
      </c>
      <c r="O49" s="79"/>
      <c r="P49" s="80" t="str">
        <f t="shared" si="3"/>
        <v/>
      </c>
      <c r="Q49" s="198"/>
      <c r="R49" s="197" t="str">
        <f t="shared" si="4"/>
        <v/>
      </c>
      <c r="S49" s="80" t="str">
        <f t="shared" si="5"/>
        <v/>
      </c>
      <c r="T49" s="80" t="str">
        <f t="shared" si="6"/>
        <v/>
      </c>
      <c r="U49" s="54"/>
      <c r="V49" s="79"/>
      <c r="W49" s="80" t="str">
        <f t="shared" si="7"/>
        <v/>
      </c>
      <c r="X49" s="201"/>
      <c r="Y49" s="80" t="str">
        <f t="shared" si="8"/>
        <v/>
      </c>
      <c r="Z49" s="54"/>
      <c r="AA49" s="53"/>
      <c r="AB49" s="53"/>
      <c r="AC49" s="53"/>
      <c r="AD49" s="53"/>
      <c r="AE49" s="81"/>
      <c r="AF49" s="75"/>
      <c r="AG49" s="22"/>
      <c r="AH49" s="22"/>
      <c r="AI49" s="22"/>
      <c r="AJ49" s="22"/>
      <c r="AK49" s="22"/>
      <c r="AL49" s="22"/>
      <c r="AM49" s="54"/>
      <c r="AN49" s="18"/>
      <c r="AO49" s="187"/>
      <c r="AQ49" s="32" t="str">
        <f t="shared" si="9"/>
        <v/>
      </c>
      <c r="AR49" s="32" t="str">
        <f t="shared" si="10"/>
        <v/>
      </c>
      <c r="AS49" s="32" t="str">
        <f t="shared" si="11"/>
        <v/>
      </c>
      <c r="AT49" s="32">
        <f t="shared" si="12"/>
        <v>0</v>
      </c>
      <c r="AU49" s="32">
        <f t="shared" si="13"/>
        <v>0</v>
      </c>
      <c r="AV49" s="32">
        <f t="shared" si="14"/>
        <v>0</v>
      </c>
      <c r="AW49" s="32">
        <f t="shared" si="15"/>
        <v>0</v>
      </c>
      <c r="AX49" s="32" t="s">
        <v>108</v>
      </c>
      <c r="AY49" s="32"/>
      <c r="AZ49" s="32" t="s">
        <v>36</v>
      </c>
      <c r="BD49" s="69" t="str">
        <f t="shared" si="16"/>
        <v>canbeinvalid</v>
      </c>
      <c r="BE49" s="32"/>
      <c r="BG49" s="1"/>
      <c r="BT49" t="str">
        <f t="shared" si="17"/>
        <v/>
      </c>
      <c r="BY49" t="str">
        <f t="shared" si="0"/>
        <v/>
      </c>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row>
    <row r="50" spans="1:164" x14ac:dyDescent="0.2">
      <c r="A50" s="14">
        <f t="shared" si="18"/>
        <v>19</v>
      </c>
      <c r="B50" s="75"/>
      <c r="C50" s="54"/>
      <c r="D50" s="21"/>
      <c r="E50" s="38"/>
      <c r="F50" s="76"/>
      <c r="G50" s="77"/>
      <c r="H50" s="21"/>
      <c r="I50" s="78"/>
      <c r="J50" s="78"/>
      <c r="K50" s="79"/>
      <c r="L50" s="80" t="str">
        <f t="shared" si="1"/>
        <v/>
      </c>
      <c r="M50" s="198"/>
      <c r="N50" s="80" t="str">
        <f t="shared" si="2"/>
        <v/>
      </c>
      <c r="O50" s="79"/>
      <c r="P50" s="80" t="str">
        <f t="shared" si="3"/>
        <v/>
      </c>
      <c r="Q50" s="198"/>
      <c r="R50" s="197" t="str">
        <f t="shared" si="4"/>
        <v/>
      </c>
      <c r="S50" s="80" t="str">
        <f t="shared" si="5"/>
        <v/>
      </c>
      <c r="T50" s="80" t="str">
        <f t="shared" si="6"/>
        <v/>
      </c>
      <c r="U50" s="54"/>
      <c r="V50" s="79"/>
      <c r="W50" s="80" t="str">
        <f t="shared" si="7"/>
        <v/>
      </c>
      <c r="X50" s="201"/>
      <c r="Y50" s="80" t="str">
        <f t="shared" si="8"/>
        <v/>
      </c>
      <c r="Z50" s="54"/>
      <c r="AA50" s="53"/>
      <c r="AB50" s="53"/>
      <c r="AC50" s="53"/>
      <c r="AD50" s="53"/>
      <c r="AE50" s="81"/>
      <c r="AF50" s="75"/>
      <c r="AG50" s="22"/>
      <c r="AH50" s="22"/>
      <c r="AI50" s="22"/>
      <c r="AJ50" s="22"/>
      <c r="AK50" s="22"/>
      <c r="AL50" s="22"/>
      <c r="AM50" s="54"/>
      <c r="AN50" s="18"/>
      <c r="AO50" s="187"/>
      <c r="AQ50" s="32" t="str">
        <f t="shared" si="9"/>
        <v/>
      </c>
      <c r="AR50" s="32" t="str">
        <f t="shared" si="10"/>
        <v/>
      </c>
      <c r="AS50" s="32" t="str">
        <f t="shared" si="11"/>
        <v/>
      </c>
      <c r="AT50" s="32">
        <f t="shared" si="12"/>
        <v>0</v>
      </c>
      <c r="AU50" s="32">
        <f t="shared" si="13"/>
        <v>0</v>
      </c>
      <c r="AV50" s="32">
        <f t="shared" si="14"/>
        <v>0</v>
      </c>
      <c r="AW50" s="32">
        <f t="shared" si="15"/>
        <v>0</v>
      </c>
      <c r="AX50" s="32"/>
      <c r="AY50" s="32"/>
      <c r="AZ50" s="32"/>
      <c r="BD50" s="69" t="str">
        <f t="shared" si="16"/>
        <v>canbeinvalid</v>
      </c>
      <c r="BE50" s="32"/>
      <c r="BG50" s="1"/>
      <c r="BT50" t="str">
        <f t="shared" si="17"/>
        <v/>
      </c>
      <c r="BY50" t="str">
        <f t="shared" si="0"/>
        <v/>
      </c>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row>
    <row r="51" spans="1:164" x14ac:dyDescent="0.2">
      <c r="A51" s="14">
        <f t="shared" si="18"/>
        <v>20</v>
      </c>
      <c r="B51" s="75"/>
      <c r="C51" s="54"/>
      <c r="D51" s="21"/>
      <c r="E51" s="38"/>
      <c r="F51" s="76"/>
      <c r="G51" s="77"/>
      <c r="H51" s="21"/>
      <c r="I51" s="78"/>
      <c r="J51" s="78"/>
      <c r="K51" s="79"/>
      <c r="L51" s="80" t="str">
        <f t="shared" si="1"/>
        <v/>
      </c>
      <c r="M51" s="198"/>
      <c r="N51" s="80" t="str">
        <f t="shared" si="2"/>
        <v/>
      </c>
      <c r="O51" s="79"/>
      <c r="P51" s="80" t="str">
        <f t="shared" si="3"/>
        <v/>
      </c>
      <c r="Q51" s="198"/>
      <c r="R51" s="197" t="str">
        <f t="shared" si="4"/>
        <v/>
      </c>
      <c r="S51" s="80" t="str">
        <f t="shared" si="5"/>
        <v/>
      </c>
      <c r="T51" s="80" t="str">
        <f t="shared" si="6"/>
        <v/>
      </c>
      <c r="U51" s="54"/>
      <c r="V51" s="79"/>
      <c r="W51" s="80" t="str">
        <f t="shared" si="7"/>
        <v/>
      </c>
      <c r="X51" s="201"/>
      <c r="Y51" s="80" t="str">
        <f t="shared" si="8"/>
        <v/>
      </c>
      <c r="Z51" s="54"/>
      <c r="AA51" s="53"/>
      <c r="AB51" s="53"/>
      <c r="AC51" s="53"/>
      <c r="AD51" s="53"/>
      <c r="AE51" s="81"/>
      <c r="AF51" s="75"/>
      <c r="AG51" s="22"/>
      <c r="AH51" s="22"/>
      <c r="AI51" s="22"/>
      <c r="AJ51" s="22"/>
      <c r="AK51" s="22"/>
      <c r="AL51" s="22"/>
      <c r="AM51" s="54"/>
      <c r="AN51" s="18"/>
      <c r="AO51" s="187"/>
      <c r="AQ51" s="32" t="str">
        <f t="shared" si="9"/>
        <v/>
      </c>
      <c r="AR51" s="32" t="str">
        <f t="shared" si="10"/>
        <v/>
      </c>
      <c r="AS51" s="32" t="str">
        <f t="shared" si="11"/>
        <v/>
      </c>
      <c r="AT51" s="32">
        <f t="shared" si="12"/>
        <v>0</v>
      </c>
      <c r="AU51" s="32">
        <f t="shared" si="13"/>
        <v>0</v>
      </c>
      <c r="AV51" s="32">
        <f t="shared" si="14"/>
        <v>0</v>
      </c>
      <c r="AW51" s="32">
        <f t="shared" si="15"/>
        <v>0</v>
      </c>
      <c r="AX51" s="32"/>
      <c r="AY51" s="32"/>
      <c r="AZ51" s="32"/>
      <c r="BD51" s="69" t="str">
        <f t="shared" si="16"/>
        <v>canbeinvalid</v>
      </c>
      <c r="BE51" s="32"/>
      <c r="BG51" s="1"/>
      <c r="BT51" t="str">
        <f t="shared" si="17"/>
        <v/>
      </c>
      <c r="BY51" t="str">
        <f t="shared" si="0"/>
        <v/>
      </c>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row>
    <row r="52" spans="1:164" x14ac:dyDescent="0.2">
      <c r="A52" s="14">
        <f t="shared" si="18"/>
        <v>21</v>
      </c>
      <c r="B52" s="75"/>
      <c r="C52" s="54"/>
      <c r="D52" s="21"/>
      <c r="E52" s="38"/>
      <c r="F52" s="76"/>
      <c r="G52" s="77"/>
      <c r="H52" s="21"/>
      <c r="I52" s="78"/>
      <c r="J52" s="78"/>
      <c r="K52" s="79"/>
      <c r="L52" s="80" t="str">
        <f t="shared" si="1"/>
        <v/>
      </c>
      <c r="M52" s="198"/>
      <c r="N52" s="80" t="str">
        <f t="shared" si="2"/>
        <v/>
      </c>
      <c r="O52" s="79"/>
      <c r="P52" s="80" t="str">
        <f t="shared" si="3"/>
        <v/>
      </c>
      <c r="Q52" s="198"/>
      <c r="R52" s="197" t="str">
        <f t="shared" si="4"/>
        <v/>
      </c>
      <c r="S52" s="80" t="str">
        <f t="shared" si="5"/>
        <v/>
      </c>
      <c r="T52" s="80" t="str">
        <f t="shared" si="6"/>
        <v/>
      </c>
      <c r="U52" s="54"/>
      <c r="V52" s="79"/>
      <c r="W52" s="80" t="str">
        <f t="shared" si="7"/>
        <v/>
      </c>
      <c r="X52" s="201"/>
      <c r="Y52" s="80" t="str">
        <f t="shared" si="8"/>
        <v/>
      </c>
      <c r="Z52" s="54"/>
      <c r="AA52" s="53"/>
      <c r="AB52" s="53"/>
      <c r="AC52" s="53"/>
      <c r="AD52" s="53"/>
      <c r="AE52" s="81"/>
      <c r="AF52" s="75"/>
      <c r="AG52" s="22"/>
      <c r="AH52" s="22"/>
      <c r="AI52" s="22"/>
      <c r="AJ52" s="22"/>
      <c r="AK52" s="22"/>
      <c r="AL52" s="22"/>
      <c r="AM52" s="54"/>
      <c r="AN52" s="18"/>
      <c r="AO52" s="187"/>
      <c r="AQ52" s="32" t="str">
        <f t="shared" si="9"/>
        <v/>
      </c>
      <c r="AR52" s="32" t="str">
        <f t="shared" si="10"/>
        <v/>
      </c>
      <c r="AS52" s="32" t="str">
        <f t="shared" si="11"/>
        <v/>
      </c>
      <c r="AT52" s="32">
        <f t="shared" si="12"/>
        <v>0</v>
      </c>
      <c r="AU52" s="32">
        <f t="shared" si="13"/>
        <v>0</v>
      </c>
      <c r="AV52" s="32">
        <f t="shared" si="14"/>
        <v>0</v>
      </c>
      <c r="AW52" s="32">
        <f t="shared" si="15"/>
        <v>0</v>
      </c>
      <c r="AX52" s="32"/>
      <c r="AY52" s="32"/>
      <c r="AZ52" s="32"/>
      <c r="BD52" s="69" t="str">
        <f t="shared" si="16"/>
        <v>canbeinvalid</v>
      </c>
      <c r="BE52" s="32"/>
      <c r="BG52" s="1"/>
      <c r="BT52" t="str">
        <f t="shared" si="17"/>
        <v/>
      </c>
      <c r="BY52" t="str">
        <f t="shared" si="0"/>
        <v/>
      </c>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row>
    <row r="53" spans="1:164" x14ac:dyDescent="0.2">
      <c r="A53" s="14">
        <f t="shared" si="18"/>
        <v>22</v>
      </c>
      <c r="B53" s="75"/>
      <c r="C53" s="54"/>
      <c r="D53" s="21"/>
      <c r="E53" s="38"/>
      <c r="F53" s="76"/>
      <c r="G53" s="77"/>
      <c r="H53" s="21"/>
      <c r="I53" s="78"/>
      <c r="J53" s="78"/>
      <c r="K53" s="79"/>
      <c r="L53" s="80" t="str">
        <f t="shared" si="1"/>
        <v/>
      </c>
      <c r="M53" s="198"/>
      <c r="N53" s="80" t="str">
        <f t="shared" si="2"/>
        <v/>
      </c>
      <c r="O53" s="79"/>
      <c r="P53" s="80" t="str">
        <f t="shared" si="3"/>
        <v/>
      </c>
      <c r="Q53" s="198"/>
      <c r="R53" s="197" t="str">
        <f t="shared" si="4"/>
        <v/>
      </c>
      <c r="S53" s="80" t="str">
        <f t="shared" si="5"/>
        <v/>
      </c>
      <c r="T53" s="80" t="str">
        <f t="shared" si="6"/>
        <v/>
      </c>
      <c r="U53" s="54"/>
      <c r="V53" s="79"/>
      <c r="W53" s="80" t="str">
        <f t="shared" si="7"/>
        <v/>
      </c>
      <c r="X53" s="201"/>
      <c r="Y53" s="80" t="str">
        <f t="shared" si="8"/>
        <v/>
      </c>
      <c r="Z53" s="54"/>
      <c r="AA53" s="53"/>
      <c r="AB53" s="53"/>
      <c r="AC53" s="53"/>
      <c r="AD53" s="53"/>
      <c r="AE53" s="81"/>
      <c r="AF53" s="75"/>
      <c r="AG53" s="22"/>
      <c r="AH53" s="22"/>
      <c r="AI53" s="22"/>
      <c r="AJ53" s="22"/>
      <c r="AK53" s="22"/>
      <c r="AL53" s="22"/>
      <c r="AM53" s="54"/>
      <c r="AN53" s="18"/>
      <c r="AO53" s="187"/>
      <c r="AQ53" s="32" t="str">
        <f t="shared" si="9"/>
        <v/>
      </c>
      <c r="AR53" s="32" t="str">
        <f t="shared" si="10"/>
        <v/>
      </c>
      <c r="AS53" s="32" t="str">
        <f t="shared" si="11"/>
        <v/>
      </c>
      <c r="AT53" s="32">
        <f t="shared" si="12"/>
        <v>0</v>
      </c>
      <c r="AU53" s="32">
        <f t="shared" si="13"/>
        <v>0</v>
      </c>
      <c r="AV53" s="32">
        <f t="shared" si="14"/>
        <v>0</v>
      </c>
      <c r="AW53" s="32">
        <f t="shared" si="15"/>
        <v>0</v>
      </c>
      <c r="AX53" s="32"/>
      <c r="AY53" s="32"/>
      <c r="AZ53" s="32"/>
      <c r="BD53" s="69" t="str">
        <f t="shared" si="16"/>
        <v>canbeinvalid</v>
      </c>
      <c r="BE53" s="32"/>
      <c r="BG53" s="1"/>
      <c r="BT53" t="str">
        <f t="shared" si="17"/>
        <v/>
      </c>
      <c r="BY53" t="str">
        <f t="shared" si="0"/>
        <v/>
      </c>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row>
    <row r="54" spans="1:164" x14ac:dyDescent="0.2">
      <c r="A54" s="14">
        <f t="shared" si="18"/>
        <v>23</v>
      </c>
      <c r="B54" s="75"/>
      <c r="C54" s="54"/>
      <c r="D54" s="21"/>
      <c r="E54" s="38"/>
      <c r="F54" s="76"/>
      <c r="G54" s="77"/>
      <c r="H54" s="21"/>
      <c r="I54" s="78"/>
      <c r="J54" s="78"/>
      <c r="K54" s="79"/>
      <c r="L54" s="80" t="str">
        <f t="shared" si="1"/>
        <v/>
      </c>
      <c r="M54" s="198"/>
      <c r="N54" s="80" t="str">
        <f t="shared" si="2"/>
        <v/>
      </c>
      <c r="O54" s="79"/>
      <c r="P54" s="80" t="str">
        <f t="shared" si="3"/>
        <v/>
      </c>
      <c r="Q54" s="198"/>
      <c r="R54" s="197" t="str">
        <f t="shared" si="4"/>
        <v/>
      </c>
      <c r="S54" s="80" t="str">
        <f t="shared" si="5"/>
        <v/>
      </c>
      <c r="T54" s="80" t="str">
        <f t="shared" si="6"/>
        <v/>
      </c>
      <c r="U54" s="54"/>
      <c r="V54" s="79"/>
      <c r="W54" s="80" t="str">
        <f t="shared" si="7"/>
        <v/>
      </c>
      <c r="X54" s="201"/>
      <c r="Y54" s="80" t="str">
        <f t="shared" si="8"/>
        <v/>
      </c>
      <c r="Z54" s="54"/>
      <c r="AA54" s="53"/>
      <c r="AB54" s="53"/>
      <c r="AC54" s="53"/>
      <c r="AD54" s="53"/>
      <c r="AE54" s="81"/>
      <c r="AF54" s="75"/>
      <c r="AG54" s="22"/>
      <c r="AH54" s="22"/>
      <c r="AI54" s="22"/>
      <c r="AJ54" s="22"/>
      <c r="AK54" s="22"/>
      <c r="AL54" s="22"/>
      <c r="AM54" s="54"/>
      <c r="AN54" s="18"/>
      <c r="AO54" s="187"/>
      <c r="AQ54" s="32" t="str">
        <f t="shared" si="9"/>
        <v/>
      </c>
      <c r="AR54" s="32" t="str">
        <f t="shared" si="10"/>
        <v/>
      </c>
      <c r="AS54" s="32" t="str">
        <f t="shared" si="11"/>
        <v/>
      </c>
      <c r="AT54" s="32">
        <f t="shared" si="12"/>
        <v>0</v>
      </c>
      <c r="AU54" s="32">
        <f t="shared" si="13"/>
        <v>0</v>
      </c>
      <c r="AV54" s="32">
        <f t="shared" si="14"/>
        <v>0</v>
      </c>
      <c r="AW54" s="32">
        <f t="shared" si="15"/>
        <v>0</v>
      </c>
      <c r="AX54" s="32"/>
      <c r="AY54" s="32"/>
      <c r="AZ54" s="32"/>
      <c r="BD54" s="69" t="str">
        <f t="shared" si="16"/>
        <v>canbeinvalid</v>
      </c>
      <c r="BE54" s="32"/>
      <c r="BG54" s="1"/>
      <c r="BT54" t="str">
        <f t="shared" si="17"/>
        <v/>
      </c>
      <c r="BY54" t="str">
        <f t="shared" si="0"/>
        <v/>
      </c>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row>
    <row r="55" spans="1:164" x14ac:dyDescent="0.2">
      <c r="A55" s="14">
        <f t="shared" si="18"/>
        <v>24</v>
      </c>
      <c r="B55" s="75"/>
      <c r="C55" s="54"/>
      <c r="D55" s="21"/>
      <c r="E55" s="38"/>
      <c r="F55" s="76"/>
      <c r="G55" s="77"/>
      <c r="H55" s="21"/>
      <c r="I55" s="78"/>
      <c r="J55" s="78"/>
      <c r="K55" s="79"/>
      <c r="L55" s="80" t="str">
        <f t="shared" si="1"/>
        <v/>
      </c>
      <c r="M55" s="198"/>
      <c r="N55" s="80" t="str">
        <f t="shared" si="2"/>
        <v/>
      </c>
      <c r="O55" s="79"/>
      <c r="P55" s="80" t="str">
        <f t="shared" si="3"/>
        <v/>
      </c>
      <c r="Q55" s="198"/>
      <c r="R55" s="197" t="str">
        <f t="shared" si="4"/>
        <v/>
      </c>
      <c r="S55" s="80" t="str">
        <f t="shared" si="5"/>
        <v/>
      </c>
      <c r="T55" s="80" t="str">
        <f t="shared" si="6"/>
        <v/>
      </c>
      <c r="U55" s="54"/>
      <c r="V55" s="79"/>
      <c r="W55" s="80" t="str">
        <f t="shared" si="7"/>
        <v/>
      </c>
      <c r="X55" s="201"/>
      <c r="Y55" s="80" t="str">
        <f t="shared" si="8"/>
        <v/>
      </c>
      <c r="Z55" s="54"/>
      <c r="AA55" s="53"/>
      <c r="AB55" s="53"/>
      <c r="AC55" s="53"/>
      <c r="AD55" s="53"/>
      <c r="AE55" s="81"/>
      <c r="AF55" s="75"/>
      <c r="AG55" s="22"/>
      <c r="AH55" s="22"/>
      <c r="AI55" s="22"/>
      <c r="AJ55" s="22"/>
      <c r="AK55" s="22"/>
      <c r="AL55" s="22"/>
      <c r="AM55" s="54"/>
      <c r="AN55" s="18"/>
      <c r="AO55" s="187"/>
      <c r="AQ55" s="32" t="str">
        <f t="shared" si="9"/>
        <v/>
      </c>
      <c r="AR55" s="32" t="str">
        <f t="shared" si="10"/>
        <v/>
      </c>
      <c r="AS55" s="32" t="str">
        <f t="shared" si="11"/>
        <v/>
      </c>
      <c r="AT55" s="32">
        <f t="shared" si="12"/>
        <v>0</v>
      </c>
      <c r="AU55" s="32">
        <f t="shared" si="13"/>
        <v>0</v>
      </c>
      <c r="AV55" s="32">
        <f t="shared" si="14"/>
        <v>0</v>
      </c>
      <c r="AW55" s="32">
        <f t="shared" si="15"/>
        <v>0</v>
      </c>
      <c r="AX55" s="32"/>
      <c r="AY55" s="32"/>
      <c r="AZ55" s="32"/>
      <c r="BD55" s="69" t="str">
        <f t="shared" si="16"/>
        <v>canbeinvalid</v>
      </c>
      <c r="BE55" s="32"/>
      <c r="BG55" s="1"/>
      <c r="BT55" t="str">
        <f t="shared" si="17"/>
        <v/>
      </c>
      <c r="BY55" t="str">
        <f t="shared" si="0"/>
        <v/>
      </c>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row>
    <row r="56" spans="1:164" x14ac:dyDescent="0.2">
      <c r="A56" s="14">
        <f t="shared" si="18"/>
        <v>25</v>
      </c>
      <c r="B56" s="75"/>
      <c r="C56" s="54"/>
      <c r="D56" s="21"/>
      <c r="E56" s="38"/>
      <c r="F56" s="76"/>
      <c r="G56" s="77"/>
      <c r="H56" s="21"/>
      <c r="I56" s="78"/>
      <c r="J56" s="78"/>
      <c r="K56" s="79"/>
      <c r="L56" s="80" t="str">
        <f t="shared" si="1"/>
        <v/>
      </c>
      <c r="M56" s="198"/>
      <c r="N56" s="80" t="str">
        <f t="shared" si="2"/>
        <v/>
      </c>
      <c r="O56" s="79"/>
      <c r="P56" s="80" t="str">
        <f t="shared" si="3"/>
        <v/>
      </c>
      <c r="Q56" s="198"/>
      <c r="R56" s="197" t="str">
        <f t="shared" si="4"/>
        <v/>
      </c>
      <c r="S56" s="80" t="str">
        <f t="shared" si="5"/>
        <v/>
      </c>
      <c r="T56" s="80" t="str">
        <f t="shared" si="6"/>
        <v/>
      </c>
      <c r="U56" s="54"/>
      <c r="V56" s="79"/>
      <c r="W56" s="80" t="str">
        <f t="shared" si="7"/>
        <v/>
      </c>
      <c r="X56" s="201"/>
      <c r="Y56" s="80" t="str">
        <f t="shared" si="8"/>
        <v/>
      </c>
      <c r="Z56" s="54"/>
      <c r="AA56" s="53"/>
      <c r="AB56" s="53"/>
      <c r="AC56" s="53"/>
      <c r="AD56" s="53"/>
      <c r="AE56" s="81"/>
      <c r="AF56" s="75"/>
      <c r="AG56" s="22"/>
      <c r="AH56" s="22"/>
      <c r="AI56" s="22"/>
      <c r="AJ56" s="22"/>
      <c r="AK56" s="22"/>
      <c r="AL56" s="22"/>
      <c r="AM56" s="54"/>
      <c r="AN56" s="18"/>
      <c r="AO56" s="187"/>
      <c r="AQ56" s="32" t="str">
        <f t="shared" si="9"/>
        <v/>
      </c>
      <c r="AR56" s="32" t="str">
        <f t="shared" si="10"/>
        <v/>
      </c>
      <c r="AS56" s="32" t="str">
        <f t="shared" si="11"/>
        <v/>
      </c>
      <c r="AT56" s="32">
        <f t="shared" si="12"/>
        <v>0</v>
      </c>
      <c r="AU56" s="32">
        <f t="shared" si="13"/>
        <v>0</v>
      </c>
      <c r="AV56" s="32">
        <f t="shared" si="14"/>
        <v>0</v>
      </c>
      <c r="AW56" s="32">
        <f t="shared" si="15"/>
        <v>0</v>
      </c>
      <c r="AX56" s="32"/>
      <c r="AY56" s="32"/>
      <c r="AZ56" s="32"/>
      <c r="BD56" s="69" t="str">
        <f t="shared" si="16"/>
        <v>canbeinvalid</v>
      </c>
      <c r="BE56" s="32"/>
      <c r="BG56" s="1"/>
      <c r="BT56" t="str">
        <f t="shared" si="17"/>
        <v/>
      </c>
      <c r="BY56" t="str">
        <f t="shared" si="0"/>
        <v/>
      </c>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row>
    <row r="57" spans="1:164" x14ac:dyDescent="0.2">
      <c r="A57" s="14">
        <f t="shared" si="18"/>
        <v>26</v>
      </c>
      <c r="B57" s="75"/>
      <c r="C57" s="54"/>
      <c r="D57" s="21"/>
      <c r="E57" s="38"/>
      <c r="F57" s="76"/>
      <c r="G57" s="77"/>
      <c r="H57" s="21"/>
      <c r="I57" s="78"/>
      <c r="J57" s="78"/>
      <c r="K57" s="79"/>
      <c r="L57" s="80" t="str">
        <f t="shared" si="1"/>
        <v/>
      </c>
      <c r="M57" s="198"/>
      <c r="N57" s="80" t="str">
        <f t="shared" si="2"/>
        <v/>
      </c>
      <c r="O57" s="79"/>
      <c r="P57" s="80" t="str">
        <f t="shared" si="3"/>
        <v/>
      </c>
      <c r="Q57" s="198"/>
      <c r="R57" s="197" t="str">
        <f t="shared" si="4"/>
        <v/>
      </c>
      <c r="S57" s="80" t="str">
        <f t="shared" si="5"/>
        <v/>
      </c>
      <c r="T57" s="80" t="str">
        <f t="shared" si="6"/>
        <v/>
      </c>
      <c r="U57" s="54"/>
      <c r="V57" s="79"/>
      <c r="W57" s="80" t="str">
        <f t="shared" si="7"/>
        <v/>
      </c>
      <c r="X57" s="201"/>
      <c r="Y57" s="80" t="str">
        <f t="shared" si="8"/>
        <v/>
      </c>
      <c r="Z57" s="54"/>
      <c r="AA57" s="53"/>
      <c r="AB57" s="53"/>
      <c r="AC57" s="53"/>
      <c r="AD57" s="53"/>
      <c r="AE57" s="81"/>
      <c r="AF57" s="75"/>
      <c r="AG57" s="22"/>
      <c r="AH57" s="22"/>
      <c r="AI57" s="22"/>
      <c r="AJ57" s="22"/>
      <c r="AK57" s="22"/>
      <c r="AL57" s="22"/>
      <c r="AM57" s="54"/>
      <c r="AN57" s="18"/>
      <c r="AO57" s="187"/>
      <c r="AQ57" s="32" t="str">
        <f t="shared" si="9"/>
        <v/>
      </c>
      <c r="AR57" s="32" t="str">
        <f t="shared" si="10"/>
        <v/>
      </c>
      <c r="AS57" s="32" t="str">
        <f t="shared" si="11"/>
        <v/>
      </c>
      <c r="AT57" s="32">
        <f t="shared" si="12"/>
        <v>0</v>
      </c>
      <c r="AU57" s="32">
        <f t="shared" si="13"/>
        <v>0</v>
      </c>
      <c r="AV57" s="32">
        <f t="shared" si="14"/>
        <v>0</v>
      </c>
      <c r="AW57" s="32">
        <f t="shared" si="15"/>
        <v>0</v>
      </c>
      <c r="AX57" s="32"/>
      <c r="AY57" s="32"/>
      <c r="AZ57" s="32"/>
      <c r="BD57" s="69" t="str">
        <f t="shared" si="16"/>
        <v>canbeinvalid</v>
      </c>
      <c r="BE57" s="32"/>
      <c r="BG57" s="1"/>
      <c r="BT57" t="str">
        <f t="shared" si="17"/>
        <v/>
      </c>
      <c r="BY57" t="str">
        <f t="shared" si="0"/>
        <v/>
      </c>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row>
    <row r="58" spans="1:164" x14ac:dyDescent="0.2">
      <c r="A58" s="14">
        <f t="shared" si="18"/>
        <v>27</v>
      </c>
      <c r="B58" s="75"/>
      <c r="C58" s="54"/>
      <c r="D58" s="21"/>
      <c r="E58" s="38"/>
      <c r="F58" s="76"/>
      <c r="G58" s="77"/>
      <c r="H58" s="21"/>
      <c r="I58" s="78"/>
      <c r="J58" s="78"/>
      <c r="K58" s="79"/>
      <c r="L58" s="80" t="str">
        <f t="shared" si="1"/>
        <v/>
      </c>
      <c r="M58" s="198"/>
      <c r="N58" s="80" t="str">
        <f t="shared" si="2"/>
        <v/>
      </c>
      <c r="O58" s="79"/>
      <c r="P58" s="80" t="str">
        <f t="shared" si="3"/>
        <v/>
      </c>
      <c r="Q58" s="198"/>
      <c r="R58" s="197" t="str">
        <f t="shared" si="4"/>
        <v/>
      </c>
      <c r="S58" s="80" t="str">
        <f t="shared" si="5"/>
        <v/>
      </c>
      <c r="T58" s="80" t="str">
        <f t="shared" si="6"/>
        <v/>
      </c>
      <c r="U58" s="54"/>
      <c r="V58" s="79"/>
      <c r="W58" s="80" t="str">
        <f t="shared" si="7"/>
        <v/>
      </c>
      <c r="X58" s="201"/>
      <c r="Y58" s="80" t="str">
        <f t="shared" si="8"/>
        <v/>
      </c>
      <c r="Z58" s="54"/>
      <c r="AA58" s="53"/>
      <c r="AB58" s="53"/>
      <c r="AC58" s="53"/>
      <c r="AD58" s="53"/>
      <c r="AE58" s="81"/>
      <c r="AF58" s="75"/>
      <c r="AG58" s="22"/>
      <c r="AH58" s="22"/>
      <c r="AI58" s="22"/>
      <c r="AJ58" s="22"/>
      <c r="AK58" s="22"/>
      <c r="AL58" s="22"/>
      <c r="AM58" s="54"/>
      <c r="AN58" s="18"/>
      <c r="AO58" s="187"/>
      <c r="AQ58" s="32" t="str">
        <f t="shared" si="9"/>
        <v/>
      </c>
      <c r="AR58" s="32" t="str">
        <f t="shared" si="10"/>
        <v/>
      </c>
      <c r="AS58" s="32" t="str">
        <f t="shared" si="11"/>
        <v/>
      </c>
      <c r="AT58" s="32">
        <f t="shared" si="12"/>
        <v>0</v>
      </c>
      <c r="AU58" s="32">
        <f t="shared" si="13"/>
        <v>0</v>
      </c>
      <c r="AV58" s="32">
        <f t="shared" si="14"/>
        <v>0</v>
      </c>
      <c r="AW58" s="32">
        <f t="shared" si="15"/>
        <v>0</v>
      </c>
      <c r="AX58" s="32"/>
      <c r="AY58" s="32"/>
      <c r="AZ58" s="32"/>
      <c r="BD58" s="69" t="str">
        <f t="shared" si="16"/>
        <v>canbeinvalid</v>
      </c>
      <c r="BE58" s="32"/>
      <c r="BG58" s="1"/>
      <c r="BT58" t="str">
        <f t="shared" si="17"/>
        <v/>
      </c>
      <c r="BY58" t="str">
        <f t="shared" si="0"/>
        <v/>
      </c>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row>
    <row r="59" spans="1:164" x14ac:dyDescent="0.2">
      <c r="A59" s="14">
        <f t="shared" si="18"/>
        <v>28</v>
      </c>
      <c r="B59" s="75"/>
      <c r="C59" s="54"/>
      <c r="D59" s="21"/>
      <c r="E59" s="38"/>
      <c r="F59" s="76"/>
      <c r="G59" s="77"/>
      <c r="H59" s="21"/>
      <c r="I59" s="78"/>
      <c r="J59" s="78"/>
      <c r="K59" s="79"/>
      <c r="L59" s="80" t="str">
        <f t="shared" si="1"/>
        <v/>
      </c>
      <c r="M59" s="198"/>
      <c r="N59" s="80" t="str">
        <f t="shared" si="2"/>
        <v/>
      </c>
      <c r="O59" s="79"/>
      <c r="P59" s="80" t="str">
        <f t="shared" si="3"/>
        <v/>
      </c>
      <c r="Q59" s="198"/>
      <c r="R59" s="197" t="str">
        <f t="shared" si="4"/>
        <v/>
      </c>
      <c r="S59" s="80" t="str">
        <f t="shared" si="5"/>
        <v/>
      </c>
      <c r="T59" s="80" t="str">
        <f t="shared" si="6"/>
        <v/>
      </c>
      <c r="U59" s="54"/>
      <c r="V59" s="79"/>
      <c r="W59" s="80" t="str">
        <f t="shared" si="7"/>
        <v/>
      </c>
      <c r="X59" s="201"/>
      <c r="Y59" s="80" t="str">
        <f t="shared" si="8"/>
        <v/>
      </c>
      <c r="Z59" s="54"/>
      <c r="AA59" s="53"/>
      <c r="AB59" s="53"/>
      <c r="AC59" s="53"/>
      <c r="AD59" s="53"/>
      <c r="AE59" s="81"/>
      <c r="AF59" s="75"/>
      <c r="AG59" s="22"/>
      <c r="AH59" s="22"/>
      <c r="AI59" s="22"/>
      <c r="AJ59" s="22"/>
      <c r="AK59" s="22"/>
      <c r="AL59" s="22"/>
      <c r="AM59" s="54"/>
      <c r="AN59" s="18"/>
      <c r="AO59" s="187"/>
      <c r="AQ59" s="32" t="str">
        <f t="shared" si="9"/>
        <v/>
      </c>
      <c r="AR59" s="32" t="str">
        <f t="shared" si="10"/>
        <v/>
      </c>
      <c r="AS59" s="32" t="str">
        <f t="shared" si="11"/>
        <v/>
      </c>
      <c r="AT59" s="32">
        <f t="shared" si="12"/>
        <v>0</v>
      </c>
      <c r="AU59" s="32">
        <f t="shared" si="13"/>
        <v>0</v>
      </c>
      <c r="AV59" s="32">
        <f t="shared" si="14"/>
        <v>0</v>
      </c>
      <c r="AW59" s="32">
        <f t="shared" si="15"/>
        <v>0</v>
      </c>
      <c r="AX59" s="32"/>
      <c r="AY59" s="32"/>
      <c r="AZ59" s="32"/>
      <c r="BD59" s="69" t="str">
        <f t="shared" si="16"/>
        <v>canbeinvalid</v>
      </c>
      <c r="BE59" s="32"/>
      <c r="BG59" s="1"/>
      <c r="BT59" t="str">
        <f t="shared" si="17"/>
        <v/>
      </c>
      <c r="BY59" t="str">
        <f t="shared" si="0"/>
        <v/>
      </c>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row>
    <row r="60" spans="1:164" x14ac:dyDescent="0.2">
      <c r="A60" s="14">
        <f t="shared" si="18"/>
        <v>29</v>
      </c>
      <c r="B60" s="75"/>
      <c r="C60" s="54"/>
      <c r="D60" s="21"/>
      <c r="E60" s="38"/>
      <c r="F60" s="76"/>
      <c r="G60" s="77"/>
      <c r="H60" s="21"/>
      <c r="I60" s="78"/>
      <c r="J60" s="78"/>
      <c r="K60" s="79"/>
      <c r="L60" s="80" t="str">
        <f t="shared" si="1"/>
        <v/>
      </c>
      <c r="M60" s="198"/>
      <c r="N60" s="80" t="str">
        <f t="shared" si="2"/>
        <v/>
      </c>
      <c r="O60" s="79"/>
      <c r="P60" s="80" t="str">
        <f t="shared" si="3"/>
        <v/>
      </c>
      <c r="Q60" s="198"/>
      <c r="R60" s="197" t="str">
        <f t="shared" si="4"/>
        <v/>
      </c>
      <c r="S60" s="80" t="str">
        <f t="shared" si="5"/>
        <v/>
      </c>
      <c r="T60" s="80" t="str">
        <f t="shared" si="6"/>
        <v/>
      </c>
      <c r="U60" s="54"/>
      <c r="V60" s="79"/>
      <c r="W60" s="80" t="str">
        <f t="shared" si="7"/>
        <v/>
      </c>
      <c r="X60" s="201"/>
      <c r="Y60" s="80" t="str">
        <f t="shared" si="8"/>
        <v/>
      </c>
      <c r="Z60" s="54"/>
      <c r="AA60" s="53"/>
      <c r="AB60" s="53"/>
      <c r="AC60" s="53"/>
      <c r="AD60" s="53"/>
      <c r="AE60" s="81"/>
      <c r="AF60" s="75"/>
      <c r="AG60" s="22"/>
      <c r="AH60" s="22"/>
      <c r="AI60" s="22"/>
      <c r="AJ60" s="22"/>
      <c r="AK60" s="22"/>
      <c r="AL60" s="22"/>
      <c r="AM60" s="54"/>
      <c r="AN60" s="18"/>
      <c r="AO60" s="187"/>
      <c r="AQ60" s="32" t="str">
        <f t="shared" si="9"/>
        <v/>
      </c>
      <c r="AR60" s="32" t="str">
        <f t="shared" si="10"/>
        <v/>
      </c>
      <c r="AS60" s="32" t="str">
        <f t="shared" si="11"/>
        <v/>
      </c>
      <c r="AT60" s="32">
        <f t="shared" si="12"/>
        <v>0</v>
      </c>
      <c r="AU60" s="32">
        <f t="shared" si="13"/>
        <v>0</v>
      </c>
      <c r="AV60" s="32">
        <f t="shared" si="14"/>
        <v>0</v>
      </c>
      <c r="AW60" s="32">
        <f t="shared" si="15"/>
        <v>0</v>
      </c>
      <c r="AX60" s="32"/>
      <c r="AY60" s="32"/>
      <c r="AZ60" s="32"/>
      <c r="BD60" s="69" t="str">
        <f t="shared" si="16"/>
        <v>canbeinvalid</v>
      </c>
      <c r="BE60" s="32"/>
      <c r="BG60" s="1"/>
      <c r="BT60" t="str">
        <f t="shared" si="17"/>
        <v/>
      </c>
      <c r="BY60" t="str">
        <f t="shared" si="0"/>
        <v/>
      </c>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row>
    <row r="61" spans="1:164" x14ac:dyDescent="0.2">
      <c r="A61" s="14">
        <f t="shared" si="18"/>
        <v>30</v>
      </c>
      <c r="B61" s="75"/>
      <c r="C61" s="54"/>
      <c r="D61" s="21"/>
      <c r="E61" s="38"/>
      <c r="F61" s="76"/>
      <c r="G61" s="77"/>
      <c r="H61" s="21"/>
      <c r="I61" s="78"/>
      <c r="J61" s="78"/>
      <c r="K61" s="79"/>
      <c r="L61" s="80" t="str">
        <f t="shared" si="1"/>
        <v/>
      </c>
      <c r="M61" s="198"/>
      <c r="N61" s="80" t="str">
        <f t="shared" si="2"/>
        <v/>
      </c>
      <c r="O61" s="79"/>
      <c r="P61" s="80" t="str">
        <f t="shared" si="3"/>
        <v/>
      </c>
      <c r="Q61" s="198"/>
      <c r="R61" s="197" t="str">
        <f t="shared" si="4"/>
        <v/>
      </c>
      <c r="S61" s="80" t="str">
        <f t="shared" si="5"/>
        <v/>
      </c>
      <c r="T61" s="80" t="str">
        <f t="shared" si="6"/>
        <v/>
      </c>
      <c r="U61" s="54"/>
      <c r="V61" s="79"/>
      <c r="W61" s="80" t="str">
        <f t="shared" si="7"/>
        <v/>
      </c>
      <c r="X61" s="201"/>
      <c r="Y61" s="80" t="str">
        <f t="shared" si="8"/>
        <v/>
      </c>
      <c r="Z61" s="54"/>
      <c r="AA61" s="53"/>
      <c r="AB61" s="53"/>
      <c r="AC61" s="53"/>
      <c r="AD61" s="53"/>
      <c r="AE61" s="81"/>
      <c r="AF61" s="75"/>
      <c r="AG61" s="22"/>
      <c r="AH61" s="22"/>
      <c r="AI61" s="22"/>
      <c r="AJ61" s="22"/>
      <c r="AK61" s="22"/>
      <c r="AL61" s="22"/>
      <c r="AM61" s="54"/>
      <c r="AN61" s="18"/>
      <c r="AO61" s="187"/>
      <c r="AQ61" s="32" t="str">
        <f t="shared" si="9"/>
        <v/>
      </c>
      <c r="AR61" s="32" t="str">
        <f t="shared" si="10"/>
        <v/>
      </c>
      <c r="AS61" s="32" t="str">
        <f t="shared" si="11"/>
        <v/>
      </c>
      <c r="AT61" s="32">
        <f t="shared" si="12"/>
        <v>0</v>
      </c>
      <c r="AU61" s="32">
        <f t="shared" si="13"/>
        <v>0</v>
      </c>
      <c r="AV61" s="32">
        <f t="shared" si="14"/>
        <v>0</v>
      </c>
      <c r="AW61" s="32">
        <f t="shared" si="15"/>
        <v>0</v>
      </c>
      <c r="AX61" s="32"/>
      <c r="AY61" s="32"/>
      <c r="AZ61" s="32"/>
      <c r="BD61" s="69" t="str">
        <f t="shared" si="16"/>
        <v>canbeinvalid</v>
      </c>
      <c r="BE61" s="32"/>
      <c r="BG61" s="1"/>
      <c r="BT61" t="str">
        <f t="shared" si="17"/>
        <v/>
      </c>
      <c r="BY61" t="str">
        <f t="shared" si="0"/>
        <v/>
      </c>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row>
    <row r="62" spans="1:164" x14ac:dyDescent="0.2">
      <c r="A62" s="14">
        <f t="shared" si="18"/>
        <v>31</v>
      </c>
      <c r="B62" s="75"/>
      <c r="C62" s="54"/>
      <c r="D62" s="21"/>
      <c r="E62" s="38"/>
      <c r="F62" s="76"/>
      <c r="G62" s="77"/>
      <c r="H62" s="21"/>
      <c r="I62" s="78"/>
      <c r="J62" s="78"/>
      <c r="K62" s="79"/>
      <c r="L62" s="80" t="str">
        <f t="shared" si="1"/>
        <v/>
      </c>
      <c r="M62" s="198"/>
      <c r="N62" s="80" t="str">
        <f t="shared" si="2"/>
        <v/>
      </c>
      <c r="O62" s="79"/>
      <c r="P62" s="80" t="str">
        <f t="shared" si="3"/>
        <v/>
      </c>
      <c r="Q62" s="198"/>
      <c r="R62" s="197" t="str">
        <f t="shared" si="4"/>
        <v/>
      </c>
      <c r="S62" s="80" t="str">
        <f t="shared" si="5"/>
        <v/>
      </c>
      <c r="T62" s="80" t="str">
        <f t="shared" si="6"/>
        <v/>
      </c>
      <c r="U62" s="54"/>
      <c r="V62" s="79"/>
      <c r="W62" s="80" t="str">
        <f t="shared" si="7"/>
        <v/>
      </c>
      <c r="X62" s="201"/>
      <c r="Y62" s="80" t="str">
        <f t="shared" si="8"/>
        <v/>
      </c>
      <c r="Z62" s="54"/>
      <c r="AA62" s="53"/>
      <c r="AB62" s="53"/>
      <c r="AC62" s="53"/>
      <c r="AD62" s="53"/>
      <c r="AE62" s="81"/>
      <c r="AF62" s="75"/>
      <c r="AG62" s="22"/>
      <c r="AH62" s="22"/>
      <c r="AI62" s="22"/>
      <c r="AJ62" s="22"/>
      <c r="AK62" s="22"/>
      <c r="AL62" s="22"/>
      <c r="AM62" s="54"/>
      <c r="AN62" s="18"/>
      <c r="AO62" s="187"/>
      <c r="AQ62" s="32" t="str">
        <f t="shared" si="9"/>
        <v/>
      </c>
      <c r="AR62" s="32" t="str">
        <f t="shared" si="10"/>
        <v/>
      </c>
      <c r="AS62" s="32" t="str">
        <f t="shared" si="11"/>
        <v/>
      </c>
      <c r="AT62" s="32">
        <f t="shared" si="12"/>
        <v>0</v>
      </c>
      <c r="AU62" s="32">
        <f t="shared" si="13"/>
        <v>0</v>
      </c>
      <c r="AV62" s="32">
        <f t="shared" si="14"/>
        <v>0</v>
      </c>
      <c r="AW62" s="32">
        <f t="shared" si="15"/>
        <v>0</v>
      </c>
      <c r="AX62" s="32"/>
      <c r="AY62" s="32"/>
      <c r="AZ62" s="32"/>
      <c r="BD62" s="69" t="str">
        <f t="shared" si="16"/>
        <v>canbeinvalid</v>
      </c>
      <c r="BE62" s="32"/>
      <c r="BG62" s="1"/>
      <c r="BT62" t="str">
        <f t="shared" si="17"/>
        <v/>
      </c>
      <c r="BY62" t="str">
        <f t="shared" si="0"/>
        <v/>
      </c>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row>
    <row r="63" spans="1:164" x14ac:dyDescent="0.2">
      <c r="A63" s="14">
        <f t="shared" si="18"/>
        <v>32</v>
      </c>
      <c r="B63" s="75"/>
      <c r="C63" s="54"/>
      <c r="D63" s="21"/>
      <c r="E63" s="38"/>
      <c r="F63" s="76"/>
      <c r="G63" s="77"/>
      <c r="H63" s="21"/>
      <c r="I63" s="78"/>
      <c r="J63" s="78"/>
      <c r="K63" s="79"/>
      <c r="L63" s="80" t="str">
        <f t="shared" si="1"/>
        <v/>
      </c>
      <c r="M63" s="198"/>
      <c r="N63" s="80" t="str">
        <f t="shared" si="2"/>
        <v/>
      </c>
      <c r="O63" s="79"/>
      <c r="P63" s="80" t="str">
        <f t="shared" si="3"/>
        <v/>
      </c>
      <c r="Q63" s="198"/>
      <c r="R63" s="197" t="str">
        <f t="shared" si="4"/>
        <v/>
      </c>
      <c r="S63" s="80" t="str">
        <f t="shared" si="5"/>
        <v/>
      </c>
      <c r="T63" s="80" t="str">
        <f t="shared" si="6"/>
        <v/>
      </c>
      <c r="U63" s="54"/>
      <c r="V63" s="79"/>
      <c r="W63" s="80" t="str">
        <f t="shared" si="7"/>
        <v/>
      </c>
      <c r="X63" s="201"/>
      <c r="Y63" s="80" t="str">
        <f t="shared" si="8"/>
        <v/>
      </c>
      <c r="Z63" s="54"/>
      <c r="AA63" s="53"/>
      <c r="AB63" s="53"/>
      <c r="AC63" s="53"/>
      <c r="AD63" s="53"/>
      <c r="AE63" s="81"/>
      <c r="AF63" s="75"/>
      <c r="AG63" s="22"/>
      <c r="AH63" s="22"/>
      <c r="AI63" s="22"/>
      <c r="AJ63" s="22"/>
      <c r="AK63" s="22"/>
      <c r="AL63" s="22"/>
      <c r="AM63" s="54"/>
      <c r="AN63" s="18"/>
      <c r="AO63" s="187"/>
      <c r="AQ63" s="32" t="str">
        <f t="shared" si="9"/>
        <v/>
      </c>
      <c r="AR63" s="32" t="str">
        <f t="shared" si="10"/>
        <v/>
      </c>
      <c r="AS63" s="32" t="str">
        <f t="shared" si="11"/>
        <v/>
      </c>
      <c r="AT63" s="32">
        <f t="shared" si="12"/>
        <v>0</v>
      </c>
      <c r="AU63" s="32">
        <f t="shared" si="13"/>
        <v>0</v>
      </c>
      <c r="AV63" s="32">
        <f t="shared" si="14"/>
        <v>0</v>
      </c>
      <c r="AW63" s="32">
        <f t="shared" si="15"/>
        <v>0</v>
      </c>
      <c r="AX63" s="32"/>
      <c r="AY63" s="32"/>
      <c r="AZ63" s="32"/>
      <c r="BD63" s="69" t="str">
        <f t="shared" si="16"/>
        <v>canbeinvalid</v>
      </c>
      <c r="BE63" s="32"/>
      <c r="BG63" s="1"/>
      <c r="BT63" t="str">
        <f t="shared" si="17"/>
        <v/>
      </c>
      <c r="BY63" t="str">
        <f t="shared" si="0"/>
        <v/>
      </c>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row>
    <row r="64" spans="1:164" x14ac:dyDescent="0.2">
      <c r="A64" s="14">
        <f t="shared" si="18"/>
        <v>33</v>
      </c>
      <c r="B64" s="75"/>
      <c r="C64" s="54"/>
      <c r="D64" s="21"/>
      <c r="E64" s="38"/>
      <c r="F64" s="76"/>
      <c r="G64" s="77"/>
      <c r="H64" s="21"/>
      <c r="I64" s="78"/>
      <c r="J64" s="78"/>
      <c r="K64" s="79"/>
      <c r="L64" s="80" t="str">
        <f t="shared" si="1"/>
        <v/>
      </c>
      <c r="M64" s="198"/>
      <c r="N64" s="80" t="str">
        <f t="shared" si="2"/>
        <v/>
      </c>
      <c r="O64" s="79"/>
      <c r="P64" s="80" t="str">
        <f t="shared" si="3"/>
        <v/>
      </c>
      <c r="Q64" s="198"/>
      <c r="R64" s="197" t="str">
        <f t="shared" si="4"/>
        <v/>
      </c>
      <c r="S64" s="80" t="str">
        <f t="shared" si="5"/>
        <v/>
      </c>
      <c r="T64" s="80" t="str">
        <f t="shared" si="6"/>
        <v/>
      </c>
      <c r="U64" s="54"/>
      <c r="V64" s="79"/>
      <c r="W64" s="80" t="str">
        <f t="shared" si="7"/>
        <v/>
      </c>
      <c r="X64" s="201"/>
      <c r="Y64" s="80" t="str">
        <f t="shared" si="8"/>
        <v/>
      </c>
      <c r="Z64" s="54"/>
      <c r="AA64" s="53"/>
      <c r="AB64" s="53"/>
      <c r="AC64" s="53"/>
      <c r="AD64" s="53"/>
      <c r="AE64" s="81"/>
      <c r="AF64" s="75"/>
      <c r="AG64" s="22"/>
      <c r="AH64" s="22"/>
      <c r="AI64" s="22"/>
      <c r="AJ64" s="22"/>
      <c r="AK64" s="22"/>
      <c r="AL64" s="22"/>
      <c r="AM64" s="54"/>
      <c r="AN64" s="18"/>
      <c r="AO64" s="187"/>
      <c r="AQ64" s="32" t="str">
        <f t="shared" si="9"/>
        <v/>
      </c>
      <c r="AR64" s="32" t="str">
        <f t="shared" si="10"/>
        <v/>
      </c>
      <c r="AS64" s="32" t="str">
        <f t="shared" si="11"/>
        <v/>
      </c>
      <c r="AT64" s="32">
        <f t="shared" si="12"/>
        <v>0</v>
      </c>
      <c r="AU64" s="32">
        <f t="shared" si="13"/>
        <v>0</v>
      </c>
      <c r="AV64" s="32">
        <f t="shared" si="14"/>
        <v>0</v>
      </c>
      <c r="AW64" s="32">
        <f t="shared" si="15"/>
        <v>0</v>
      </c>
      <c r="AX64" s="32"/>
      <c r="AY64" s="32"/>
      <c r="AZ64" s="32"/>
      <c r="BD64" s="69" t="str">
        <f t="shared" si="16"/>
        <v>canbeinvalid</v>
      </c>
      <c r="BE64" s="32"/>
      <c r="BG64" s="1"/>
      <c r="BT64" t="str">
        <f t="shared" si="17"/>
        <v/>
      </c>
      <c r="BY64" t="str">
        <f t="shared" ref="BY64:BY95" si="19">IF($C64="final",$Y64,"")</f>
        <v/>
      </c>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row>
    <row r="65" spans="1:164" x14ac:dyDescent="0.2">
      <c r="A65" s="14">
        <f t="shared" si="18"/>
        <v>34</v>
      </c>
      <c r="B65" s="75"/>
      <c r="C65" s="54"/>
      <c r="D65" s="21"/>
      <c r="E65" s="38"/>
      <c r="F65" s="76"/>
      <c r="G65" s="77"/>
      <c r="H65" s="21"/>
      <c r="I65" s="78"/>
      <c r="J65" s="78"/>
      <c r="K65" s="79"/>
      <c r="L65" s="80" t="str">
        <f t="shared" si="1"/>
        <v/>
      </c>
      <c r="M65" s="198"/>
      <c r="N65" s="80" t="str">
        <f t="shared" si="2"/>
        <v/>
      </c>
      <c r="O65" s="79"/>
      <c r="P65" s="80" t="str">
        <f t="shared" si="3"/>
        <v/>
      </c>
      <c r="Q65" s="198"/>
      <c r="R65" s="197" t="str">
        <f t="shared" si="4"/>
        <v/>
      </c>
      <c r="S65" s="80" t="str">
        <f t="shared" si="5"/>
        <v/>
      </c>
      <c r="T65" s="80" t="str">
        <f t="shared" si="6"/>
        <v/>
      </c>
      <c r="U65" s="54"/>
      <c r="V65" s="79"/>
      <c r="W65" s="80" t="str">
        <f t="shared" si="7"/>
        <v/>
      </c>
      <c r="X65" s="201"/>
      <c r="Y65" s="80" t="str">
        <f t="shared" si="8"/>
        <v/>
      </c>
      <c r="Z65" s="54"/>
      <c r="AA65" s="53"/>
      <c r="AB65" s="53"/>
      <c r="AC65" s="53"/>
      <c r="AD65" s="53"/>
      <c r="AE65" s="81"/>
      <c r="AF65" s="75"/>
      <c r="AG65" s="22"/>
      <c r="AH65" s="22"/>
      <c r="AI65" s="22"/>
      <c r="AJ65" s="22"/>
      <c r="AK65" s="22"/>
      <c r="AL65" s="22"/>
      <c r="AM65" s="54"/>
      <c r="AN65" s="18"/>
      <c r="AO65" s="187"/>
      <c r="AQ65" s="32" t="str">
        <f t="shared" si="9"/>
        <v/>
      </c>
      <c r="AR65" s="32" t="str">
        <f t="shared" si="10"/>
        <v/>
      </c>
      <c r="AS65" s="32" t="str">
        <f t="shared" si="11"/>
        <v/>
      </c>
      <c r="AT65" s="32">
        <f t="shared" si="12"/>
        <v>0</v>
      </c>
      <c r="AU65" s="32">
        <f t="shared" si="13"/>
        <v>0</v>
      </c>
      <c r="AV65" s="32">
        <f t="shared" si="14"/>
        <v>0</v>
      </c>
      <c r="AW65" s="32">
        <f t="shared" si="15"/>
        <v>0</v>
      </c>
      <c r="AX65" s="32"/>
      <c r="AY65" s="32"/>
      <c r="AZ65" s="32"/>
      <c r="BD65" s="69" t="str">
        <f t="shared" si="16"/>
        <v>canbeinvalid</v>
      </c>
      <c r="BE65" s="32"/>
      <c r="BG65" s="1"/>
      <c r="BT65" t="str">
        <f t="shared" si="17"/>
        <v/>
      </c>
      <c r="BY65" t="str">
        <f t="shared" si="19"/>
        <v/>
      </c>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row>
    <row r="66" spans="1:164" x14ac:dyDescent="0.2">
      <c r="A66" s="14">
        <f t="shared" si="18"/>
        <v>35</v>
      </c>
      <c r="B66" s="75"/>
      <c r="C66" s="54"/>
      <c r="D66" s="21"/>
      <c r="E66" s="38"/>
      <c r="F66" s="76"/>
      <c r="G66" s="77"/>
      <c r="H66" s="21"/>
      <c r="I66" s="78"/>
      <c r="J66" s="78"/>
      <c r="K66" s="79"/>
      <c r="L66" s="80" t="str">
        <f t="shared" si="1"/>
        <v/>
      </c>
      <c r="M66" s="198"/>
      <c r="N66" s="80" t="str">
        <f t="shared" si="2"/>
        <v/>
      </c>
      <c r="O66" s="79"/>
      <c r="P66" s="80" t="str">
        <f t="shared" si="3"/>
        <v/>
      </c>
      <c r="Q66" s="198"/>
      <c r="R66" s="197" t="str">
        <f t="shared" si="4"/>
        <v/>
      </c>
      <c r="S66" s="80" t="str">
        <f t="shared" si="5"/>
        <v/>
      </c>
      <c r="T66" s="80" t="str">
        <f t="shared" si="6"/>
        <v/>
      </c>
      <c r="U66" s="54"/>
      <c r="V66" s="79"/>
      <c r="W66" s="80" t="str">
        <f t="shared" si="7"/>
        <v/>
      </c>
      <c r="X66" s="201"/>
      <c r="Y66" s="80" t="str">
        <f t="shared" si="8"/>
        <v/>
      </c>
      <c r="Z66" s="54"/>
      <c r="AA66" s="53"/>
      <c r="AB66" s="53"/>
      <c r="AC66" s="53"/>
      <c r="AD66" s="53"/>
      <c r="AE66" s="81"/>
      <c r="AF66" s="75"/>
      <c r="AG66" s="22"/>
      <c r="AH66" s="22"/>
      <c r="AI66" s="22"/>
      <c r="AJ66" s="22"/>
      <c r="AK66" s="22"/>
      <c r="AL66" s="22"/>
      <c r="AM66" s="54"/>
      <c r="AN66" s="18"/>
      <c r="AO66" s="187"/>
      <c r="AQ66" s="32" t="str">
        <f t="shared" si="9"/>
        <v/>
      </c>
      <c r="AR66" s="32" t="str">
        <f t="shared" si="10"/>
        <v/>
      </c>
      <c r="AS66" s="32" t="str">
        <f t="shared" si="11"/>
        <v/>
      </c>
      <c r="AT66" s="32">
        <f t="shared" si="12"/>
        <v>0</v>
      </c>
      <c r="AU66" s="32">
        <f t="shared" si="13"/>
        <v>0</v>
      </c>
      <c r="AV66" s="32">
        <f t="shared" si="14"/>
        <v>0</v>
      </c>
      <c r="AW66" s="32">
        <f t="shared" si="15"/>
        <v>0</v>
      </c>
      <c r="AX66" s="32"/>
      <c r="AY66" s="32"/>
      <c r="AZ66" s="32"/>
      <c r="BD66" s="69" t="str">
        <f t="shared" si="16"/>
        <v>canbeinvalid</v>
      </c>
      <c r="BE66" s="32"/>
      <c r="BG66" s="1"/>
      <c r="BT66" t="str">
        <f t="shared" si="17"/>
        <v/>
      </c>
      <c r="BY66" t="str">
        <f t="shared" si="19"/>
        <v/>
      </c>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row>
    <row r="67" spans="1:164" x14ac:dyDescent="0.2">
      <c r="A67" s="14">
        <f t="shared" si="18"/>
        <v>36</v>
      </c>
      <c r="B67" s="75"/>
      <c r="C67" s="54"/>
      <c r="D67" s="21"/>
      <c r="E67" s="38"/>
      <c r="F67" s="76"/>
      <c r="G67" s="77"/>
      <c r="H67" s="21"/>
      <c r="I67" s="78"/>
      <c r="J67" s="78"/>
      <c r="K67" s="79"/>
      <c r="L67" s="80" t="str">
        <f t="shared" si="1"/>
        <v/>
      </c>
      <c r="M67" s="198"/>
      <c r="N67" s="80" t="str">
        <f t="shared" si="2"/>
        <v/>
      </c>
      <c r="O67" s="79"/>
      <c r="P67" s="80" t="str">
        <f t="shared" si="3"/>
        <v/>
      </c>
      <c r="Q67" s="198"/>
      <c r="R67" s="197" t="str">
        <f t="shared" si="4"/>
        <v/>
      </c>
      <c r="S67" s="80" t="str">
        <f t="shared" si="5"/>
        <v/>
      </c>
      <c r="T67" s="80" t="str">
        <f t="shared" si="6"/>
        <v/>
      </c>
      <c r="U67" s="54"/>
      <c r="V67" s="79"/>
      <c r="W67" s="80" t="str">
        <f t="shared" si="7"/>
        <v/>
      </c>
      <c r="X67" s="201"/>
      <c r="Y67" s="80" t="str">
        <f t="shared" si="8"/>
        <v/>
      </c>
      <c r="Z67" s="54"/>
      <c r="AA67" s="53"/>
      <c r="AB67" s="53"/>
      <c r="AC67" s="53"/>
      <c r="AD67" s="53"/>
      <c r="AE67" s="81"/>
      <c r="AF67" s="75"/>
      <c r="AG67" s="22"/>
      <c r="AH67" s="22"/>
      <c r="AI67" s="22"/>
      <c r="AJ67" s="22"/>
      <c r="AK67" s="22"/>
      <c r="AL67" s="22"/>
      <c r="AM67" s="54"/>
      <c r="AN67" s="18"/>
      <c r="AO67" s="187"/>
      <c r="AQ67" s="32" t="str">
        <f t="shared" si="9"/>
        <v/>
      </c>
      <c r="AR67" s="32" t="str">
        <f t="shared" si="10"/>
        <v/>
      </c>
      <c r="AS67" s="32" t="str">
        <f t="shared" si="11"/>
        <v/>
      </c>
      <c r="AT67" s="32">
        <f t="shared" si="12"/>
        <v>0</v>
      </c>
      <c r="AU67" s="32">
        <f t="shared" si="13"/>
        <v>0</v>
      </c>
      <c r="AV67" s="32">
        <f t="shared" si="14"/>
        <v>0</v>
      </c>
      <c r="AW67" s="32">
        <f t="shared" si="15"/>
        <v>0</v>
      </c>
      <c r="AX67" s="32"/>
      <c r="AY67" s="32"/>
      <c r="AZ67" s="32"/>
      <c r="BD67" s="69" t="str">
        <f t="shared" si="16"/>
        <v>canbeinvalid</v>
      </c>
      <c r="BE67" s="32"/>
      <c r="BG67" s="1"/>
      <c r="BT67" t="str">
        <f t="shared" si="17"/>
        <v/>
      </c>
      <c r="BY67" t="str">
        <f t="shared" si="19"/>
        <v/>
      </c>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row>
    <row r="68" spans="1:164" x14ac:dyDescent="0.2">
      <c r="A68" s="14">
        <f t="shared" si="18"/>
        <v>37</v>
      </c>
      <c r="B68" s="75"/>
      <c r="C68" s="54"/>
      <c r="D68" s="21"/>
      <c r="E68" s="38"/>
      <c r="F68" s="76"/>
      <c r="G68" s="77"/>
      <c r="H68" s="21"/>
      <c r="I68" s="78"/>
      <c r="J68" s="78"/>
      <c r="K68" s="79"/>
      <c r="L68" s="80" t="str">
        <f t="shared" si="1"/>
        <v/>
      </c>
      <c r="M68" s="198"/>
      <c r="N68" s="80" t="str">
        <f t="shared" si="2"/>
        <v/>
      </c>
      <c r="O68" s="79"/>
      <c r="P68" s="80" t="str">
        <f t="shared" si="3"/>
        <v/>
      </c>
      <c r="Q68" s="198"/>
      <c r="R68" s="197" t="str">
        <f t="shared" si="4"/>
        <v/>
      </c>
      <c r="S68" s="80" t="str">
        <f t="shared" si="5"/>
        <v/>
      </c>
      <c r="T68" s="80" t="str">
        <f t="shared" si="6"/>
        <v/>
      </c>
      <c r="U68" s="54"/>
      <c r="V68" s="79"/>
      <c r="W68" s="80" t="str">
        <f t="shared" si="7"/>
        <v/>
      </c>
      <c r="X68" s="201"/>
      <c r="Y68" s="80" t="str">
        <f t="shared" si="8"/>
        <v/>
      </c>
      <c r="Z68" s="54"/>
      <c r="AA68" s="53"/>
      <c r="AB68" s="53"/>
      <c r="AC68" s="53"/>
      <c r="AD68" s="53"/>
      <c r="AE68" s="81"/>
      <c r="AF68" s="75"/>
      <c r="AG68" s="22"/>
      <c r="AH68" s="22"/>
      <c r="AI68" s="22"/>
      <c r="AJ68" s="22"/>
      <c r="AK68" s="22"/>
      <c r="AL68" s="22"/>
      <c r="AM68" s="54"/>
      <c r="AN68" s="18"/>
      <c r="AO68" s="187"/>
      <c r="AQ68" s="32" t="str">
        <f t="shared" si="9"/>
        <v/>
      </c>
      <c r="AR68" s="32" t="str">
        <f t="shared" si="10"/>
        <v/>
      </c>
      <c r="AS68" s="32" t="str">
        <f t="shared" si="11"/>
        <v/>
      </c>
      <c r="AT68" s="32">
        <f t="shared" si="12"/>
        <v>0</v>
      </c>
      <c r="AU68" s="32">
        <f t="shared" si="13"/>
        <v>0</v>
      </c>
      <c r="AV68" s="32">
        <f t="shared" si="14"/>
        <v>0</v>
      </c>
      <c r="AW68" s="32">
        <f t="shared" si="15"/>
        <v>0</v>
      </c>
      <c r="AX68" s="32"/>
      <c r="AY68" s="32"/>
      <c r="AZ68" s="32"/>
      <c r="BD68" s="69" t="str">
        <f t="shared" si="16"/>
        <v>canbeinvalid</v>
      </c>
      <c r="BE68" s="32"/>
      <c r="BG68" s="1"/>
      <c r="BT68" t="str">
        <f t="shared" si="17"/>
        <v/>
      </c>
      <c r="BY68" t="str">
        <f t="shared" si="19"/>
        <v/>
      </c>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row>
    <row r="69" spans="1:164" x14ac:dyDescent="0.2">
      <c r="A69" s="14">
        <f t="shared" si="18"/>
        <v>38</v>
      </c>
      <c r="B69" s="75"/>
      <c r="C69" s="54"/>
      <c r="D69" s="21"/>
      <c r="E69" s="38"/>
      <c r="F69" s="76"/>
      <c r="G69" s="77"/>
      <c r="H69" s="21"/>
      <c r="I69" s="78"/>
      <c r="J69" s="78"/>
      <c r="K69" s="79"/>
      <c r="L69" s="80" t="str">
        <f t="shared" si="1"/>
        <v/>
      </c>
      <c r="M69" s="198"/>
      <c r="N69" s="80" t="str">
        <f t="shared" si="2"/>
        <v/>
      </c>
      <c r="O69" s="79"/>
      <c r="P69" s="80" t="str">
        <f t="shared" si="3"/>
        <v/>
      </c>
      <c r="Q69" s="198"/>
      <c r="R69" s="197" t="str">
        <f t="shared" si="4"/>
        <v/>
      </c>
      <c r="S69" s="80" t="str">
        <f t="shared" si="5"/>
        <v/>
      </c>
      <c r="T69" s="80" t="str">
        <f t="shared" si="6"/>
        <v/>
      </c>
      <c r="U69" s="54"/>
      <c r="V69" s="79"/>
      <c r="W69" s="80" t="str">
        <f t="shared" si="7"/>
        <v/>
      </c>
      <c r="X69" s="201"/>
      <c r="Y69" s="80" t="str">
        <f t="shared" si="8"/>
        <v/>
      </c>
      <c r="Z69" s="54"/>
      <c r="AA69" s="53"/>
      <c r="AB69" s="53"/>
      <c r="AC69" s="53"/>
      <c r="AD69" s="53"/>
      <c r="AE69" s="81"/>
      <c r="AF69" s="75"/>
      <c r="AG69" s="22"/>
      <c r="AH69" s="22"/>
      <c r="AI69" s="22"/>
      <c r="AJ69" s="22"/>
      <c r="AK69" s="22"/>
      <c r="AL69" s="22"/>
      <c r="AM69" s="54"/>
      <c r="AN69" s="18"/>
      <c r="AO69" s="187"/>
      <c r="AQ69" s="32" t="str">
        <f t="shared" si="9"/>
        <v/>
      </c>
      <c r="AR69" s="32" t="str">
        <f t="shared" si="10"/>
        <v/>
      </c>
      <c r="AS69" s="32" t="str">
        <f t="shared" si="11"/>
        <v/>
      </c>
      <c r="AT69" s="32">
        <f t="shared" si="12"/>
        <v>0</v>
      </c>
      <c r="AU69" s="32">
        <f t="shared" si="13"/>
        <v>0</v>
      </c>
      <c r="AV69" s="32">
        <f t="shared" si="14"/>
        <v>0</v>
      </c>
      <c r="AW69" s="32">
        <f t="shared" si="15"/>
        <v>0</v>
      </c>
      <c r="AX69" s="32"/>
      <c r="AY69" s="32"/>
      <c r="AZ69" s="32"/>
      <c r="BD69" s="69" t="str">
        <f t="shared" si="16"/>
        <v>canbeinvalid</v>
      </c>
      <c r="BE69" s="32"/>
      <c r="BG69" s="1"/>
      <c r="BT69" t="str">
        <f t="shared" si="17"/>
        <v/>
      </c>
      <c r="BY69" t="str">
        <f t="shared" si="19"/>
        <v/>
      </c>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row>
    <row r="70" spans="1:164" x14ac:dyDescent="0.2">
      <c r="A70" s="14">
        <f t="shared" si="18"/>
        <v>39</v>
      </c>
      <c r="B70" s="75"/>
      <c r="C70" s="54"/>
      <c r="D70" s="21"/>
      <c r="E70" s="38"/>
      <c r="F70" s="76"/>
      <c r="G70" s="77"/>
      <c r="H70" s="21"/>
      <c r="I70" s="78"/>
      <c r="J70" s="78"/>
      <c r="K70" s="79"/>
      <c r="L70" s="80" t="str">
        <f t="shared" si="1"/>
        <v/>
      </c>
      <c r="M70" s="198"/>
      <c r="N70" s="80" t="str">
        <f t="shared" si="2"/>
        <v/>
      </c>
      <c r="O70" s="79"/>
      <c r="P70" s="80" t="str">
        <f t="shared" si="3"/>
        <v/>
      </c>
      <c r="Q70" s="198"/>
      <c r="R70" s="197" t="str">
        <f t="shared" si="4"/>
        <v/>
      </c>
      <c r="S70" s="80" t="str">
        <f t="shared" si="5"/>
        <v/>
      </c>
      <c r="T70" s="80" t="str">
        <f t="shared" si="6"/>
        <v/>
      </c>
      <c r="U70" s="54"/>
      <c r="V70" s="79"/>
      <c r="W70" s="80" t="str">
        <f t="shared" si="7"/>
        <v/>
      </c>
      <c r="X70" s="201"/>
      <c r="Y70" s="80" t="str">
        <f t="shared" si="8"/>
        <v/>
      </c>
      <c r="Z70" s="54"/>
      <c r="AA70" s="53"/>
      <c r="AB70" s="53"/>
      <c r="AC70" s="53"/>
      <c r="AD70" s="53"/>
      <c r="AE70" s="81"/>
      <c r="AF70" s="75"/>
      <c r="AG70" s="22"/>
      <c r="AH70" s="22"/>
      <c r="AI70" s="22"/>
      <c r="AJ70" s="22"/>
      <c r="AK70" s="22"/>
      <c r="AL70" s="22"/>
      <c r="AM70" s="54"/>
      <c r="AN70" s="18"/>
      <c r="AO70" s="187"/>
      <c r="AQ70" s="32" t="str">
        <f t="shared" si="9"/>
        <v/>
      </c>
      <c r="AR70" s="32" t="str">
        <f t="shared" si="10"/>
        <v/>
      </c>
      <c r="AS70" s="32" t="str">
        <f t="shared" si="11"/>
        <v/>
      </c>
      <c r="AT70" s="32">
        <f t="shared" si="12"/>
        <v>0</v>
      </c>
      <c r="AU70" s="32">
        <f t="shared" si="13"/>
        <v>0</v>
      </c>
      <c r="AV70" s="32">
        <f t="shared" si="14"/>
        <v>0</v>
      </c>
      <c r="AW70" s="32">
        <f t="shared" si="15"/>
        <v>0</v>
      </c>
      <c r="AX70" s="32"/>
      <c r="AY70" s="32"/>
      <c r="AZ70" s="32"/>
      <c r="BD70" s="69" t="str">
        <f t="shared" si="16"/>
        <v>canbeinvalid</v>
      </c>
      <c r="BE70" s="32"/>
      <c r="BG70" s="1"/>
      <c r="BT70" t="str">
        <f t="shared" si="17"/>
        <v/>
      </c>
      <c r="BY70" t="str">
        <f t="shared" si="19"/>
        <v/>
      </c>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row>
    <row r="71" spans="1:164" x14ac:dyDescent="0.2">
      <c r="A71" s="14">
        <f t="shared" si="18"/>
        <v>40</v>
      </c>
      <c r="B71" s="75"/>
      <c r="C71" s="54"/>
      <c r="D71" s="21"/>
      <c r="E71" s="38"/>
      <c r="F71" s="76"/>
      <c r="G71" s="77"/>
      <c r="H71" s="21"/>
      <c r="I71" s="78"/>
      <c r="J71" s="78"/>
      <c r="K71" s="79"/>
      <c r="L71" s="80" t="str">
        <f t="shared" si="1"/>
        <v/>
      </c>
      <c r="M71" s="198"/>
      <c r="N71" s="80" t="str">
        <f t="shared" si="2"/>
        <v/>
      </c>
      <c r="O71" s="79"/>
      <c r="P71" s="80" t="str">
        <f t="shared" si="3"/>
        <v/>
      </c>
      <c r="Q71" s="198"/>
      <c r="R71" s="197" t="str">
        <f t="shared" si="4"/>
        <v/>
      </c>
      <c r="S71" s="80" t="str">
        <f t="shared" si="5"/>
        <v/>
      </c>
      <c r="T71" s="80" t="str">
        <f t="shared" si="6"/>
        <v/>
      </c>
      <c r="U71" s="54"/>
      <c r="V71" s="79"/>
      <c r="W71" s="80" t="str">
        <f t="shared" si="7"/>
        <v/>
      </c>
      <c r="X71" s="201"/>
      <c r="Y71" s="80" t="str">
        <f t="shared" si="8"/>
        <v/>
      </c>
      <c r="Z71" s="54"/>
      <c r="AA71" s="53"/>
      <c r="AB71" s="53"/>
      <c r="AC71" s="53"/>
      <c r="AD71" s="53"/>
      <c r="AE71" s="81"/>
      <c r="AF71" s="75"/>
      <c r="AG71" s="22"/>
      <c r="AH71" s="22"/>
      <c r="AI71" s="22"/>
      <c r="AJ71" s="22"/>
      <c r="AK71" s="22"/>
      <c r="AL71" s="22"/>
      <c r="AM71" s="54"/>
      <c r="AN71" s="18"/>
      <c r="AO71" s="187"/>
      <c r="AQ71" s="32" t="str">
        <f t="shared" si="9"/>
        <v/>
      </c>
      <c r="AR71" s="32" t="str">
        <f t="shared" si="10"/>
        <v/>
      </c>
      <c r="AS71" s="32" t="str">
        <f t="shared" si="11"/>
        <v/>
      </c>
      <c r="AT71" s="32">
        <f t="shared" si="12"/>
        <v>0</v>
      </c>
      <c r="AU71" s="32">
        <f t="shared" si="13"/>
        <v>0</v>
      </c>
      <c r="AV71" s="32">
        <f t="shared" si="14"/>
        <v>0</v>
      </c>
      <c r="AW71" s="32">
        <f t="shared" si="15"/>
        <v>0</v>
      </c>
      <c r="AX71" s="32"/>
      <c r="AY71" s="32"/>
      <c r="AZ71" s="32"/>
      <c r="BD71" s="69" t="str">
        <f t="shared" si="16"/>
        <v>canbeinvalid</v>
      </c>
      <c r="BE71" s="32"/>
      <c r="BG71" s="1"/>
      <c r="BT71" t="str">
        <f t="shared" si="17"/>
        <v/>
      </c>
      <c r="BY71" t="str">
        <f t="shared" si="19"/>
        <v/>
      </c>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row>
    <row r="72" spans="1:164" x14ac:dyDescent="0.2">
      <c r="A72" s="14">
        <f t="shared" si="18"/>
        <v>41</v>
      </c>
      <c r="B72" s="75"/>
      <c r="C72" s="54"/>
      <c r="D72" s="21"/>
      <c r="E72" s="38"/>
      <c r="F72" s="76"/>
      <c r="G72" s="77"/>
      <c r="H72" s="21"/>
      <c r="I72" s="78"/>
      <c r="J72" s="78"/>
      <c r="K72" s="79"/>
      <c r="L72" s="80" t="str">
        <f t="shared" si="1"/>
        <v/>
      </c>
      <c r="M72" s="198"/>
      <c r="N72" s="80" t="str">
        <f t="shared" si="2"/>
        <v/>
      </c>
      <c r="O72" s="79"/>
      <c r="P72" s="80" t="str">
        <f t="shared" si="3"/>
        <v/>
      </c>
      <c r="Q72" s="198"/>
      <c r="R72" s="197" t="str">
        <f t="shared" si="4"/>
        <v/>
      </c>
      <c r="S72" s="80" t="str">
        <f t="shared" si="5"/>
        <v/>
      </c>
      <c r="T72" s="80" t="str">
        <f t="shared" si="6"/>
        <v/>
      </c>
      <c r="U72" s="54"/>
      <c r="V72" s="79"/>
      <c r="W72" s="80" t="str">
        <f t="shared" si="7"/>
        <v/>
      </c>
      <c r="X72" s="201"/>
      <c r="Y72" s="80" t="str">
        <f t="shared" si="8"/>
        <v/>
      </c>
      <c r="Z72" s="54"/>
      <c r="AA72" s="53"/>
      <c r="AB72" s="53"/>
      <c r="AC72" s="53"/>
      <c r="AD72" s="53"/>
      <c r="AE72" s="81"/>
      <c r="AF72" s="75"/>
      <c r="AG72" s="22"/>
      <c r="AH72" s="22"/>
      <c r="AI72" s="22"/>
      <c r="AJ72" s="22"/>
      <c r="AK72" s="22"/>
      <c r="AL72" s="22"/>
      <c r="AM72" s="54"/>
      <c r="AN72" s="18"/>
      <c r="AO72" s="187"/>
      <c r="AQ72" s="32" t="str">
        <f t="shared" si="9"/>
        <v/>
      </c>
      <c r="AR72" s="32" t="str">
        <f t="shared" si="10"/>
        <v/>
      </c>
      <c r="AS72" s="32" t="str">
        <f t="shared" si="11"/>
        <v/>
      </c>
      <c r="AT72" s="32">
        <f t="shared" si="12"/>
        <v>0</v>
      </c>
      <c r="AU72" s="32">
        <f t="shared" si="13"/>
        <v>0</v>
      </c>
      <c r="AV72" s="32">
        <f t="shared" si="14"/>
        <v>0</v>
      </c>
      <c r="AW72" s="32">
        <f t="shared" si="15"/>
        <v>0</v>
      </c>
      <c r="AX72" s="32"/>
      <c r="AY72" s="32"/>
      <c r="AZ72" s="32"/>
      <c r="BD72" s="69" t="str">
        <f t="shared" si="16"/>
        <v>canbeinvalid</v>
      </c>
      <c r="BE72" s="32"/>
      <c r="BG72" s="1"/>
      <c r="BT72" t="str">
        <f t="shared" si="17"/>
        <v/>
      </c>
      <c r="BY72" t="str">
        <f t="shared" si="19"/>
        <v/>
      </c>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row>
    <row r="73" spans="1:164" x14ac:dyDescent="0.2">
      <c r="A73" s="14">
        <f t="shared" si="18"/>
        <v>42</v>
      </c>
      <c r="B73" s="75"/>
      <c r="C73" s="54"/>
      <c r="D73" s="21"/>
      <c r="E73" s="38"/>
      <c r="F73" s="76"/>
      <c r="G73" s="77"/>
      <c r="H73" s="21"/>
      <c r="I73" s="78"/>
      <c r="J73" s="78"/>
      <c r="K73" s="79"/>
      <c r="L73" s="80" t="str">
        <f t="shared" si="1"/>
        <v/>
      </c>
      <c r="M73" s="198"/>
      <c r="N73" s="80" t="str">
        <f t="shared" si="2"/>
        <v/>
      </c>
      <c r="O73" s="79"/>
      <c r="P73" s="80" t="str">
        <f t="shared" si="3"/>
        <v/>
      </c>
      <c r="Q73" s="198"/>
      <c r="R73" s="197" t="str">
        <f t="shared" si="4"/>
        <v/>
      </c>
      <c r="S73" s="80" t="str">
        <f t="shared" si="5"/>
        <v/>
      </c>
      <c r="T73" s="80" t="str">
        <f t="shared" si="6"/>
        <v/>
      </c>
      <c r="U73" s="54"/>
      <c r="V73" s="79"/>
      <c r="W73" s="80" t="str">
        <f t="shared" si="7"/>
        <v/>
      </c>
      <c r="X73" s="201"/>
      <c r="Y73" s="80" t="str">
        <f t="shared" si="8"/>
        <v/>
      </c>
      <c r="Z73" s="54"/>
      <c r="AA73" s="53"/>
      <c r="AB73" s="53"/>
      <c r="AC73" s="53"/>
      <c r="AD73" s="53"/>
      <c r="AE73" s="81"/>
      <c r="AF73" s="75"/>
      <c r="AG73" s="22"/>
      <c r="AH73" s="22"/>
      <c r="AI73" s="22"/>
      <c r="AJ73" s="22"/>
      <c r="AK73" s="22"/>
      <c r="AL73" s="22"/>
      <c r="AM73" s="54"/>
      <c r="AN73" s="18"/>
      <c r="AO73" s="187"/>
      <c r="AQ73" s="32" t="str">
        <f t="shared" si="9"/>
        <v/>
      </c>
      <c r="AR73" s="32" t="str">
        <f t="shared" si="10"/>
        <v/>
      </c>
      <c r="AS73" s="32" t="str">
        <f t="shared" si="11"/>
        <v/>
      </c>
      <c r="AT73" s="32">
        <f t="shared" si="12"/>
        <v>0</v>
      </c>
      <c r="AU73" s="32">
        <f t="shared" si="13"/>
        <v>0</v>
      </c>
      <c r="AV73" s="32">
        <f t="shared" si="14"/>
        <v>0</v>
      </c>
      <c r="AW73" s="32">
        <f t="shared" si="15"/>
        <v>0</v>
      </c>
      <c r="AX73" s="32"/>
      <c r="AY73" s="32"/>
      <c r="AZ73" s="32"/>
      <c r="BD73" s="69" t="str">
        <f t="shared" si="16"/>
        <v>canbeinvalid</v>
      </c>
      <c r="BE73" s="68"/>
      <c r="BG73" s="1"/>
      <c r="BT73" t="str">
        <f t="shared" si="17"/>
        <v/>
      </c>
      <c r="BY73" t="str">
        <f t="shared" si="19"/>
        <v/>
      </c>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row>
    <row r="74" spans="1:164" x14ac:dyDescent="0.2">
      <c r="A74" s="14">
        <f t="shared" si="18"/>
        <v>43</v>
      </c>
      <c r="B74" s="75"/>
      <c r="C74" s="54"/>
      <c r="D74" s="21"/>
      <c r="E74" s="38"/>
      <c r="F74" s="76"/>
      <c r="G74" s="77"/>
      <c r="H74" s="21"/>
      <c r="I74" s="78"/>
      <c r="J74" s="78"/>
      <c r="K74" s="79"/>
      <c r="L74" s="80" t="str">
        <f t="shared" si="1"/>
        <v/>
      </c>
      <c r="M74" s="198"/>
      <c r="N74" s="80" t="str">
        <f t="shared" si="2"/>
        <v/>
      </c>
      <c r="O74" s="79"/>
      <c r="P74" s="80" t="str">
        <f t="shared" si="3"/>
        <v/>
      </c>
      <c r="Q74" s="198"/>
      <c r="R74" s="197" t="str">
        <f t="shared" si="4"/>
        <v/>
      </c>
      <c r="S74" s="80" t="str">
        <f t="shared" si="5"/>
        <v/>
      </c>
      <c r="T74" s="80" t="str">
        <f t="shared" si="6"/>
        <v/>
      </c>
      <c r="U74" s="54"/>
      <c r="V74" s="79"/>
      <c r="W74" s="80" t="str">
        <f t="shared" si="7"/>
        <v/>
      </c>
      <c r="X74" s="201"/>
      <c r="Y74" s="80" t="str">
        <f t="shared" si="8"/>
        <v/>
      </c>
      <c r="Z74" s="54"/>
      <c r="AA74" s="53"/>
      <c r="AB74" s="53"/>
      <c r="AC74" s="53"/>
      <c r="AD74" s="53"/>
      <c r="AE74" s="81"/>
      <c r="AF74" s="75"/>
      <c r="AG74" s="22"/>
      <c r="AH74" s="22"/>
      <c r="AI74" s="22"/>
      <c r="AJ74" s="22"/>
      <c r="AK74" s="22"/>
      <c r="AL74" s="22"/>
      <c r="AM74" s="54"/>
      <c r="AN74" s="18"/>
      <c r="AO74" s="187"/>
      <c r="AQ74" s="32" t="str">
        <f t="shared" si="9"/>
        <v/>
      </c>
      <c r="AR74" s="32" t="str">
        <f t="shared" si="10"/>
        <v/>
      </c>
      <c r="AS74" s="32" t="str">
        <f t="shared" si="11"/>
        <v/>
      </c>
      <c r="AT74" s="32">
        <f t="shared" si="12"/>
        <v>0</v>
      </c>
      <c r="AU74" s="32">
        <f t="shared" si="13"/>
        <v>0</v>
      </c>
      <c r="AV74" s="32">
        <f t="shared" si="14"/>
        <v>0</v>
      </c>
      <c r="AW74" s="32">
        <f t="shared" si="15"/>
        <v>0</v>
      </c>
      <c r="AX74" s="32"/>
      <c r="AY74" s="32"/>
      <c r="AZ74" s="32"/>
      <c r="BD74" s="69" t="str">
        <f t="shared" si="16"/>
        <v>canbeinvalid</v>
      </c>
      <c r="BE74" s="68"/>
      <c r="BG74" s="1"/>
      <c r="BT74" t="str">
        <f t="shared" si="17"/>
        <v/>
      </c>
      <c r="BY74" t="str">
        <f t="shared" si="19"/>
        <v/>
      </c>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row>
    <row r="75" spans="1:164" x14ac:dyDescent="0.2">
      <c r="A75" s="14">
        <f t="shared" si="18"/>
        <v>44</v>
      </c>
      <c r="B75" s="75"/>
      <c r="C75" s="54"/>
      <c r="D75" s="21"/>
      <c r="E75" s="38"/>
      <c r="F75" s="76"/>
      <c r="G75" s="77"/>
      <c r="H75" s="21"/>
      <c r="I75" s="78"/>
      <c r="J75" s="78"/>
      <c r="K75" s="79"/>
      <c r="L75" s="80" t="str">
        <f t="shared" si="1"/>
        <v/>
      </c>
      <c r="M75" s="198"/>
      <c r="N75" s="80" t="str">
        <f t="shared" si="2"/>
        <v/>
      </c>
      <c r="O75" s="79"/>
      <c r="P75" s="80" t="str">
        <f t="shared" si="3"/>
        <v/>
      </c>
      <c r="Q75" s="198"/>
      <c r="R75" s="197" t="str">
        <f t="shared" si="4"/>
        <v/>
      </c>
      <c r="S75" s="80" t="str">
        <f t="shared" si="5"/>
        <v/>
      </c>
      <c r="T75" s="80" t="str">
        <f t="shared" si="6"/>
        <v/>
      </c>
      <c r="U75" s="54"/>
      <c r="V75" s="79"/>
      <c r="W75" s="80" t="str">
        <f t="shared" si="7"/>
        <v/>
      </c>
      <c r="X75" s="201"/>
      <c r="Y75" s="80" t="str">
        <f t="shared" si="8"/>
        <v/>
      </c>
      <c r="Z75" s="54"/>
      <c r="AA75" s="53"/>
      <c r="AB75" s="53"/>
      <c r="AC75" s="53"/>
      <c r="AD75" s="53"/>
      <c r="AE75" s="81"/>
      <c r="AF75" s="75"/>
      <c r="AG75" s="22"/>
      <c r="AH75" s="22"/>
      <c r="AI75" s="22"/>
      <c r="AJ75" s="22"/>
      <c r="AK75" s="22"/>
      <c r="AL75" s="22"/>
      <c r="AM75" s="54"/>
      <c r="AN75" s="18"/>
      <c r="AO75" s="187"/>
      <c r="AQ75" s="32" t="str">
        <f t="shared" si="9"/>
        <v/>
      </c>
      <c r="AR75" s="32" t="str">
        <f t="shared" si="10"/>
        <v/>
      </c>
      <c r="AS75" s="32" t="str">
        <f t="shared" si="11"/>
        <v/>
      </c>
      <c r="AT75" s="32">
        <f t="shared" si="12"/>
        <v>0</v>
      </c>
      <c r="AU75" s="32">
        <f t="shared" si="13"/>
        <v>0</v>
      </c>
      <c r="AV75" s="32">
        <f t="shared" si="14"/>
        <v>0</v>
      </c>
      <c r="AW75" s="32">
        <f t="shared" si="15"/>
        <v>0</v>
      </c>
      <c r="AX75" s="32"/>
      <c r="AY75" s="32"/>
      <c r="AZ75" s="32"/>
      <c r="BD75" s="69" t="str">
        <f t="shared" si="16"/>
        <v>canbeinvalid</v>
      </c>
      <c r="BE75" s="32"/>
      <c r="BG75" s="1"/>
      <c r="BT75" t="str">
        <f t="shared" si="17"/>
        <v/>
      </c>
      <c r="BY75" t="str">
        <f t="shared" si="19"/>
        <v/>
      </c>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row>
    <row r="76" spans="1:164" x14ac:dyDescent="0.2">
      <c r="A76" s="14">
        <f t="shared" si="18"/>
        <v>45</v>
      </c>
      <c r="B76" s="75"/>
      <c r="C76" s="54"/>
      <c r="D76" s="21"/>
      <c r="E76" s="38"/>
      <c r="F76" s="76"/>
      <c r="G76" s="77"/>
      <c r="H76" s="21"/>
      <c r="I76" s="78"/>
      <c r="J76" s="78"/>
      <c r="K76" s="79"/>
      <c r="L76" s="80" t="str">
        <f t="shared" si="1"/>
        <v/>
      </c>
      <c r="M76" s="198"/>
      <c r="N76" s="80" t="str">
        <f t="shared" si="2"/>
        <v/>
      </c>
      <c r="O76" s="79"/>
      <c r="P76" s="80" t="str">
        <f t="shared" si="3"/>
        <v/>
      </c>
      <c r="Q76" s="198"/>
      <c r="R76" s="197" t="str">
        <f t="shared" si="4"/>
        <v/>
      </c>
      <c r="S76" s="80" t="str">
        <f t="shared" si="5"/>
        <v/>
      </c>
      <c r="T76" s="80" t="str">
        <f t="shared" si="6"/>
        <v/>
      </c>
      <c r="U76" s="54"/>
      <c r="V76" s="79"/>
      <c r="W76" s="80" t="str">
        <f t="shared" si="7"/>
        <v/>
      </c>
      <c r="X76" s="201"/>
      <c r="Y76" s="80" t="str">
        <f t="shared" si="8"/>
        <v/>
      </c>
      <c r="Z76" s="54"/>
      <c r="AA76" s="53"/>
      <c r="AB76" s="53"/>
      <c r="AC76" s="53"/>
      <c r="AD76" s="53"/>
      <c r="AE76" s="81"/>
      <c r="AF76" s="75"/>
      <c r="AG76" s="22"/>
      <c r="AH76" s="22"/>
      <c r="AI76" s="22"/>
      <c r="AJ76" s="22"/>
      <c r="AK76" s="22"/>
      <c r="AL76" s="22"/>
      <c r="AM76" s="54"/>
      <c r="AN76" s="18"/>
      <c r="AO76" s="187"/>
      <c r="AQ76" s="32" t="str">
        <f t="shared" si="9"/>
        <v/>
      </c>
      <c r="AR76" s="32" t="str">
        <f t="shared" si="10"/>
        <v/>
      </c>
      <c r="AS76" s="32" t="str">
        <f t="shared" si="11"/>
        <v/>
      </c>
      <c r="AT76" s="32">
        <f t="shared" si="12"/>
        <v>0</v>
      </c>
      <c r="AU76" s="32">
        <f t="shared" si="13"/>
        <v>0</v>
      </c>
      <c r="AV76" s="32">
        <f t="shared" si="14"/>
        <v>0</v>
      </c>
      <c r="AW76" s="32">
        <f t="shared" si="15"/>
        <v>0</v>
      </c>
      <c r="AX76" s="32"/>
      <c r="AY76" s="32"/>
      <c r="AZ76" s="32"/>
      <c r="BD76" s="69" t="str">
        <f t="shared" si="16"/>
        <v>canbeinvalid</v>
      </c>
      <c r="BE76" s="32"/>
      <c r="BG76" s="1"/>
      <c r="BT76" t="str">
        <f t="shared" si="17"/>
        <v/>
      </c>
      <c r="BY76" t="str">
        <f t="shared" si="19"/>
        <v/>
      </c>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row>
    <row r="77" spans="1:164" x14ac:dyDescent="0.2">
      <c r="A77" s="14">
        <f t="shared" si="18"/>
        <v>46</v>
      </c>
      <c r="B77" s="75"/>
      <c r="C77" s="54"/>
      <c r="D77" s="21"/>
      <c r="E77" s="38"/>
      <c r="F77" s="76"/>
      <c r="G77" s="77"/>
      <c r="H77" s="21"/>
      <c r="I77" s="78"/>
      <c r="J77" s="78"/>
      <c r="K77" s="79"/>
      <c r="L77" s="80" t="str">
        <f t="shared" si="1"/>
        <v/>
      </c>
      <c r="M77" s="198"/>
      <c r="N77" s="80" t="str">
        <f t="shared" si="2"/>
        <v/>
      </c>
      <c r="O77" s="79"/>
      <c r="P77" s="80" t="str">
        <f t="shared" si="3"/>
        <v/>
      </c>
      <c r="Q77" s="198"/>
      <c r="R77" s="197" t="str">
        <f t="shared" si="4"/>
        <v/>
      </c>
      <c r="S77" s="80" t="str">
        <f t="shared" si="5"/>
        <v/>
      </c>
      <c r="T77" s="80" t="str">
        <f t="shared" si="6"/>
        <v/>
      </c>
      <c r="U77" s="54"/>
      <c r="V77" s="79"/>
      <c r="W77" s="80" t="str">
        <f t="shared" si="7"/>
        <v/>
      </c>
      <c r="X77" s="201"/>
      <c r="Y77" s="80" t="str">
        <f t="shared" si="8"/>
        <v/>
      </c>
      <c r="Z77" s="54"/>
      <c r="AA77" s="53"/>
      <c r="AB77" s="53"/>
      <c r="AC77" s="53"/>
      <c r="AD77" s="53"/>
      <c r="AE77" s="81"/>
      <c r="AF77" s="75"/>
      <c r="AG77" s="22"/>
      <c r="AH77" s="22"/>
      <c r="AI77" s="22"/>
      <c r="AJ77" s="22"/>
      <c r="AK77" s="22"/>
      <c r="AL77" s="22"/>
      <c r="AM77" s="54"/>
      <c r="AN77" s="18"/>
      <c r="AO77" s="187"/>
      <c r="AQ77" s="32" t="str">
        <f t="shared" si="9"/>
        <v/>
      </c>
      <c r="AR77" s="32" t="str">
        <f t="shared" si="10"/>
        <v/>
      </c>
      <c r="AS77" s="32" t="str">
        <f t="shared" si="11"/>
        <v/>
      </c>
      <c r="AT77" s="32">
        <f t="shared" si="12"/>
        <v>0</v>
      </c>
      <c r="AU77" s="32">
        <f t="shared" si="13"/>
        <v>0</v>
      </c>
      <c r="AV77" s="32">
        <f t="shared" si="14"/>
        <v>0</v>
      </c>
      <c r="AW77" s="32">
        <f t="shared" si="15"/>
        <v>0</v>
      </c>
      <c r="AX77" s="32"/>
      <c r="AY77" s="32"/>
      <c r="AZ77" s="32"/>
      <c r="BD77" s="69" t="str">
        <f t="shared" si="16"/>
        <v>canbeinvalid</v>
      </c>
      <c r="BE77" s="32"/>
      <c r="BG77" s="1"/>
      <c r="BT77" t="str">
        <f t="shared" si="17"/>
        <v/>
      </c>
      <c r="BY77" t="str">
        <f t="shared" si="19"/>
        <v/>
      </c>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row>
    <row r="78" spans="1:164" x14ac:dyDescent="0.2">
      <c r="A78" s="14">
        <f t="shared" si="18"/>
        <v>47</v>
      </c>
      <c r="B78" s="75"/>
      <c r="C78" s="54"/>
      <c r="D78" s="21"/>
      <c r="E78" s="38"/>
      <c r="F78" s="76"/>
      <c r="G78" s="77"/>
      <c r="H78" s="21"/>
      <c r="I78" s="78"/>
      <c r="J78" s="78"/>
      <c r="K78" s="79"/>
      <c r="L78" s="80" t="str">
        <f t="shared" si="1"/>
        <v/>
      </c>
      <c r="M78" s="198"/>
      <c r="N78" s="80" t="str">
        <f t="shared" si="2"/>
        <v/>
      </c>
      <c r="O78" s="79"/>
      <c r="P78" s="80" t="str">
        <f t="shared" si="3"/>
        <v/>
      </c>
      <c r="Q78" s="198"/>
      <c r="R78" s="197" t="str">
        <f t="shared" si="4"/>
        <v/>
      </c>
      <c r="S78" s="80" t="str">
        <f t="shared" si="5"/>
        <v/>
      </c>
      <c r="T78" s="80" t="str">
        <f t="shared" si="6"/>
        <v/>
      </c>
      <c r="U78" s="54"/>
      <c r="V78" s="79"/>
      <c r="W78" s="80" t="str">
        <f t="shared" si="7"/>
        <v/>
      </c>
      <c r="X78" s="201"/>
      <c r="Y78" s="80" t="str">
        <f t="shared" si="8"/>
        <v/>
      </c>
      <c r="Z78" s="54"/>
      <c r="AA78" s="53"/>
      <c r="AB78" s="53"/>
      <c r="AC78" s="53"/>
      <c r="AD78" s="53"/>
      <c r="AE78" s="81"/>
      <c r="AF78" s="75"/>
      <c r="AG78" s="22"/>
      <c r="AH78" s="22"/>
      <c r="AI78" s="22"/>
      <c r="AJ78" s="22"/>
      <c r="AK78" s="22"/>
      <c r="AL78" s="22"/>
      <c r="AM78" s="54"/>
      <c r="AN78" s="18"/>
      <c r="AO78" s="187"/>
      <c r="AQ78" s="32" t="str">
        <f t="shared" si="9"/>
        <v/>
      </c>
      <c r="AR78" s="32" t="str">
        <f t="shared" si="10"/>
        <v/>
      </c>
      <c r="AS78" s="32" t="str">
        <f t="shared" si="11"/>
        <v/>
      </c>
      <c r="AT78" s="32">
        <f t="shared" si="12"/>
        <v>0</v>
      </c>
      <c r="AU78" s="32">
        <f t="shared" si="13"/>
        <v>0</v>
      </c>
      <c r="AV78" s="32">
        <f t="shared" si="14"/>
        <v>0</v>
      </c>
      <c r="AW78" s="32">
        <f t="shared" si="15"/>
        <v>0</v>
      </c>
      <c r="AX78" s="32"/>
      <c r="AY78" s="32"/>
      <c r="AZ78" s="32"/>
      <c r="BD78" s="69" t="str">
        <f t="shared" si="16"/>
        <v>canbeinvalid</v>
      </c>
      <c r="BE78" s="32"/>
      <c r="BG78" s="1"/>
      <c r="BT78" t="str">
        <f t="shared" si="17"/>
        <v/>
      </c>
      <c r="BY78" t="str">
        <f t="shared" si="19"/>
        <v/>
      </c>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row>
    <row r="79" spans="1:164" x14ac:dyDescent="0.2">
      <c r="A79" s="14">
        <f t="shared" si="18"/>
        <v>48</v>
      </c>
      <c r="B79" s="75"/>
      <c r="C79" s="54"/>
      <c r="D79" s="21"/>
      <c r="E79" s="38"/>
      <c r="F79" s="76"/>
      <c r="G79" s="77"/>
      <c r="H79" s="21"/>
      <c r="I79" s="78"/>
      <c r="J79" s="78"/>
      <c r="K79" s="79"/>
      <c r="L79" s="80" t="str">
        <f t="shared" si="1"/>
        <v/>
      </c>
      <c r="M79" s="198"/>
      <c r="N79" s="80" t="str">
        <f t="shared" si="2"/>
        <v/>
      </c>
      <c r="O79" s="79"/>
      <c r="P79" s="80" t="str">
        <f t="shared" si="3"/>
        <v/>
      </c>
      <c r="Q79" s="198"/>
      <c r="R79" s="197" t="str">
        <f t="shared" si="4"/>
        <v/>
      </c>
      <c r="S79" s="80" t="str">
        <f t="shared" si="5"/>
        <v/>
      </c>
      <c r="T79" s="80" t="str">
        <f t="shared" si="6"/>
        <v/>
      </c>
      <c r="U79" s="54"/>
      <c r="V79" s="79"/>
      <c r="W79" s="80" t="str">
        <f t="shared" si="7"/>
        <v/>
      </c>
      <c r="X79" s="201"/>
      <c r="Y79" s="80" t="str">
        <f t="shared" si="8"/>
        <v/>
      </c>
      <c r="Z79" s="54"/>
      <c r="AA79" s="53"/>
      <c r="AB79" s="53"/>
      <c r="AC79" s="53"/>
      <c r="AD79" s="53"/>
      <c r="AE79" s="81"/>
      <c r="AF79" s="75"/>
      <c r="AG79" s="22"/>
      <c r="AH79" s="22"/>
      <c r="AI79" s="22"/>
      <c r="AJ79" s="22"/>
      <c r="AK79" s="22"/>
      <c r="AL79" s="22"/>
      <c r="AM79" s="54"/>
      <c r="AN79" s="18"/>
      <c r="AO79" s="187"/>
      <c r="AQ79" s="32" t="str">
        <f t="shared" si="9"/>
        <v/>
      </c>
      <c r="AR79" s="32" t="str">
        <f t="shared" si="10"/>
        <v/>
      </c>
      <c r="AS79" s="32" t="str">
        <f t="shared" si="11"/>
        <v/>
      </c>
      <c r="AT79" s="32">
        <f t="shared" si="12"/>
        <v>0</v>
      </c>
      <c r="AU79" s="32">
        <f t="shared" si="13"/>
        <v>0</v>
      </c>
      <c r="AV79" s="32">
        <f t="shared" si="14"/>
        <v>0</v>
      </c>
      <c r="AW79" s="32">
        <f t="shared" si="15"/>
        <v>0</v>
      </c>
      <c r="AX79" s="32"/>
      <c r="AY79" s="32"/>
      <c r="AZ79" s="32"/>
      <c r="BD79" s="69" t="str">
        <f t="shared" si="16"/>
        <v>canbeinvalid</v>
      </c>
      <c r="BE79" s="32"/>
      <c r="BG79" s="1"/>
      <c r="BT79" t="str">
        <f t="shared" si="17"/>
        <v/>
      </c>
      <c r="BY79" t="str">
        <f t="shared" si="19"/>
        <v/>
      </c>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row>
    <row r="80" spans="1:164" x14ac:dyDescent="0.2">
      <c r="A80" s="14">
        <f>A79+1</f>
        <v>49</v>
      </c>
      <c r="B80" s="75"/>
      <c r="C80" s="54"/>
      <c r="D80" s="21"/>
      <c r="E80" s="38"/>
      <c r="F80" s="76"/>
      <c r="G80" s="77"/>
      <c r="H80" s="21"/>
      <c r="I80" s="78"/>
      <c r="J80" s="78"/>
      <c r="K80" s="79"/>
      <c r="L80" s="80" t="str">
        <f t="shared" si="1"/>
        <v/>
      </c>
      <c r="M80" s="198"/>
      <c r="N80" s="80" t="str">
        <f t="shared" si="2"/>
        <v/>
      </c>
      <c r="O80" s="79"/>
      <c r="P80" s="80" t="str">
        <f t="shared" si="3"/>
        <v/>
      </c>
      <c r="Q80" s="198"/>
      <c r="R80" s="197" t="str">
        <f t="shared" si="4"/>
        <v/>
      </c>
      <c r="S80" s="80" t="str">
        <f t="shared" si="5"/>
        <v/>
      </c>
      <c r="T80" s="80" t="str">
        <f t="shared" si="6"/>
        <v/>
      </c>
      <c r="U80" s="54"/>
      <c r="V80" s="79"/>
      <c r="W80" s="80" t="str">
        <f t="shared" si="7"/>
        <v/>
      </c>
      <c r="X80" s="201"/>
      <c r="Y80" s="80" t="str">
        <f t="shared" si="8"/>
        <v/>
      </c>
      <c r="Z80" s="54"/>
      <c r="AA80" s="53"/>
      <c r="AB80" s="53"/>
      <c r="AC80" s="53"/>
      <c r="AD80" s="53"/>
      <c r="AE80" s="81"/>
      <c r="AF80" s="75"/>
      <c r="AG80" s="22"/>
      <c r="AH80" s="22"/>
      <c r="AI80" s="22"/>
      <c r="AJ80" s="22"/>
      <c r="AK80" s="22"/>
      <c r="AL80" s="22"/>
      <c r="AM80" s="54"/>
      <c r="AN80" s="18"/>
      <c r="AO80" s="187"/>
      <c r="AQ80" s="32" t="str">
        <f>IF(D80&lt;&gt;"",YEAR(D80),"")</f>
        <v/>
      </c>
      <c r="AR80" s="32" t="str">
        <f>IF(D80&lt;&gt;"",MONTH(D80),"")</f>
        <v/>
      </c>
      <c r="AS80" s="32" t="str">
        <f>IF(D80&lt;&gt;"",DAY(D80),"")</f>
        <v/>
      </c>
      <c r="AT80" s="32">
        <f t="shared" si="12"/>
        <v>0</v>
      </c>
      <c r="AU80" s="32">
        <f t="shared" si="13"/>
        <v>0</v>
      </c>
      <c r="AV80" s="32">
        <f t="shared" si="14"/>
        <v>0</v>
      </c>
      <c r="AW80" s="32">
        <f t="shared" si="15"/>
        <v>0</v>
      </c>
      <c r="AX80" s="32"/>
      <c r="AY80" s="32"/>
      <c r="AZ80" s="32"/>
      <c r="BD80" s="69" t="str">
        <f t="shared" si="16"/>
        <v>canbeinvalid</v>
      </c>
      <c r="BE80" s="32"/>
      <c r="BG80" s="1"/>
      <c r="BT80" t="str">
        <f t="shared" si="17"/>
        <v/>
      </c>
      <c r="BY80" t="str">
        <f t="shared" si="19"/>
        <v/>
      </c>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row>
    <row r="81" spans="1:164" x14ac:dyDescent="0.2">
      <c r="A81" s="14">
        <f t="shared" ref="A81:A108" si="20">A80+1</f>
        <v>50</v>
      </c>
      <c r="B81" s="75"/>
      <c r="C81" s="54"/>
      <c r="D81" s="21"/>
      <c r="E81" s="38"/>
      <c r="F81" s="76"/>
      <c r="G81" s="77"/>
      <c r="H81" s="21"/>
      <c r="I81" s="78"/>
      <c r="J81" s="78"/>
      <c r="K81" s="79"/>
      <c r="L81" s="80" t="str">
        <f t="shared" si="1"/>
        <v/>
      </c>
      <c r="M81" s="198"/>
      <c r="N81" s="80" t="str">
        <f t="shared" si="2"/>
        <v/>
      </c>
      <c r="O81" s="79"/>
      <c r="P81" s="80" t="str">
        <f t="shared" si="3"/>
        <v/>
      </c>
      <c r="Q81" s="198"/>
      <c r="R81" s="197" t="str">
        <f t="shared" si="4"/>
        <v/>
      </c>
      <c r="S81" s="80" t="str">
        <f t="shared" si="5"/>
        <v/>
      </c>
      <c r="T81" s="80" t="str">
        <f t="shared" si="6"/>
        <v/>
      </c>
      <c r="U81" s="54"/>
      <c r="V81" s="79"/>
      <c r="W81" s="80" t="str">
        <f t="shared" si="7"/>
        <v/>
      </c>
      <c r="X81" s="201"/>
      <c r="Y81" s="80" t="str">
        <f t="shared" si="8"/>
        <v/>
      </c>
      <c r="Z81" s="54"/>
      <c r="AA81" s="53"/>
      <c r="AB81" s="53"/>
      <c r="AC81" s="53"/>
      <c r="AD81" s="53"/>
      <c r="AE81" s="81"/>
      <c r="AF81" s="75"/>
      <c r="AG81" s="22"/>
      <c r="AH81" s="22"/>
      <c r="AI81" s="22"/>
      <c r="AJ81" s="22"/>
      <c r="AK81" s="22"/>
      <c r="AL81" s="22"/>
      <c r="AM81" s="54"/>
      <c r="AN81" s="18"/>
      <c r="AO81" s="187"/>
      <c r="AQ81" s="32" t="str">
        <f t="shared" ref="AQ81:AQ108" si="21">IF(D81&lt;&gt;"",YEAR(D81),"")</f>
        <v/>
      </c>
      <c r="AR81" s="32" t="str">
        <f t="shared" ref="AR81:AR108" si="22">IF(D81&lt;&gt;"",MONTH(D81),"")</f>
        <v/>
      </c>
      <c r="AS81" s="32" t="str">
        <f t="shared" ref="AS81:AS108" si="23">IF(D81&lt;&gt;"",DAY(D81),"")</f>
        <v/>
      </c>
      <c r="AT81" s="32">
        <f t="shared" si="12"/>
        <v>0</v>
      </c>
      <c r="AU81" s="32">
        <f t="shared" si="13"/>
        <v>0</v>
      </c>
      <c r="AV81" s="32">
        <f t="shared" si="14"/>
        <v>0</v>
      </c>
      <c r="AW81" s="32">
        <f t="shared" si="15"/>
        <v>0</v>
      </c>
      <c r="AX81" s="32"/>
      <c r="AY81" s="32"/>
      <c r="AZ81" s="32"/>
      <c r="BD81" s="69" t="str">
        <f t="shared" si="16"/>
        <v>canbeinvalid</v>
      </c>
      <c r="BE81" s="32"/>
      <c r="BG81" s="1"/>
      <c r="BT81" t="str">
        <f t="shared" si="17"/>
        <v/>
      </c>
      <c r="BY81" t="str">
        <f t="shared" si="19"/>
        <v/>
      </c>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row>
    <row r="82" spans="1:164" x14ac:dyDescent="0.2">
      <c r="A82" s="14">
        <f t="shared" si="20"/>
        <v>51</v>
      </c>
      <c r="B82" s="75"/>
      <c r="C82" s="54"/>
      <c r="D82" s="21"/>
      <c r="E82" s="38"/>
      <c r="F82" s="76"/>
      <c r="G82" s="77"/>
      <c r="H82" s="21"/>
      <c r="I82" s="78"/>
      <c r="J82" s="78"/>
      <c r="K82" s="79"/>
      <c r="L82" s="80" t="str">
        <f t="shared" si="1"/>
        <v/>
      </c>
      <c r="M82" s="198"/>
      <c r="N82" s="80" t="str">
        <f t="shared" si="2"/>
        <v/>
      </c>
      <c r="O82" s="79"/>
      <c r="P82" s="80" t="str">
        <f t="shared" si="3"/>
        <v/>
      </c>
      <c r="Q82" s="198"/>
      <c r="R82" s="197" t="str">
        <f t="shared" si="4"/>
        <v/>
      </c>
      <c r="S82" s="80" t="str">
        <f t="shared" si="5"/>
        <v/>
      </c>
      <c r="T82" s="80" t="str">
        <f t="shared" si="6"/>
        <v/>
      </c>
      <c r="U82" s="54"/>
      <c r="V82" s="79"/>
      <c r="W82" s="80" t="str">
        <f t="shared" si="7"/>
        <v/>
      </c>
      <c r="X82" s="201"/>
      <c r="Y82" s="80" t="str">
        <f t="shared" si="8"/>
        <v/>
      </c>
      <c r="Z82" s="54"/>
      <c r="AA82" s="53"/>
      <c r="AB82" s="53"/>
      <c r="AC82" s="53"/>
      <c r="AD82" s="53"/>
      <c r="AE82" s="81"/>
      <c r="AF82" s="75"/>
      <c r="AG82" s="22"/>
      <c r="AH82" s="22"/>
      <c r="AI82" s="22"/>
      <c r="AJ82" s="22"/>
      <c r="AK82" s="22"/>
      <c r="AL82" s="22"/>
      <c r="AM82" s="54"/>
      <c r="AN82" s="18"/>
      <c r="AO82" s="187"/>
      <c r="AQ82" s="32" t="str">
        <f t="shared" si="21"/>
        <v/>
      </c>
      <c r="AR82" s="32" t="str">
        <f t="shared" si="22"/>
        <v/>
      </c>
      <c r="AS82" s="32" t="str">
        <f t="shared" si="23"/>
        <v/>
      </c>
      <c r="AT82" s="32">
        <f t="shared" si="12"/>
        <v>0</v>
      </c>
      <c r="AU82" s="32">
        <f t="shared" si="13"/>
        <v>0</v>
      </c>
      <c r="AV82" s="32">
        <f t="shared" si="14"/>
        <v>0</v>
      </c>
      <c r="AW82" s="32">
        <f t="shared" si="15"/>
        <v>0</v>
      </c>
      <c r="AX82" s="32"/>
      <c r="AY82" s="32"/>
      <c r="AZ82" s="32"/>
      <c r="BD82" s="69" t="str">
        <f t="shared" si="16"/>
        <v>canbeinvalid</v>
      </c>
      <c r="BE82" s="32"/>
      <c r="BG82" s="1"/>
      <c r="BT82" t="str">
        <f t="shared" si="17"/>
        <v/>
      </c>
      <c r="BY82" t="str">
        <f t="shared" si="19"/>
        <v/>
      </c>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row>
    <row r="83" spans="1:164" x14ac:dyDescent="0.2">
      <c r="A83" s="14">
        <f t="shared" si="20"/>
        <v>52</v>
      </c>
      <c r="B83" s="75"/>
      <c r="C83" s="54"/>
      <c r="D83" s="21"/>
      <c r="E83" s="38"/>
      <c r="F83" s="76"/>
      <c r="G83" s="77"/>
      <c r="H83" s="21"/>
      <c r="I83" s="78"/>
      <c r="J83" s="78"/>
      <c r="K83" s="79"/>
      <c r="L83" s="80" t="str">
        <f t="shared" si="1"/>
        <v/>
      </c>
      <c r="M83" s="198"/>
      <c r="N83" s="80" t="str">
        <f t="shared" si="2"/>
        <v/>
      </c>
      <c r="O83" s="79"/>
      <c r="P83" s="80" t="str">
        <f t="shared" si="3"/>
        <v/>
      </c>
      <c r="Q83" s="198"/>
      <c r="R83" s="197" t="str">
        <f t="shared" si="4"/>
        <v/>
      </c>
      <c r="S83" s="80" t="str">
        <f t="shared" si="5"/>
        <v/>
      </c>
      <c r="T83" s="80" t="str">
        <f t="shared" si="6"/>
        <v/>
      </c>
      <c r="U83" s="54"/>
      <c r="V83" s="79"/>
      <c r="W83" s="80" t="str">
        <f t="shared" si="7"/>
        <v/>
      </c>
      <c r="X83" s="201"/>
      <c r="Y83" s="80" t="str">
        <f t="shared" si="8"/>
        <v/>
      </c>
      <c r="Z83" s="54"/>
      <c r="AA83" s="53"/>
      <c r="AB83" s="53"/>
      <c r="AC83" s="53"/>
      <c r="AD83" s="53"/>
      <c r="AE83" s="81"/>
      <c r="AF83" s="75"/>
      <c r="AG83" s="22"/>
      <c r="AH83" s="22"/>
      <c r="AI83" s="22"/>
      <c r="AJ83" s="22"/>
      <c r="AK83" s="22"/>
      <c r="AL83" s="22"/>
      <c r="AM83" s="54"/>
      <c r="AN83" s="18"/>
      <c r="AO83" s="187"/>
      <c r="AQ83" s="32" t="str">
        <f t="shared" si="21"/>
        <v/>
      </c>
      <c r="AR83" s="32" t="str">
        <f t="shared" si="22"/>
        <v/>
      </c>
      <c r="AS83" s="32" t="str">
        <f t="shared" si="23"/>
        <v/>
      </c>
      <c r="AT83" s="32">
        <f t="shared" si="12"/>
        <v>0</v>
      </c>
      <c r="AU83" s="32">
        <f t="shared" si="13"/>
        <v>0</v>
      </c>
      <c r="AV83" s="32">
        <f t="shared" si="14"/>
        <v>0</v>
      </c>
      <c r="AW83" s="32">
        <f t="shared" si="15"/>
        <v>0</v>
      </c>
      <c r="AX83" s="32"/>
      <c r="AY83" s="32"/>
      <c r="AZ83" s="32"/>
      <c r="BD83" s="69" t="str">
        <f t="shared" si="16"/>
        <v>canbeinvalid</v>
      </c>
      <c r="BE83" s="32"/>
      <c r="BG83" s="1"/>
      <c r="BT83" t="str">
        <f t="shared" si="17"/>
        <v/>
      </c>
      <c r="BY83" t="str">
        <f t="shared" si="19"/>
        <v/>
      </c>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row>
    <row r="84" spans="1:164" x14ac:dyDescent="0.2">
      <c r="A84" s="14">
        <f t="shared" si="20"/>
        <v>53</v>
      </c>
      <c r="B84" s="75"/>
      <c r="C84" s="54"/>
      <c r="D84" s="21"/>
      <c r="E84" s="38"/>
      <c r="F84" s="76"/>
      <c r="G84" s="77"/>
      <c r="H84" s="21"/>
      <c r="I84" s="78"/>
      <c r="J84" s="78"/>
      <c r="K84" s="79"/>
      <c r="L84" s="80" t="str">
        <f t="shared" si="1"/>
        <v/>
      </c>
      <c r="M84" s="198"/>
      <c r="N84" s="80" t="str">
        <f t="shared" si="2"/>
        <v/>
      </c>
      <c r="O84" s="79"/>
      <c r="P84" s="80" t="str">
        <f t="shared" si="3"/>
        <v/>
      </c>
      <c r="Q84" s="198"/>
      <c r="R84" s="197" t="str">
        <f t="shared" si="4"/>
        <v/>
      </c>
      <c r="S84" s="80" t="str">
        <f t="shared" si="5"/>
        <v/>
      </c>
      <c r="T84" s="80" t="str">
        <f t="shared" si="6"/>
        <v/>
      </c>
      <c r="U84" s="54"/>
      <c r="V84" s="79"/>
      <c r="W84" s="80" t="str">
        <f t="shared" si="7"/>
        <v/>
      </c>
      <c r="X84" s="201"/>
      <c r="Y84" s="80" t="str">
        <f t="shared" si="8"/>
        <v/>
      </c>
      <c r="Z84" s="54"/>
      <c r="AA84" s="53"/>
      <c r="AB84" s="53"/>
      <c r="AC84" s="53"/>
      <c r="AD84" s="53"/>
      <c r="AE84" s="81"/>
      <c r="AF84" s="75"/>
      <c r="AG84" s="22"/>
      <c r="AH84" s="22"/>
      <c r="AI84" s="22"/>
      <c r="AJ84" s="22"/>
      <c r="AK84" s="22"/>
      <c r="AL84" s="22"/>
      <c r="AM84" s="54"/>
      <c r="AN84" s="18"/>
      <c r="AO84" s="187"/>
      <c r="AQ84" s="32" t="str">
        <f t="shared" si="21"/>
        <v/>
      </c>
      <c r="AR84" s="32" t="str">
        <f t="shared" si="22"/>
        <v/>
      </c>
      <c r="AS84" s="32" t="str">
        <f t="shared" si="23"/>
        <v/>
      </c>
      <c r="AT84" s="32">
        <f t="shared" si="12"/>
        <v>0</v>
      </c>
      <c r="AU84" s="32">
        <f t="shared" si="13"/>
        <v>0</v>
      </c>
      <c r="AV84" s="32">
        <f t="shared" si="14"/>
        <v>0</v>
      </c>
      <c r="AW84" s="32">
        <f t="shared" si="15"/>
        <v>0</v>
      </c>
      <c r="AX84" s="32"/>
      <c r="AY84" s="32"/>
      <c r="AZ84" s="32"/>
      <c r="BD84" s="69" t="str">
        <f t="shared" si="16"/>
        <v>canbeinvalid</v>
      </c>
      <c r="BE84" s="32"/>
      <c r="BG84" s="1"/>
      <c r="BT84" t="str">
        <f t="shared" si="17"/>
        <v/>
      </c>
      <c r="BY84" t="str">
        <f t="shared" si="19"/>
        <v/>
      </c>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row>
    <row r="85" spans="1:164" x14ac:dyDescent="0.2">
      <c r="A85" s="14">
        <f t="shared" si="20"/>
        <v>54</v>
      </c>
      <c r="B85" s="75"/>
      <c r="C85" s="54"/>
      <c r="D85" s="21"/>
      <c r="E85" s="38"/>
      <c r="F85" s="76"/>
      <c r="G85" s="77"/>
      <c r="H85" s="21"/>
      <c r="I85" s="78"/>
      <c r="J85" s="78"/>
      <c r="K85" s="79"/>
      <c r="L85" s="80" t="str">
        <f t="shared" si="1"/>
        <v/>
      </c>
      <c r="M85" s="198"/>
      <c r="N85" s="80" t="str">
        <f t="shared" si="2"/>
        <v/>
      </c>
      <c r="O85" s="79"/>
      <c r="P85" s="80" t="str">
        <f t="shared" si="3"/>
        <v/>
      </c>
      <c r="Q85" s="198"/>
      <c r="R85" s="197" t="str">
        <f t="shared" si="4"/>
        <v/>
      </c>
      <c r="S85" s="80" t="str">
        <f t="shared" si="5"/>
        <v/>
      </c>
      <c r="T85" s="80" t="str">
        <f t="shared" si="6"/>
        <v/>
      </c>
      <c r="U85" s="54"/>
      <c r="V85" s="79"/>
      <c r="W85" s="80" t="str">
        <f t="shared" si="7"/>
        <v/>
      </c>
      <c r="X85" s="201"/>
      <c r="Y85" s="80" t="str">
        <f t="shared" si="8"/>
        <v/>
      </c>
      <c r="Z85" s="54"/>
      <c r="AA85" s="53"/>
      <c r="AB85" s="53"/>
      <c r="AC85" s="53"/>
      <c r="AD85" s="53"/>
      <c r="AE85" s="81"/>
      <c r="AF85" s="75"/>
      <c r="AG85" s="22"/>
      <c r="AH85" s="22"/>
      <c r="AI85" s="22"/>
      <c r="AJ85" s="22"/>
      <c r="AK85" s="22"/>
      <c r="AL85" s="22"/>
      <c r="AM85" s="54"/>
      <c r="AN85" s="18"/>
      <c r="AO85" s="187"/>
      <c r="AQ85" s="32" t="str">
        <f t="shared" si="21"/>
        <v/>
      </c>
      <c r="AR85" s="32" t="str">
        <f t="shared" si="22"/>
        <v/>
      </c>
      <c r="AS85" s="32" t="str">
        <f t="shared" si="23"/>
        <v/>
      </c>
      <c r="AT85" s="32">
        <f t="shared" si="12"/>
        <v>0</v>
      </c>
      <c r="AU85" s="32">
        <f t="shared" si="13"/>
        <v>0</v>
      </c>
      <c r="AV85" s="32">
        <f t="shared" si="14"/>
        <v>0</v>
      </c>
      <c r="AW85" s="32">
        <f t="shared" si="15"/>
        <v>0</v>
      </c>
      <c r="AX85" s="32"/>
      <c r="AY85" s="32"/>
      <c r="AZ85" s="32"/>
      <c r="BD85" s="69" t="str">
        <f t="shared" si="16"/>
        <v>canbeinvalid</v>
      </c>
      <c r="BE85" s="32"/>
      <c r="BG85" s="1"/>
      <c r="BT85" t="str">
        <f t="shared" si="17"/>
        <v/>
      </c>
      <c r="BY85" t="str">
        <f t="shared" si="19"/>
        <v/>
      </c>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row>
    <row r="86" spans="1:164" x14ac:dyDescent="0.2">
      <c r="A86" s="14">
        <f t="shared" si="20"/>
        <v>55</v>
      </c>
      <c r="B86" s="75"/>
      <c r="C86" s="54"/>
      <c r="D86" s="21"/>
      <c r="E86" s="38"/>
      <c r="F86" s="76"/>
      <c r="G86" s="77"/>
      <c r="H86" s="21"/>
      <c r="I86" s="78"/>
      <c r="J86" s="78"/>
      <c r="K86" s="79"/>
      <c r="L86" s="80" t="str">
        <f t="shared" si="1"/>
        <v/>
      </c>
      <c r="M86" s="198"/>
      <c r="N86" s="80" t="str">
        <f t="shared" si="2"/>
        <v/>
      </c>
      <c r="O86" s="79"/>
      <c r="P86" s="80" t="str">
        <f t="shared" si="3"/>
        <v/>
      </c>
      <c r="Q86" s="198"/>
      <c r="R86" s="197" t="str">
        <f t="shared" si="4"/>
        <v/>
      </c>
      <c r="S86" s="80" t="str">
        <f t="shared" si="5"/>
        <v/>
      </c>
      <c r="T86" s="80" t="str">
        <f t="shared" si="6"/>
        <v/>
      </c>
      <c r="U86" s="54"/>
      <c r="V86" s="79"/>
      <c r="W86" s="80" t="str">
        <f t="shared" si="7"/>
        <v/>
      </c>
      <c r="X86" s="201"/>
      <c r="Y86" s="80" t="str">
        <f t="shared" si="8"/>
        <v/>
      </c>
      <c r="Z86" s="54"/>
      <c r="AA86" s="53"/>
      <c r="AB86" s="53"/>
      <c r="AC86" s="53"/>
      <c r="AD86" s="53"/>
      <c r="AE86" s="81"/>
      <c r="AF86" s="75"/>
      <c r="AG86" s="22"/>
      <c r="AH86" s="22"/>
      <c r="AI86" s="22"/>
      <c r="AJ86" s="22"/>
      <c r="AK86" s="22"/>
      <c r="AL86" s="22"/>
      <c r="AM86" s="54"/>
      <c r="AN86" s="18"/>
      <c r="AO86" s="187"/>
      <c r="AQ86" s="32" t="str">
        <f t="shared" si="21"/>
        <v/>
      </c>
      <c r="AR86" s="32" t="str">
        <f t="shared" si="22"/>
        <v/>
      </c>
      <c r="AS86" s="32" t="str">
        <f t="shared" si="23"/>
        <v/>
      </c>
      <c r="AT86" s="32">
        <f t="shared" si="12"/>
        <v>0</v>
      </c>
      <c r="AU86" s="32">
        <f t="shared" si="13"/>
        <v>0</v>
      </c>
      <c r="AV86" s="32">
        <f t="shared" si="14"/>
        <v>0</v>
      </c>
      <c r="AW86" s="32">
        <f t="shared" si="15"/>
        <v>0</v>
      </c>
      <c r="AX86" s="32"/>
      <c r="AY86" s="32"/>
      <c r="AZ86" s="32"/>
      <c r="BD86" s="69" t="str">
        <f t="shared" si="16"/>
        <v>canbeinvalid</v>
      </c>
      <c r="BE86" s="32"/>
      <c r="BG86" s="1"/>
      <c r="BT86" t="str">
        <f t="shared" si="17"/>
        <v/>
      </c>
      <c r="BY86" t="str">
        <f t="shared" si="19"/>
        <v/>
      </c>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row>
    <row r="87" spans="1:164" x14ac:dyDescent="0.2">
      <c r="A87" s="14">
        <f t="shared" si="20"/>
        <v>56</v>
      </c>
      <c r="B87" s="75"/>
      <c r="C87" s="54"/>
      <c r="D87" s="21"/>
      <c r="E87" s="38"/>
      <c r="F87" s="76"/>
      <c r="G87" s="77"/>
      <c r="H87" s="21"/>
      <c r="I87" s="78"/>
      <c r="J87" s="78"/>
      <c r="K87" s="79"/>
      <c r="L87" s="80" t="str">
        <f t="shared" si="1"/>
        <v/>
      </c>
      <c r="M87" s="198"/>
      <c r="N87" s="80" t="str">
        <f t="shared" si="2"/>
        <v/>
      </c>
      <c r="O87" s="79"/>
      <c r="P87" s="80" t="str">
        <f t="shared" si="3"/>
        <v/>
      </c>
      <c r="Q87" s="198"/>
      <c r="R87" s="197" t="str">
        <f t="shared" si="4"/>
        <v/>
      </c>
      <c r="S87" s="80" t="str">
        <f t="shared" si="5"/>
        <v/>
      </c>
      <c r="T87" s="80" t="str">
        <f t="shared" si="6"/>
        <v/>
      </c>
      <c r="U87" s="54"/>
      <c r="V87" s="79"/>
      <c r="W87" s="80" t="str">
        <f t="shared" si="7"/>
        <v/>
      </c>
      <c r="X87" s="201"/>
      <c r="Y87" s="80" t="str">
        <f t="shared" si="8"/>
        <v/>
      </c>
      <c r="Z87" s="54"/>
      <c r="AA87" s="53"/>
      <c r="AB87" s="53"/>
      <c r="AC87" s="53"/>
      <c r="AD87" s="53"/>
      <c r="AE87" s="81"/>
      <c r="AF87" s="75"/>
      <c r="AG87" s="22"/>
      <c r="AH87" s="22"/>
      <c r="AI87" s="22"/>
      <c r="AJ87" s="22"/>
      <c r="AK87" s="22"/>
      <c r="AL87" s="22"/>
      <c r="AM87" s="54"/>
      <c r="AN87" s="18"/>
      <c r="AO87" s="187"/>
      <c r="AQ87" s="32" t="str">
        <f t="shared" si="21"/>
        <v/>
      </c>
      <c r="AR87" s="32" t="str">
        <f t="shared" si="22"/>
        <v/>
      </c>
      <c r="AS87" s="32" t="str">
        <f t="shared" si="23"/>
        <v/>
      </c>
      <c r="AT87" s="32">
        <f t="shared" si="12"/>
        <v>0</v>
      </c>
      <c r="AU87" s="32">
        <f t="shared" si="13"/>
        <v>0</v>
      </c>
      <c r="AV87" s="32">
        <f t="shared" si="14"/>
        <v>0</v>
      </c>
      <c r="AW87" s="32">
        <f t="shared" si="15"/>
        <v>0</v>
      </c>
      <c r="AX87" s="32"/>
      <c r="AY87" s="32"/>
      <c r="AZ87" s="32"/>
      <c r="BD87" s="69" t="str">
        <f t="shared" si="16"/>
        <v>canbeinvalid</v>
      </c>
      <c r="BE87" s="32"/>
      <c r="BG87" s="1"/>
      <c r="BT87" t="str">
        <f t="shared" si="17"/>
        <v/>
      </c>
      <c r="BY87" t="str">
        <f t="shared" si="19"/>
        <v/>
      </c>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row>
    <row r="88" spans="1:164" x14ac:dyDescent="0.2">
      <c r="A88" s="14">
        <f t="shared" si="20"/>
        <v>57</v>
      </c>
      <c r="B88" s="75"/>
      <c r="C88" s="54"/>
      <c r="D88" s="21"/>
      <c r="E88" s="38"/>
      <c r="F88" s="76"/>
      <c r="G88" s="77"/>
      <c r="H88" s="21"/>
      <c r="I88" s="78"/>
      <c r="J88" s="78"/>
      <c r="K88" s="79"/>
      <c r="L88" s="80" t="str">
        <f t="shared" si="1"/>
        <v/>
      </c>
      <c r="M88" s="198"/>
      <c r="N88" s="80" t="str">
        <f t="shared" si="2"/>
        <v/>
      </c>
      <c r="O88" s="79"/>
      <c r="P88" s="80" t="str">
        <f t="shared" si="3"/>
        <v/>
      </c>
      <c r="Q88" s="198"/>
      <c r="R88" s="197" t="str">
        <f t="shared" si="4"/>
        <v/>
      </c>
      <c r="S88" s="80" t="str">
        <f t="shared" si="5"/>
        <v/>
      </c>
      <c r="T88" s="80" t="str">
        <f t="shared" si="6"/>
        <v/>
      </c>
      <c r="U88" s="54"/>
      <c r="V88" s="79"/>
      <c r="W88" s="80" t="str">
        <f t="shared" si="7"/>
        <v/>
      </c>
      <c r="X88" s="201"/>
      <c r="Y88" s="80" t="str">
        <f t="shared" si="8"/>
        <v/>
      </c>
      <c r="Z88" s="54"/>
      <c r="AA88" s="53"/>
      <c r="AB88" s="53"/>
      <c r="AC88" s="53"/>
      <c r="AD88" s="53"/>
      <c r="AE88" s="81"/>
      <c r="AF88" s="75"/>
      <c r="AG88" s="22"/>
      <c r="AH88" s="22"/>
      <c r="AI88" s="22"/>
      <c r="AJ88" s="22"/>
      <c r="AK88" s="22"/>
      <c r="AL88" s="22"/>
      <c r="AM88" s="54"/>
      <c r="AN88" s="18"/>
      <c r="AO88" s="187"/>
      <c r="AQ88" s="32" t="str">
        <f t="shared" si="21"/>
        <v/>
      </c>
      <c r="AR88" s="32" t="str">
        <f t="shared" si="22"/>
        <v/>
      </c>
      <c r="AS88" s="32" t="str">
        <f t="shared" si="23"/>
        <v/>
      </c>
      <c r="AT88" s="32">
        <f t="shared" si="12"/>
        <v>0</v>
      </c>
      <c r="AU88" s="32">
        <f t="shared" si="13"/>
        <v>0</v>
      </c>
      <c r="AV88" s="32">
        <f t="shared" si="14"/>
        <v>0</v>
      </c>
      <c r="AW88" s="32">
        <f t="shared" si="15"/>
        <v>0</v>
      </c>
      <c r="AX88" s="32"/>
      <c r="AY88" s="32"/>
      <c r="AZ88" s="32"/>
      <c r="BD88" s="69" t="str">
        <f t="shared" si="16"/>
        <v>canbeinvalid</v>
      </c>
      <c r="BE88" s="32"/>
      <c r="BG88" s="1"/>
      <c r="BT88" t="str">
        <f t="shared" si="17"/>
        <v/>
      </c>
      <c r="BY88" t="str">
        <f t="shared" si="19"/>
        <v/>
      </c>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row>
    <row r="89" spans="1:164" x14ac:dyDescent="0.2">
      <c r="A89" s="14">
        <f t="shared" si="20"/>
        <v>58</v>
      </c>
      <c r="B89" s="75"/>
      <c r="C89" s="54"/>
      <c r="D89" s="21"/>
      <c r="E89" s="38"/>
      <c r="F89" s="76"/>
      <c r="G89" s="77"/>
      <c r="H89" s="21"/>
      <c r="I89" s="78"/>
      <c r="J89" s="78"/>
      <c r="K89" s="79"/>
      <c r="L89" s="80" t="str">
        <f t="shared" si="1"/>
        <v/>
      </c>
      <c r="M89" s="198"/>
      <c r="N89" s="80" t="str">
        <f t="shared" si="2"/>
        <v/>
      </c>
      <c r="O89" s="79"/>
      <c r="P89" s="80" t="str">
        <f t="shared" si="3"/>
        <v/>
      </c>
      <c r="Q89" s="198"/>
      <c r="R89" s="197" t="str">
        <f t="shared" si="4"/>
        <v/>
      </c>
      <c r="S89" s="80" t="str">
        <f t="shared" si="5"/>
        <v/>
      </c>
      <c r="T89" s="80" t="str">
        <f t="shared" si="6"/>
        <v/>
      </c>
      <c r="U89" s="54"/>
      <c r="V89" s="79"/>
      <c r="W89" s="80" t="str">
        <f t="shared" si="7"/>
        <v/>
      </c>
      <c r="X89" s="201"/>
      <c r="Y89" s="80" t="str">
        <f t="shared" si="8"/>
        <v/>
      </c>
      <c r="Z89" s="54"/>
      <c r="AA89" s="53"/>
      <c r="AB89" s="53"/>
      <c r="AC89" s="53"/>
      <c r="AD89" s="53"/>
      <c r="AE89" s="81"/>
      <c r="AF89" s="75"/>
      <c r="AG89" s="22"/>
      <c r="AH89" s="22"/>
      <c r="AI89" s="22"/>
      <c r="AJ89" s="22"/>
      <c r="AK89" s="22"/>
      <c r="AL89" s="22"/>
      <c r="AM89" s="54"/>
      <c r="AN89" s="18"/>
      <c r="AO89" s="187"/>
      <c r="AQ89" s="32" t="str">
        <f t="shared" si="21"/>
        <v/>
      </c>
      <c r="AR89" s="32" t="str">
        <f t="shared" si="22"/>
        <v/>
      </c>
      <c r="AS89" s="32" t="str">
        <f t="shared" si="23"/>
        <v/>
      </c>
      <c r="AT89" s="32">
        <f t="shared" si="12"/>
        <v>0</v>
      </c>
      <c r="AU89" s="32">
        <f t="shared" si="13"/>
        <v>0</v>
      </c>
      <c r="AV89" s="32">
        <f t="shared" si="14"/>
        <v>0</v>
      </c>
      <c r="AW89" s="32">
        <f t="shared" si="15"/>
        <v>0</v>
      </c>
      <c r="AX89" s="32"/>
      <c r="AY89" s="32"/>
      <c r="AZ89" s="32"/>
      <c r="BD89" s="69" t="str">
        <f t="shared" si="16"/>
        <v>canbeinvalid</v>
      </c>
      <c r="BE89" s="32"/>
      <c r="BG89" s="1"/>
      <c r="BT89" t="str">
        <f t="shared" si="17"/>
        <v/>
      </c>
      <c r="BY89" t="str">
        <f t="shared" si="19"/>
        <v/>
      </c>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row>
    <row r="90" spans="1:164" x14ac:dyDescent="0.2">
      <c r="A90" s="14">
        <f t="shared" si="20"/>
        <v>59</v>
      </c>
      <c r="B90" s="75"/>
      <c r="C90" s="54"/>
      <c r="D90" s="21"/>
      <c r="E90" s="38"/>
      <c r="F90" s="76"/>
      <c r="G90" s="77"/>
      <c r="H90" s="21"/>
      <c r="I90" s="78"/>
      <c r="J90" s="78"/>
      <c r="K90" s="79"/>
      <c r="L90" s="80" t="str">
        <f t="shared" si="1"/>
        <v/>
      </c>
      <c r="M90" s="198"/>
      <c r="N90" s="80" t="str">
        <f t="shared" si="2"/>
        <v/>
      </c>
      <c r="O90" s="79"/>
      <c r="P90" s="80" t="str">
        <f t="shared" si="3"/>
        <v/>
      </c>
      <c r="Q90" s="198"/>
      <c r="R90" s="197" t="str">
        <f t="shared" si="4"/>
        <v/>
      </c>
      <c r="S90" s="80" t="str">
        <f t="shared" si="5"/>
        <v/>
      </c>
      <c r="T90" s="80" t="str">
        <f t="shared" si="6"/>
        <v/>
      </c>
      <c r="U90" s="54"/>
      <c r="V90" s="79"/>
      <c r="W90" s="80" t="str">
        <f t="shared" si="7"/>
        <v/>
      </c>
      <c r="X90" s="201"/>
      <c r="Y90" s="80" t="str">
        <f t="shared" si="8"/>
        <v/>
      </c>
      <c r="Z90" s="54"/>
      <c r="AA90" s="53"/>
      <c r="AB90" s="53"/>
      <c r="AC90" s="53"/>
      <c r="AD90" s="53"/>
      <c r="AE90" s="81"/>
      <c r="AF90" s="75"/>
      <c r="AG90" s="22"/>
      <c r="AH90" s="22"/>
      <c r="AI90" s="22"/>
      <c r="AJ90" s="22"/>
      <c r="AK90" s="22"/>
      <c r="AL90" s="22"/>
      <c r="AM90" s="54"/>
      <c r="AN90" s="18"/>
      <c r="AO90" s="187"/>
      <c r="AQ90" s="32" t="str">
        <f t="shared" si="21"/>
        <v/>
      </c>
      <c r="AR90" s="32" t="str">
        <f t="shared" si="22"/>
        <v/>
      </c>
      <c r="AS90" s="32" t="str">
        <f t="shared" si="23"/>
        <v/>
      </c>
      <c r="AT90" s="32">
        <f t="shared" si="12"/>
        <v>0</v>
      </c>
      <c r="AU90" s="32">
        <f t="shared" si="13"/>
        <v>0</v>
      </c>
      <c r="AV90" s="32">
        <f t="shared" si="14"/>
        <v>0</v>
      </c>
      <c r="AW90" s="32">
        <f t="shared" si="15"/>
        <v>0</v>
      </c>
      <c r="AX90" s="32"/>
      <c r="AY90" s="32"/>
      <c r="AZ90" s="32"/>
      <c r="BD90" s="69" t="str">
        <f t="shared" si="16"/>
        <v>canbeinvalid</v>
      </c>
      <c r="BE90" s="32"/>
      <c r="BG90" s="1"/>
      <c r="BT90" t="str">
        <f t="shared" si="17"/>
        <v/>
      </c>
      <c r="BY90" t="str">
        <f t="shared" si="19"/>
        <v/>
      </c>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row>
    <row r="91" spans="1:164" x14ac:dyDescent="0.2">
      <c r="A91" s="14">
        <f t="shared" si="20"/>
        <v>60</v>
      </c>
      <c r="B91" s="75"/>
      <c r="C91" s="54"/>
      <c r="D91" s="21"/>
      <c r="E91" s="38"/>
      <c r="F91" s="76"/>
      <c r="G91" s="77"/>
      <c r="H91" s="21"/>
      <c r="I91" s="78"/>
      <c r="J91" s="78"/>
      <c r="K91" s="79"/>
      <c r="L91" s="80" t="str">
        <f t="shared" si="1"/>
        <v/>
      </c>
      <c r="M91" s="198"/>
      <c r="N91" s="80" t="str">
        <f t="shared" si="2"/>
        <v/>
      </c>
      <c r="O91" s="79"/>
      <c r="P91" s="80" t="str">
        <f t="shared" si="3"/>
        <v/>
      </c>
      <c r="Q91" s="198"/>
      <c r="R91" s="197" t="str">
        <f t="shared" si="4"/>
        <v/>
      </c>
      <c r="S91" s="80" t="str">
        <f t="shared" si="5"/>
        <v/>
      </c>
      <c r="T91" s="80" t="str">
        <f t="shared" si="6"/>
        <v/>
      </c>
      <c r="U91" s="54"/>
      <c r="V91" s="79"/>
      <c r="W91" s="80" t="str">
        <f t="shared" si="7"/>
        <v/>
      </c>
      <c r="X91" s="201"/>
      <c r="Y91" s="80" t="str">
        <f t="shared" si="8"/>
        <v/>
      </c>
      <c r="Z91" s="54"/>
      <c r="AA91" s="53"/>
      <c r="AB91" s="53"/>
      <c r="AC91" s="53"/>
      <c r="AD91" s="53"/>
      <c r="AE91" s="81"/>
      <c r="AF91" s="75"/>
      <c r="AG91" s="22"/>
      <c r="AH91" s="22"/>
      <c r="AI91" s="22"/>
      <c r="AJ91" s="22"/>
      <c r="AK91" s="22"/>
      <c r="AL91" s="22"/>
      <c r="AM91" s="54"/>
      <c r="AN91" s="18"/>
      <c r="AO91" s="187"/>
      <c r="AQ91" s="32" t="str">
        <f t="shared" si="21"/>
        <v/>
      </c>
      <c r="AR91" s="32" t="str">
        <f t="shared" si="22"/>
        <v/>
      </c>
      <c r="AS91" s="32" t="str">
        <f t="shared" si="23"/>
        <v/>
      </c>
      <c r="AT91" s="32">
        <f t="shared" si="12"/>
        <v>0</v>
      </c>
      <c r="AU91" s="32">
        <f t="shared" si="13"/>
        <v>0</v>
      </c>
      <c r="AV91" s="32">
        <f t="shared" si="14"/>
        <v>0</v>
      </c>
      <c r="AW91" s="32">
        <f t="shared" si="15"/>
        <v>0</v>
      </c>
      <c r="AX91" s="32"/>
      <c r="AY91" s="32"/>
      <c r="AZ91" s="32"/>
      <c r="BD91" s="69" t="str">
        <f t="shared" si="16"/>
        <v>canbeinvalid</v>
      </c>
      <c r="BE91" s="32"/>
      <c r="BG91" s="1"/>
      <c r="BT91" t="str">
        <f t="shared" si="17"/>
        <v/>
      </c>
      <c r="BY91" t="str">
        <f t="shared" si="19"/>
        <v/>
      </c>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row>
    <row r="92" spans="1:164" x14ac:dyDescent="0.2">
      <c r="A92" s="14">
        <f t="shared" si="20"/>
        <v>61</v>
      </c>
      <c r="B92" s="75"/>
      <c r="C92" s="54"/>
      <c r="D92" s="21"/>
      <c r="E92" s="38"/>
      <c r="F92" s="76"/>
      <c r="G92" s="77"/>
      <c r="H92" s="21"/>
      <c r="I92" s="78"/>
      <c r="J92" s="78"/>
      <c r="K92" s="79"/>
      <c r="L92" s="80" t="str">
        <f t="shared" si="1"/>
        <v/>
      </c>
      <c r="M92" s="198"/>
      <c r="N92" s="80" t="str">
        <f t="shared" si="2"/>
        <v/>
      </c>
      <c r="O92" s="79"/>
      <c r="P92" s="80" t="str">
        <f t="shared" si="3"/>
        <v/>
      </c>
      <c r="Q92" s="198"/>
      <c r="R92" s="197" t="str">
        <f t="shared" si="4"/>
        <v/>
      </c>
      <c r="S92" s="80" t="str">
        <f t="shared" si="5"/>
        <v/>
      </c>
      <c r="T92" s="80" t="str">
        <f t="shared" si="6"/>
        <v/>
      </c>
      <c r="U92" s="54"/>
      <c r="V92" s="79"/>
      <c r="W92" s="80" t="str">
        <f t="shared" si="7"/>
        <v/>
      </c>
      <c r="X92" s="201"/>
      <c r="Y92" s="80" t="str">
        <f t="shared" si="8"/>
        <v/>
      </c>
      <c r="Z92" s="54"/>
      <c r="AA92" s="53"/>
      <c r="AB92" s="53"/>
      <c r="AC92" s="53"/>
      <c r="AD92" s="53"/>
      <c r="AE92" s="81"/>
      <c r="AF92" s="75"/>
      <c r="AG92" s="22"/>
      <c r="AH92" s="22"/>
      <c r="AI92" s="22"/>
      <c r="AJ92" s="22"/>
      <c r="AK92" s="22"/>
      <c r="AL92" s="22"/>
      <c r="AM92" s="54"/>
      <c r="AN92" s="18"/>
      <c r="AO92" s="187"/>
      <c r="AQ92" s="32" t="str">
        <f t="shared" si="21"/>
        <v/>
      </c>
      <c r="AR92" s="32" t="str">
        <f t="shared" si="22"/>
        <v/>
      </c>
      <c r="AS92" s="32" t="str">
        <f t="shared" si="23"/>
        <v/>
      </c>
      <c r="AT92" s="32">
        <f t="shared" si="12"/>
        <v>0</v>
      </c>
      <c r="AU92" s="32">
        <f t="shared" si="13"/>
        <v>0</v>
      </c>
      <c r="AV92" s="32">
        <f t="shared" si="14"/>
        <v>0</v>
      </c>
      <c r="AW92" s="32">
        <f t="shared" si="15"/>
        <v>0</v>
      </c>
      <c r="AX92" s="32"/>
      <c r="AY92" s="32"/>
      <c r="AZ92" s="32"/>
      <c r="BD92" s="69" t="str">
        <f t="shared" si="16"/>
        <v>canbeinvalid</v>
      </c>
      <c r="BE92" s="32"/>
      <c r="BG92" s="1"/>
      <c r="BT92" t="str">
        <f t="shared" si="17"/>
        <v/>
      </c>
      <c r="BY92" t="str">
        <f t="shared" si="19"/>
        <v/>
      </c>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row>
    <row r="93" spans="1:164" x14ac:dyDescent="0.2">
      <c r="A93" s="14">
        <f t="shared" si="20"/>
        <v>62</v>
      </c>
      <c r="B93" s="75"/>
      <c r="C93" s="54"/>
      <c r="D93" s="21"/>
      <c r="E93" s="38"/>
      <c r="F93" s="76"/>
      <c r="G93" s="77"/>
      <c r="H93" s="21"/>
      <c r="I93" s="78"/>
      <c r="J93" s="78"/>
      <c r="K93" s="79"/>
      <c r="L93" s="80" t="str">
        <f t="shared" si="1"/>
        <v/>
      </c>
      <c r="M93" s="198"/>
      <c r="N93" s="80" t="str">
        <f t="shared" si="2"/>
        <v/>
      </c>
      <c r="O93" s="79"/>
      <c r="P93" s="80" t="str">
        <f t="shared" si="3"/>
        <v/>
      </c>
      <c r="Q93" s="198"/>
      <c r="R93" s="197" t="str">
        <f t="shared" si="4"/>
        <v/>
      </c>
      <c r="S93" s="80" t="str">
        <f t="shared" si="5"/>
        <v/>
      </c>
      <c r="T93" s="80" t="str">
        <f t="shared" si="6"/>
        <v/>
      </c>
      <c r="U93" s="54"/>
      <c r="V93" s="79"/>
      <c r="W93" s="80" t="str">
        <f t="shared" si="7"/>
        <v/>
      </c>
      <c r="X93" s="201"/>
      <c r="Y93" s="80" t="str">
        <f t="shared" si="8"/>
        <v/>
      </c>
      <c r="Z93" s="54"/>
      <c r="AA93" s="53"/>
      <c r="AB93" s="53"/>
      <c r="AC93" s="53"/>
      <c r="AD93" s="53"/>
      <c r="AE93" s="81"/>
      <c r="AF93" s="75"/>
      <c r="AG93" s="22"/>
      <c r="AH93" s="22"/>
      <c r="AI93" s="22"/>
      <c r="AJ93" s="22"/>
      <c r="AK93" s="22"/>
      <c r="AL93" s="22"/>
      <c r="AM93" s="54"/>
      <c r="AN93" s="18"/>
      <c r="AO93" s="187"/>
      <c r="AQ93" s="32" t="str">
        <f t="shared" si="21"/>
        <v/>
      </c>
      <c r="AR93" s="32" t="str">
        <f t="shared" si="22"/>
        <v/>
      </c>
      <c r="AS93" s="32" t="str">
        <f t="shared" si="23"/>
        <v/>
      </c>
      <c r="AT93" s="32">
        <f t="shared" si="12"/>
        <v>0</v>
      </c>
      <c r="AU93" s="32">
        <f t="shared" si="13"/>
        <v>0</v>
      </c>
      <c r="AV93" s="32">
        <f t="shared" si="14"/>
        <v>0</v>
      </c>
      <c r="AW93" s="32">
        <f t="shared" si="15"/>
        <v>0</v>
      </c>
      <c r="AX93" s="32"/>
      <c r="AY93" s="32"/>
      <c r="AZ93" s="32"/>
      <c r="BD93" s="69" t="str">
        <f t="shared" si="16"/>
        <v>canbeinvalid</v>
      </c>
      <c r="BE93" s="32"/>
      <c r="BG93" s="1"/>
      <c r="BT93" t="str">
        <f t="shared" si="17"/>
        <v/>
      </c>
      <c r="BY93" t="str">
        <f t="shared" si="19"/>
        <v/>
      </c>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row>
    <row r="94" spans="1:164" x14ac:dyDescent="0.2">
      <c r="A94" s="14">
        <f t="shared" si="20"/>
        <v>63</v>
      </c>
      <c r="B94" s="75"/>
      <c r="C94" s="54"/>
      <c r="D94" s="21"/>
      <c r="E94" s="38"/>
      <c r="F94" s="76"/>
      <c r="G94" s="77"/>
      <c r="H94" s="21"/>
      <c r="I94" s="78"/>
      <c r="J94" s="78"/>
      <c r="K94" s="79"/>
      <c r="L94" s="80" t="str">
        <f t="shared" si="1"/>
        <v/>
      </c>
      <c r="M94" s="198"/>
      <c r="N94" s="80" t="str">
        <f t="shared" si="2"/>
        <v/>
      </c>
      <c r="O94" s="79"/>
      <c r="P94" s="80" t="str">
        <f t="shared" si="3"/>
        <v/>
      </c>
      <c r="Q94" s="198"/>
      <c r="R94" s="197" t="str">
        <f t="shared" si="4"/>
        <v/>
      </c>
      <c r="S94" s="80" t="str">
        <f t="shared" si="5"/>
        <v/>
      </c>
      <c r="T94" s="80" t="str">
        <f t="shared" si="6"/>
        <v/>
      </c>
      <c r="U94" s="54"/>
      <c r="V94" s="79"/>
      <c r="W94" s="80" t="str">
        <f t="shared" si="7"/>
        <v/>
      </c>
      <c r="X94" s="201"/>
      <c r="Y94" s="80" t="str">
        <f t="shared" si="8"/>
        <v/>
      </c>
      <c r="Z94" s="54"/>
      <c r="AA94" s="53"/>
      <c r="AB94" s="53"/>
      <c r="AC94" s="53"/>
      <c r="AD94" s="53"/>
      <c r="AE94" s="81"/>
      <c r="AF94" s="75"/>
      <c r="AG94" s="22"/>
      <c r="AH94" s="22"/>
      <c r="AI94" s="22"/>
      <c r="AJ94" s="22"/>
      <c r="AK94" s="22"/>
      <c r="AL94" s="22"/>
      <c r="AM94" s="54"/>
      <c r="AN94" s="18"/>
      <c r="AO94" s="187"/>
      <c r="AQ94" s="32" t="str">
        <f t="shared" si="21"/>
        <v/>
      </c>
      <c r="AR94" s="32" t="str">
        <f t="shared" si="22"/>
        <v/>
      </c>
      <c r="AS94" s="32" t="str">
        <f t="shared" si="23"/>
        <v/>
      </c>
      <c r="AT94" s="32">
        <f t="shared" si="12"/>
        <v>0</v>
      </c>
      <c r="AU94" s="32">
        <f t="shared" si="13"/>
        <v>0</v>
      </c>
      <c r="AV94" s="32">
        <f t="shared" si="14"/>
        <v>0</v>
      </c>
      <c r="AW94" s="32">
        <f t="shared" si="15"/>
        <v>0</v>
      </c>
      <c r="AX94" s="32"/>
      <c r="AY94" s="32"/>
      <c r="AZ94" s="32"/>
      <c r="BD94" s="69" t="str">
        <f t="shared" si="16"/>
        <v>canbeinvalid</v>
      </c>
      <c r="BE94" s="32"/>
      <c r="BG94" s="1"/>
      <c r="BT94" t="str">
        <f t="shared" si="17"/>
        <v/>
      </c>
      <c r="BY94" t="str">
        <f t="shared" si="19"/>
        <v/>
      </c>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row>
    <row r="95" spans="1:164" x14ac:dyDescent="0.2">
      <c r="A95" s="14">
        <f t="shared" si="20"/>
        <v>64</v>
      </c>
      <c r="B95" s="75"/>
      <c r="C95" s="54"/>
      <c r="D95" s="21"/>
      <c r="E95" s="38"/>
      <c r="F95" s="76"/>
      <c r="G95" s="77"/>
      <c r="H95" s="21"/>
      <c r="I95" s="78"/>
      <c r="J95" s="78"/>
      <c r="K95" s="79"/>
      <c r="L95" s="80" t="str">
        <f t="shared" si="1"/>
        <v/>
      </c>
      <c r="M95" s="198"/>
      <c r="N95" s="80" t="str">
        <f t="shared" si="2"/>
        <v/>
      </c>
      <c r="O95" s="79"/>
      <c r="P95" s="80" t="str">
        <f t="shared" si="3"/>
        <v/>
      </c>
      <c r="Q95" s="198"/>
      <c r="R95" s="197" t="str">
        <f t="shared" si="4"/>
        <v/>
      </c>
      <c r="S95" s="80" t="str">
        <f t="shared" si="5"/>
        <v/>
      </c>
      <c r="T95" s="80" t="str">
        <f t="shared" si="6"/>
        <v/>
      </c>
      <c r="U95" s="54"/>
      <c r="V95" s="79"/>
      <c r="W95" s="80" t="str">
        <f t="shared" si="7"/>
        <v/>
      </c>
      <c r="X95" s="201"/>
      <c r="Y95" s="80" t="str">
        <f t="shared" si="8"/>
        <v/>
      </c>
      <c r="Z95" s="54"/>
      <c r="AA95" s="53"/>
      <c r="AB95" s="53"/>
      <c r="AC95" s="53"/>
      <c r="AD95" s="53"/>
      <c r="AE95" s="81"/>
      <c r="AF95" s="75"/>
      <c r="AG95" s="22"/>
      <c r="AH95" s="22"/>
      <c r="AI95" s="22"/>
      <c r="AJ95" s="22"/>
      <c r="AK95" s="22"/>
      <c r="AL95" s="22"/>
      <c r="AM95" s="54"/>
      <c r="AN95" s="18"/>
      <c r="AO95" s="187"/>
      <c r="AQ95" s="32" t="str">
        <f t="shared" si="21"/>
        <v/>
      </c>
      <c r="AR95" s="32" t="str">
        <f t="shared" si="22"/>
        <v/>
      </c>
      <c r="AS95" s="32" t="str">
        <f t="shared" si="23"/>
        <v/>
      </c>
      <c r="AT95" s="32">
        <f t="shared" si="12"/>
        <v>0</v>
      </c>
      <c r="AU95" s="32">
        <f t="shared" si="13"/>
        <v>0</v>
      </c>
      <c r="AV95" s="32">
        <f t="shared" si="14"/>
        <v>0</v>
      </c>
      <c r="AW95" s="32">
        <f t="shared" si="15"/>
        <v>0</v>
      </c>
      <c r="AX95" s="32"/>
      <c r="AY95" s="32"/>
      <c r="AZ95" s="32"/>
      <c r="BD95" s="69" t="str">
        <f t="shared" si="16"/>
        <v>canbeinvalid</v>
      </c>
      <c r="BE95" s="32"/>
      <c r="BG95" s="1"/>
      <c r="BT95" t="str">
        <f t="shared" si="17"/>
        <v/>
      </c>
      <c r="BY95" t="str">
        <f t="shared" si="19"/>
        <v/>
      </c>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row>
    <row r="96" spans="1:164" x14ac:dyDescent="0.2">
      <c r="A96" s="14">
        <f t="shared" si="20"/>
        <v>65</v>
      </c>
      <c r="B96" s="75"/>
      <c r="C96" s="54"/>
      <c r="D96" s="21"/>
      <c r="E96" s="38"/>
      <c r="F96" s="76"/>
      <c r="G96" s="77"/>
      <c r="H96" s="21"/>
      <c r="I96" s="78"/>
      <c r="J96" s="78"/>
      <c r="K96" s="79"/>
      <c r="L96" s="80" t="str">
        <f t="shared" si="1"/>
        <v/>
      </c>
      <c r="M96" s="198"/>
      <c r="N96" s="80" t="str">
        <f t="shared" si="2"/>
        <v/>
      </c>
      <c r="O96" s="79"/>
      <c r="P96" s="80" t="str">
        <f t="shared" si="3"/>
        <v/>
      </c>
      <c r="Q96" s="198"/>
      <c r="R96" s="197" t="str">
        <f t="shared" si="4"/>
        <v/>
      </c>
      <c r="S96" s="80" t="str">
        <f t="shared" si="5"/>
        <v/>
      </c>
      <c r="T96" s="80" t="str">
        <f t="shared" si="6"/>
        <v/>
      </c>
      <c r="U96" s="54"/>
      <c r="V96" s="79"/>
      <c r="W96" s="80" t="str">
        <f t="shared" si="7"/>
        <v/>
      </c>
      <c r="X96" s="201"/>
      <c r="Y96" s="80" t="str">
        <f t="shared" si="8"/>
        <v/>
      </c>
      <c r="Z96" s="54"/>
      <c r="AA96" s="53"/>
      <c r="AB96" s="53"/>
      <c r="AC96" s="53"/>
      <c r="AD96" s="53"/>
      <c r="AE96" s="81"/>
      <c r="AF96" s="75"/>
      <c r="AG96" s="22"/>
      <c r="AH96" s="22"/>
      <c r="AI96" s="22"/>
      <c r="AJ96" s="22"/>
      <c r="AK96" s="22"/>
      <c r="AL96" s="22"/>
      <c r="AM96" s="54"/>
      <c r="AN96" s="18"/>
      <c r="AO96" s="187"/>
      <c r="AQ96" s="32" t="str">
        <f t="shared" si="21"/>
        <v/>
      </c>
      <c r="AR96" s="32" t="str">
        <f t="shared" si="22"/>
        <v/>
      </c>
      <c r="AS96" s="32" t="str">
        <f t="shared" si="23"/>
        <v/>
      </c>
      <c r="AT96" s="32">
        <f t="shared" si="12"/>
        <v>0</v>
      </c>
      <c r="AU96" s="32">
        <f t="shared" si="13"/>
        <v>0</v>
      </c>
      <c r="AV96" s="32">
        <f t="shared" si="14"/>
        <v>0</v>
      </c>
      <c r="AW96" s="32">
        <f t="shared" si="15"/>
        <v>0</v>
      </c>
      <c r="AX96" s="32"/>
      <c r="AY96" s="32"/>
      <c r="AZ96" s="32"/>
      <c r="BD96" s="69" t="str">
        <f t="shared" si="16"/>
        <v>canbeinvalid</v>
      </c>
      <c r="BE96" s="32"/>
      <c r="BG96" s="1"/>
      <c r="BT96" t="str">
        <f t="shared" si="17"/>
        <v/>
      </c>
      <c r="BY96" t="str">
        <f t="shared" ref="BY96:BY121" si="24">IF($C96="final",$Y96,"")</f>
        <v/>
      </c>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row>
    <row r="97" spans="1:164" x14ac:dyDescent="0.2">
      <c r="A97" s="14">
        <f t="shared" si="20"/>
        <v>66</v>
      </c>
      <c r="B97" s="75"/>
      <c r="C97" s="54"/>
      <c r="D97" s="21"/>
      <c r="E97" s="38"/>
      <c r="F97" s="76"/>
      <c r="G97" s="77"/>
      <c r="H97" s="21"/>
      <c r="I97" s="78"/>
      <c r="J97" s="78"/>
      <c r="K97" s="79"/>
      <c r="L97" s="80" t="str">
        <f t="shared" ref="L97:L121" si="25">IF(K97&lt;&gt;"",ROUND(K97,2),"")</f>
        <v/>
      </c>
      <c r="M97" s="198"/>
      <c r="N97" s="80" t="str">
        <f t="shared" ref="N97:N121" si="26">IF(AND(M97&lt;&gt;"",K$26&lt;&gt;""),IF(L$26="Additive",ROUND(ROUND(M97,2)+K$26,2),ROUND(ROUND(M97,2)*K$26,2)),"")</f>
        <v/>
      </c>
      <c r="O97" s="79"/>
      <c r="P97" s="80" t="str">
        <f t="shared" ref="P97:P121" si="27">IF(O97&lt;&gt;"",ROUND(O97,2),"")</f>
        <v/>
      </c>
      <c r="Q97" s="198"/>
      <c r="R97" s="197" t="str">
        <f t="shared" ref="R97:R121" si="28">IF(AND(Q97&lt;&gt;"",O$26&lt;&gt;""),IF(P$26="Additive",ROUND(ROUND(Q97,2)+O$26,2),ROUND(ROUND(Q97,2)*O$26,2)),"")</f>
        <v/>
      </c>
      <c r="S97" s="80" t="str">
        <f t="shared" ref="S97:S121" si="29">IF(AND(L97&lt;&gt;"",P97&lt;&gt;""),L97+P97,"")</f>
        <v/>
      </c>
      <c r="T97" s="80" t="str">
        <f t="shared" ref="T97:T121" si="30">IF(AND(N97&lt;&gt;"",R97&lt;&gt;""),N97+R97,"")</f>
        <v/>
      </c>
      <c r="U97" s="54"/>
      <c r="V97" s="79"/>
      <c r="W97" s="80" t="str">
        <f t="shared" ref="W97:W121" si="31">IF(V97&lt;&gt;"",ROUND(V97,2),"")</f>
        <v/>
      </c>
      <c r="X97" s="201"/>
      <c r="Y97" s="80" t="str">
        <f t="shared" ref="Y97:Y121" si="32">IF(AND(X97&lt;&gt;"",W$26&lt;&gt;""),IF(X$26="Additive",ROUND(ROUND(X97,2)+W$26,2),ROUND(ROUND(X97,2)*W$26,2)),"")</f>
        <v/>
      </c>
      <c r="Z97" s="54"/>
      <c r="AA97" s="53"/>
      <c r="AB97" s="53"/>
      <c r="AC97" s="53"/>
      <c r="AD97" s="53"/>
      <c r="AE97" s="81"/>
      <c r="AF97" s="75"/>
      <c r="AG97" s="22"/>
      <c r="AH97" s="22"/>
      <c r="AI97" s="22"/>
      <c r="AJ97" s="22"/>
      <c r="AK97" s="22"/>
      <c r="AL97" s="22"/>
      <c r="AM97" s="54"/>
      <c r="AN97" s="18"/>
      <c r="AO97" s="187"/>
      <c r="AQ97" s="32" t="str">
        <f t="shared" si="21"/>
        <v/>
      </c>
      <c r="AR97" s="32" t="str">
        <f t="shared" si="22"/>
        <v/>
      </c>
      <c r="AS97" s="32" t="str">
        <f t="shared" si="23"/>
        <v/>
      </c>
      <c r="AT97" s="32">
        <f t="shared" ref="AT97:AT121" si="33">IF(AND($C97="final",$F97=1,$U97="yes",OR($Z97="yes",$P$16&lt;&gt;"yes")),1,0)</f>
        <v>0</v>
      </c>
      <c r="AU97" s="32">
        <f t="shared" ref="AU97:AU121" si="34">IF(AND($C97="final",$F97=2,$U97="yes",OR($Z97="yes",$P$16&lt;&gt;"yes")),1,0)</f>
        <v>0</v>
      </c>
      <c r="AV97" s="32">
        <f t="shared" ref="AV97:AV121" si="35">IF(AND($C97="final",$F97=3,$U97="yes",OR($Z97="yes",$P$16&lt;&gt;"yes")),1,0)</f>
        <v>0</v>
      </c>
      <c r="AW97" s="32">
        <f t="shared" ref="AW97:AW121" si="36">IF(AND($C97="final",$F97=4,$U97="yes",OR($Z97="yes",$P$16&lt;&gt;"yes")),1,0)</f>
        <v>0</v>
      </c>
      <c r="AX97" s="32"/>
      <c r="AY97" s="32"/>
      <c r="AZ97" s="32"/>
      <c r="BD97" s="69" t="str">
        <f t="shared" ref="BD97:BD121" si="37">IF(OR($U97="yes",AND($Z97="yes",$P$16="yes")),"cantbeinvalid","canbeinvalid")</f>
        <v>canbeinvalid</v>
      </c>
      <c r="BE97" s="32"/>
      <c r="BG97" s="1"/>
      <c r="BT97" t="str">
        <f t="shared" ref="BT97:BT121" si="38">IF($C97="final",$T97,"")</f>
        <v/>
      </c>
      <c r="BY97" t="str">
        <f t="shared" si="24"/>
        <v/>
      </c>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row>
    <row r="98" spans="1:164" x14ac:dyDescent="0.2">
      <c r="A98" s="14">
        <f t="shared" si="20"/>
        <v>67</v>
      </c>
      <c r="B98" s="75"/>
      <c r="C98" s="54"/>
      <c r="D98" s="21"/>
      <c r="E98" s="38"/>
      <c r="F98" s="76"/>
      <c r="G98" s="77"/>
      <c r="H98" s="21"/>
      <c r="I98" s="78"/>
      <c r="J98" s="78"/>
      <c r="K98" s="79"/>
      <c r="L98" s="80" t="str">
        <f t="shared" si="25"/>
        <v/>
      </c>
      <c r="M98" s="198"/>
      <c r="N98" s="80" t="str">
        <f t="shared" si="26"/>
        <v/>
      </c>
      <c r="O98" s="79"/>
      <c r="P98" s="80" t="str">
        <f t="shared" si="27"/>
        <v/>
      </c>
      <c r="Q98" s="198"/>
      <c r="R98" s="197" t="str">
        <f t="shared" si="28"/>
        <v/>
      </c>
      <c r="S98" s="80" t="str">
        <f t="shared" si="29"/>
        <v/>
      </c>
      <c r="T98" s="80" t="str">
        <f t="shared" si="30"/>
        <v/>
      </c>
      <c r="U98" s="54"/>
      <c r="V98" s="79"/>
      <c r="W98" s="80" t="str">
        <f t="shared" si="31"/>
        <v/>
      </c>
      <c r="X98" s="201"/>
      <c r="Y98" s="80" t="str">
        <f t="shared" si="32"/>
        <v/>
      </c>
      <c r="Z98" s="54"/>
      <c r="AA98" s="53"/>
      <c r="AB98" s="53"/>
      <c r="AC98" s="53"/>
      <c r="AD98" s="53"/>
      <c r="AE98" s="81"/>
      <c r="AF98" s="75"/>
      <c r="AG98" s="22"/>
      <c r="AH98" s="22"/>
      <c r="AI98" s="22"/>
      <c r="AJ98" s="22"/>
      <c r="AK98" s="22"/>
      <c r="AL98" s="22"/>
      <c r="AM98" s="54"/>
      <c r="AN98" s="18"/>
      <c r="AO98" s="187"/>
      <c r="AQ98" s="32" t="str">
        <f t="shared" si="21"/>
        <v/>
      </c>
      <c r="AR98" s="32" t="str">
        <f t="shared" si="22"/>
        <v/>
      </c>
      <c r="AS98" s="32" t="str">
        <f t="shared" si="23"/>
        <v/>
      </c>
      <c r="AT98" s="32">
        <f t="shared" si="33"/>
        <v>0</v>
      </c>
      <c r="AU98" s="32">
        <f t="shared" si="34"/>
        <v>0</v>
      </c>
      <c r="AV98" s="32">
        <f t="shared" si="35"/>
        <v>0</v>
      </c>
      <c r="AW98" s="32">
        <f t="shared" si="36"/>
        <v>0</v>
      </c>
      <c r="AX98" s="32"/>
      <c r="AY98" s="32"/>
      <c r="AZ98" s="32"/>
      <c r="BD98" s="69" t="str">
        <f t="shared" si="37"/>
        <v>canbeinvalid</v>
      </c>
      <c r="BE98" s="32"/>
      <c r="BG98" s="1"/>
      <c r="BT98" t="str">
        <f t="shared" si="38"/>
        <v/>
      </c>
      <c r="BY98" t="str">
        <f t="shared" si="24"/>
        <v/>
      </c>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row>
    <row r="99" spans="1:164" x14ac:dyDescent="0.2">
      <c r="A99" s="14">
        <f t="shared" si="20"/>
        <v>68</v>
      </c>
      <c r="B99" s="75"/>
      <c r="C99" s="54"/>
      <c r="D99" s="21"/>
      <c r="E99" s="38"/>
      <c r="F99" s="76"/>
      <c r="G99" s="77"/>
      <c r="H99" s="21"/>
      <c r="I99" s="78"/>
      <c r="J99" s="78"/>
      <c r="K99" s="79"/>
      <c r="L99" s="80" t="str">
        <f t="shared" si="25"/>
        <v/>
      </c>
      <c r="M99" s="198"/>
      <c r="N99" s="80" t="str">
        <f t="shared" si="26"/>
        <v/>
      </c>
      <c r="O99" s="79"/>
      <c r="P99" s="80" t="str">
        <f t="shared" si="27"/>
        <v/>
      </c>
      <c r="Q99" s="198"/>
      <c r="R99" s="197" t="str">
        <f t="shared" si="28"/>
        <v/>
      </c>
      <c r="S99" s="80" t="str">
        <f t="shared" si="29"/>
        <v/>
      </c>
      <c r="T99" s="80" t="str">
        <f t="shared" si="30"/>
        <v/>
      </c>
      <c r="U99" s="54"/>
      <c r="V99" s="79"/>
      <c r="W99" s="80" t="str">
        <f t="shared" si="31"/>
        <v/>
      </c>
      <c r="X99" s="201"/>
      <c r="Y99" s="80" t="str">
        <f t="shared" si="32"/>
        <v/>
      </c>
      <c r="Z99" s="54"/>
      <c r="AA99" s="53"/>
      <c r="AB99" s="53"/>
      <c r="AC99" s="53"/>
      <c r="AD99" s="53"/>
      <c r="AE99" s="81"/>
      <c r="AF99" s="75"/>
      <c r="AG99" s="22"/>
      <c r="AH99" s="22"/>
      <c r="AI99" s="22"/>
      <c r="AJ99" s="22"/>
      <c r="AK99" s="22"/>
      <c r="AL99" s="22"/>
      <c r="AM99" s="54"/>
      <c r="AN99" s="18"/>
      <c r="AO99" s="187"/>
      <c r="AQ99" s="32" t="str">
        <f t="shared" si="21"/>
        <v/>
      </c>
      <c r="AR99" s="32" t="str">
        <f t="shared" si="22"/>
        <v/>
      </c>
      <c r="AS99" s="32" t="str">
        <f t="shared" si="23"/>
        <v/>
      </c>
      <c r="AT99" s="32">
        <f t="shared" si="33"/>
        <v>0</v>
      </c>
      <c r="AU99" s="32">
        <f t="shared" si="34"/>
        <v>0</v>
      </c>
      <c r="AV99" s="32">
        <f t="shared" si="35"/>
        <v>0</v>
      </c>
      <c r="AW99" s="32">
        <f t="shared" si="36"/>
        <v>0</v>
      </c>
      <c r="AX99" s="32"/>
      <c r="AY99" s="32"/>
      <c r="AZ99" s="32"/>
      <c r="BD99" s="69" t="str">
        <f t="shared" si="37"/>
        <v>canbeinvalid</v>
      </c>
      <c r="BE99" s="32"/>
      <c r="BG99" s="1"/>
      <c r="BT99" t="str">
        <f t="shared" si="38"/>
        <v/>
      </c>
      <c r="BY99" t="str">
        <f t="shared" si="24"/>
        <v/>
      </c>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row>
    <row r="100" spans="1:164" x14ac:dyDescent="0.2">
      <c r="A100" s="14">
        <f t="shared" si="20"/>
        <v>69</v>
      </c>
      <c r="B100" s="75"/>
      <c r="C100" s="54"/>
      <c r="D100" s="21"/>
      <c r="E100" s="38"/>
      <c r="F100" s="76"/>
      <c r="G100" s="77"/>
      <c r="H100" s="21"/>
      <c r="I100" s="78"/>
      <c r="J100" s="78"/>
      <c r="K100" s="79"/>
      <c r="L100" s="80" t="str">
        <f t="shared" si="25"/>
        <v/>
      </c>
      <c r="M100" s="198"/>
      <c r="N100" s="80" t="str">
        <f t="shared" si="26"/>
        <v/>
      </c>
      <c r="O100" s="79"/>
      <c r="P100" s="80" t="str">
        <f t="shared" si="27"/>
        <v/>
      </c>
      <c r="Q100" s="198"/>
      <c r="R100" s="197" t="str">
        <f t="shared" si="28"/>
        <v/>
      </c>
      <c r="S100" s="80" t="str">
        <f t="shared" si="29"/>
        <v/>
      </c>
      <c r="T100" s="80" t="str">
        <f t="shared" si="30"/>
        <v/>
      </c>
      <c r="U100" s="54"/>
      <c r="V100" s="79"/>
      <c r="W100" s="80" t="str">
        <f t="shared" si="31"/>
        <v/>
      </c>
      <c r="X100" s="201"/>
      <c r="Y100" s="80" t="str">
        <f t="shared" si="32"/>
        <v/>
      </c>
      <c r="Z100" s="54"/>
      <c r="AA100" s="53"/>
      <c r="AB100" s="53"/>
      <c r="AC100" s="53"/>
      <c r="AD100" s="53"/>
      <c r="AE100" s="81"/>
      <c r="AF100" s="75"/>
      <c r="AG100" s="22"/>
      <c r="AH100" s="22"/>
      <c r="AI100" s="22"/>
      <c r="AJ100" s="22"/>
      <c r="AK100" s="22"/>
      <c r="AL100" s="22"/>
      <c r="AM100" s="54"/>
      <c r="AN100" s="18"/>
      <c r="AO100" s="187"/>
      <c r="AQ100" s="32" t="str">
        <f t="shared" si="21"/>
        <v/>
      </c>
      <c r="AR100" s="32" t="str">
        <f t="shared" si="22"/>
        <v/>
      </c>
      <c r="AS100" s="32" t="str">
        <f t="shared" si="23"/>
        <v/>
      </c>
      <c r="AT100" s="32">
        <f t="shared" si="33"/>
        <v>0</v>
      </c>
      <c r="AU100" s="32">
        <f t="shared" si="34"/>
        <v>0</v>
      </c>
      <c r="AV100" s="32">
        <f t="shared" si="35"/>
        <v>0</v>
      </c>
      <c r="AW100" s="32">
        <f t="shared" si="36"/>
        <v>0</v>
      </c>
      <c r="AX100" s="32"/>
      <c r="AY100" s="32"/>
      <c r="AZ100" s="32"/>
      <c r="BD100" s="69" t="str">
        <f t="shared" si="37"/>
        <v>canbeinvalid</v>
      </c>
      <c r="BE100" s="32"/>
      <c r="BG100" s="1"/>
      <c r="BT100" t="str">
        <f t="shared" si="38"/>
        <v/>
      </c>
      <c r="BY100" t="str">
        <f t="shared" si="24"/>
        <v/>
      </c>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row>
    <row r="101" spans="1:164" x14ac:dyDescent="0.2">
      <c r="A101" s="14">
        <f t="shared" si="20"/>
        <v>70</v>
      </c>
      <c r="B101" s="75"/>
      <c r="C101" s="54"/>
      <c r="D101" s="21"/>
      <c r="E101" s="38"/>
      <c r="F101" s="76"/>
      <c r="G101" s="77"/>
      <c r="H101" s="21"/>
      <c r="I101" s="78"/>
      <c r="J101" s="78"/>
      <c r="K101" s="79"/>
      <c r="L101" s="80" t="str">
        <f t="shared" si="25"/>
        <v/>
      </c>
      <c r="M101" s="198"/>
      <c r="N101" s="80" t="str">
        <f t="shared" si="26"/>
        <v/>
      </c>
      <c r="O101" s="79"/>
      <c r="P101" s="80" t="str">
        <f t="shared" si="27"/>
        <v/>
      </c>
      <c r="Q101" s="198"/>
      <c r="R101" s="197" t="str">
        <f t="shared" si="28"/>
        <v/>
      </c>
      <c r="S101" s="80" t="str">
        <f t="shared" si="29"/>
        <v/>
      </c>
      <c r="T101" s="80" t="str">
        <f t="shared" si="30"/>
        <v/>
      </c>
      <c r="U101" s="54"/>
      <c r="V101" s="79"/>
      <c r="W101" s="80" t="str">
        <f t="shared" si="31"/>
        <v/>
      </c>
      <c r="X101" s="201"/>
      <c r="Y101" s="80" t="str">
        <f t="shared" si="32"/>
        <v/>
      </c>
      <c r="Z101" s="54"/>
      <c r="AA101" s="53"/>
      <c r="AB101" s="53"/>
      <c r="AC101" s="53"/>
      <c r="AD101" s="53"/>
      <c r="AE101" s="81"/>
      <c r="AF101" s="75"/>
      <c r="AG101" s="22"/>
      <c r="AH101" s="22"/>
      <c r="AI101" s="22"/>
      <c r="AJ101" s="22"/>
      <c r="AK101" s="22"/>
      <c r="AL101" s="22"/>
      <c r="AM101" s="54"/>
      <c r="AN101" s="18"/>
      <c r="AO101" s="187"/>
      <c r="AQ101" s="32" t="str">
        <f t="shared" si="21"/>
        <v/>
      </c>
      <c r="AR101" s="32" t="str">
        <f t="shared" si="22"/>
        <v/>
      </c>
      <c r="AS101" s="32" t="str">
        <f t="shared" si="23"/>
        <v/>
      </c>
      <c r="AT101" s="32">
        <f t="shared" si="33"/>
        <v>0</v>
      </c>
      <c r="AU101" s="32">
        <f t="shared" si="34"/>
        <v>0</v>
      </c>
      <c r="AV101" s="32">
        <f t="shared" si="35"/>
        <v>0</v>
      </c>
      <c r="AW101" s="32">
        <f t="shared" si="36"/>
        <v>0</v>
      </c>
      <c r="AX101" s="32"/>
      <c r="AY101" s="32"/>
      <c r="AZ101" s="32"/>
      <c r="BD101" s="69" t="str">
        <f t="shared" si="37"/>
        <v>canbeinvalid</v>
      </c>
      <c r="BE101" s="32"/>
      <c r="BG101" s="1"/>
      <c r="BT101" t="str">
        <f t="shared" si="38"/>
        <v/>
      </c>
      <c r="BY101" t="str">
        <f t="shared" si="24"/>
        <v/>
      </c>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row>
    <row r="102" spans="1:164" x14ac:dyDescent="0.2">
      <c r="A102" s="14">
        <f t="shared" si="20"/>
        <v>71</v>
      </c>
      <c r="B102" s="75"/>
      <c r="C102" s="54"/>
      <c r="D102" s="21"/>
      <c r="E102" s="38"/>
      <c r="F102" s="76"/>
      <c r="G102" s="77"/>
      <c r="H102" s="21"/>
      <c r="I102" s="78"/>
      <c r="J102" s="78"/>
      <c r="K102" s="79"/>
      <c r="L102" s="80" t="str">
        <f t="shared" si="25"/>
        <v/>
      </c>
      <c r="M102" s="198"/>
      <c r="N102" s="80" t="str">
        <f t="shared" si="26"/>
        <v/>
      </c>
      <c r="O102" s="79"/>
      <c r="P102" s="80" t="str">
        <f t="shared" si="27"/>
        <v/>
      </c>
      <c r="Q102" s="198"/>
      <c r="R102" s="197" t="str">
        <f t="shared" si="28"/>
        <v/>
      </c>
      <c r="S102" s="80" t="str">
        <f t="shared" si="29"/>
        <v/>
      </c>
      <c r="T102" s="80" t="str">
        <f t="shared" si="30"/>
        <v/>
      </c>
      <c r="U102" s="54"/>
      <c r="V102" s="79"/>
      <c r="W102" s="80" t="str">
        <f t="shared" si="31"/>
        <v/>
      </c>
      <c r="X102" s="201"/>
      <c r="Y102" s="80" t="str">
        <f t="shared" si="32"/>
        <v/>
      </c>
      <c r="Z102" s="54"/>
      <c r="AA102" s="53"/>
      <c r="AB102" s="53"/>
      <c r="AC102" s="53"/>
      <c r="AD102" s="53"/>
      <c r="AE102" s="81"/>
      <c r="AF102" s="75"/>
      <c r="AG102" s="22"/>
      <c r="AH102" s="22"/>
      <c r="AI102" s="22"/>
      <c r="AJ102" s="22"/>
      <c r="AK102" s="22"/>
      <c r="AL102" s="22"/>
      <c r="AM102" s="54"/>
      <c r="AN102" s="18"/>
      <c r="AO102" s="187"/>
      <c r="AQ102" s="32" t="str">
        <f t="shared" si="21"/>
        <v/>
      </c>
      <c r="AR102" s="32" t="str">
        <f t="shared" si="22"/>
        <v/>
      </c>
      <c r="AS102" s="32" t="str">
        <f t="shared" si="23"/>
        <v/>
      </c>
      <c r="AT102" s="32">
        <f t="shared" si="33"/>
        <v>0</v>
      </c>
      <c r="AU102" s="32">
        <f t="shared" si="34"/>
        <v>0</v>
      </c>
      <c r="AV102" s="32">
        <f t="shared" si="35"/>
        <v>0</v>
      </c>
      <c r="AW102" s="32">
        <f t="shared" si="36"/>
        <v>0</v>
      </c>
      <c r="AX102" s="32"/>
      <c r="AY102" s="32"/>
      <c r="AZ102" s="32"/>
      <c r="BD102" s="69" t="str">
        <f t="shared" si="37"/>
        <v>canbeinvalid</v>
      </c>
      <c r="BE102" s="32"/>
      <c r="BG102" s="1"/>
      <c r="BT102" t="str">
        <f t="shared" si="38"/>
        <v/>
      </c>
      <c r="BY102" t="str">
        <f t="shared" si="24"/>
        <v/>
      </c>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row>
    <row r="103" spans="1:164" x14ac:dyDescent="0.2">
      <c r="A103" s="14">
        <f t="shared" si="20"/>
        <v>72</v>
      </c>
      <c r="B103" s="75"/>
      <c r="C103" s="54"/>
      <c r="D103" s="21"/>
      <c r="E103" s="38"/>
      <c r="F103" s="76"/>
      <c r="G103" s="77"/>
      <c r="H103" s="21"/>
      <c r="I103" s="78"/>
      <c r="J103" s="78"/>
      <c r="K103" s="79"/>
      <c r="L103" s="80" t="str">
        <f t="shared" si="25"/>
        <v/>
      </c>
      <c r="M103" s="198"/>
      <c r="N103" s="80" t="str">
        <f t="shared" si="26"/>
        <v/>
      </c>
      <c r="O103" s="79"/>
      <c r="P103" s="80" t="str">
        <f t="shared" si="27"/>
        <v/>
      </c>
      <c r="Q103" s="198"/>
      <c r="R103" s="197" t="str">
        <f t="shared" si="28"/>
        <v/>
      </c>
      <c r="S103" s="80" t="str">
        <f t="shared" si="29"/>
        <v/>
      </c>
      <c r="T103" s="80" t="str">
        <f t="shared" si="30"/>
        <v/>
      </c>
      <c r="U103" s="54"/>
      <c r="V103" s="79"/>
      <c r="W103" s="80" t="str">
        <f t="shared" si="31"/>
        <v/>
      </c>
      <c r="X103" s="201"/>
      <c r="Y103" s="80" t="str">
        <f t="shared" si="32"/>
        <v/>
      </c>
      <c r="Z103" s="54"/>
      <c r="AA103" s="53"/>
      <c r="AB103" s="53"/>
      <c r="AC103" s="53"/>
      <c r="AD103" s="53"/>
      <c r="AE103" s="81"/>
      <c r="AF103" s="75"/>
      <c r="AG103" s="22"/>
      <c r="AH103" s="22"/>
      <c r="AI103" s="22"/>
      <c r="AJ103" s="22"/>
      <c r="AK103" s="22"/>
      <c r="AL103" s="22"/>
      <c r="AM103" s="54"/>
      <c r="AN103" s="18"/>
      <c r="AO103" s="187"/>
      <c r="AQ103" s="32" t="str">
        <f t="shared" si="21"/>
        <v/>
      </c>
      <c r="AR103" s="32" t="str">
        <f t="shared" si="22"/>
        <v/>
      </c>
      <c r="AS103" s="32" t="str">
        <f t="shared" si="23"/>
        <v/>
      </c>
      <c r="AT103" s="32">
        <f t="shared" si="33"/>
        <v>0</v>
      </c>
      <c r="AU103" s="32">
        <f t="shared" si="34"/>
        <v>0</v>
      </c>
      <c r="AV103" s="32">
        <f t="shared" si="35"/>
        <v>0</v>
      </c>
      <c r="AW103" s="32">
        <f t="shared" si="36"/>
        <v>0</v>
      </c>
      <c r="AX103" s="32"/>
      <c r="AY103" s="32"/>
      <c r="AZ103" s="32"/>
      <c r="BD103" s="69" t="str">
        <f t="shared" si="37"/>
        <v>canbeinvalid</v>
      </c>
      <c r="BE103" s="32"/>
      <c r="BG103" s="1"/>
      <c r="BT103" t="str">
        <f t="shared" si="38"/>
        <v/>
      </c>
      <c r="BY103" t="str">
        <f t="shared" si="24"/>
        <v/>
      </c>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row>
    <row r="104" spans="1:164" x14ac:dyDescent="0.2">
      <c r="A104" s="14">
        <f t="shared" si="20"/>
        <v>73</v>
      </c>
      <c r="B104" s="75"/>
      <c r="C104" s="54"/>
      <c r="D104" s="21"/>
      <c r="E104" s="38"/>
      <c r="F104" s="76"/>
      <c r="G104" s="77"/>
      <c r="H104" s="21"/>
      <c r="I104" s="78"/>
      <c r="J104" s="78"/>
      <c r="K104" s="79"/>
      <c r="L104" s="80" t="str">
        <f t="shared" si="25"/>
        <v/>
      </c>
      <c r="M104" s="198"/>
      <c r="N104" s="80" t="str">
        <f t="shared" si="26"/>
        <v/>
      </c>
      <c r="O104" s="79"/>
      <c r="P104" s="80" t="str">
        <f t="shared" si="27"/>
        <v/>
      </c>
      <c r="Q104" s="198"/>
      <c r="R104" s="197" t="str">
        <f t="shared" si="28"/>
        <v/>
      </c>
      <c r="S104" s="80" t="str">
        <f t="shared" si="29"/>
        <v/>
      </c>
      <c r="T104" s="80" t="str">
        <f t="shared" si="30"/>
        <v/>
      </c>
      <c r="U104" s="54"/>
      <c r="V104" s="79"/>
      <c r="W104" s="80" t="str">
        <f t="shared" si="31"/>
        <v/>
      </c>
      <c r="X104" s="201"/>
      <c r="Y104" s="80" t="str">
        <f t="shared" si="32"/>
        <v/>
      </c>
      <c r="Z104" s="54"/>
      <c r="AA104" s="53"/>
      <c r="AB104" s="53"/>
      <c r="AC104" s="53"/>
      <c r="AD104" s="53"/>
      <c r="AE104" s="81"/>
      <c r="AF104" s="75"/>
      <c r="AG104" s="22"/>
      <c r="AH104" s="22"/>
      <c r="AI104" s="22"/>
      <c r="AJ104" s="22"/>
      <c r="AK104" s="22"/>
      <c r="AL104" s="22"/>
      <c r="AM104" s="54"/>
      <c r="AN104" s="18"/>
      <c r="AO104" s="187"/>
      <c r="AQ104" s="32" t="str">
        <f t="shared" si="21"/>
        <v/>
      </c>
      <c r="AR104" s="32" t="str">
        <f t="shared" si="22"/>
        <v/>
      </c>
      <c r="AS104" s="32" t="str">
        <f t="shared" si="23"/>
        <v/>
      </c>
      <c r="AT104" s="32">
        <f t="shared" si="33"/>
        <v>0</v>
      </c>
      <c r="AU104" s="32">
        <f t="shared" si="34"/>
        <v>0</v>
      </c>
      <c r="AV104" s="32">
        <f t="shared" si="35"/>
        <v>0</v>
      </c>
      <c r="AW104" s="32">
        <f t="shared" si="36"/>
        <v>0</v>
      </c>
      <c r="AX104" s="32"/>
      <c r="AY104" s="32"/>
      <c r="AZ104" s="32"/>
      <c r="BD104" s="69" t="str">
        <f t="shared" si="37"/>
        <v>canbeinvalid</v>
      </c>
      <c r="BE104" s="32"/>
      <c r="BG104" s="1"/>
      <c r="BT104" t="str">
        <f t="shared" si="38"/>
        <v/>
      </c>
      <c r="BY104" t="str">
        <f t="shared" si="24"/>
        <v/>
      </c>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row>
    <row r="105" spans="1:164" x14ac:dyDescent="0.2">
      <c r="A105" s="14">
        <f t="shared" si="20"/>
        <v>74</v>
      </c>
      <c r="B105" s="75"/>
      <c r="C105" s="54"/>
      <c r="D105" s="21"/>
      <c r="E105" s="38"/>
      <c r="F105" s="76"/>
      <c r="G105" s="77"/>
      <c r="H105" s="21"/>
      <c r="I105" s="78"/>
      <c r="J105" s="78"/>
      <c r="K105" s="79"/>
      <c r="L105" s="80" t="str">
        <f t="shared" si="25"/>
        <v/>
      </c>
      <c r="M105" s="198"/>
      <c r="N105" s="80" t="str">
        <f t="shared" si="26"/>
        <v/>
      </c>
      <c r="O105" s="79"/>
      <c r="P105" s="80" t="str">
        <f t="shared" si="27"/>
        <v/>
      </c>
      <c r="Q105" s="198"/>
      <c r="R105" s="197" t="str">
        <f t="shared" si="28"/>
        <v/>
      </c>
      <c r="S105" s="80" t="str">
        <f t="shared" si="29"/>
        <v/>
      </c>
      <c r="T105" s="80" t="str">
        <f t="shared" si="30"/>
        <v/>
      </c>
      <c r="U105" s="54"/>
      <c r="V105" s="79"/>
      <c r="W105" s="80" t="str">
        <f t="shared" si="31"/>
        <v/>
      </c>
      <c r="X105" s="201"/>
      <c r="Y105" s="80" t="str">
        <f t="shared" si="32"/>
        <v/>
      </c>
      <c r="Z105" s="54"/>
      <c r="AA105" s="53"/>
      <c r="AB105" s="53"/>
      <c r="AC105" s="53"/>
      <c r="AD105" s="53"/>
      <c r="AE105" s="81"/>
      <c r="AF105" s="75"/>
      <c r="AG105" s="22"/>
      <c r="AH105" s="22"/>
      <c r="AI105" s="22"/>
      <c r="AJ105" s="22"/>
      <c r="AK105" s="22"/>
      <c r="AL105" s="22"/>
      <c r="AM105" s="54"/>
      <c r="AN105" s="18"/>
      <c r="AO105" s="187"/>
      <c r="AQ105" s="32" t="str">
        <f t="shared" si="21"/>
        <v/>
      </c>
      <c r="AR105" s="32" t="str">
        <f t="shared" si="22"/>
        <v/>
      </c>
      <c r="AS105" s="32" t="str">
        <f t="shared" si="23"/>
        <v/>
      </c>
      <c r="AT105" s="32">
        <f t="shared" si="33"/>
        <v>0</v>
      </c>
      <c r="AU105" s="32">
        <f t="shared" si="34"/>
        <v>0</v>
      </c>
      <c r="AV105" s="32">
        <f t="shared" si="35"/>
        <v>0</v>
      </c>
      <c r="AW105" s="32">
        <f t="shared" si="36"/>
        <v>0</v>
      </c>
      <c r="AX105" s="32"/>
      <c r="AY105" s="32"/>
      <c r="AZ105" s="32"/>
      <c r="BD105" s="69" t="str">
        <f t="shared" si="37"/>
        <v>canbeinvalid</v>
      </c>
      <c r="BE105" s="32"/>
      <c r="BG105" s="1"/>
      <c r="BT105" t="str">
        <f t="shared" si="38"/>
        <v/>
      </c>
      <c r="BY105" t="str">
        <f t="shared" si="24"/>
        <v/>
      </c>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row>
    <row r="106" spans="1:164" x14ac:dyDescent="0.2">
      <c r="A106" s="14">
        <f t="shared" si="20"/>
        <v>75</v>
      </c>
      <c r="B106" s="75"/>
      <c r="C106" s="54"/>
      <c r="D106" s="21"/>
      <c r="E106" s="38"/>
      <c r="F106" s="76"/>
      <c r="G106" s="77"/>
      <c r="H106" s="21"/>
      <c r="I106" s="78"/>
      <c r="J106" s="78"/>
      <c r="K106" s="79"/>
      <c r="L106" s="80" t="str">
        <f t="shared" si="25"/>
        <v/>
      </c>
      <c r="M106" s="198"/>
      <c r="N106" s="80" t="str">
        <f t="shared" si="26"/>
        <v/>
      </c>
      <c r="O106" s="79"/>
      <c r="P106" s="80" t="str">
        <f t="shared" si="27"/>
        <v/>
      </c>
      <c r="Q106" s="198"/>
      <c r="R106" s="197" t="str">
        <f t="shared" si="28"/>
        <v/>
      </c>
      <c r="S106" s="80" t="str">
        <f t="shared" si="29"/>
        <v/>
      </c>
      <c r="T106" s="80" t="str">
        <f t="shared" si="30"/>
        <v/>
      </c>
      <c r="U106" s="54"/>
      <c r="V106" s="79"/>
      <c r="W106" s="80" t="str">
        <f t="shared" si="31"/>
        <v/>
      </c>
      <c r="X106" s="201"/>
      <c r="Y106" s="80" t="str">
        <f t="shared" si="32"/>
        <v/>
      </c>
      <c r="Z106" s="54"/>
      <c r="AA106" s="53"/>
      <c r="AB106" s="53"/>
      <c r="AC106" s="53"/>
      <c r="AD106" s="53"/>
      <c r="AE106" s="81"/>
      <c r="AF106" s="75"/>
      <c r="AG106" s="22"/>
      <c r="AH106" s="22"/>
      <c r="AI106" s="22"/>
      <c r="AJ106" s="22"/>
      <c r="AK106" s="22"/>
      <c r="AL106" s="22"/>
      <c r="AM106" s="54"/>
      <c r="AN106" s="18"/>
      <c r="AO106" s="187"/>
      <c r="AQ106" s="32" t="str">
        <f t="shared" si="21"/>
        <v/>
      </c>
      <c r="AR106" s="32" t="str">
        <f t="shared" si="22"/>
        <v/>
      </c>
      <c r="AS106" s="32" t="str">
        <f t="shared" si="23"/>
        <v/>
      </c>
      <c r="AT106" s="32">
        <f t="shared" si="33"/>
        <v>0</v>
      </c>
      <c r="AU106" s="32">
        <f t="shared" si="34"/>
        <v>0</v>
      </c>
      <c r="AV106" s="32">
        <f t="shared" si="35"/>
        <v>0</v>
      </c>
      <c r="AW106" s="32">
        <f t="shared" si="36"/>
        <v>0</v>
      </c>
      <c r="AX106" s="32"/>
      <c r="AY106" s="32"/>
      <c r="AZ106" s="32"/>
      <c r="BD106" s="69" t="str">
        <f t="shared" si="37"/>
        <v>canbeinvalid</v>
      </c>
      <c r="BE106" s="32"/>
      <c r="BG106" s="1"/>
      <c r="BT106" t="str">
        <f t="shared" si="38"/>
        <v/>
      </c>
      <c r="BY106" t="str">
        <f t="shared" si="24"/>
        <v/>
      </c>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row>
    <row r="107" spans="1:164" x14ac:dyDescent="0.2">
      <c r="A107" s="14">
        <f t="shared" si="20"/>
        <v>76</v>
      </c>
      <c r="B107" s="75"/>
      <c r="C107" s="54"/>
      <c r="D107" s="21"/>
      <c r="E107" s="38"/>
      <c r="F107" s="76"/>
      <c r="G107" s="77"/>
      <c r="H107" s="21"/>
      <c r="I107" s="78"/>
      <c r="J107" s="78"/>
      <c r="K107" s="79"/>
      <c r="L107" s="80" t="str">
        <f t="shared" si="25"/>
        <v/>
      </c>
      <c r="M107" s="198"/>
      <c r="N107" s="80" t="str">
        <f t="shared" si="26"/>
        <v/>
      </c>
      <c r="O107" s="79"/>
      <c r="P107" s="80" t="str">
        <f t="shared" si="27"/>
        <v/>
      </c>
      <c r="Q107" s="198"/>
      <c r="R107" s="197" t="str">
        <f t="shared" si="28"/>
        <v/>
      </c>
      <c r="S107" s="80" t="str">
        <f t="shared" si="29"/>
        <v/>
      </c>
      <c r="T107" s="80" t="str">
        <f t="shared" si="30"/>
        <v/>
      </c>
      <c r="U107" s="54"/>
      <c r="V107" s="79"/>
      <c r="W107" s="80" t="str">
        <f t="shared" si="31"/>
        <v/>
      </c>
      <c r="X107" s="201"/>
      <c r="Y107" s="80" t="str">
        <f t="shared" si="32"/>
        <v/>
      </c>
      <c r="Z107" s="54"/>
      <c r="AA107" s="53"/>
      <c r="AB107" s="53"/>
      <c r="AC107" s="53"/>
      <c r="AD107" s="53"/>
      <c r="AE107" s="81"/>
      <c r="AF107" s="75"/>
      <c r="AG107" s="22"/>
      <c r="AH107" s="22"/>
      <c r="AI107" s="22"/>
      <c r="AJ107" s="22"/>
      <c r="AK107" s="22"/>
      <c r="AL107" s="22"/>
      <c r="AM107" s="54"/>
      <c r="AN107" s="18"/>
      <c r="AO107" s="187"/>
      <c r="AQ107" s="32" t="str">
        <f t="shared" si="21"/>
        <v/>
      </c>
      <c r="AR107" s="32" t="str">
        <f t="shared" si="22"/>
        <v/>
      </c>
      <c r="AS107" s="32" t="str">
        <f t="shared" si="23"/>
        <v/>
      </c>
      <c r="AT107" s="32">
        <f t="shared" si="33"/>
        <v>0</v>
      </c>
      <c r="AU107" s="32">
        <f t="shared" si="34"/>
        <v>0</v>
      </c>
      <c r="AV107" s="32">
        <f t="shared" si="35"/>
        <v>0</v>
      </c>
      <c r="AW107" s="32">
        <f t="shared" si="36"/>
        <v>0</v>
      </c>
      <c r="AX107" s="32"/>
      <c r="AY107" s="32"/>
      <c r="AZ107" s="32"/>
      <c r="BD107" s="69" t="str">
        <f t="shared" si="37"/>
        <v>canbeinvalid</v>
      </c>
      <c r="BE107" s="32"/>
      <c r="BG107" s="1"/>
      <c r="BT107" t="str">
        <f t="shared" si="38"/>
        <v/>
      </c>
      <c r="BY107" t="str">
        <f t="shared" si="24"/>
        <v/>
      </c>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row>
    <row r="108" spans="1:164" x14ac:dyDescent="0.2">
      <c r="A108" s="14">
        <f t="shared" si="20"/>
        <v>77</v>
      </c>
      <c r="B108" s="75"/>
      <c r="C108" s="54"/>
      <c r="D108" s="21"/>
      <c r="E108" s="38"/>
      <c r="F108" s="76"/>
      <c r="G108" s="77"/>
      <c r="H108" s="21"/>
      <c r="I108" s="78"/>
      <c r="J108" s="78"/>
      <c r="K108" s="79"/>
      <c r="L108" s="80" t="str">
        <f t="shared" si="25"/>
        <v/>
      </c>
      <c r="M108" s="198"/>
      <c r="N108" s="80" t="str">
        <f t="shared" si="26"/>
        <v/>
      </c>
      <c r="O108" s="79"/>
      <c r="P108" s="80" t="str">
        <f t="shared" si="27"/>
        <v/>
      </c>
      <c r="Q108" s="198"/>
      <c r="R108" s="197" t="str">
        <f t="shared" si="28"/>
        <v/>
      </c>
      <c r="S108" s="80" t="str">
        <f t="shared" si="29"/>
        <v/>
      </c>
      <c r="T108" s="80" t="str">
        <f t="shared" si="30"/>
        <v/>
      </c>
      <c r="U108" s="54"/>
      <c r="V108" s="79"/>
      <c r="W108" s="80" t="str">
        <f t="shared" si="31"/>
        <v/>
      </c>
      <c r="X108" s="201"/>
      <c r="Y108" s="80" t="str">
        <f t="shared" si="32"/>
        <v/>
      </c>
      <c r="Z108" s="54"/>
      <c r="AA108" s="53"/>
      <c r="AB108" s="53"/>
      <c r="AC108" s="53"/>
      <c r="AD108" s="53"/>
      <c r="AE108" s="81"/>
      <c r="AF108" s="75"/>
      <c r="AG108" s="22"/>
      <c r="AH108" s="22"/>
      <c r="AI108" s="22"/>
      <c r="AJ108" s="22"/>
      <c r="AK108" s="22"/>
      <c r="AL108" s="22"/>
      <c r="AM108" s="54"/>
      <c r="AN108" s="18"/>
      <c r="AO108" s="187"/>
      <c r="AQ108" s="32" t="str">
        <f t="shared" si="21"/>
        <v/>
      </c>
      <c r="AR108" s="32" t="str">
        <f t="shared" si="22"/>
        <v/>
      </c>
      <c r="AS108" s="32" t="str">
        <f t="shared" si="23"/>
        <v/>
      </c>
      <c r="AT108" s="32">
        <f t="shared" si="33"/>
        <v>0</v>
      </c>
      <c r="AU108" s="32">
        <f t="shared" si="34"/>
        <v>0</v>
      </c>
      <c r="AV108" s="32">
        <f t="shared" si="35"/>
        <v>0</v>
      </c>
      <c r="AW108" s="32">
        <f t="shared" si="36"/>
        <v>0</v>
      </c>
      <c r="AX108" s="32"/>
      <c r="AY108" s="32"/>
      <c r="AZ108" s="32"/>
      <c r="BD108" s="69" t="str">
        <f t="shared" si="37"/>
        <v>canbeinvalid</v>
      </c>
      <c r="BE108" s="32"/>
      <c r="BG108" s="1"/>
      <c r="BT108" t="str">
        <f t="shared" si="38"/>
        <v/>
      </c>
      <c r="BY108" t="str">
        <f t="shared" si="24"/>
        <v/>
      </c>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row>
    <row r="109" spans="1:164" x14ac:dyDescent="0.2">
      <c r="A109" s="14">
        <f t="shared" ref="A109:A121" si="39">A108+1</f>
        <v>78</v>
      </c>
      <c r="B109" s="75"/>
      <c r="C109" s="54"/>
      <c r="D109" s="21"/>
      <c r="E109" s="38"/>
      <c r="F109" s="76"/>
      <c r="G109" s="77"/>
      <c r="H109" s="21"/>
      <c r="I109" s="78"/>
      <c r="J109" s="78"/>
      <c r="K109" s="79"/>
      <c r="L109" s="80" t="str">
        <f t="shared" si="25"/>
        <v/>
      </c>
      <c r="M109" s="198"/>
      <c r="N109" s="80" t="str">
        <f t="shared" si="26"/>
        <v/>
      </c>
      <c r="O109" s="79"/>
      <c r="P109" s="80" t="str">
        <f t="shared" si="27"/>
        <v/>
      </c>
      <c r="Q109" s="198"/>
      <c r="R109" s="197" t="str">
        <f t="shared" si="28"/>
        <v/>
      </c>
      <c r="S109" s="80" t="str">
        <f t="shared" si="29"/>
        <v/>
      </c>
      <c r="T109" s="80" t="str">
        <f t="shared" si="30"/>
        <v/>
      </c>
      <c r="U109" s="54"/>
      <c r="V109" s="79"/>
      <c r="W109" s="80" t="str">
        <f t="shared" si="31"/>
        <v/>
      </c>
      <c r="X109" s="201"/>
      <c r="Y109" s="80" t="str">
        <f t="shared" si="32"/>
        <v/>
      </c>
      <c r="Z109" s="54"/>
      <c r="AA109" s="53"/>
      <c r="AB109" s="53"/>
      <c r="AC109" s="53"/>
      <c r="AD109" s="53"/>
      <c r="AE109" s="81"/>
      <c r="AF109" s="75"/>
      <c r="AG109" s="22"/>
      <c r="AH109" s="22"/>
      <c r="AI109" s="22"/>
      <c r="AJ109" s="22"/>
      <c r="AK109" s="22"/>
      <c r="AL109" s="22"/>
      <c r="AM109" s="54"/>
      <c r="AN109" s="18"/>
      <c r="AO109" s="187"/>
      <c r="AQ109" s="32" t="str">
        <f t="shared" ref="AQ109:AQ121" si="40">IF(D109&lt;&gt;"",YEAR(D109),"")</f>
        <v/>
      </c>
      <c r="AR109" s="32" t="str">
        <f t="shared" ref="AR109:AR121" si="41">IF(D109&lt;&gt;"",MONTH(D109),"")</f>
        <v/>
      </c>
      <c r="AS109" s="32" t="str">
        <f t="shared" ref="AS109:AS121" si="42">IF(D109&lt;&gt;"",DAY(D109),"")</f>
        <v/>
      </c>
      <c r="AT109" s="32">
        <f t="shared" si="33"/>
        <v>0</v>
      </c>
      <c r="AU109" s="32">
        <f t="shared" si="34"/>
        <v>0</v>
      </c>
      <c r="AV109" s="32">
        <f t="shared" si="35"/>
        <v>0</v>
      </c>
      <c r="AW109" s="32">
        <f t="shared" si="36"/>
        <v>0</v>
      </c>
      <c r="AX109" s="32"/>
      <c r="AY109" s="32"/>
      <c r="AZ109" s="32"/>
      <c r="BD109" s="69" t="str">
        <f t="shared" si="37"/>
        <v>canbeinvalid</v>
      </c>
      <c r="BE109" s="32"/>
      <c r="BG109" s="1"/>
      <c r="BT109" t="str">
        <f t="shared" si="38"/>
        <v/>
      </c>
      <c r="BY109" t="str">
        <f t="shared" si="24"/>
        <v/>
      </c>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row>
    <row r="110" spans="1:164" x14ac:dyDescent="0.2">
      <c r="A110" s="14">
        <f t="shared" si="39"/>
        <v>79</v>
      </c>
      <c r="B110" s="75"/>
      <c r="C110" s="54"/>
      <c r="D110" s="21"/>
      <c r="E110" s="38"/>
      <c r="F110" s="76"/>
      <c r="G110" s="77"/>
      <c r="H110" s="21"/>
      <c r="I110" s="78"/>
      <c r="J110" s="78"/>
      <c r="K110" s="79"/>
      <c r="L110" s="80" t="str">
        <f t="shared" si="25"/>
        <v/>
      </c>
      <c r="M110" s="198"/>
      <c r="N110" s="80" t="str">
        <f t="shared" si="26"/>
        <v/>
      </c>
      <c r="O110" s="79"/>
      <c r="P110" s="80" t="str">
        <f t="shared" si="27"/>
        <v/>
      </c>
      <c r="Q110" s="198"/>
      <c r="R110" s="197" t="str">
        <f t="shared" si="28"/>
        <v/>
      </c>
      <c r="S110" s="80" t="str">
        <f t="shared" si="29"/>
        <v/>
      </c>
      <c r="T110" s="80" t="str">
        <f t="shared" si="30"/>
        <v/>
      </c>
      <c r="U110" s="54"/>
      <c r="V110" s="79"/>
      <c r="W110" s="80" t="str">
        <f t="shared" si="31"/>
        <v/>
      </c>
      <c r="X110" s="201"/>
      <c r="Y110" s="80" t="str">
        <f t="shared" si="32"/>
        <v/>
      </c>
      <c r="Z110" s="54"/>
      <c r="AA110" s="53"/>
      <c r="AB110" s="53"/>
      <c r="AC110" s="53"/>
      <c r="AD110" s="53"/>
      <c r="AE110" s="81"/>
      <c r="AF110" s="75"/>
      <c r="AG110" s="22"/>
      <c r="AH110" s="22"/>
      <c r="AI110" s="22"/>
      <c r="AJ110" s="22"/>
      <c r="AK110" s="22"/>
      <c r="AL110" s="22"/>
      <c r="AM110" s="54"/>
      <c r="AN110" s="18"/>
      <c r="AO110" s="187"/>
      <c r="AQ110" s="32" t="str">
        <f t="shared" si="40"/>
        <v/>
      </c>
      <c r="AR110" s="32" t="str">
        <f t="shared" si="41"/>
        <v/>
      </c>
      <c r="AS110" s="32" t="str">
        <f t="shared" si="42"/>
        <v/>
      </c>
      <c r="AT110" s="32">
        <f t="shared" si="33"/>
        <v>0</v>
      </c>
      <c r="AU110" s="32">
        <f t="shared" si="34"/>
        <v>0</v>
      </c>
      <c r="AV110" s="32">
        <f t="shared" si="35"/>
        <v>0</v>
      </c>
      <c r="AW110" s="32">
        <f t="shared" si="36"/>
        <v>0</v>
      </c>
      <c r="AX110" s="32"/>
      <c r="AY110" s="32"/>
      <c r="AZ110" s="32"/>
      <c r="BD110" s="69" t="str">
        <f t="shared" si="37"/>
        <v>canbeinvalid</v>
      </c>
      <c r="BE110" s="32"/>
      <c r="BG110" s="1"/>
      <c r="BT110" t="str">
        <f t="shared" si="38"/>
        <v/>
      </c>
      <c r="BY110" t="str">
        <f t="shared" si="24"/>
        <v/>
      </c>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row>
    <row r="111" spans="1:164" x14ac:dyDescent="0.2">
      <c r="A111" s="14">
        <f t="shared" si="39"/>
        <v>80</v>
      </c>
      <c r="B111" s="75"/>
      <c r="C111" s="54"/>
      <c r="D111" s="21"/>
      <c r="E111" s="38"/>
      <c r="F111" s="76"/>
      <c r="G111" s="77"/>
      <c r="H111" s="21"/>
      <c r="I111" s="78"/>
      <c r="J111" s="78"/>
      <c r="K111" s="79"/>
      <c r="L111" s="80" t="str">
        <f t="shared" si="25"/>
        <v/>
      </c>
      <c r="M111" s="198"/>
      <c r="N111" s="80" t="str">
        <f t="shared" si="26"/>
        <v/>
      </c>
      <c r="O111" s="79"/>
      <c r="P111" s="80" t="str">
        <f t="shared" si="27"/>
        <v/>
      </c>
      <c r="Q111" s="198"/>
      <c r="R111" s="197" t="str">
        <f t="shared" si="28"/>
        <v/>
      </c>
      <c r="S111" s="80" t="str">
        <f t="shared" si="29"/>
        <v/>
      </c>
      <c r="T111" s="80" t="str">
        <f t="shared" si="30"/>
        <v/>
      </c>
      <c r="U111" s="54"/>
      <c r="V111" s="79"/>
      <c r="W111" s="80" t="str">
        <f t="shared" si="31"/>
        <v/>
      </c>
      <c r="X111" s="201"/>
      <c r="Y111" s="80" t="str">
        <f t="shared" si="32"/>
        <v/>
      </c>
      <c r="Z111" s="54"/>
      <c r="AA111" s="53"/>
      <c r="AB111" s="53"/>
      <c r="AC111" s="53"/>
      <c r="AD111" s="53"/>
      <c r="AE111" s="81"/>
      <c r="AF111" s="75"/>
      <c r="AG111" s="22"/>
      <c r="AH111" s="22"/>
      <c r="AI111" s="22"/>
      <c r="AJ111" s="22"/>
      <c r="AK111" s="22"/>
      <c r="AL111" s="22"/>
      <c r="AM111" s="54"/>
      <c r="AN111" s="18"/>
      <c r="AO111" s="187"/>
      <c r="AQ111" s="32" t="str">
        <f t="shared" si="40"/>
        <v/>
      </c>
      <c r="AR111" s="32" t="str">
        <f t="shared" si="41"/>
        <v/>
      </c>
      <c r="AS111" s="32" t="str">
        <f t="shared" si="42"/>
        <v/>
      </c>
      <c r="AT111" s="32">
        <f t="shared" si="33"/>
        <v>0</v>
      </c>
      <c r="AU111" s="32">
        <f t="shared" si="34"/>
        <v>0</v>
      </c>
      <c r="AV111" s="32">
        <f t="shared" si="35"/>
        <v>0</v>
      </c>
      <c r="AW111" s="32">
        <f t="shared" si="36"/>
        <v>0</v>
      </c>
      <c r="AX111" s="32"/>
      <c r="AY111" s="32"/>
      <c r="AZ111" s="32"/>
      <c r="BD111" s="69" t="str">
        <f t="shared" si="37"/>
        <v>canbeinvalid</v>
      </c>
      <c r="BE111" s="32"/>
      <c r="BG111" s="1"/>
      <c r="BT111" t="str">
        <f t="shared" si="38"/>
        <v/>
      </c>
      <c r="BY111" t="str">
        <f t="shared" si="24"/>
        <v/>
      </c>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row>
    <row r="112" spans="1:164" x14ac:dyDescent="0.2">
      <c r="A112" s="14">
        <f t="shared" si="39"/>
        <v>81</v>
      </c>
      <c r="B112" s="75"/>
      <c r="C112" s="54"/>
      <c r="D112" s="21"/>
      <c r="E112" s="38"/>
      <c r="F112" s="76"/>
      <c r="G112" s="77"/>
      <c r="H112" s="21"/>
      <c r="I112" s="78"/>
      <c r="J112" s="78"/>
      <c r="K112" s="79"/>
      <c r="L112" s="80" t="str">
        <f t="shared" si="25"/>
        <v/>
      </c>
      <c r="M112" s="198"/>
      <c r="N112" s="80" t="str">
        <f t="shared" si="26"/>
        <v/>
      </c>
      <c r="O112" s="79"/>
      <c r="P112" s="80" t="str">
        <f t="shared" si="27"/>
        <v/>
      </c>
      <c r="Q112" s="198"/>
      <c r="R112" s="197" t="str">
        <f t="shared" si="28"/>
        <v/>
      </c>
      <c r="S112" s="80" t="str">
        <f t="shared" si="29"/>
        <v/>
      </c>
      <c r="T112" s="80" t="str">
        <f t="shared" si="30"/>
        <v/>
      </c>
      <c r="U112" s="54"/>
      <c r="V112" s="79"/>
      <c r="W112" s="80" t="str">
        <f t="shared" si="31"/>
        <v/>
      </c>
      <c r="X112" s="201"/>
      <c r="Y112" s="80" t="str">
        <f t="shared" si="32"/>
        <v/>
      </c>
      <c r="Z112" s="54"/>
      <c r="AA112" s="53"/>
      <c r="AB112" s="53"/>
      <c r="AC112" s="53"/>
      <c r="AD112" s="53"/>
      <c r="AE112" s="81"/>
      <c r="AF112" s="75"/>
      <c r="AG112" s="22"/>
      <c r="AH112" s="22"/>
      <c r="AI112" s="22"/>
      <c r="AJ112" s="22"/>
      <c r="AK112" s="22"/>
      <c r="AL112" s="22"/>
      <c r="AM112" s="54"/>
      <c r="AN112" s="18"/>
      <c r="AO112" s="187"/>
      <c r="AQ112" s="32" t="str">
        <f t="shared" si="40"/>
        <v/>
      </c>
      <c r="AR112" s="32" t="str">
        <f t="shared" si="41"/>
        <v/>
      </c>
      <c r="AS112" s="32" t="str">
        <f t="shared" si="42"/>
        <v/>
      </c>
      <c r="AT112" s="32">
        <f t="shared" si="33"/>
        <v>0</v>
      </c>
      <c r="AU112" s="32">
        <f t="shared" si="34"/>
        <v>0</v>
      </c>
      <c r="AV112" s="32">
        <f t="shared" si="35"/>
        <v>0</v>
      </c>
      <c r="AW112" s="32">
        <f t="shared" si="36"/>
        <v>0</v>
      </c>
      <c r="AX112" s="32"/>
      <c r="AY112" s="32"/>
      <c r="AZ112" s="32"/>
      <c r="BD112" s="69" t="str">
        <f t="shared" si="37"/>
        <v>canbeinvalid</v>
      </c>
      <c r="BE112" s="32"/>
      <c r="BG112" s="1"/>
      <c r="BT112" t="str">
        <f t="shared" si="38"/>
        <v/>
      </c>
      <c r="BY112" t="str">
        <f t="shared" si="24"/>
        <v/>
      </c>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row>
    <row r="113" spans="1:164" x14ac:dyDescent="0.2">
      <c r="A113" s="14">
        <f t="shared" si="39"/>
        <v>82</v>
      </c>
      <c r="B113" s="75"/>
      <c r="C113" s="54"/>
      <c r="D113" s="21"/>
      <c r="E113" s="38"/>
      <c r="F113" s="76"/>
      <c r="G113" s="77"/>
      <c r="H113" s="21"/>
      <c r="I113" s="78"/>
      <c r="J113" s="78"/>
      <c r="K113" s="79"/>
      <c r="L113" s="80" t="str">
        <f t="shared" si="25"/>
        <v/>
      </c>
      <c r="M113" s="198"/>
      <c r="N113" s="80" t="str">
        <f t="shared" si="26"/>
        <v/>
      </c>
      <c r="O113" s="79"/>
      <c r="P113" s="80" t="str">
        <f t="shared" si="27"/>
        <v/>
      </c>
      <c r="Q113" s="198"/>
      <c r="R113" s="197" t="str">
        <f t="shared" si="28"/>
        <v/>
      </c>
      <c r="S113" s="80" t="str">
        <f t="shared" si="29"/>
        <v/>
      </c>
      <c r="T113" s="80" t="str">
        <f t="shared" si="30"/>
        <v/>
      </c>
      <c r="U113" s="54"/>
      <c r="V113" s="79"/>
      <c r="W113" s="80" t="str">
        <f t="shared" si="31"/>
        <v/>
      </c>
      <c r="X113" s="201"/>
      <c r="Y113" s="80" t="str">
        <f t="shared" si="32"/>
        <v/>
      </c>
      <c r="Z113" s="54"/>
      <c r="AA113" s="53"/>
      <c r="AB113" s="53"/>
      <c r="AC113" s="53"/>
      <c r="AD113" s="53"/>
      <c r="AE113" s="81"/>
      <c r="AF113" s="75"/>
      <c r="AG113" s="22"/>
      <c r="AH113" s="22"/>
      <c r="AI113" s="22"/>
      <c r="AJ113" s="22"/>
      <c r="AK113" s="22"/>
      <c r="AL113" s="22"/>
      <c r="AM113" s="54"/>
      <c r="AN113" s="18"/>
      <c r="AO113" s="187"/>
      <c r="AQ113" s="32" t="str">
        <f t="shared" si="40"/>
        <v/>
      </c>
      <c r="AR113" s="32" t="str">
        <f t="shared" si="41"/>
        <v/>
      </c>
      <c r="AS113" s="32" t="str">
        <f t="shared" si="42"/>
        <v/>
      </c>
      <c r="AT113" s="32">
        <f t="shared" si="33"/>
        <v>0</v>
      </c>
      <c r="AU113" s="32">
        <f t="shared" si="34"/>
        <v>0</v>
      </c>
      <c r="AV113" s="32">
        <f t="shared" si="35"/>
        <v>0</v>
      </c>
      <c r="AW113" s="32">
        <f t="shared" si="36"/>
        <v>0</v>
      </c>
      <c r="AX113" s="32"/>
      <c r="AY113" s="32"/>
      <c r="AZ113" s="32"/>
      <c r="BD113" s="69" t="str">
        <f t="shared" si="37"/>
        <v>canbeinvalid</v>
      </c>
      <c r="BE113" s="32"/>
      <c r="BG113" s="1"/>
      <c r="BT113" t="str">
        <f t="shared" si="38"/>
        <v/>
      </c>
      <c r="BY113" t="str">
        <f t="shared" si="24"/>
        <v/>
      </c>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row>
    <row r="114" spans="1:164" x14ac:dyDescent="0.2">
      <c r="A114" s="14">
        <f t="shared" si="39"/>
        <v>83</v>
      </c>
      <c r="B114" s="75"/>
      <c r="C114" s="54"/>
      <c r="D114" s="21"/>
      <c r="E114" s="38"/>
      <c r="F114" s="76"/>
      <c r="G114" s="77"/>
      <c r="H114" s="21"/>
      <c r="I114" s="78"/>
      <c r="J114" s="78"/>
      <c r="K114" s="79"/>
      <c r="L114" s="80" t="str">
        <f t="shared" si="25"/>
        <v/>
      </c>
      <c r="M114" s="198"/>
      <c r="N114" s="80" t="str">
        <f t="shared" si="26"/>
        <v/>
      </c>
      <c r="O114" s="79"/>
      <c r="P114" s="80" t="str">
        <f t="shared" si="27"/>
        <v/>
      </c>
      <c r="Q114" s="198"/>
      <c r="R114" s="197" t="str">
        <f t="shared" si="28"/>
        <v/>
      </c>
      <c r="S114" s="80" t="str">
        <f t="shared" si="29"/>
        <v/>
      </c>
      <c r="T114" s="80" t="str">
        <f t="shared" si="30"/>
        <v/>
      </c>
      <c r="U114" s="54"/>
      <c r="V114" s="79"/>
      <c r="W114" s="80" t="str">
        <f t="shared" si="31"/>
        <v/>
      </c>
      <c r="X114" s="201"/>
      <c r="Y114" s="80" t="str">
        <f t="shared" si="32"/>
        <v/>
      </c>
      <c r="Z114" s="54"/>
      <c r="AA114" s="53"/>
      <c r="AB114" s="53"/>
      <c r="AC114" s="53"/>
      <c r="AD114" s="53"/>
      <c r="AE114" s="81"/>
      <c r="AF114" s="75"/>
      <c r="AG114" s="22"/>
      <c r="AH114" s="22"/>
      <c r="AI114" s="22"/>
      <c r="AJ114" s="22"/>
      <c r="AK114" s="22"/>
      <c r="AL114" s="22"/>
      <c r="AM114" s="54"/>
      <c r="AN114" s="18"/>
      <c r="AO114" s="187"/>
      <c r="AQ114" s="32" t="str">
        <f t="shared" si="40"/>
        <v/>
      </c>
      <c r="AR114" s="32" t="str">
        <f t="shared" si="41"/>
        <v/>
      </c>
      <c r="AS114" s="32" t="str">
        <f t="shared" si="42"/>
        <v/>
      </c>
      <c r="AT114" s="32">
        <f t="shared" si="33"/>
        <v>0</v>
      </c>
      <c r="AU114" s="32">
        <f t="shared" si="34"/>
        <v>0</v>
      </c>
      <c r="AV114" s="32">
        <f t="shared" si="35"/>
        <v>0</v>
      </c>
      <c r="AW114" s="32">
        <f t="shared" si="36"/>
        <v>0</v>
      </c>
      <c r="AX114" s="32"/>
      <c r="AY114" s="32"/>
      <c r="AZ114" s="32"/>
      <c r="BD114" s="69" t="str">
        <f t="shared" si="37"/>
        <v>canbeinvalid</v>
      </c>
      <c r="BE114" s="32"/>
      <c r="BG114" s="1"/>
      <c r="BT114" t="str">
        <f t="shared" si="38"/>
        <v/>
      </c>
      <c r="BY114" t="str">
        <f t="shared" si="24"/>
        <v/>
      </c>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row>
    <row r="115" spans="1:164" x14ac:dyDescent="0.2">
      <c r="A115" s="14">
        <f t="shared" si="39"/>
        <v>84</v>
      </c>
      <c r="B115" s="75"/>
      <c r="C115" s="54"/>
      <c r="D115" s="21"/>
      <c r="E115" s="38"/>
      <c r="F115" s="76"/>
      <c r="G115" s="77"/>
      <c r="H115" s="21"/>
      <c r="I115" s="78"/>
      <c r="J115" s="78"/>
      <c r="K115" s="79"/>
      <c r="L115" s="80" t="str">
        <f t="shared" si="25"/>
        <v/>
      </c>
      <c r="M115" s="198"/>
      <c r="N115" s="80" t="str">
        <f t="shared" si="26"/>
        <v/>
      </c>
      <c r="O115" s="79"/>
      <c r="P115" s="80" t="str">
        <f t="shared" si="27"/>
        <v/>
      </c>
      <c r="Q115" s="198"/>
      <c r="R115" s="197" t="str">
        <f t="shared" si="28"/>
        <v/>
      </c>
      <c r="S115" s="80" t="str">
        <f t="shared" si="29"/>
        <v/>
      </c>
      <c r="T115" s="80" t="str">
        <f t="shared" si="30"/>
        <v/>
      </c>
      <c r="U115" s="54"/>
      <c r="V115" s="79"/>
      <c r="W115" s="80" t="str">
        <f t="shared" si="31"/>
        <v/>
      </c>
      <c r="X115" s="201"/>
      <c r="Y115" s="80" t="str">
        <f t="shared" si="32"/>
        <v/>
      </c>
      <c r="Z115" s="54"/>
      <c r="AA115" s="53"/>
      <c r="AB115" s="53"/>
      <c r="AC115" s="53"/>
      <c r="AD115" s="53"/>
      <c r="AE115" s="81"/>
      <c r="AF115" s="75"/>
      <c r="AG115" s="22"/>
      <c r="AH115" s="22"/>
      <c r="AI115" s="22"/>
      <c r="AJ115" s="22"/>
      <c r="AK115" s="22"/>
      <c r="AL115" s="22"/>
      <c r="AM115" s="54"/>
      <c r="AN115" s="18"/>
      <c r="AO115" s="187"/>
      <c r="AQ115" s="32" t="str">
        <f t="shared" si="40"/>
        <v/>
      </c>
      <c r="AR115" s="32" t="str">
        <f t="shared" si="41"/>
        <v/>
      </c>
      <c r="AS115" s="32" t="str">
        <f t="shared" si="42"/>
        <v/>
      </c>
      <c r="AT115" s="32">
        <f t="shared" si="33"/>
        <v>0</v>
      </c>
      <c r="AU115" s="32">
        <f t="shared" si="34"/>
        <v>0</v>
      </c>
      <c r="AV115" s="32">
        <f t="shared" si="35"/>
        <v>0</v>
      </c>
      <c r="AW115" s="32">
        <f t="shared" si="36"/>
        <v>0</v>
      </c>
      <c r="AX115" s="32"/>
      <c r="AY115" s="32"/>
      <c r="AZ115" s="32"/>
      <c r="BD115" s="69" t="str">
        <f t="shared" si="37"/>
        <v>canbeinvalid</v>
      </c>
      <c r="BE115" s="32"/>
      <c r="BG115" s="1"/>
      <c r="BT115" t="str">
        <f t="shared" si="38"/>
        <v/>
      </c>
      <c r="BY115" t="str">
        <f t="shared" si="24"/>
        <v/>
      </c>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row>
    <row r="116" spans="1:164" x14ac:dyDescent="0.2">
      <c r="A116" s="14">
        <f t="shared" si="39"/>
        <v>85</v>
      </c>
      <c r="B116" s="75"/>
      <c r="C116" s="54"/>
      <c r="D116" s="21"/>
      <c r="E116" s="38"/>
      <c r="F116" s="76"/>
      <c r="G116" s="77"/>
      <c r="H116" s="21"/>
      <c r="I116" s="78"/>
      <c r="J116" s="78"/>
      <c r="K116" s="79"/>
      <c r="L116" s="80" t="str">
        <f t="shared" si="25"/>
        <v/>
      </c>
      <c r="M116" s="198"/>
      <c r="N116" s="80" t="str">
        <f t="shared" si="26"/>
        <v/>
      </c>
      <c r="O116" s="79"/>
      <c r="P116" s="80" t="str">
        <f t="shared" si="27"/>
        <v/>
      </c>
      <c r="Q116" s="198"/>
      <c r="R116" s="197" t="str">
        <f t="shared" si="28"/>
        <v/>
      </c>
      <c r="S116" s="80" t="str">
        <f t="shared" si="29"/>
        <v/>
      </c>
      <c r="T116" s="80" t="str">
        <f t="shared" si="30"/>
        <v/>
      </c>
      <c r="U116" s="54"/>
      <c r="V116" s="79"/>
      <c r="W116" s="80" t="str">
        <f t="shared" si="31"/>
        <v/>
      </c>
      <c r="X116" s="201"/>
      <c r="Y116" s="80" t="str">
        <f t="shared" si="32"/>
        <v/>
      </c>
      <c r="Z116" s="54"/>
      <c r="AA116" s="53"/>
      <c r="AB116" s="53"/>
      <c r="AC116" s="53"/>
      <c r="AD116" s="53"/>
      <c r="AE116" s="81"/>
      <c r="AF116" s="75"/>
      <c r="AG116" s="22"/>
      <c r="AH116" s="22"/>
      <c r="AI116" s="22"/>
      <c r="AJ116" s="22"/>
      <c r="AK116" s="22"/>
      <c r="AL116" s="22"/>
      <c r="AM116" s="54"/>
      <c r="AN116" s="18"/>
      <c r="AO116" s="187"/>
      <c r="AQ116" s="32" t="str">
        <f t="shared" si="40"/>
        <v/>
      </c>
      <c r="AR116" s="32" t="str">
        <f t="shared" si="41"/>
        <v/>
      </c>
      <c r="AS116" s="32" t="str">
        <f t="shared" si="42"/>
        <v/>
      </c>
      <c r="AT116" s="32">
        <f t="shared" si="33"/>
        <v>0</v>
      </c>
      <c r="AU116" s="32">
        <f t="shared" si="34"/>
        <v>0</v>
      </c>
      <c r="AV116" s="32">
        <f t="shared" si="35"/>
        <v>0</v>
      </c>
      <c r="AW116" s="32">
        <f t="shared" si="36"/>
        <v>0</v>
      </c>
      <c r="AX116" s="32"/>
      <c r="AY116" s="32"/>
      <c r="AZ116" s="32"/>
      <c r="BD116" s="69" t="str">
        <f t="shared" si="37"/>
        <v>canbeinvalid</v>
      </c>
      <c r="BE116" s="32"/>
      <c r="BG116" s="1"/>
      <c r="BT116" t="str">
        <f t="shared" si="38"/>
        <v/>
      </c>
      <c r="BY116" t="str">
        <f t="shared" si="24"/>
        <v/>
      </c>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row>
    <row r="117" spans="1:164" x14ac:dyDescent="0.2">
      <c r="A117" s="14">
        <f t="shared" si="39"/>
        <v>86</v>
      </c>
      <c r="B117" s="75"/>
      <c r="C117" s="54"/>
      <c r="D117" s="21"/>
      <c r="E117" s="38"/>
      <c r="F117" s="76"/>
      <c r="G117" s="77"/>
      <c r="H117" s="21"/>
      <c r="I117" s="78"/>
      <c r="J117" s="78"/>
      <c r="K117" s="79"/>
      <c r="L117" s="80" t="str">
        <f t="shared" si="25"/>
        <v/>
      </c>
      <c r="M117" s="198"/>
      <c r="N117" s="80" t="str">
        <f t="shared" si="26"/>
        <v/>
      </c>
      <c r="O117" s="79"/>
      <c r="P117" s="80" t="str">
        <f t="shared" si="27"/>
        <v/>
      </c>
      <c r="Q117" s="198"/>
      <c r="R117" s="197" t="str">
        <f t="shared" si="28"/>
        <v/>
      </c>
      <c r="S117" s="80" t="str">
        <f t="shared" si="29"/>
        <v/>
      </c>
      <c r="T117" s="80" t="str">
        <f t="shared" si="30"/>
        <v/>
      </c>
      <c r="U117" s="54"/>
      <c r="V117" s="79"/>
      <c r="W117" s="80" t="str">
        <f t="shared" si="31"/>
        <v/>
      </c>
      <c r="X117" s="201"/>
      <c r="Y117" s="80" t="str">
        <f t="shared" si="32"/>
        <v/>
      </c>
      <c r="Z117" s="54"/>
      <c r="AA117" s="53"/>
      <c r="AB117" s="53"/>
      <c r="AC117" s="53"/>
      <c r="AD117" s="53"/>
      <c r="AE117" s="81"/>
      <c r="AF117" s="75"/>
      <c r="AG117" s="22"/>
      <c r="AH117" s="22"/>
      <c r="AI117" s="22"/>
      <c r="AJ117" s="22"/>
      <c r="AK117" s="22"/>
      <c r="AL117" s="22"/>
      <c r="AM117" s="54"/>
      <c r="AN117" s="18"/>
      <c r="AO117" s="187"/>
      <c r="AQ117" s="32" t="str">
        <f t="shared" si="40"/>
        <v/>
      </c>
      <c r="AR117" s="32" t="str">
        <f t="shared" si="41"/>
        <v/>
      </c>
      <c r="AS117" s="32" t="str">
        <f t="shared" si="42"/>
        <v/>
      </c>
      <c r="AT117" s="32">
        <f t="shared" si="33"/>
        <v>0</v>
      </c>
      <c r="AU117" s="32">
        <f t="shared" si="34"/>
        <v>0</v>
      </c>
      <c r="AV117" s="32">
        <f t="shared" si="35"/>
        <v>0</v>
      </c>
      <c r="AW117" s="32">
        <f t="shared" si="36"/>
        <v>0</v>
      </c>
      <c r="AX117" s="32"/>
      <c r="AY117" s="32"/>
      <c r="AZ117" s="32"/>
      <c r="BD117" s="69" t="str">
        <f t="shared" si="37"/>
        <v>canbeinvalid</v>
      </c>
      <c r="BE117" s="32"/>
      <c r="BG117" s="1"/>
      <c r="BT117" t="str">
        <f t="shared" si="38"/>
        <v/>
      </c>
      <c r="BY117" t="str">
        <f t="shared" si="24"/>
        <v/>
      </c>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row>
    <row r="118" spans="1:164" x14ac:dyDescent="0.2">
      <c r="A118" s="14">
        <f t="shared" si="39"/>
        <v>87</v>
      </c>
      <c r="B118" s="75"/>
      <c r="C118" s="54"/>
      <c r="D118" s="21"/>
      <c r="E118" s="38"/>
      <c r="F118" s="76"/>
      <c r="G118" s="77"/>
      <c r="H118" s="21"/>
      <c r="I118" s="78"/>
      <c r="J118" s="78"/>
      <c r="K118" s="79"/>
      <c r="L118" s="80" t="str">
        <f t="shared" si="25"/>
        <v/>
      </c>
      <c r="M118" s="198"/>
      <c r="N118" s="80" t="str">
        <f t="shared" si="26"/>
        <v/>
      </c>
      <c r="O118" s="79"/>
      <c r="P118" s="80" t="str">
        <f t="shared" si="27"/>
        <v/>
      </c>
      <c r="Q118" s="198"/>
      <c r="R118" s="197" t="str">
        <f t="shared" si="28"/>
        <v/>
      </c>
      <c r="S118" s="80" t="str">
        <f t="shared" si="29"/>
        <v/>
      </c>
      <c r="T118" s="80" t="str">
        <f t="shared" si="30"/>
        <v/>
      </c>
      <c r="U118" s="54"/>
      <c r="V118" s="79"/>
      <c r="W118" s="80" t="str">
        <f t="shared" si="31"/>
        <v/>
      </c>
      <c r="X118" s="201"/>
      <c r="Y118" s="80" t="str">
        <f t="shared" si="32"/>
        <v/>
      </c>
      <c r="Z118" s="54"/>
      <c r="AA118" s="53"/>
      <c r="AB118" s="53"/>
      <c r="AC118" s="53"/>
      <c r="AD118" s="53"/>
      <c r="AE118" s="81"/>
      <c r="AF118" s="75"/>
      <c r="AG118" s="22"/>
      <c r="AH118" s="22"/>
      <c r="AI118" s="22"/>
      <c r="AJ118" s="22"/>
      <c r="AK118" s="22"/>
      <c r="AL118" s="22"/>
      <c r="AM118" s="54"/>
      <c r="AN118" s="18"/>
      <c r="AO118" s="187"/>
      <c r="AQ118" s="32" t="str">
        <f t="shared" si="40"/>
        <v/>
      </c>
      <c r="AR118" s="32" t="str">
        <f t="shared" si="41"/>
        <v/>
      </c>
      <c r="AS118" s="32" t="str">
        <f t="shared" si="42"/>
        <v/>
      </c>
      <c r="AT118" s="32">
        <f t="shared" si="33"/>
        <v>0</v>
      </c>
      <c r="AU118" s="32">
        <f t="shared" si="34"/>
        <v>0</v>
      </c>
      <c r="AV118" s="32">
        <f t="shared" si="35"/>
        <v>0</v>
      </c>
      <c r="AW118" s="32">
        <f t="shared" si="36"/>
        <v>0</v>
      </c>
      <c r="AX118" s="32"/>
      <c r="AY118" s="32"/>
      <c r="AZ118" s="32"/>
      <c r="BD118" s="69" t="str">
        <f t="shared" si="37"/>
        <v>canbeinvalid</v>
      </c>
      <c r="BE118" s="32"/>
      <c r="BG118" s="1"/>
      <c r="BT118" t="str">
        <f t="shared" si="38"/>
        <v/>
      </c>
      <c r="BY118" t="str">
        <f t="shared" si="24"/>
        <v/>
      </c>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row>
    <row r="119" spans="1:164" x14ac:dyDescent="0.2">
      <c r="A119" s="14">
        <f t="shared" si="39"/>
        <v>88</v>
      </c>
      <c r="B119" s="75"/>
      <c r="C119" s="54"/>
      <c r="D119" s="21"/>
      <c r="E119" s="38"/>
      <c r="F119" s="76"/>
      <c r="G119" s="77"/>
      <c r="H119" s="21"/>
      <c r="I119" s="78"/>
      <c r="J119" s="78"/>
      <c r="K119" s="79"/>
      <c r="L119" s="80" t="str">
        <f t="shared" si="25"/>
        <v/>
      </c>
      <c r="M119" s="198"/>
      <c r="N119" s="80" t="str">
        <f t="shared" si="26"/>
        <v/>
      </c>
      <c r="O119" s="79"/>
      <c r="P119" s="80" t="str">
        <f t="shared" si="27"/>
        <v/>
      </c>
      <c r="Q119" s="198"/>
      <c r="R119" s="197" t="str">
        <f t="shared" si="28"/>
        <v/>
      </c>
      <c r="S119" s="80" t="str">
        <f t="shared" si="29"/>
        <v/>
      </c>
      <c r="T119" s="80" t="str">
        <f t="shared" si="30"/>
        <v/>
      </c>
      <c r="U119" s="54"/>
      <c r="V119" s="79"/>
      <c r="W119" s="80" t="str">
        <f t="shared" si="31"/>
        <v/>
      </c>
      <c r="X119" s="201"/>
      <c r="Y119" s="80" t="str">
        <f t="shared" si="32"/>
        <v/>
      </c>
      <c r="Z119" s="54"/>
      <c r="AA119" s="53"/>
      <c r="AB119" s="53"/>
      <c r="AC119" s="53"/>
      <c r="AD119" s="53"/>
      <c r="AE119" s="81"/>
      <c r="AF119" s="75"/>
      <c r="AG119" s="22"/>
      <c r="AH119" s="22"/>
      <c r="AI119" s="22"/>
      <c r="AJ119" s="22"/>
      <c r="AK119" s="22"/>
      <c r="AL119" s="22"/>
      <c r="AM119" s="54"/>
      <c r="AN119" s="18"/>
      <c r="AO119" s="187"/>
      <c r="AQ119" s="32" t="str">
        <f t="shared" si="40"/>
        <v/>
      </c>
      <c r="AR119" s="32" t="str">
        <f t="shared" si="41"/>
        <v/>
      </c>
      <c r="AS119" s="32" t="str">
        <f t="shared" si="42"/>
        <v/>
      </c>
      <c r="AT119" s="32">
        <f t="shared" si="33"/>
        <v>0</v>
      </c>
      <c r="AU119" s="32">
        <f t="shared" si="34"/>
        <v>0</v>
      </c>
      <c r="AV119" s="32">
        <f t="shared" si="35"/>
        <v>0</v>
      </c>
      <c r="AW119" s="32">
        <f t="shared" si="36"/>
        <v>0</v>
      </c>
      <c r="AX119" s="32"/>
      <c r="AY119" s="32"/>
      <c r="AZ119" s="32"/>
      <c r="BD119" s="69" t="str">
        <f t="shared" si="37"/>
        <v>canbeinvalid</v>
      </c>
      <c r="BE119" s="32"/>
      <c r="BG119" s="1"/>
      <c r="BT119" t="str">
        <f t="shared" si="38"/>
        <v/>
      </c>
      <c r="BY119" t="str">
        <f t="shared" si="24"/>
        <v/>
      </c>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row>
    <row r="120" spans="1:164" x14ac:dyDescent="0.2">
      <c r="A120" s="14">
        <f t="shared" si="39"/>
        <v>89</v>
      </c>
      <c r="B120" s="75"/>
      <c r="C120" s="54"/>
      <c r="D120" s="21"/>
      <c r="E120" s="38"/>
      <c r="F120" s="76"/>
      <c r="G120" s="77"/>
      <c r="H120" s="21"/>
      <c r="I120" s="78"/>
      <c r="J120" s="78"/>
      <c r="K120" s="79"/>
      <c r="L120" s="80" t="str">
        <f t="shared" si="25"/>
        <v/>
      </c>
      <c r="M120" s="198"/>
      <c r="N120" s="80" t="str">
        <f t="shared" si="26"/>
        <v/>
      </c>
      <c r="O120" s="79"/>
      <c r="P120" s="80" t="str">
        <f t="shared" si="27"/>
        <v/>
      </c>
      <c r="Q120" s="198"/>
      <c r="R120" s="197" t="str">
        <f t="shared" si="28"/>
        <v/>
      </c>
      <c r="S120" s="80" t="str">
        <f t="shared" si="29"/>
        <v/>
      </c>
      <c r="T120" s="80" t="str">
        <f t="shared" si="30"/>
        <v/>
      </c>
      <c r="U120" s="54"/>
      <c r="V120" s="79"/>
      <c r="W120" s="80" t="str">
        <f t="shared" si="31"/>
        <v/>
      </c>
      <c r="X120" s="201"/>
      <c r="Y120" s="80" t="str">
        <f t="shared" si="32"/>
        <v/>
      </c>
      <c r="Z120" s="54"/>
      <c r="AA120" s="53"/>
      <c r="AB120" s="53"/>
      <c r="AC120" s="53"/>
      <c r="AD120" s="53"/>
      <c r="AE120" s="81"/>
      <c r="AF120" s="75"/>
      <c r="AG120" s="22"/>
      <c r="AH120" s="22"/>
      <c r="AI120" s="22"/>
      <c r="AJ120" s="22"/>
      <c r="AK120" s="22"/>
      <c r="AL120" s="22"/>
      <c r="AM120" s="54"/>
      <c r="AN120" s="18"/>
      <c r="AO120" s="187"/>
      <c r="AQ120" s="32" t="str">
        <f t="shared" si="40"/>
        <v/>
      </c>
      <c r="AR120" s="32" t="str">
        <f t="shared" si="41"/>
        <v/>
      </c>
      <c r="AS120" s="32" t="str">
        <f t="shared" si="42"/>
        <v/>
      </c>
      <c r="AT120" s="32">
        <f t="shared" si="33"/>
        <v>0</v>
      </c>
      <c r="AU120" s="32">
        <f t="shared" si="34"/>
        <v>0</v>
      </c>
      <c r="AV120" s="32">
        <f t="shared" si="35"/>
        <v>0</v>
      </c>
      <c r="AW120" s="32">
        <f t="shared" si="36"/>
        <v>0</v>
      </c>
      <c r="AX120" s="32"/>
      <c r="AY120" s="32"/>
      <c r="AZ120" s="32"/>
      <c r="BD120" s="69" t="str">
        <f t="shared" si="37"/>
        <v>canbeinvalid</v>
      </c>
      <c r="BE120" s="32"/>
      <c r="BG120" s="1"/>
      <c r="BT120" t="str">
        <f t="shared" si="38"/>
        <v/>
      </c>
      <c r="BY120" t="str">
        <f t="shared" si="24"/>
        <v/>
      </c>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row>
    <row r="121" spans="1:164" x14ac:dyDescent="0.2">
      <c r="A121" s="14">
        <f t="shared" si="39"/>
        <v>90</v>
      </c>
      <c r="B121" s="75"/>
      <c r="C121" s="54"/>
      <c r="D121" s="21"/>
      <c r="E121" s="38"/>
      <c r="F121" s="76"/>
      <c r="G121" s="77"/>
      <c r="H121" s="21"/>
      <c r="I121" s="78"/>
      <c r="J121" s="78"/>
      <c r="K121" s="79"/>
      <c r="L121" s="80" t="str">
        <f t="shared" si="25"/>
        <v/>
      </c>
      <c r="M121" s="199"/>
      <c r="N121" s="80" t="str">
        <f t="shared" si="26"/>
        <v/>
      </c>
      <c r="O121" s="200"/>
      <c r="P121" s="80" t="str">
        <f t="shared" si="27"/>
        <v/>
      </c>
      <c r="Q121" s="199"/>
      <c r="R121" s="197" t="str">
        <f t="shared" si="28"/>
        <v/>
      </c>
      <c r="S121" s="80" t="str">
        <f t="shared" si="29"/>
        <v/>
      </c>
      <c r="T121" s="80" t="str">
        <f t="shared" si="30"/>
        <v/>
      </c>
      <c r="U121" s="54"/>
      <c r="V121" s="79"/>
      <c r="W121" s="80" t="str">
        <f t="shared" si="31"/>
        <v/>
      </c>
      <c r="X121" s="201"/>
      <c r="Y121" s="80" t="str">
        <f t="shared" si="32"/>
        <v/>
      </c>
      <c r="Z121" s="54"/>
      <c r="AA121" s="53"/>
      <c r="AB121" s="53"/>
      <c r="AC121" s="53"/>
      <c r="AD121" s="53"/>
      <c r="AE121" s="81"/>
      <c r="AF121" s="75"/>
      <c r="AG121" s="22"/>
      <c r="AH121" s="22"/>
      <c r="AI121" s="22"/>
      <c r="AJ121" s="22"/>
      <c r="AK121" s="22"/>
      <c r="AL121" s="22"/>
      <c r="AM121" s="54"/>
      <c r="AN121" s="18"/>
      <c r="AO121" s="187"/>
      <c r="AQ121" s="32" t="str">
        <f t="shared" si="40"/>
        <v/>
      </c>
      <c r="AR121" s="32" t="str">
        <f t="shared" si="41"/>
        <v/>
      </c>
      <c r="AS121" s="32" t="str">
        <f t="shared" si="42"/>
        <v/>
      </c>
      <c r="AT121" s="32">
        <f t="shared" si="33"/>
        <v>0</v>
      </c>
      <c r="AU121" s="32">
        <f t="shared" si="34"/>
        <v>0</v>
      </c>
      <c r="AV121" s="32">
        <f t="shared" si="35"/>
        <v>0</v>
      </c>
      <c r="AW121" s="32">
        <f t="shared" si="36"/>
        <v>0</v>
      </c>
      <c r="AX121" s="32"/>
      <c r="AY121" s="32"/>
      <c r="AZ121" s="32"/>
      <c r="BD121" s="69" t="str">
        <f t="shared" si="37"/>
        <v>canbeinvalid</v>
      </c>
      <c r="BE121" s="32"/>
      <c r="BG121" s="1"/>
      <c r="BT121" t="str">
        <f t="shared" si="38"/>
        <v/>
      </c>
      <c r="BY121" t="str">
        <f t="shared" si="24"/>
        <v/>
      </c>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row>
    <row r="122" spans="1:164"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88"/>
      <c r="AB122" s="188"/>
      <c r="AC122" s="188"/>
      <c r="AD122" s="188"/>
      <c r="AE122" s="103"/>
      <c r="AF122" s="103"/>
      <c r="AG122" s="103"/>
      <c r="AH122" s="103"/>
      <c r="AI122" s="103"/>
      <c r="AJ122" s="103"/>
      <c r="AK122" s="103"/>
      <c r="AL122" s="103"/>
      <c r="AM122" s="103"/>
      <c r="AN122" s="103"/>
      <c r="AO122" s="74"/>
    </row>
    <row r="123" spans="1:164"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9" spans="3:84" x14ac:dyDescent="0.2">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4"/>
      <c r="AM129" s="4"/>
      <c r="AN129" s="4"/>
      <c r="AO129" s="4"/>
      <c r="AP129" s="4"/>
      <c r="AQ129" s="4"/>
      <c r="AR129" s="4"/>
      <c r="AS129" s="4"/>
      <c r="AT129" s="4"/>
      <c r="AU129" s="4"/>
      <c r="AV129" s="4"/>
      <c r="AW129" s="4"/>
      <c r="AX129" s="4"/>
      <c r="AY129" s="4"/>
      <c r="AZ129" s="4"/>
      <c r="BA129" s="4"/>
      <c r="BB129" s="4"/>
      <c r="BC129" s="4"/>
      <c r="BD129" s="2"/>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3:84" x14ac:dyDescent="0.2">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4"/>
      <c r="AM130" s="4"/>
      <c r="AN130" s="4"/>
      <c r="AO130" s="4"/>
      <c r="AP130" s="4"/>
      <c r="AQ130" s="4"/>
      <c r="AR130" s="4"/>
      <c r="AS130" s="4"/>
      <c r="AT130" s="4"/>
      <c r="AU130" s="4"/>
      <c r="AV130" s="4"/>
      <c r="AW130" s="4"/>
      <c r="AX130" s="4"/>
      <c r="AY130" s="4"/>
      <c r="AZ130" s="4"/>
      <c r="BA130" s="4"/>
      <c r="BB130" s="4"/>
      <c r="BC130" s="4"/>
      <c r="BD130" s="2"/>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3:84" x14ac:dyDescent="0.2">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4"/>
      <c r="AM131" s="4"/>
      <c r="AN131" s="4"/>
      <c r="AO131" s="4"/>
      <c r="AP131" s="4"/>
      <c r="AQ131" s="4"/>
      <c r="AR131" s="4"/>
      <c r="AS131" s="4"/>
      <c r="AT131" s="4"/>
      <c r="AU131" s="4"/>
      <c r="AV131" s="4"/>
      <c r="AW131" s="4"/>
      <c r="AX131" s="4"/>
      <c r="AY131" s="4"/>
      <c r="AZ131" s="4"/>
      <c r="BA131" s="4"/>
      <c r="BB131" s="4"/>
      <c r="BC131" s="4"/>
      <c r="BD131" s="2"/>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sheetData>
  <sheetProtection selectLockedCells="1"/>
  <mergeCells count="24">
    <mergeCell ref="A24:AN24"/>
    <mergeCell ref="G11:J11"/>
    <mergeCell ref="G12:J12"/>
    <mergeCell ref="G13:J13"/>
    <mergeCell ref="G14:J14"/>
    <mergeCell ref="Q21:U21"/>
    <mergeCell ref="A2:AN2"/>
    <mergeCell ref="A3:AN3"/>
    <mergeCell ref="A4:AN4"/>
    <mergeCell ref="AG12:AJ21"/>
    <mergeCell ref="AL11:AM11"/>
    <mergeCell ref="A6:AN6"/>
    <mergeCell ref="Q15:U15"/>
    <mergeCell ref="O11:P11"/>
    <mergeCell ref="AK9:AL9"/>
    <mergeCell ref="A7:AN7"/>
    <mergeCell ref="A5:AN5"/>
    <mergeCell ref="AL12:AM12"/>
    <mergeCell ref="AL13:AM13"/>
    <mergeCell ref="Q12:U12"/>
    <mergeCell ref="Q19:U20"/>
    <mergeCell ref="AG11:AJ11"/>
    <mergeCell ref="AL14:AM14"/>
    <mergeCell ref="G18:P21"/>
  </mergeCells>
  <phoneticPr fontId="2" type="noConversion"/>
  <conditionalFormatting sqref="AF14:AF16 AA9">
    <cfRule type="expression" dxfId="196" priority="17" stopIfTrue="1">
      <formula>$AD9&lt;&gt;""</formula>
    </cfRule>
    <cfRule type="expression" dxfId="195" priority="18" stopIfTrue="1">
      <formula>$AD9=""</formula>
    </cfRule>
  </conditionalFormatting>
  <conditionalFormatting sqref="Z32:Z121 X32:X121">
    <cfRule type="expression" dxfId="194" priority="19" stopIfTrue="1">
      <formula>$C32="initial"</formula>
    </cfRule>
  </conditionalFormatting>
  <conditionalFormatting sqref="K32:K121 O32:O121 V32:V121">
    <cfRule type="expression" dxfId="193" priority="20" stopIfTrue="1">
      <formula>$C32="final"</formula>
    </cfRule>
  </conditionalFormatting>
  <conditionalFormatting sqref="Z14:Z17">
    <cfRule type="expression" dxfId="192" priority="21" stopIfTrue="1">
      <formula>$X14&lt;&gt;""</formula>
    </cfRule>
    <cfRule type="expression" dxfId="191" priority="22" stopIfTrue="1">
      <formula>$X14=""</formula>
    </cfRule>
  </conditionalFormatting>
  <conditionalFormatting sqref="AH32:AH121">
    <cfRule type="expression" dxfId="190" priority="23" stopIfTrue="1">
      <formula>$BD32="cantbeinvalid"</formula>
    </cfRule>
  </conditionalFormatting>
  <conditionalFormatting sqref="AB17:AD18 X18:AA18 W19 Q18:T18 Q19">
    <cfRule type="cellIs" dxfId="189" priority="24" stopIfTrue="1" operator="notEqual">
      <formula>""""""</formula>
    </cfRule>
  </conditionalFormatting>
  <conditionalFormatting sqref="V15 P15">
    <cfRule type="expression" priority="33" stopIfTrue="1">
      <formula>$K$15&lt;&gt;""</formula>
    </cfRule>
    <cfRule type="expression" dxfId="188" priority="34" stopIfTrue="1">
      <formula>$K$15=""</formula>
    </cfRule>
  </conditionalFormatting>
  <conditionalFormatting sqref="T14 T16:T17">
    <cfRule type="expression" dxfId="187" priority="9" stopIfTrue="1">
      <formula>$R14&lt;&gt;""</formula>
    </cfRule>
    <cfRule type="expression" dxfId="186" priority="10" stopIfTrue="1">
      <formula>$R14=""</formula>
    </cfRule>
  </conditionalFormatting>
  <conditionalFormatting sqref="Q32:Q121 M32:M121 U32:U121">
    <cfRule type="expression" dxfId="185" priority="8" stopIfTrue="1">
      <formula>$C32="initial"</formula>
    </cfRule>
  </conditionalFormatting>
  <conditionalFormatting sqref="X19">
    <cfRule type="cellIs" dxfId="184" priority="5" stopIfTrue="1" operator="notEqual">
      <formula>""""""</formula>
    </cfRule>
  </conditionalFormatting>
  <conditionalFormatting sqref="Y19">
    <cfRule type="cellIs" dxfId="183" priority="4" stopIfTrue="1" operator="notEqual">
      <formula>""""""</formula>
    </cfRule>
  </conditionalFormatting>
  <conditionalFormatting sqref="Z19">
    <cfRule type="cellIs" dxfId="182" priority="3" stopIfTrue="1" operator="notEqual">
      <formula>""""""</formula>
    </cfRule>
  </conditionalFormatting>
  <conditionalFormatting sqref="Y14:Y17">
    <cfRule type="expression" dxfId="181" priority="1" stopIfTrue="1">
      <formula>$W14&lt;&gt;""</formula>
    </cfRule>
    <cfRule type="expression" dxfId="180" priority="2" stopIfTrue="1">
      <formula>$W14=""</formula>
    </cfRule>
  </conditionalFormatting>
  <dataValidations count="17">
    <dataValidation type="date" operator="greaterThan" allowBlank="1" showInputMessage="1" showErrorMessage="1" error="Start date for this period must be greater than end date for previous period" sqref="AK14" xr:uid="{00000000-0002-0000-0000-000000000000}">
      <formula1>AI14</formula1>
    </dataValidation>
    <dataValidation type="date" operator="greaterThan" allowBlank="1" showInputMessage="1" showErrorMessage="1" error="End date must be greater than start date" sqref="S14 X14" xr:uid="{00000000-0002-0000-0000-000001000000}">
      <formula1>Q14</formula1>
    </dataValidation>
    <dataValidation type="date" operator="greaterThan" allowBlank="1" showInputMessage="1" showErrorMessage="1" error="End date must be greater than start date" sqref="J15" xr:uid="{00000000-0002-0000-0000-000002000000}">
      <formula1>$Z15</formula1>
    </dataValidation>
    <dataValidation type="list" allowBlank="1" showInputMessage="1" showErrorMessage="1" sqref="AH32:AH121" xr:uid="{00000000-0002-0000-0000-000003000000}">
      <formula1>INDIRECT($BD32)</formula1>
    </dataValidation>
    <dataValidation showInputMessage="1" showErrorMessage="1" sqref="AI32:AL121" xr:uid="{00000000-0002-0000-0000-000004000000}"/>
    <dataValidation type="list" allowBlank="1" showInputMessage="1" showErrorMessage="1" sqref="Y12 F32:F121" xr:uid="{00000000-0002-0000-0000-000005000000}">
      <formula1>$AZ$37:$AZ$41</formula1>
    </dataValidation>
    <dataValidation type="date" operator="greaterThan" allowBlank="1" showInputMessage="1" showErrorMessage="1" error="Start date for this period must be greater than end date for previous period" sqref="Z14" xr:uid="{00000000-0002-0000-0000-000006000000}">
      <formula1>#REF!</formula1>
    </dataValidation>
    <dataValidation type="date" operator="greaterThan" allowBlank="1" showInputMessage="1" showErrorMessage="1" error="End date must be greater than start date" sqref="Q14 V14" xr:uid="{00000000-0002-0000-0000-000007000000}">
      <formula1>#REF!</formula1>
    </dataValidation>
    <dataValidation type="list" allowBlank="1" showInputMessage="1" showErrorMessage="1" sqref="L26 P26 X26" xr:uid="{00000000-0002-0000-0000-000008000000}">
      <formula1>$BA$39:$BA$40</formula1>
    </dataValidation>
    <dataValidation type="list" allowBlank="1" showInputMessage="1" showErrorMessage="1" sqref="P14 P16" xr:uid="{00000000-0002-0000-0000-000009000000}">
      <formula1>$BA$37:$BA$38</formula1>
    </dataValidation>
    <dataValidation type="date" operator="greaterThan" allowBlank="1" showInputMessage="1" showErrorMessage="1" error="Please enter a date" sqref="H15 AM9" xr:uid="{00000000-0002-0000-0000-00000A000000}">
      <formula1>1</formula1>
    </dataValidation>
    <dataValidation type="whole" operator="greaterThanOrEqual" allowBlank="1" showInputMessage="1" showErrorMessage="1" error="Please enter a number" sqref="P13 T16:T17 Y14:Y17 T14" xr:uid="{00000000-0002-0000-0000-00000B000000}">
      <formula1>0</formula1>
    </dataValidation>
    <dataValidation type="textLength" operator="equal" allowBlank="1" showInputMessage="1" showErrorMessage="1" error="Engine Family Name must be 12 characters long" prompt="Please enter a 12 character Engine Family Name" sqref="O11" xr:uid="{00000000-0002-0000-0000-00000C000000}">
      <formula1>12</formula1>
    </dataValidation>
    <dataValidation type="list" allowBlank="1" showInputMessage="1" showErrorMessage="1" sqref="C32:C121" xr:uid="{00000000-0002-0000-0000-00000D000000}">
      <formula1>RESULTTYPE</formula1>
    </dataValidation>
    <dataValidation type="list" operator="greaterThanOrEqual" allowBlank="1" showInputMessage="1" showErrorMessage="1" error="Please enter a number" sqref="P12" xr:uid="{00000000-0002-0000-0000-00000E000000}">
      <formula1>$AY$40:$AY$42</formula1>
    </dataValidation>
    <dataValidation type="list" allowBlank="1" showInputMessage="1" showErrorMessage="1" sqref="Z32:Z121 U32:U121" xr:uid="{00000000-0002-0000-0000-00000F000000}">
      <formula1>$AZ$48:$AZ$49</formula1>
    </dataValidation>
    <dataValidation type="whole" operator="greaterThan" allowBlank="1" showInputMessage="1" showErrorMessage="1" error="Please enter a whole number greater than 0" sqref="P15" xr:uid="{00000000-0002-0000-0000-000011000000}">
      <formula1>0</formula1>
    </dataValidation>
  </dataValidations>
  <printOptions horizontalCentered="1"/>
  <pageMargins left="0.25" right="0.25" top="0.5" bottom="0.5" header="0.5" footer="0.5"/>
  <pageSetup scale="33"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134"/>
  <sheetViews>
    <sheetView showGridLines="0" topLeftCell="F46" zoomScaleNormal="100" workbookViewId="0">
      <selection activeCell="AI15" sqref="AI15:AJ15"/>
    </sheetView>
  </sheetViews>
  <sheetFormatPr defaultRowHeight="12.9" x14ac:dyDescent="0.2"/>
  <cols>
    <col min="1" max="1" width="1.25" customWidth="1"/>
    <col min="2" max="2" width="7.625" customWidth="1"/>
    <col min="3" max="3" width="8.25" customWidth="1"/>
    <col min="4" max="8" width="10.75" customWidth="1"/>
    <col min="9" max="9" width="12.375" customWidth="1"/>
    <col min="10" max="11" width="10.75" customWidth="1"/>
    <col min="12" max="15" width="10.875" customWidth="1"/>
    <col min="16" max="16" width="11" customWidth="1"/>
    <col min="19" max="19" width="12.75" bestFit="1" customWidth="1"/>
    <col min="20" max="20" width="10.125" customWidth="1"/>
    <col min="21" max="21" width="5.875" bestFit="1" customWidth="1"/>
    <col min="22" max="28" width="9.125" hidden="1" customWidth="1"/>
    <col min="29" max="29" width="10.625" hidden="1" customWidth="1"/>
    <col min="30" max="31" width="9.125" hidden="1" customWidth="1"/>
    <col min="32" max="32" width="2.75" customWidth="1"/>
    <col min="33" max="33" width="9.625" bestFit="1" customWidth="1"/>
    <col min="38" max="38" width="9.125" customWidth="1"/>
    <col min="39" max="89" width="9.125" hidden="1" customWidth="1"/>
    <col min="90" max="91" width="9.125" customWidth="1"/>
  </cols>
  <sheetData>
    <row r="1" spans="1:88" s="94" customFormat="1" ht="15.65" x14ac:dyDescent="0.25">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81"/>
    </row>
    <row r="2" spans="1:88" s="94" customFormat="1" ht="17.350000000000001" customHeight="1" x14ac:dyDescent="0.3">
      <c r="A2" s="237" t="s">
        <v>138</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181"/>
    </row>
    <row r="3" spans="1:88" s="94" customFormat="1" ht="21.1" x14ac:dyDescent="0.35">
      <c r="A3" s="238" t="s">
        <v>154</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181"/>
    </row>
    <row r="4" spans="1:88" s="94" customFormat="1" ht="19.55" customHeight="1" x14ac:dyDescent="0.3">
      <c r="A4" s="237" t="s">
        <v>139</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181"/>
    </row>
    <row r="5" spans="1:88" s="94" customFormat="1" ht="10.050000000000001" customHeight="1" x14ac:dyDescent="0.2">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181"/>
    </row>
    <row r="6" spans="1:88" s="94" customFormat="1" ht="19.55" customHeight="1" x14ac:dyDescent="0.35">
      <c r="A6" s="247" t="s">
        <v>140</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181"/>
    </row>
    <row r="7" spans="1:88" s="94" customFormat="1" ht="19.55" customHeight="1" x14ac:dyDescent="0.2">
      <c r="A7" s="214" t="s">
        <v>170</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181"/>
    </row>
    <row r="8" spans="1:88" ht="7.5"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74"/>
    </row>
    <row r="9" spans="1:88" s="94" customFormat="1" ht="18.350000000000001" x14ac:dyDescent="0.3">
      <c r="A9" s="253" t="s">
        <v>62</v>
      </c>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181"/>
    </row>
    <row r="10" spans="1:88" ht="3.75" customHeight="1" x14ac:dyDescent="0.3">
      <c r="A10" s="10"/>
      <c r="B10" s="135"/>
      <c r="C10" s="136"/>
      <c r="D10" s="10"/>
      <c r="E10" s="10"/>
      <c r="F10" s="10"/>
      <c r="G10" s="137"/>
      <c r="H10" s="10"/>
      <c r="I10" s="10"/>
      <c r="J10" s="10"/>
      <c r="K10" s="10"/>
      <c r="L10" s="10"/>
      <c r="M10" s="10"/>
      <c r="N10" s="10"/>
      <c r="O10" s="10"/>
      <c r="P10" s="10"/>
      <c r="Q10" s="57"/>
      <c r="R10" s="10"/>
      <c r="S10" s="10"/>
      <c r="T10" s="10"/>
      <c r="U10" s="10"/>
      <c r="V10" s="10"/>
      <c r="W10" s="10"/>
      <c r="X10" s="10"/>
      <c r="Y10" s="10"/>
      <c r="Z10" s="10"/>
      <c r="AA10" s="10"/>
      <c r="AB10" s="10"/>
      <c r="AC10" s="10"/>
      <c r="AD10" s="10"/>
      <c r="AE10" s="10"/>
      <c r="AF10" s="10"/>
      <c r="AG10" s="10"/>
      <c r="AH10" s="10"/>
      <c r="AI10" s="10"/>
      <c r="AJ10" s="10"/>
      <c r="AK10" s="10"/>
      <c r="AL10" s="74"/>
      <c r="CA10" t="s">
        <v>114</v>
      </c>
      <c r="CB10" s="64" t="e">
        <f>'Submission Template'!#REF!</f>
        <v>#REF!</v>
      </c>
      <c r="CF10" s="65">
        <f>IF(AND('Submission Template'!C32="final",'Submission Template'!AH32="yes"),1,0)</f>
        <v>0</v>
      </c>
      <c r="CG10" s="65" t="str">
        <f>IF(AND('Submission Template'!$C32="final",'Submission Template'!$U32="yes",'Submission Template'!$AH32&lt;&gt;"yes"),$D36,"")</f>
        <v/>
      </c>
      <c r="CH10" s="65" t="str">
        <f>IF(AND('Submission Template'!$C32="final",'Submission Template'!$U32="yes",'Submission Template'!$AH32&lt;&gt;"yes"),$C36,"")</f>
        <v/>
      </c>
      <c r="CI10" s="65" t="str">
        <f>IF(AND('Submission Template'!$C32="final",'Submission Template'!$Z32="yes",'Submission Template'!$AH32&lt;&gt;"yes"),$N36,"")</f>
        <v/>
      </c>
      <c r="CJ10" s="65" t="str">
        <f>IF(AND('Submission Template'!$C32="final",'Submission Template'!$Z32="yes",'Submission Template'!$AH32&lt;&gt;"yes"),$M36,"")</f>
        <v/>
      </c>
    </row>
    <row r="11" spans="1:88" ht="4.5999999999999996" customHeight="1" x14ac:dyDescent="0.25">
      <c r="A11" s="10"/>
      <c r="B11" s="138"/>
      <c r="C11" s="139"/>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0"/>
      <c r="AL11" s="74"/>
      <c r="CA11" t="s">
        <v>115</v>
      </c>
      <c r="CB11" t="str">
        <f>IF(AND($G$21="",$H$21="",$I$21&lt;&gt;""),"OPEN",IF(AND($G$21="",$H$21&lt;&gt;"",$I$21=""),"FAIL",IF(AND($G$21&lt;&gt;"",$H$21="",$I$21=""),"PASS","")))</f>
        <v>OPEN</v>
      </c>
      <c r="CF11" s="65">
        <f>IF(AND('Submission Template'!C33="final",'Submission Template'!AH33="yes"),1,0)</f>
        <v>0</v>
      </c>
      <c r="CG11" s="65" t="str">
        <f>IF(AND('Submission Template'!$C33="final",'Submission Template'!$U33="yes",'Submission Template'!$AH33&lt;&gt;"yes"),$D37,$CG10)</f>
        <v/>
      </c>
      <c r="CH11" s="65" t="str">
        <f>IF(AND('Submission Template'!$C33="final",'Submission Template'!$U33="yes",'Submission Template'!$AH33&lt;&gt;"yes"),$C37,$CH10)</f>
        <v/>
      </c>
      <c r="CI11" s="65" t="str">
        <f>IF(AND('Submission Template'!$C33="final",'Submission Template'!$Z33="yes",'Submission Template'!$AH33&lt;&gt;"yes"),$N37,$CI10)</f>
        <v/>
      </c>
      <c r="CJ11" s="65" t="str">
        <f>IF(AND('Submission Template'!$C33="final",'Submission Template'!$Z33="yes",'Submission Template'!$AH33&lt;&gt;"yes"),$M37,$CJ10)</f>
        <v/>
      </c>
    </row>
    <row r="12" spans="1:88" ht="2.25" customHeight="1" x14ac:dyDescent="0.25">
      <c r="A12" s="10"/>
      <c r="B12" s="138"/>
      <c r="C12" s="139"/>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74"/>
      <c r="CA12" t="s">
        <v>116</v>
      </c>
      <c r="CF12" s="65">
        <f>IF(AND('Submission Template'!C34="final",'Submission Template'!AH34="yes"),1,0)</f>
        <v>0</v>
      </c>
      <c r="CG12" s="65" t="str">
        <f>IF(AND('Submission Template'!$C34="final",'Submission Template'!$U34="yes",'Submission Template'!$AH34&lt;&gt;"yes"),$D38,$CG11)</f>
        <v/>
      </c>
      <c r="CH12" s="65" t="str">
        <f>IF(AND('Submission Template'!$C34="final",'Submission Template'!$U34="yes",'Submission Template'!$AH34&lt;&gt;"yes"),$C38,$CH11)</f>
        <v/>
      </c>
      <c r="CI12" s="65" t="str">
        <f>IF(AND('Submission Template'!$C34="final",'Submission Template'!$Z34="yes",'Submission Template'!$AH34&lt;&gt;"yes"),$N38,$CI11)</f>
        <v/>
      </c>
      <c r="CJ12" s="65" t="str">
        <f>IF(AND('Submission Template'!$C34="final",'Submission Template'!$Z34="yes",'Submission Template'!$AH34&lt;&gt;"yes"),$M38,$CJ11)</f>
        <v/>
      </c>
    </row>
    <row r="13" spans="1:88" ht="12.75" customHeight="1" x14ac:dyDescent="0.2">
      <c r="A13" s="10"/>
      <c r="B13" s="269" t="s">
        <v>61</v>
      </c>
      <c r="C13" s="270"/>
      <c r="D13" s="270"/>
      <c r="E13" s="270"/>
      <c r="F13" s="270"/>
      <c r="G13" s="270"/>
      <c r="H13" s="270"/>
      <c r="I13" s="270"/>
      <c r="J13" s="270"/>
      <c r="K13" s="270"/>
      <c r="L13" s="270"/>
      <c r="M13" s="270"/>
      <c r="N13" s="270"/>
      <c r="O13" s="270"/>
      <c r="P13" s="271"/>
      <c r="Q13" s="10"/>
      <c r="R13" s="141"/>
      <c r="S13" s="13"/>
      <c r="T13" s="10"/>
      <c r="U13" s="10"/>
      <c r="V13" s="10"/>
      <c r="W13" s="10"/>
      <c r="X13" s="10"/>
      <c r="Y13" s="10"/>
      <c r="Z13" s="10"/>
      <c r="AA13" s="10"/>
      <c r="AB13" s="10"/>
      <c r="AC13" s="10"/>
      <c r="AD13" s="10"/>
      <c r="AE13" s="10"/>
      <c r="AF13" s="10"/>
      <c r="AG13" s="10"/>
      <c r="AH13" s="10"/>
      <c r="AI13" s="246" t="s">
        <v>142</v>
      </c>
      <c r="AJ13" s="278"/>
      <c r="AK13" s="10"/>
      <c r="AL13" s="74"/>
      <c r="CA13" t="s">
        <v>117</v>
      </c>
      <c r="CF13" s="65">
        <f>IF(AND('Submission Template'!C35="final",'Submission Template'!AH35="yes"),1,0)</f>
        <v>0</v>
      </c>
      <c r="CG13" s="65" t="str">
        <f>IF(AND('Submission Template'!$C35="final",'Submission Template'!$U35="yes",'Submission Template'!$AH35&lt;&gt;"yes"),$D39,$CG12)</f>
        <v/>
      </c>
      <c r="CH13" s="65" t="str">
        <f>IF(AND('Submission Template'!$C35="final",'Submission Template'!$U35="yes",'Submission Template'!$AH35&lt;&gt;"yes"),$C39,$CH12)</f>
        <v/>
      </c>
      <c r="CI13" s="65" t="str">
        <f>IF(AND('Submission Template'!$C35="final",'Submission Template'!$Z35="yes",'Submission Template'!$AH35&lt;&gt;"yes"),$N39,$CI12)</f>
        <v/>
      </c>
      <c r="CJ13" s="65" t="str">
        <f>IF(AND('Submission Template'!$C35="final",'Submission Template'!$Z35="yes",'Submission Template'!$AH35&lt;&gt;"yes"),$M39,$CJ12)</f>
        <v/>
      </c>
    </row>
    <row r="14" spans="1:88" ht="12.75" customHeight="1" x14ac:dyDescent="0.2">
      <c r="A14" s="10"/>
      <c r="B14" s="272"/>
      <c r="C14" s="273"/>
      <c r="D14" s="273"/>
      <c r="E14" s="273"/>
      <c r="F14" s="273"/>
      <c r="G14" s="273"/>
      <c r="H14" s="273"/>
      <c r="I14" s="273"/>
      <c r="J14" s="273"/>
      <c r="K14" s="273"/>
      <c r="L14" s="273"/>
      <c r="M14" s="273"/>
      <c r="N14" s="273"/>
      <c r="O14" s="273"/>
      <c r="P14" s="274"/>
      <c r="Q14" s="10"/>
      <c r="R14" s="141"/>
      <c r="S14" s="13"/>
      <c r="T14" s="10"/>
      <c r="U14" s="10"/>
      <c r="V14" s="10"/>
      <c r="W14" s="10"/>
      <c r="X14" s="10"/>
      <c r="Y14" s="10"/>
      <c r="Z14" s="10"/>
      <c r="AA14" s="10"/>
      <c r="AB14" s="10"/>
      <c r="AC14" s="10"/>
      <c r="AD14" s="10"/>
      <c r="AE14" s="10"/>
      <c r="AF14" s="10"/>
      <c r="AG14" s="10"/>
      <c r="AH14" s="10"/>
      <c r="AI14" s="215" t="s">
        <v>143</v>
      </c>
      <c r="AJ14" s="264"/>
      <c r="AK14" s="10"/>
      <c r="AL14" s="74"/>
      <c r="CA14" t="s">
        <v>118</v>
      </c>
      <c r="CB14" s="66" t="str">
        <f>IF($L$36&lt;&gt;"",LOOKUP(MAX($L$36:$L$125),$L$36:$L$125,$CI$10:$CI$99),"")</f>
        <v/>
      </c>
      <c r="CD14" s="65" t="str">
        <f>IF($L$36&lt;&gt;"",LOOKUP(MAX($L$36:$L$125),$L$36:$L$125,$CJ$10:$CJ$99),"")</f>
        <v/>
      </c>
      <c r="CE14" s="65">
        <f>MAX($L$36:$L$125)</f>
        <v>0</v>
      </c>
      <c r="CF14" s="65">
        <f>IF(AND('Submission Template'!C36="final",'Submission Template'!AH36="yes"),1,0)</f>
        <v>0</v>
      </c>
      <c r="CG14" s="65" t="str">
        <f>IF(AND('Submission Template'!$C36="final",'Submission Template'!$U36="yes",'Submission Template'!$AH36&lt;&gt;"yes"),$D40,$CG13)</f>
        <v/>
      </c>
      <c r="CH14" s="65" t="str">
        <f>IF(AND('Submission Template'!$C36="final",'Submission Template'!$U36="yes",'Submission Template'!$AH36&lt;&gt;"yes"),$C40,$CH13)</f>
        <v/>
      </c>
      <c r="CI14" s="65" t="str">
        <f>IF(AND('Submission Template'!$C36="final",'Submission Template'!$Z36="yes",'Submission Template'!$AH36&lt;&gt;"yes"),$N40,$CI13)</f>
        <v/>
      </c>
      <c r="CJ14" s="65" t="str">
        <f>IF(AND('Submission Template'!$C36="final",'Submission Template'!$Z36="yes",'Submission Template'!$AH36&lt;&gt;"yes"),$M40,$CJ13)</f>
        <v/>
      </c>
    </row>
    <row r="15" spans="1:88" x14ac:dyDescent="0.2">
      <c r="A15" s="10"/>
      <c r="B15" s="157"/>
      <c r="C15" s="2"/>
      <c r="D15" s="2"/>
      <c r="E15" s="2"/>
      <c r="F15" s="2"/>
      <c r="G15" s="2"/>
      <c r="H15" s="2"/>
      <c r="I15" s="2"/>
      <c r="J15" s="2"/>
      <c r="K15" s="2"/>
      <c r="L15" s="2"/>
      <c r="M15" s="2"/>
      <c r="N15" s="2"/>
      <c r="O15" s="2"/>
      <c r="P15" s="156"/>
      <c r="Q15" s="10"/>
      <c r="R15" s="141"/>
      <c r="S15" s="13"/>
      <c r="T15" s="10"/>
      <c r="U15" s="10"/>
      <c r="V15" s="10"/>
      <c r="W15" s="10"/>
      <c r="X15" s="10"/>
      <c r="Y15" s="10"/>
      <c r="Z15" s="10"/>
      <c r="AA15" s="10"/>
      <c r="AB15" s="10"/>
      <c r="AC15" s="10"/>
      <c r="AD15" s="10"/>
      <c r="AE15" s="10"/>
      <c r="AF15" s="10"/>
      <c r="AG15" s="10"/>
      <c r="AH15" s="10"/>
      <c r="AI15" s="217">
        <v>44592</v>
      </c>
      <c r="AJ15" s="264"/>
      <c r="AK15" s="10"/>
      <c r="AL15" s="74"/>
      <c r="AS15" s="9" t="s">
        <v>68</v>
      </c>
      <c r="AT15" s="9"/>
      <c r="CA15" t="s">
        <v>119</v>
      </c>
      <c r="CB15" s="70" t="str">
        <f>IF('Submission Template'!$P$16="yes",'Submission Template'!$V$26,"")</f>
        <v/>
      </c>
      <c r="CF15" s="65">
        <f>IF(AND('Submission Template'!C37="final",'Submission Template'!AH37="yes"),1,0)</f>
        <v>0</v>
      </c>
      <c r="CG15" s="65" t="str">
        <f>IF(AND('Submission Template'!$C37="final",'Submission Template'!$U37="yes",'Submission Template'!$AH37&lt;&gt;"yes"),$D41,$CG14)</f>
        <v/>
      </c>
      <c r="CH15" s="65" t="str">
        <f>IF(AND('Submission Template'!$C37="final",'Submission Template'!$U37="yes",'Submission Template'!$AH37&lt;&gt;"yes"),$C41,$CH14)</f>
        <v/>
      </c>
      <c r="CI15" s="65" t="str">
        <f>IF(AND('Submission Template'!$C37="final",'Submission Template'!$Z37="yes",'Submission Template'!$AH37&lt;&gt;"yes"),$N41,$CI14)</f>
        <v/>
      </c>
      <c r="CJ15" s="65" t="str">
        <f>IF(AND('Submission Template'!$C37="final",'Submission Template'!$Z37="yes",'Submission Template'!$AH37&lt;&gt;"yes"),$M41,$CJ14)</f>
        <v/>
      </c>
    </row>
    <row r="16" spans="1:88" ht="13.6" x14ac:dyDescent="0.25">
      <c r="A16" s="10"/>
      <c r="B16" s="157"/>
      <c r="C16" s="2"/>
      <c r="D16" s="158" t="s">
        <v>1</v>
      </c>
      <c r="E16" s="2"/>
      <c r="F16" s="2"/>
      <c r="G16" s="2"/>
      <c r="H16" s="276">
        <f>'Submission Template'!AY32</f>
        <v>0</v>
      </c>
      <c r="I16" s="277"/>
      <c r="J16" s="159"/>
      <c r="K16" s="2"/>
      <c r="L16" s="2"/>
      <c r="M16" s="2"/>
      <c r="N16" s="2"/>
      <c r="O16" s="2"/>
      <c r="P16" s="156"/>
      <c r="Q16" s="10"/>
      <c r="R16" s="141"/>
      <c r="S16" s="13"/>
      <c r="T16" s="10"/>
      <c r="U16" s="10"/>
      <c r="V16" s="10"/>
      <c r="W16" s="10"/>
      <c r="X16" s="10"/>
      <c r="Y16" s="10"/>
      <c r="Z16" s="10"/>
      <c r="AA16" s="10"/>
      <c r="AB16" s="10"/>
      <c r="AC16" s="10"/>
      <c r="AD16" s="10"/>
      <c r="AE16" s="10"/>
      <c r="AF16" s="10"/>
      <c r="AG16" s="10"/>
      <c r="AH16" s="10"/>
      <c r="AI16" s="226" t="s">
        <v>144</v>
      </c>
      <c r="AJ16" s="275"/>
      <c r="AK16" s="10"/>
      <c r="AL16" s="74"/>
      <c r="CA16" t="s">
        <v>120</v>
      </c>
      <c r="CB16" s="66" t="str">
        <f>IF($B$36&lt;&gt;"",LOOKUP(MAX($B36:$B125),$B36:$B$125,$CG10:$CG99),"")</f>
        <v/>
      </c>
      <c r="CD16" s="65" t="str">
        <f>IF($B$36&lt;&gt;"",LOOKUP(MAX($B36:$B125),$B36:$B$125,$CH10:$CH99),"")</f>
        <v/>
      </c>
      <c r="CE16" s="65">
        <f>MAX($B$36:$B$125)</f>
        <v>0</v>
      </c>
      <c r="CF16" s="65">
        <f>IF(AND('Submission Template'!C38="final",'Submission Template'!AH38="yes"),1,0)</f>
        <v>0</v>
      </c>
      <c r="CG16" s="65" t="str">
        <f>IF(AND('Submission Template'!$C38="final",'Submission Template'!$U38="yes",'Submission Template'!$AH38&lt;&gt;"yes"),$D42,$CG15)</f>
        <v/>
      </c>
      <c r="CH16" s="65" t="str">
        <f>IF(AND('Submission Template'!$C38="final",'Submission Template'!$U38="yes",'Submission Template'!$AH38&lt;&gt;"yes"),$C42,$CH15)</f>
        <v/>
      </c>
      <c r="CI16" s="65" t="str">
        <f>IF(AND('Submission Template'!$C38="final",'Submission Template'!$Z38="yes",'Submission Template'!$AH38&lt;&gt;"yes"),$N42,$CI15)</f>
        <v/>
      </c>
      <c r="CJ16" s="65" t="str">
        <f>IF(AND('Submission Template'!$C38="final",'Submission Template'!$Z38="yes",'Submission Template'!$AH38&lt;&gt;"yes"),$M42,$CJ15)</f>
        <v/>
      </c>
    </row>
    <row r="17" spans="1:88" ht="13.6" x14ac:dyDescent="0.25">
      <c r="A17" s="10"/>
      <c r="B17" s="157"/>
      <c r="C17" s="2"/>
      <c r="D17" s="158" t="s">
        <v>112</v>
      </c>
      <c r="E17" s="2"/>
      <c r="F17" s="2"/>
      <c r="G17" s="2"/>
      <c r="H17" s="262" t="str">
        <f>IF('Submission Template'!$BA$34=1,IF($B$36="","No test results entered",IF(VLOOKUP(MAX($B$36:$B$125),$B$36:$K$125,10)=1,"Yes","No")),"HC+NOx not Tested")</f>
        <v>No test results entered</v>
      </c>
      <c r="I17" s="263"/>
      <c r="J17" s="159"/>
      <c r="K17" s="158" t="s">
        <v>58</v>
      </c>
      <c r="L17" s="2"/>
      <c r="M17" s="169"/>
      <c r="N17" s="262" t="str">
        <f>IF('Submission Template'!$BA$34=1,IF(MAX(I36:I125)&gt;=1,"Yes","No"),"HC+NOx not tested ")</f>
        <v>No</v>
      </c>
      <c r="O17" s="263"/>
      <c r="P17" s="156"/>
      <c r="Q17" s="10"/>
      <c r="R17" s="141"/>
      <c r="S17" s="13"/>
      <c r="T17" s="10"/>
      <c r="U17" s="10"/>
      <c r="V17" s="10"/>
      <c r="W17" s="10"/>
      <c r="X17" s="10"/>
      <c r="Y17" s="10"/>
      <c r="Z17" s="10"/>
      <c r="AA17" s="10"/>
      <c r="AB17" s="10"/>
      <c r="AC17" s="10"/>
      <c r="AD17" s="10"/>
      <c r="AE17" s="10"/>
      <c r="AF17" s="10"/>
      <c r="AG17" s="10"/>
      <c r="AH17" s="10"/>
      <c r="AI17" s="10"/>
      <c r="AJ17" s="10"/>
      <c r="AK17" s="10"/>
      <c r="AL17" s="74"/>
      <c r="AS17" s="30" t="s">
        <v>69</v>
      </c>
      <c r="AT17" s="30" t="s">
        <v>70</v>
      </c>
      <c r="AU17" s="30" t="s">
        <v>71</v>
      </c>
      <c r="AV17" s="30" t="s">
        <v>72</v>
      </c>
      <c r="AW17" s="30"/>
      <c r="AX17" s="30"/>
      <c r="AY17" s="46"/>
      <c r="AZ17" s="46"/>
      <c r="BA17" s="46"/>
      <c r="BB17" s="46"/>
      <c r="BC17" s="46"/>
      <c r="CA17" t="s">
        <v>121</v>
      </c>
      <c r="CB17" s="70">
        <f>'Submission Template'!$S$26</f>
        <v>0</v>
      </c>
      <c r="CF17" s="65">
        <f>IF(AND('Submission Template'!C39="final",'Submission Template'!AH39="yes"),1,0)</f>
        <v>0</v>
      </c>
      <c r="CG17" s="65" t="str">
        <f>IF(AND('Submission Template'!$C39="final",'Submission Template'!$U39="yes",'Submission Template'!$AH39&lt;&gt;"yes"),$D43,$CG16)</f>
        <v/>
      </c>
      <c r="CH17" s="65" t="str">
        <f>IF(AND('Submission Template'!$C39="final",'Submission Template'!$U39="yes",'Submission Template'!$AH39&lt;&gt;"yes"),$C43,$CH16)</f>
        <v/>
      </c>
      <c r="CI17" s="65" t="str">
        <f>IF(AND('Submission Template'!$C39="final",'Submission Template'!$Z39="yes",'Submission Template'!$AH39&lt;&gt;"yes"),$N43,$CI16)</f>
        <v/>
      </c>
      <c r="CJ17" s="65" t="str">
        <f>IF(AND('Submission Template'!$C39="final",'Submission Template'!$Z39="yes",'Submission Template'!$AH39&lt;&gt;"yes"),$M43,$CJ16)</f>
        <v/>
      </c>
    </row>
    <row r="18" spans="1:88" ht="13.6" x14ac:dyDescent="0.25">
      <c r="A18" s="10"/>
      <c r="B18" s="157"/>
      <c r="C18" s="2"/>
      <c r="D18" s="158" t="s">
        <v>92</v>
      </c>
      <c r="E18" s="2"/>
      <c r="F18" s="2"/>
      <c r="G18" s="2"/>
      <c r="H18" s="262" t="str">
        <f>IF('Submission Template'!$BB$34=1,IF($L$36="","No test results entered",IF(VLOOKUP(MAX($L$36:$L$125),$L$36:$U$125,10)=1,"Yes","No")),"CO not Tested")</f>
        <v>CO not Tested</v>
      </c>
      <c r="I18" s="263"/>
      <c r="J18" s="159"/>
      <c r="K18" s="158" t="s">
        <v>59</v>
      </c>
      <c r="L18" s="2"/>
      <c r="M18" s="4"/>
      <c r="N18" s="262" t="str">
        <f>IF('Submission Template'!$BB$34=1,IF(MAX(S36:S125)&gt;=1,"Yes","No"),"CO not tested")</f>
        <v>CO not tested</v>
      </c>
      <c r="O18" s="263"/>
      <c r="P18" s="156"/>
      <c r="Q18" s="10"/>
      <c r="R18" s="141"/>
      <c r="S18" s="13"/>
      <c r="T18" s="10"/>
      <c r="U18" s="10"/>
      <c r="V18" s="10"/>
      <c r="W18" s="10"/>
      <c r="X18" s="10"/>
      <c r="Y18" s="10"/>
      <c r="Z18" s="10"/>
      <c r="AA18" s="10"/>
      <c r="AB18" s="10"/>
      <c r="AC18" s="10"/>
      <c r="AD18" s="10"/>
      <c r="AE18" s="10"/>
      <c r="AF18" s="10"/>
      <c r="AG18" s="10"/>
      <c r="AH18" s="10"/>
      <c r="AI18" s="10"/>
      <c r="AJ18" s="10"/>
      <c r="AK18" s="10"/>
      <c r="AL18" s="74"/>
      <c r="AS18" s="3">
        <f>SUM('Submission Template'!AT32:AT121)</f>
        <v>0</v>
      </c>
      <c r="AT18" s="3">
        <f>SUM('Submission Template'!AU32:AU121)</f>
        <v>0</v>
      </c>
      <c r="AU18" s="3">
        <f>SUM('Submission Template'!AV32:AV121)</f>
        <v>0</v>
      </c>
      <c r="AV18" s="3">
        <f>SUM('Submission Template'!AW32:AW121)</f>
        <v>0</v>
      </c>
      <c r="AW18" s="3"/>
      <c r="AX18" s="3"/>
      <c r="AY18" s="3"/>
      <c r="AZ18" s="3"/>
      <c r="BA18" s="1"/>
      <c r="BB18" s="1"/>
      <c r="BC18" s="1"/>
      <c r="CA18" t="s">
        <v>122</v>
      </c>
      <c r="CF18" s="65">
        <f>IF(AND('Submission Template'!C40="final",'Submission Template'!AH40="yes"),1,0)</f>
        <v>0</v>
      </c>
      <c r="CG18" s="65" t="str">
        <f>IF(AND('Submission Template'!$C40="final",'Submission Template'!$U40="yes",'Submission Template'!$AH40&lt;&gt;"yes"),$D44,$CG17)</f>
        <v/>
      </c>
      <c r="CH18" s="65" t="str">
        <f>IF(AND('Submission Template'!$C40="final",'Submission Template'!$U40="yes",'Submission Template'!$AH40&lt;&gt;"yes"),$C44,$CH17)</f>
        <v/>
      </c>
      <c r="CI18" s="65" t="str">
        <f>IF(AND('Submission Template'!$C40="final",'Submission Template'!$Z40="yes",'Submission Template'!$AH40&lt;&gt;"yes"),$N44,$CI17)</f>
        <v/>
      </c>
      <c r="CJ18" s="65" t="str">
        <f>IF(AND('Submission Template'!$C40="final",'Submission Template'!$Z40="yes",'Submission Template'!$AH40&lt;&gt;"yes"),$M44,$CJ17)</f>
        <v/>
      </c>
    </row>
    <row r="19" spans="1:88" x14ac:dyDescent="0.2">
      <c r="A19" s="10"/>
      <c r="B19" s="157"/>
      <c r="C19" s="2"/>
      <c r="D19" s="168"/>
      <c r="E19" s="2"/>
      <c r="F19" s="2"/>
      <c r="G19" s="2"/>
      <c r="H19" s="2"/>
      <c r="I19" s="2"/>
      <c r="J19" s="2"/>
      <c r="K19" s="168"/>
      <c r="L19" s="2"/>
      <c r="M19" s="2"/>
      <c r="N19" s="2"/>
      <c r="O19" s="2"/>
      <c r="P19" s="156"/>
      <c r="Q19" s="10"/>
      <c r="R19" s="141"/>
      <c r="S19" s="13"/>
      <c r="T19" s="10"/>
      <c r="U19" s="10"/>
      <c r="V19" s="10"/>
      <c r="W19" s="10"/>
      <c r="X19" s="10"/>
      <c r="Y19" s="10"/>
      <c r="Z19" s="10"/>
      <c r="AA19" s="10"/>
      <c r="AB19" s="10"/>
      <c r="AC19" s="10"/>
      <c r="AD19" s="10"/>
      <c r="AE19" s="10"/>
      <c r="AF19" s="10"/>
      <c r="AG19" s="10"/>
      <c r="AH19" s="10"/>
      <c r="AI19" s="10"/>
      <c r="AJ19" s="10"/>
      <c r="AK19" s="10"/>
      <c r="AL19" s="74"/>
      <c r="AS19" s="3">
        <v>2</v>
      </c>
      <c r="AT19" s="3">
        <v>2</v>
      </c>
      <c r="AU19" s="3">
        <v>2</v>
      </c>
      <c r="AV19" s="3">
        <v>2</v>
      </c>
      <c r="CA19" t="s">
        <v>123</v>
      </c>
      <c r="CF19" s="65">
        <f>IF(AND('Submission Template'!C41="final",'Submission Template'!AH41="yes"),1,0)</f>
        <v>0</v>
      </c>
      <c r="CG19" s="65" t="str">
        <f>IF(AND('Submission Template'!$C41="final",'Submission Template'!$U41="yes",'Submission Template'!$AH41&lt;&gt;"yes"),$D45,$CG18)</f>
        <v/>
      </c>
      <c r="CH19" s="65" t="str">
        <f>IF(AND('Submission Template'!$C41="final",'Submission Template'!$U41="yes",'Submission Template'!$AH41&lt;&gt;"yes"),$C45,$CH18)</f>
        <v/>
      </c>
      <c r="CI19" s="65" t="str">
        <f>IF(AND('Submission Template'!$C41="final",'Submission Template'!$Z41="yes",'Submission Template'!$AH41&lt;&gt;"yes"),$N45,$CI18)</f>
        <v/>
      </c>
      <c r="CJ19" s="65" t="str">
        <f>IF(AND('Submission Template'!$C41="final",'Submission Template'!$Z41="yes",'Submission Template'!$AH41&lt;&gt;"yes"),$M45,$CJ18)</f>
        <v/>
      </c>
    </row>
    <row r="20" spans="1:88" ht="13.6" x14ac:dyDescent="0.25">
      <c r="A20" s="10"/>
      <c r="B20" s="157"/>
      <c r="C20" s="2"/>
      <c r="D20" s="158"/>
      <c r="E20" s="2"/>
      <c r="F20" s="2"/>
      <c r="G20" s="2"/>
      <c r="H20" s="265"/>
      <c r="I20" s="265"/>
      <c r="J20" s="2"/>
      <c r="K20" s="158" t="s">
        <v>57</v>
      </c>
      <c r="L20" s="2"/>
      <c r="M20" s="4"/>
      <c r="N20" s="260">
        <f>IF(AS23="",30,MIN(ROUND(0.01*AS23,0),30))</f>
        <v>30</v>
      </c>
      <c r="O20" s="261"/>
      <c r="P20" s="156"/>
      <c r="Q20" s="10"/>
      <c r="R20" s="141"/>
      <c r="S20" s="13"/>
      <c r="T20" s="10"/>
      <c r="U20" s="10"/>
      <c r="V20" s="10"/>
      <c r="W20" s="10"/>
      <c r="X20" s="10"/>
      <c r="Y20" s="10"/>
      <c r="Z20" s="10"/>
      <c r="AA20" s="10"/>
      <c r="AB20" s="10"/>
      <c r="AC20" s="10"/>
      <c r="AD20" s="10"/>
      <c r="AE20" s="10"/>
      <c r="AF20" s="10"/>
      <c r="AG20" s="10"/>
      <c r="AH20" s="10"/>
      <c r="AI20" s="10"/>
      <c r="AJ20" s="10"/>
      <c r="AK20" s="10"/>
      <c r="AL20" s="74"/>
      <c r="CA20" t="s">
        <v>124</v>
      </c>
      <c r="CF20" s="65">
        <f>IF(AND('Submission Template'!C42="final",'Submission Template'!AH42="yes"),1,0)</f>
        <v>0</v>
      </c>
      <c r="CG20" s="65" t="str">
        <f>IF(AND('Submission Template'!$C42="final",'Submission Template'!$U42="yes",'Submission Template'!$AH42&lt;&gt;"yes"),$D46,$CG19)</f>
        <v/>
      </c>
      <c r="CH20" s="65" t="str">
        <f>IF(AND('Submission Template'!$C42="final",'Submission Template'!$U42="yes",'Submission Template'!$AH42&lt;&gt;"yes"),$C46,$CH19)</f>
        <v/>
      </c>
      <c r="CI20" s="65" t="str">
        <f>IF(AND('Submission Template'!$C42="final",'Submission Template'!$Z42="yes",'Submission Template'!$AH42&lt;&gt;"yes"),$N46,$CI19)</f>
        <v/>
      </c>
      <c r="CJ20" s="65" t="str">
        <f>IF(AND('Submission Template'!$C42="final",'Submission Template'!$Z42="yes",'Submission Template'!$AH42&lt;&gt;"yes"),$M46,$CJ19)</f>
        <v/>
      </c>
    </row>
    <row r="21" spans="1:88" ht="15.65" x14ac:dyDescent="0.25">
      <c r="A21" s="10"/>
      <c r="B21" s="157"/>
      <c r="C21" s="2"/>
      <c r="D21" s="176" t="s">
        <v>148</v>
      </c>
      <c r="E21" s="172"/>
      <c r="F21" s="172"/>
      <c r="G21" s="173" t="str">
        <f>IF(AND(H17&lt;&gt;"No",H18&lt;&gt;"No",H19&lt;&gt;"No",N17&lt;&gt;"No",N18&lt;&gt;"No",N19&lt;&gt;"No"),"PASS","")</f>
        <v/>
      </c>
      <c r="H21" s="174" t="str">
        <f>IF(OR(MAX(J36:J83)&gt;0,MAX(T36:T83)&gt;0,MAX(AD36:AD83)&gt;0),"FAIL","")</f>
        <v/>
      </c>
      <c r="I21" s="175" t="str">
        <f>IF(AND(G21="",H21=""),"OPEN","")</f>
        <v>OPEN</v>
      </c>
      <c r="J21" s="206"/>
      <c r="K21" s="158"/>
      <c r="L21" s="2"/>
      <c r="M21" s="4"/>
      <c r="N21" s="205"/>
      <c r="O21" s="205"/>
      <c r="P21" s="156"/>
      <c r="Q21" s="10"/>
      <c r="R21" s="142"/>
      <c r="S21" s="10"/>
      <c r="T21" s="10"/>
      <c r="U21" s="10"/>
      <c r="V21" s="10"/>
      <c r="W21" s="10"/>
      <c r="X21" s="10"/>
      <c r="Y21" s="10"/>
      <c r="Z21" s="10"/>
      <c r="AA21" s="10"/>
      <c r="AB21" s="10"/>
      <c r="AC21" s="10"/>
      <c r="AD21" s="10"/>
      <c r="AE21" s="10"/>
      <c r="AF21" s="10"/>
      <c r="AG21" s="10"/>
      <c r="AH21" s="10"/>
      <c r="AI21" s="10"/>
      <c r="AJ21" s="10"/>
      <c r="AK21" s="10"/>
      <c r="AL21" s="74"/>
      <c r="CA21" t="s">
        <v>125</v>
      </c>
      <c r="CF21" s="65">
        <f>IF(AND('Submission Template'!C43="final",'Submission Template'!AH43="yes"),1,0)</f>
        <v>0</v>
      </c>
      <c r="CG21" s="65" t="str">
        <f>IF(AND('Submission Template'!$C43="final",'Submission Template'!$U43="yes",'Submission Template'!$AH43&lt;&gt;"yes"),$D47,$CG20)</f>
        <v/>
      </c>
      <c r="CH21" s="65" t="str">
        <f>IF(AND('Submission Template'!$C43="final",'Submission Template'!$U43="yes",'Submission Template'!$AH43&lt;&gt;"yes"),$C47,$CH20)</f>
        <v/>
      </c>
      <c r="CI21" s="65" t="str">
        <f>IF(AND('Submission Template'!$C43="final",'Submission Template'!$Z43="yes",'Submission Template'!$AH43&lt;&gt;"yes"),$N47,$CI20)</f>
        <v/>
      </c>
      <c r="CJ21" s="65" t="str">
        <f>IF(AND('Submission Template'!$C43="final",'Submission Template'!$Z43="yes",'Submission Template'!$AH43&lt;&gt;"yes"),$M47,$CJ20)</f>
        <v/>
      </c>
    </row>
    <row r="22" spans="1:88" ht="18" customHeight="1" x14ac:dyDescent="0.25">
      <c r="A22" s="10"/>
      <c r="B22" s="157"/>
      <c r="C22" s="2"/>
      <c r="D22" s="154" t="s">
        <v>66</v>
      </c>
      <c r="E22" s="155"/>
      <c r="F22" s="155"/>
      <c r="G22" s="160"/>
      <c r="H22" s="161"/>
      <c r="I22" s="162"/>
      <c r="J22" s="155"/>
      <c r="K22" s="155"/>
      <c r="L22" s="163"/>
      <c r="M22" s="164"/>
      <c r="N22" s="155"/>
      <c r="O22" s="155"/>
      <c r="P22" s="156"/>
      <c r="Q22" s="10"/>
      <c r="R22" s="142"/>
      <c r="S22" s="10"/>
      <c r="T22" s="10"/>
      <c r="U22" s="10"/>
      <c r="V22" s="10"/>
      <c r="W22" s="10"/>
      <c r="X22" s="10"/>
      <c r="Y22" s="10"/>
      <c r="Z22" s="10"/>
      <c r="AA22" s="10"/>
      <c r="AB22" s="10"/>
      <c r="AC22" s="10"/>
      <c r="AD22" s="10"/>
      <c r="AE22" s="10"/>
      <c r="AF22" s="10"/>
      <c r="AG22" s="10"/>
      <c r="AH22" s="10"/>
      <c r="AI22" s="10"/>
      <c r="AJ22" s="10"/>
      <c r="AK22" s="10"/>
      <c r="AL22" s="74"/>
      <c r="CA22" t="s">
        <v>126</v>
      </c>
      <c r="CB22" s="70">
        <f>MAX($CD$14,$CD$16)</f>
        <v>0</v>
      </c>
      <c r="CF22" s="65">
        <f>IF(AND('Submission Template'!C44="final",'Submission Template'!AH44="yes"),1,0)</f>
        <v>0</v>
      </c>
      <c r="CG22" s="65" t="str">
        <f>IF(AND('Submission Template'!$C44="final",'Submission Template'!$U44="yes",'Submission Template'!$AH44&lt;&gt;"yes"),$D48,$CG21)</f>
        <v/>
      </c>
      <c r="CH22" s="65" t="str">
        <f>IF(AND('Submission Template'!$C44="final",'Submission Template'!$U44="yes",'Submission Template'!$AH44&lt;&gt;"yes"),$C48,$CH21)</f>
        <v/>
      </c>
      <c r="CI22" s="65" t="str">
        <f>IF(AND('Submission Template'!$C44="final",'Submission Template'!$Z44="yes",'Submission Template'!$AH44&lt;&gt;"yes"),$N48,$CI21)</f>
        <v/>
      </c>
      <c r="CJ22" s="65" t="str">
        <f>IF(AND('Submission Template'!$C44="final",'Submission Template'!$Z44="yes",'Submission Template'!$AH44&lt;&gt;"yes"),$M48,$CJ21)</f>
        <v/>
      </c>
    </row>
    <row r="23" spans="1:88" x14ac:dyDescent="0.2">
      <c r="A23" s="10"/>
      <c r="B23" s="157"/>
      <c r="C23" s="2"/>
      <c r="D23" s="178" t="str">
        <f>IF(H21="FAIL","* Failure due to consecutive CumSum calculations exceeding Action Limit.","")</f>
        <v/>
      </c>
      <c r="E23" s="5"/>
      <c r="F23" s="5"/>
      <c r="G23" s="5"/>
      <c r="H23" s="5"/>
      <c r="I23" s="5"/>
      <c r="J23" s="2"/>
      <c r="K23" s="5"/>
      <c r="L23" s="5"/>
      <c r="M23" s="5"/>
      <c r="N23" s="5"/>
      <c r="O23" s="5"/>
      <c r="P23" s="156"/>
      <c r="Q23" s="10"/>
      <c r="R23" s="142"/>
      <c r="S23" s="10"/>
      <c r="T23" s="10"/>
      <c r="U23" s="10"/>
      <c r="V23" s="10"/>
      <c r="W23" s="10"/>
      <c r="X23" s="10"/>
      <c r="Y23" s="10"/>
      <c r="Z23" s="10"/>
      <c r="AA23" s="10"/>
      <c r="AB23" s="10"/>
      <c r="AC23" s="10"/>
      <c r="AD23" s="10"/>
      <c r="AE23" s="10"/>
      <c r="AF23" s="10"/>
      <c r="AG23" s="10"/>
      <c r="AH23" s="10"/>
      <c r="AI23" s="10"/>
      <c r="AJ23" s="10"/>
      <c r="AK23" s="10"/>
      <c r="AL23" s="74"/>
      <c r="AS23" t="str">
        <f>IF('Submission Template'!$P$13&lt;&gt;"",'Submission Template'!$P$13,"")</f>
        <v/>
      </c>
      <c r="AX23" s="31"/>
      <c r="AY23" s="31"/>
      <c r="AZ23" s="31"/>
      <c r="CA23" t="s">
        <v>127</v>
      </c>
      <c r="CB23" s="71">
        <f>MAX($CE$14,$CE$16)</f>
        <v>0</v>
      </c>
      <c r="CF23" s="65">
        <f>IF(AND('Submission Template'!C45="final",'Submission Template'!AH45="yes"),1,0)</f>
        <v>0</v>
      </c>
      <c r="CG23" s="65" t="str">
        <f>IF(AND('Submission Template'!$C45="final",'Submission Template'!$U45="yes",'Submission Template'!$AH45&lt;&gt;"yes"),$D49,$CG22)</f>
        <v/>
      </c>
      <c r="CH23" s="65" t="str">
        <f>IF(AND('Submission Template'!$C45="final",'Submission Template'!$U45="yes",'Submission Template'!$AH45&lt;&gt;"yes"),$C49,$CH22)</f>
        <v/>
      </c>
      <c r="CI23" s="65" t="str">
        <f>IF(AND('Submission Template'!$C45="final",'Submission Template'!$Z45="yes",'Submission Template'!$AH45&lt;&gt;"yes"),$N49,$CI22)</f>
        <v/>
      </c>
      <c r="CJ23" s="65" t="str">
        <f>IF(AND('Submission Template'!$C45="final",'Submission Template'!$Z45="yes",'Submission Template'!$AH45&lt;&gt;"yes"),$M49,$CJ22)</f>
        <v/>
      </c>
    </row>
    <row r="24" spans="1:88" x14ac:dyDescent="0.2">
      <c r="A24" s="10"/>
      <c r="B24" s="157"/>
      <c r="C24" s="2"/>
      <c r="D24" s="178" t="str">
        <f>IF(N17="No","* Number of included HC and NOx tests (n) is less than the required number (N).","")</f>
        <v>* Number of included HC and NOx tests (n) is less than the required number (N).</v>
      </c>
      <c r="E24" s="5"/>
      <c r="F24" s="5"/>
      <c r="G24" s="5"/>
      <c r="H24" s="5"/>
      <c r="I24" s="5"/>
      <c r="J24" s="5"/>
      <c r="K24" s="5"/>
      <c r="L24" s="5"/>
      <c r="M24" s="5"/>
      <c r="N24" s="5"/>
      <c r="O24" s="5"/>
      <c r="P24" s="156"/>
      <c r="Q24" s="10"/>
      <c r="R24" s="142"/>
      <c r="S24" s="10"/>
      <c r="T24" s="10"/>
      <c r="U24" s="10"/>
      <c r="V24" s="10"/>
      <c r="W24" s="10"/>
      <c r="X24" s="10"/>
      <c r="Y24" s="10"/>
      <c r="Z24" s="10"/>
      <c r="AA24" s="10"/>
      <c r="AB24" s="10"/>
      <c r="AC24" s="10"/>
      <c r="AD24" s="10"/>
      <c r="AE24" s="10"/>
      <c r="AF24" s="10"/>
      <c r="AG24" s="10"/>
      <c r="AH24" s="10"/>
      <c r="AI24" s="10"/>
      <c r="AJ24" s="10"/>
      <c r="AK24" s="10"/>
      <c r="AL24" s="74"/>
      <c r="AQ24">
        <f>IF('Submission Template'!$P$13&lt;&gt;"",ROUND(0.01*'Submission Template'!$P$13,0),8)</f>
        <v>8</v>
      </c>
      <c r="AR24" t="str">
        <f>IF('Submission Template'!$P$15&lt;&gt;"",'Submission Template'!$P$15,"")</f>
        <v/>
      </c>
      <c r="AS24">
        <f>MIN($AR$24,8,$AQ$24)</f>
        <v>8</v>
      </c>
      <c r="CA24" t="s">
        <v>128</v>
      </c>
      <c r="CB24" s="71">
        <f>SUM($CF$10:$CF$99)</f>
        <v>0</v>
      </c>
      <c r="CF24" s="65">
        <f>IF(AND('Submission Template'!C46="final",'Submission Template'!AH46="yes"),1,0)</f>
        <v>0</v>
      </c>
      <c r="CG24" s="65" t="str">
        <f>IF(AND('Submission Template'!$C46="final",'Submission Template'!$U46="yes",'Submission Template'!$AH46&lt;&gt;"yes"),$D50,$CG23)</f>
        <v/>
      </c>
      <c r="CH24" s="65" t="str">
        <f>IF(AND('Submission Template'!$C46="final",'Submission Template'!$U46="yes",'Submission Template'!$AH46&lt;&gt;"yes"),$C50,$CH23)</f>
        <v/>
      </c>
      <c r="CI24" s="65" t="str">
        <f>IF(AND('Submission Template'!$C46="final",'Submission Template'!$Z46="yes",'Submission Template'!$AH46&lt;&gt;"yes"),$N50,$CI23)</f>
        <v/>
      </c>
      <c r="CJ24" s="65" t="str">
        <f>IF(AND('Submission Template'!$C46="final",'Submission Template'!$Z46="yes",'Submission Template'!$AH46&lt;&gt;"yes"),$M50,$CJ23)</f>
        <v/>
      </c>
    </row>
    <row r="25" spans="1:88" x14ac:dyDescent="0.2">
      <c r="A25" s="10"/>
      <c r="B25" s="157"/>
      <c r="C25" s="2"/>
      <c r="D25" s="178" t="str">
        <f>IF(N18="No","* Number of included CO tests (n) is less than the required number (N).","")</f>
        <v/>
      </c>
      <c r="E25" s="5"/>
      <c r="F25" s="5"/>
      <c r="G25" s="5"/>
      <c r="H25" s="5"/>
      <c r="I25" s="5"/>
      <c r="J25" s="5"/>
      <c r="K25" s="5"/>
      <c r="L25" s="5"/>
      <c r="M25" s="5"/>
      <c r="N25" s="5"/>
      <c r="O25" s="5"/>
      <c r="P25" s="156"/>
      <c r="Q25" s="10"/>
      <c r="R25" s="142"/>
      <c r="S25" s="10"/>
      <c r="T25" s="10"/>
      <c r="U25" s="10"/>
      <c r="V25" s="10"/>
      <c r="W25" s="10"/>
      <c r="X25" s="10"/>
      <c r="Y25" s="10"/>
      <c r="Z25" s="10"/>
      <c r="AA25" s="10"/>
      <c r="AB25" s="10"/>
      <c r="AC25" s="10"/>
      <c r="AD25" s="10"/>
      <c r="AE25" s="10"/>
      <c r="AF25" s="10"/>
      <c r="AG25" s="10"/>
      <c r="AH25" s="10"/>
      <c r="AI25" s="10"/>
      <c r="AJ25" s="10"/>
      <c r="AK25" s="10"/>
      <c r="AL25" s="74"/>
      <c r="AR25" s="23"/>
      <c r="AS25" s="23"/>
      <c r="AT25" s="23"/>
      <c r="AU25" s="23"/>
      <c r="AV25" s="23"/>
      <c r="AW25" s="23"/>
      <c r="AX25" s="23"/>
      <c r="AY25" s="23"/>
      <c r="AZ25" s="23"/>
      <c r="BA25" s="23"/>
      <c r="BB25" s="23"/>
      <c r="BC25" s="23"/>
      <c r="BD25" s="23"/>
      <c r="BE25" s="23"/>
      <c r="BF25" s="23"/>
      <c r="BG25" s="23"/>
      <c r="BH25" s="23"/>
      <c r="BI25" s="23"/>
      <c r="BJ25" s="23"/>
      <c r="BK25" s="23"/>
      <c r="BL25" s="23"/>
      <c r="CA25" t="s">
        <v>129</v>
      </c>
      <c r="CB25" s="67">
        <f>'Submission Template'!$H$15</f>
        <v>0</v>
      </c>
      <c r="CF25" s="65">
        <f>IF(AND('Submission Template'!C47="final",'Submission Template'!AH47="yes"),1,0)</f>
        <v>0</v>
      </c>
      <c r="CG25" s="65" t="str">
        <f>IF(AND('Submission Template'!$C47="final",'Submission Template'!$U47="yes",'Submission Template'!$AH47&lt;&gt;"yes"),$D51,$CG24)</f>
        <v/>
      </c>
      <c r="CH25" s="65" t="str">
        <f>IF(AND('Submission Template'!$C47="final",'Submission Template'!$U47="yes",'Submission Template'!$AH47&lt;&gt;"yes"),$C51,$CH24)</f>
        <v/>
      </c>
      <c r="CI25" s="65" t="str">
        <f>IF(AND('Submission Template'!$C47="final",'Submission Template'!$Z47="yes",'Submission Template'!$AH47&lt;&gt;"yes"),$N51,$CI24)</f>
        <v/>
      </c>
      <c r="CJ25" s="65" t="str">
        <f>IF(AND('Submission Template'!$C47="final",'Submission Template'!$Z47="yes",'Submission Template'!$AH47&lt;&gt;"yes"),$M51,$CJ24)</f>
        <v/>
      </c>
    </row>
    <row r="26" spans="1:88" x14ac:dyDescent="0.2">
      <c r="A26" s="10"/>
      <c r="B26" s="157"/>
      <c r="C26" s="2"/>
      <c r="D26" s="206" t="str">
        <f>IF(G21="PASS","* Minimum testing requirements for each quarter may also apply; please refer to 40 CFR 1048.310","")</f>
        <v/>
      </c>
      <c r="E26" s="5"/>
      <c r="F26" s="5"/>
      <c r="G26" s="5"/>
      <c r="H26" s="5"/>
      <c r="I26" s="5"/>
      <c r="J26" s="5"/>
      <c r="K26" s="5"/>
      <c r="L26" s="5"/>
      <c r="M26" s="5"/>
      <c r="N26" s="5"/>
      <c r="O26" s="5"/>
      <c r="P26" s="156"/>
      <c r="Q26" s="10"/>
      <c r="R26" s="10"/>
      <c r="S26" s="10"/>
      <c r="T26" s="10"/>
      <c r="U26" s="10"/>
      <c r="V26" s="10"/>
      <c r="W26" s="10"/>
      <c r="X26" s="10"/>
      <c r="Y26" s="10"/>
      <c r="Z26" s="10"/>
      <c r="AA26" s="10"/>
      <c r="AB26" s="10"/>
      <c r="AC26" s="10"/>
      <c r="AD26" s="10"/>
      <c r="AE26" s="10"/>
      <c r="AF26" s="10"/>
      <c r="AG26" s="10"/>
      <c r="AH26" s="10"/>
      <c r="AI26" s="10"/>
      <c r="AJ26" s="10"/>
      <c r="AK26" s="10"/>
      <c r="AL26" s="74"/>
      <c r="AR26" s="23"/>
      <c r="AS26" s="23"/>
      <c r="AT26" s="23"/>
      <c r="AU26" s="23"/>
      <c r="AV26" s="23"/>
      <c r="AW26" s="23"/>
      <c r="AX26" s="23"/>
      <c r="AY26" s="23"/>
      <c r="AZ26" s="23"/>
      <c r="BA26" s="23"/>
      <c r="BB26" s="23"/>
      <c r="BC26" s="23"/>
      <c r="BD26" s="23"/>
      <c r="BE26" s="23"/>
      <c r="BF26" s="23"/>
      <c r="BG26" s="23"/>
      <c r="BH26" s="23"/>
      <c r="BI26" s="23"/>
      <c r="BJ26" s="23"/>
      <c r="BK26" s="23"/>
      <c r="BL26" s="23"/>
      <c r="CA26" t="s">
        <v>130</v>
      </c>
      <c r="CB26" s="67">
        <f>'Submission Template'!$J$15</f>
        <v>0</v>
      </c>
      <c r="CF26" s="65">
        <f>IF(AND('Submission Template'!C48="final",'Submission Template'!AH48="yes"),1,0)</f>
        <v>0</v>
      </c>
      <c r="CG26" s="65" t="str">
        <f>IF(AND('Submission Template'!$C48="final",'Submission Template'!$U48="yes",'Submission Template'!$AH48&lt;&gt;"yes"),$D52,$CG25)</f>
        <v/>
      </c>
      <c r="CH26" s="65" t="str">
        <f>IF(AND('Submission Template'!$C48="final",'Submission Template'!$U48="yes",'Submission Template'!$AH48&lt;&gt;"yes"),$C52,$CH25)</f>
        <v/>
      </c>
      <c r="CI26" s="65" t="str">
        <f>IF(AND('Submission Template'!$C48="final",'Submission Template'!$Z48="yes",'Submission Template'!$AH48&lt;&gt;"yes"),$N52,$CI25)</f>
        <v/>
      </c>
      <c r="CJ26" s="65" t="str">
        <f>IF(AND('Submission Template'!$C48="final",'Submission Template'!$Z48="yes",'Submission Template'!$AH48&lt;&gt;"yes"),$M52,$CJ25)</f>
        <v/>
      </c>
    </row>
    <row r="27" spans="1:88" x14ac:dyDescent="0.2">
      <c r="A27" s="10"/>
      <c r="B27" s="157"/>
      <c r="C27" s="2"/>
      <c r="D27" s="178"/>
      <c r="E27" s="5"/>
      <c r="F27" s="5"/>
      <c r="G27" s="5"/>
      <c r="H27" s="5"/>
      <c r="I27" s="5"/>
      <c r="J27" s="5"/>
      <c r="K27" s="5"/>
      <c r="L27" s="5"/>
      <c r="M27" s="5"/>
      <c r="N27" s="5"/>
      <c r="O27" s="5"/>
      <c r="P27" s="156"/>
      <c r="Q27" s="10"/>
      <c r="R27" s="10"/>
      <c r="S27" s="10"/>
      <c r="T27" s="10"/>
      <c r="U27" s="10"/>
      <c r="V27" s="10"/>
      <c r="W27" s="10"/>
      <c r="X27" s="10"/>
      <c r="Y27" s="10"/>
      <c r="Z27" s="10"/>
      <c r="AA27" s="10"/>
      <c r="AB27" s="10"/>
      <c r="AC27" s="10"/>
      <c r="AD27" s="10"/>
      <c r="AE27" s="10"/>
      <c r="AF27" s="10"/>
      <c r="AG27" s="10"/>
      <c r="AH27" s="10"/>
      <c r="AI27" s="10"/>
      <c r="AJ27" s="10"/>
      <c r="AK27" s="10"/>
      <c r="AL27" s="74"/>
      <c r="AR27" s="23"/>
      <c r="AS27" s="23"/>
      <c r="AT27" s="23"/>
      <c r="AU27" s="23"/>
      <c r="AV27" s="23"/>
      <c r="AW27" s="23"/>
      <c r="AX27" s="23"/>
      <c r="AY27" s="23"/>
      <c r="AZ27" s="23"/>
      <c r="BA27" s="23"/>
      <c r="BB27" s="23"/>
      <c r="BC27" s="23"/>
      <c r="BD27" s="23"/>
      <c r="BE27" s="23"/>
      <c r="BF27" s="23"/>
      <c r="BG27" s="23"/>
      <c r="BH27" s="23"/>
      <c r="BI27" s="23"/>
      <c r="BJ27" s="23"/>
      <c r="BK27" s="23"/>
      <c r="BL27" s="23"/>
      <c r="CA27" t="s">
        <v>131</v>
      </c>
      <c r="CB27" s="65" t="str">
        <f>IF('Submission Template'!G18&lt;&gt;"",'Submission Template'!G18,"")</f>
        <v/>
      </c>
      <c r="CF27" s="65">
        <f>IF(AND('Submission Template'!C49="final",'Submission Template'!AH49="yes"),1,0)</f>
        <v>0</v>
      </c>
      <c r="CG27" s="65" t="str">
        <f>IF(AND('Submission Template'!$C49="final",'Submission Template'!$U49="yes",'Submission Template'!$AH49&lt;&gt;"yes"),$D53,$CG26)</f>
        <v/>
      </c>
      <c r="CH27" s="65" t="str">
        <f>IF(AND('Submission Template'!$C49="final",'Submission Template'!$U49="yes",'Submission Template'!$AH49&lt;&gt;"yes"),$C53,$CH26)</f>
        <v/>
      </c>
      <c r="CI27" s="65" t="str">
        <f>IF(AND('Submission Template'!$C49="final",'Submission Template'!$Z49="yes",'Submission Template'!$AH49&lt;&gt;"yes"),$N53,$CI26)</f>
        <v/>
      </c>
      <c r="CJ27" s="65" t="str">
        <f>IF(AND('Submission Template'!$C49="final",'Submission Template'!$Z49="yes",'Submission Template'!$AH49&lt;&gt;"yes"),$M53,$CJ26)</f>
        <v/>
      </c>
    </row>
    <row r="28" spans="1:88" x14ac:dyDescent="0.2">
      <c r="A28" s="10"/>
      <c r="B28" s="165"/>
      <c r="C28" s="155"/>
      <c r="D28" s="179"/>
      <c r="E28" s="166"/>
      <c r="F28" s="166"/>
      <c r="G28" s="166"/>
      <c r="H28" s="166"/>
      <c r="I28" s="166"/>
      <c r="J28" s="166"/>
      <c r="K28" s="166"/>
      <c r="L28" s="166"/>
      <c r="M28" s="166"/>
      <c r="N28" s="166"/>
      <c r="O28" s="166"/>
      <c r="P28" s="167"/>
      <c r="Q28" s="10"/>
      <c r="R28" s="10"/>
      <c r="S28" s="10"/>
      <c r="T28" s="10"/>
      <c r="U28" s="10"/>
      <c r="V28" s="10"/>
      <c r="W28" s="10"/>
      <c r="X28" s="10"/>
      <c r="Y28" s="10"/>
      <c r="Z28" s="10"/>
      <c r="AA28" s="10"/>
      <c r="AB28" s="10"/>
      <c r="AC28" s="10"/>
      <c r="AD28" s="10"/>
      <c r="AE28" s="10"/>
      <c r="AF28" s="10"/>
      <c r="AG28" s="10"/>
      <c r="AH28" s="10"/>
      <c r="AI28" s="10"/>
      <c r="AJ28" s="10"/>
      <c r="AK28" s="10"/>
      <c r="AL28" s="74"/>
      <c r="AR28" s="23"/>
      <c r="AS28" s="23"/>
      <c r="AT28" s="23"/>
      <c r="AU28" s="23"/>
      <c r="AV28" s="23"/>
      <c r="AW28" s="23"/>
      <c r="AX28" s="23"/>
      <c r="AY28" s="23"/>
      <c r="AZ28" s="23"/>
      <c r="BA28" s="23"/>
      <c r="BB28" s="23"/>
      <c r="BC28" s="23"/>
      <c r="BD28" s="23"/>
      <c r="BE28" s="23"/>
      <c r="BF28" s="23"/>
      <c r="BG28" s="23"/>
      <c r="BH28" s="23"/>
      <c r="BI28" s="23"/>
      <c r="BJ28" s="23"/>
      <c r="BK28" s="23"/>
      <c r="BL28" s="23"/>
      <c r="CF28" s="65">
        <f>IF(AND('Submission Template'!C50="final",'Submission Template'!AH50="yes"),1,0)</f>
        <v>0</v>
      </c>
      <c r="CG28" s="65" t="str">
        <f>IF(AND('Submission Template'!$C50="final",'Submission Template'!$U50="yes",'Submission Template'!$AH50&lt;&gt;"yes"),$D54,$CG27)</f>
        <v/>
      </c>
      <c r="CH28" s="65" t="str">
        <f>IF(AND('Submission Template'!$C50="final",'Submission Template'!$U50="yes",'Submission Template'!$AH50&lt;&gt;"yes"),$C54,$CH27)</f>
        <v/>
      </c>
      <c r="CI28" s="65" t="str">
        <f>IF(AND('Submission Template'!$C50="final",'Submission Template'!$Z50="yes",'Submission Template'!$AH50&lt;&gt;"yes"),$N54,$CI27)</f>
        <v/>
      </c>
      <c r="CJ28" s="65" t="str">
        <f>IF(AND('Submission Template'!$C50="final",'Submission Template'!$Z50="yes",'Submission Template'!$AH50&lt;&gt;"yes"),$M54,$CJ27)</f>
        <v/>
      </c>
    </row>
    <row r="29" spans="1:88" ht="13.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74"/>
      <c r="AR29" s="23"/>
      <c r="AS29" s="23"/>
      <c r="AT29" s="23"/>
      <c r="AU29" s="23"/>
      <c r="AV29" s="23"/>
      <c r="AW29" s="23"/>
      <c r="AX29" s="23"/>
      <c r="AY29" s="23"/>
      <c r="AZ29" s="23"/>
      <c r="BA29" s="23"/>
      <c r="BB29" s="23"/>
      <c r="BC29" s="23"/>
      <c r="BD29" s="23"/>
      <c r="BE29" s="23"/>
      <c r="BF29" s="23"/>
      <c r="BG29" s="23"/>
      <c r="BH29" s="23"/>
      <c r="BI29" s="23"/>
      <c r="BJ29" s="23"/>
      <c r="BK29" s="23"/>
      <c r="BL29" s="23"/>
      <c r="CF29" s="65">
        <f>IF(AND('Submission Template'!C51="final",'Submission Template'!AH51="yes"),1,0)</f>
        <v>0</v>
      </c>
      <c r="CG29" s="65" t="str">
        <f>IF(AND('Submission Template'!$C51="final",'Submission Template'!$U51="yes",'Submission Template'!$AH51&lt;&gt;"yes"),$D55,$CG28)</f>
        <v/>
      </c>
      <c r="CH29" s="65" t="str">
        <f>IF(AND('Submission Template'!$C51="final",'Submission Template'!$U51="yes",'Submission Template'!$AH51&lt;&gt;"yes"),$C55,$CH28)</f>
        <v/>
      </c>
      <c r="CI29" s="65" t="str">
        <f>IF(AND('Submission Template'!$C51="final",'Submission Template'!$Z51="yes",'Submission Template'!$AH51&lt;&gt;"yes"),$N55,$CI28)</f>
        <v/>
      </c>
      <c r="CJ29" s="65" t="str">
        <f>IF(AND('Submission Template'!$C51="final",'Submission Template'!$Z51="yes",'Submission Template'!$AH51&lt;&gt;"yes"),$M55,$CJ28)</f>
        <v/>
      </c>
    </row>
    <row r="30" spans="1:88" ht="15.65" x14ac:dyDescent="0.25">
      <c r="A30" s="10"/>
      <c r="B30" s="127"/>
      <c r="C30" s="128"/>
      <c r="D30" s="128"/>
      <c r="E30" s="128"/>
      <c r="F30" s="170" t="s">
        <v>67</v>
      </c>
      <c r="G30" s="170"/>
      <c r="H30" s="128"/>
      <c r="I30" s="128"/>
      <c r="J30" s="128"/>
      <c r="K30" s="128"/>
      <c r="L30" s="129"/>
      <c r="M30" s="128"/>
      <c r="N30" s="128"/>
      <c r="O30" s="128"/>
      <c r="P30" s="170" t="s">
        <v>63</v>
      </c>
      <c r="Q30" s="171"/>
      <c r="R30" s="128"/>
      <c r="S30" s="128"/>
      <c r="T30" s="128"/>
      <c r="U30" s="130"/>
      <c r="V30" s="140"/>
      <c r="W30" s="140"/>
      <c r="X30" s="140"/>
      <c r="Y30" s="140"/>
      <c r="Z30" s="140"/>
      <c r="AA30" s="140"/>
      <c r="AB30" s="140"/>
      <c r="AC30" s="140"/>
      <c r="AD30" s="140"/>
      <c r="AE30" s="140"/>
      <c r="AF30" s="145"/>
      <c r="AG30" s="146"/>
      <c r="AH30" s="146"/>
      <c r="AI30" s="146"/>
      <c r="AJ30" s="146"/>
      <c r="AK30" s="41"/>
      <c r="AL30" s="74"/>
      <c r="AQ30" s="23"/>
      <c r="AR30" s="24" t="s">
        <v>89</v>
      </c>
      <c r="AS30" s="24" t="s">
        <v>20</v>
      </c>
      <c r="AT30" s="24"/>
      <c r="AU30" s="23"/>
      <c r="AV30" s="23"/>
      <c r="AW30" s="23"/>
      <c r="AX30" s="23"/>
      <c r="AY30" s="23"/>
      <c r="AZ30" s="23"/>
      <c r="BA30" s="23"/>
      <c r="BB30" s="23"/>
      <c r="BC30" s="23"/>
      <c r="BD30" s="23"/>
      <c r="BE30" s="23"/>
      <c r="BF30" s="23"/>
      <c r="BG30" s="23"/>
      <c r="BH30" s="23"/>
      <c r="BI30" s="23"/>
      <c r="BJ30" s="23"/>
      <c r="BK30" s="23"/>
      <c r="CF30" s="65">
        <f>IF(AND('Submission Template'!C52="final",'Submission Template'!AH52="yes"),1,0)</f>
        <v>0</v>
      </c>
      <c r="CG30" s="65" t="str">
        <f>IF(AND('Submission Template'!$C52="final",'Submission Template'!$U52="yes",'Submission Template'!$AH52&lt;&gt;"yes"),$D56,$CG29)</f>
        <v/>
      </c>
      <c r="CH30" s="65" t="str">
        <f>IF(AND('Submission Template'!$C52="final",'Submission Template'!$U52="yes",'Submission Template'!$AH52&lt;&gt;"yes"),$C56,$CH29)</f>
        <v/>
      </c>
      <c r="CI30" s="65" t="str">
        <f>IF(AND('Submission Template'!$C52="final",'Submission Template'!$Z52="yes",'Submission Template'!$AH52&lt;&gt;"yes"),$N56,$CI29)</f>
        <v/>
      </c>
      <c r="CJ30" s="65" t="str">
        <f>IF(AND('Submission Template'!$C52="final",'Submission Template'!$Z52="yes",'Submission Template'!$AH52&lt;&gt;"yes"),$M56,$CJ29)</f>
        <v/>
      </c>
    </row>
    <row r="31" spans="1:88" ht="12.1" customHeight="1" x14ac:dyDescent="0.2">
      <c r="A31" s="10"/>
      <c r="B31" s="131"/>
      <c r="C31" s="132"/>
      <c r="D31" s="132"/>
      <c r="E31" s="132"/>
      <c r="F31" s="132"/>
      <c r="G31" s="132"/>
      <c r="H31" s="132"/>
      <c r="I31" s="132"/>
      <c r="J31" s="132"/>
      <c r="K31" s="132"/>
      <c r="L31" s="131"/>
      <c r="M31" s="132"/>
      <c r="N31" s="132"/>
      <c r="O31" s="133"/>
      <c r="P31" s="132"/>
      <c r="Q31" s="132"/>
      <c r="R31" s="132"/>
      <c r="S31" s="132"/>
      <c r="T31" s="132"/>
      <c r="U31" s="134"/>
      <c r="V31" s="10"/>
      <c r="W31" s="10"/>
      <c r="X31" s="10"/>
      <c r="Y31" s="10"/>
      <c r="Z31" s="10"/>
      <c r="AA31" s="10"/>
      <c r="AB31" s="10"/>
      <c r="AC31" s="10"/>
      <c r="AD31" s="10"/>
      <c r="AE31" s="10"/>
      <c r="AF31" s="19"/>
      <c r="AG31" s="13"/>
      <c r="AH31" s="13"/>
      <c r="AI31" s="13"/>
      <c r="AJ31" s="13"/>
      <c r="AK31" s="20"/>
      <c r="AL31" s="74"/>
      <c r="AQ31" s="23"/>
      <c r="AR31" s="24"/>
      <c r="AS31" s="24"/>
      <c r="AT31" s="24"/>
      <c r="AU31" s="24"/>
      <c r="AV31" s="24"/>
      <c r="AW31" s="24"/>
      <c r="AX31" s="23"/>
      <c r="AY31" s="23"/>
      <c r="AZ31" s="23"/>
      <c r="BA31" s="23"/>
      <c r="BB31" s="23"/>
      <c r="BC31" s="23"/>
      <c r="BD31" s="23"/>
      <c r="BE31" s="23"/>
      <c r="BF31" s="23"/>
      <c r="BG31" s="23"/>
      <c r="BH31" s="23"/>
      <c r="BI31" s="23"/>
      <c r="BJ31" s="23"/>
      <c r="BK31" s="23"/>
      <c r="CF31" s="65">
        <f>IF(AND('Submission Template'!C53="final",'Submission Template'!AH53="yes"),1,0)</f>
        <v>0</v>
      </c>
      <c r="CG31" s="65" t="str">
        <f>IF(AND('Submission Template'!$C53="final",'Submission Template'!$U53="yes",'Submission Template'!$AH53&lt;&gt;"yes"),$D57,$CG30)</f>
        <v/>
      </c>
      <c r="CH31" s="65" t="str">
        <f>IF(AND('Submission Template'!$C53="final",'Submission Template'!$U53="yes",'Submission Template'!$AH53&lt;&gt;"yes"),$C57,$CH30)</f>
        <v/>
      </c>
      <c r="CI31" s="65" t="str">
        <f>IF(AND('Submission Template'!$C53="final",'Submission Template'!$Z53="yes",'Submission Template'!$AH53&lt;&gt;"yes"),$N57,$CI30)</f>
        <v/>
      </c>
      <c r="CJ31" s="65" t="str">
        <f>IF(AND('Submission Template'!$C53="final",'Submission Template'!$Z53="yes",'Submission Template'!$AH53&lt;&gt;"yes"),$M57,$CJ30)</f>
        <v/>
      </c>
    </row>
    <row r="32" spans="1:88" ht="13.6" x14ac:dyDescent="0.25">
      <c r="A32" s="10"/>
      <c r="B32" s="118" t="s">
        <v>24</v>
      </c>
      <c r="C32" s="119" t="s">
        <v>26</v>
      </c>
      <c r="D32" s="119"/>
      <c r="E32" s="119"/>
      <c r="F32" s="119"/>
      <c r="G32" s="119"/>
      <c r="H32" s="119"/>
      <c r="I32" s="119" t="s">
        <v>25</v>
      </c>
      <c r="J32" s="119"/>
      <c r="K32" s="119"/>
      <c r="L32" s="118" t="s">
        <v>24</v>
      </c>
      <c r="M32" s="119" t="s">
        <v>26</v>
      </c>
      <c r="N32" s="119"/>
      <c r="O32" s="119"/>
      <c r="P32" s="119"/>
      <c r="Q32" s="119"/>
      <c r="R32" s="119"/>
      <c r="S32" s="119" t="s">
        <v>25</v>
      </c>
      <c r="T32" s="119"/>
      <c r="U32" s="120"/>
      <c r="V32" s="10"/>
      <c r="W32" s="10"/>
      <c r="X32" s="10"/>
      <c r="Y32" s="10"/>
      <c r="Z32" s="10"/>
      <c r="AA32" s="10"/>
      <c r="AB32" s="10"/>
      <c r="AC32" s="10"/>
      <c r="AD32" s="10"/>
      <c r="AE32" s="10"/>
      <c r="AF32" s="147"/>
      <c r="AG32" s="144"/>
      <c r="AH32" s="13"/>
      <c r="AI32" s="13"/>
      <c r="AJ32" s="13"/>
      <c r="AK32" s="20"/>
      <c r="AL32" s="74"/>
      <c r="AQ32" s="23"/>
      <c r="AR32" s="24" t="s">
        <v>47</v>
      </c>
      <c r="AS32" s="24" t="s">
        <v>47</v>
      </c>
      <c r="AT32" s="24"/>
      <c r="AU32" s="24"/>
      <c r="AV32" s="24"/>
      <c r="AW32" s="24"/>
      <c r="AX32" s="24"/>
      <c r="AY32" s="24"/>
      <c r="AZ32" s="24"/>
      <c r="BA32" s="24" t="s">
        <v>44</v>
      </c>
      <c r="BB32" s="24" t="s">
        <v>44</v>
      </c>
      <c r="BC32" s="24"/>
      <c r="BD32" s="24" t="s">
        <v>17</v>
      </c>
      <c r="BE32" s="24" t="s">
        <v>20</v>
      </c>
      <c r="BF32" s="24"/>
      <c r="BG32" s="23"/>
      <c r="BH32" s="23"/>
      <c r="BI32" s="23"/>
      <c r="BJ32" s="23"/>
      <c r="BK32" s="23"/>
      <c r="CF32" s="65">
        <f>IF(AND('Submission Template'!C54="final",'Submission Template'!AH54="yes"),1,0)</f>
        <v>0</v>
      </c>
      <c r="CG32" s="65" t="str">
        <f>IF(AND('Submission Template'!$C54="final",'Submission Template'!$U54="yes",'Submission Template'!$AH54&lt;&gt;"yes"),$D58,$CG31)</f>
        <v/>
      </c>
      <c r="CH32" s="65" t="str">
        <f>IF(AND('Submission Template'!$C54="final",'Submission Template'!$U54="yes",'Submission Template'!$AH54&lt;&gt;"yes"),$C58,$CH31)</f>
        <v/>
      </c>
      <c r="CI32" s="65" t="str">
        <f>IF(AND('Submission Template'!$C54="final",'Submission Template'!$Z54="yes",'Submission Template'!$AH54&lt;&gt;"yes"),$N58,$CI31)</f>
        <v/>
      </c>
      <c r="CJ32" s="65" t="str">
        <f>IF(AND('Submission Template'!$C54="final",'Submission Template'!$Z54="yes",'Submission Template'!$AH54&lt;&gt;"yes"),$M58,$CJ31)</f>
        <v/>
      </c>
    </row>
    <row r="33" spans="1:90" ht="13.6" x14ac:dyDescent="0.25">
      <c r="A33" s="10"/>
      <c r="B33" s="118" t="s">
        <v>25</v>
      </c>
      <c r="C33" s="119" t="s">
        <v>25</v>
      </c>
      <c r="D33" s="119" t="s">
        <v>27</v>
      </c>
      <c r="E33" s="119" t="s">
        <v>28</v>
      </c>
      <c r="F33" s="119" t="s">
        <v>33</v>
      </c>
      <c r="G33" s="119"/>
      <c r="H33" s="119" t="s">
        <v>31</v>
      </c>
      <c r="I33" s="119" t="s">
        <v>53</v>
      </c>
      <c r="J33" s="119" t="s">
        <v>17</v>
      </c>
      <c r="K33" s="119" t="s">
        <v>17</v>
      </c>
      <c r="L33" s="118" t="s">
        <v>25</v>
      </c>
      <c r="M33" s="119" t="s">
        <v>25</v>
      </c>
      <c r="N33" s="119" t="s">
        <v>27</v>
      </c>
      <c r="O33" s="119" t="s">
        <v>28</v>
      </c>
      <c r="P33" s="119" t="s">
        <v>33</v>
      </c>
      <c r="Q33" s="119"/>
      <c r="R33" s="119" t="s">
        <v>31</v>
      </c>
      <c r="S33" s="119" t="s">
        <v>53</v>
      </c>
      <c r="T33" s="119" t="s">
        <v>20</v>
      </c>
      <c r="U33" s="120" t="s">
        <v>20</v>
      </c>
      <c r="V33" s="10"/>
      <c r="W33" s="10"/>
      <c r="X33" s="10"/>
      <c r="Y33" s="10"/>
      <c r="Z33" s="10"/>
      <c r="AA33" s="10"/>
      <c r="AB33" s="10"/>
      <c r="AC33" s="10"/>
      <c r="AD33" s="10"/>
      <c r="AE33" s="10"/>
      <c r="AF33" s="147"/>
      <c r="AG33" s="144"/>
      <c r="AH33" s="13"/>
      <c r="AI33" s="13"/>
      <c r="AJ33" s="13"/>
      <c r="AK33" s="20"/>
      <c r="AL33" s="74"/>
      <c r="AQ33" s="23"/>
      <c r="AR33" s="24" t="s">
        <v>46</v>
      </c>
      <c r="AS33" s="24" t="s">
        <v>46</v>
      </c>
      <c r="AT33" s="24"/>
      <c r="AU33" s="24"/>
      <c r="AV33" s="24"/>
      <c r="AW33" s="24"/>
      <c r="AX33" s="24" t="s">
        <v>30</v>
      </c>
      <c r="AY33" s="24" t="s">
        <v>30</v>
      </c>
      <c r="AZ33" s="24"/>
      <c r="BA33" s="24" t="s">
        <v>30</v>
      </c>
      <c r="BB33" s="24" t="s">
        <v>30</v>
      </c>
      <c r="BC33" s="24"/>
      <c r="BD33" s="24" t="s">
        <v>44</v>
      </c>
      <c r="BE33" s="24" t="s">
        <v>44</v>
      </c>
      <c r="BF33" s="24"/>
      <c r="BG33" s="23"/>
      <c r="BH33" s="23"/>
      <c r="BI33" s="23"/>
      <c r="BJ33" s="23"/>
      <c r="BK33" s="39" t="s">
        <v>17</v>
      </c>
      <c r="BL33" s="39" t="s">
        <v>20</v>
      </c>
      <c r="BM33" s="46" t="s">
        <v>150</v>
      </c>
      <c r="BN33" s="45"/>
      <c r="CF33" s="65">
        <f>IF(AND('Submission Template'!C55="final",'Submission Template'!AH55="yes"),1,0)</f>
        <v>0</v>
      </c>
      <c r="CG33" s="65" t="str">
        <f>IF(AND('Submission Template'!$C55="final",'Submission Template'!$U55="yes",'Submission Template'!$AH55&lt;&gt;"yes"),$D59,$CG32)</f>
        <v/>
      </c>
      <c r="CH33" s="65" t="str">
        <f>IF(AND('Submission Template'!$C55="final",'Submission Template'!$U55="yes",'Submission Template'!$AH55&lt;&gt;"yes"),$C59,$CH32)</f>
        <v/>
      </c>
      <c r="CI33" s="65" t="str">
        <f>IF(AND('Submission Template'!$C55="final",'Submission Template'!$Z55="yes",'Submission Template'!$AH55&lt;&gt;"yes"),$N59,$CI32)</f>
        <v/>
      </c>
      <c r="CJ33" s="65" t="str">
        <f>IF(AND('Submission Template'!$C55="final",'Submission Template'!$Z55="yes",'Submission Template'!$AH55&lt;&gt;"yes"),$M59,$CJ32)</f>
        <v/>
      </c>
    </row>
    <row r="34" spans="1:90" ht="13.6" x14ac:dyDescent="0.25">
      <c r="A34" s="10"/>
      <c r="B34" s="121" t="s">
        <v>51</v>
      </c>
      <c r="C34" s="122" t="s">
        <v>52</v>
      </c>
      <c r="D34" s="122" t="s">
        <v>19</v>
      </c>
      <c r="E34" s="122" t="s">
        <v>29</v>
      </c>
      <c r="F34" s="122" t="s">
        <v>30</v>
      </c>
      <c r="G34" s="122" t="s">
        <v>30</v>
      </c>
      <c r="H34" s="122" t="s">
        <v>32</v>
      </c>
      <c r="I34" s="122" t="s">
        <v>54</v>
      </c>
      <c r="J34" s="122" t="s">
        <v>55</v>
      </c>
      <c r="K34" s="122" t="s">
        <v>56</v>
      </c>
      <c r="L34" s="121" t="s">
        <v>51</v>
      </c>
      <c r="M34" s="122" t="s">
        <v>52</v>
      </c>
      <c r="N34" s="122" t="s">
        <v>19</v>
      </c>
      <c r="O34" s="122" t="s">
        <v>29</v>
      </c>
      <c r="P34" s="122" t="s">
        <v>30</v>
      </c>
      <c r="Q34" s="122" t="s">
        <v>30</v>
      </c>
      <c r="R34" s="122" t="s">
        <v>32</v>
      </c>
      <c r="S34" s="122" t="s">
        <v>54</v>
      </c>
      <c r="T34" s="122" t="s">
        <v>55</v>
      </c>
      <c r="U34" s="124" t="s">
        <v>56</v>
      </c>
      <c r="V34" s="10"/>
      <c r="W34" s="10"/>
      <c r="X34" s="10"/>
      <c r="Y34" s="10"/>
      <c r="Z34" s="10"/>
      <c r="AA34" s="10"/>
      <c r="AB34" s="10"/>
      <c r="AC34" s="10"/>
      <c r="AD34" s="10"/>
      <c r="AE34" s="10"/>
      <c r="AF34" s="266" t="s">
        <v>43</v>
      </c>
      <c r="AG34" s="267"/>
      <c r="AH34" s="267"/>
      <c r="AI34" s="267"/>
      <c r="AJ34" s="267"/>
      <c r="AK34" s="268"/>
      <c r="AL34" s="74"/>
      <c r="AQ34" s="23"/>
      <c r="AR34" s="24" t="s">
        <v>48</v>
      </c>
      <c r="AS34" s="24" t="s">
        <v>48</v>
      </c>
      <c r="AT34" s="24"/>
      <c r="AU34" s="23" t="s">
        <v>105</v>
      </c>
      <c r="AV34" s="23" t="s">
        <v>104</v>
      </c>
      <c r="AW34" s="23"/>
      <c r="AX34" s="24" t="s">
        <v>113</v>
      </c>
      <c r="AY34" s="24" t="s">
        <v>95</v>
      </c>
      <c r="AZ34" s="24"/>
      <c r="BA34" s="24" t="s">
        <v>97</v>
      </c>
      <c r="BB34" s="24" t="s">
        <v>96</v>
      </c>
      <c r="BC34" s="24"/>
      <c r="BD34" s="24" t="s">
        <v>45</v>
      </c>
      <c r="BE34" s="24" t="s">
        <v>45</v>
      </c>
      <c r="BF34" s="24"/>
      <c r="BG34" s="23" t="s">
        <v>88</v>
      </c>
      <c r="BH34" s="23"/>
      <c r="BI34" s="23"/>
      <c r="BJ34" s="23"/>
      <c r="BK34" s="39" t="s">
        <v>84</v>
      </c>
      <c r="BL34" s="39" t="s">
        <v>84</v>
      </c>
      <c r="BM34" s="46" t="s">
        <v>151</v>
      </c>
      <c r="BN34" s="45"/>
      <c r="CF34" s="65">
        <f>IF(AND('Submission Template'!C56="final",'Submission Template'!AH56="yes"),1,0)</f>
        <v>0</v>
      </c>
      <c r="CG34" s="65" t="str">
        <f>IF(AND('Submission Template'!$C56="final",'Submission Template'!$U56="yes",'Submission Template'!$AH56&lt;&gt;"yes"),$D60,$CG33)</f>
        <v/>
      </c>
      <c r="CH34" s="65" t="str">
        <f>IF(AND('Submission Template'!$C56="final",'Submission Template'!$U56="yes",'Submission Template'!$AH56&lt;&gt;"yes"),$C60,$CH33)</f>
        <v/>
      </c>
      <c r="CI34" s="65" t="str">
        <f>IF(AND('Submission Template'!$C56="final",'Submission Template'!$Z56="yes",'Submission Template'!$AH56&lt;&gt;"yes"),$N60,$CI33)</f>
        <v/>
      </c>
      <c r="CJ34" s="65" t="str">
        <f>IF(AND('Submission Template'!$C56="final",'Submission Template'!$Z56="yes",'Submission Template'!$AH56&lt;&gt;"yes"),$M60,$CJ33)</f>
        <v/>
      </c>
    </row>
    <row r="35" spans="1:90" ht="4.0999999999999996" customHeight="1" x14ac:dyDescent="0.2">
      <c r="A35" s="10"/>
      <c r="B35" s="19"/>
      <c r="C35" s="13"/>
      <c r="D35" s="13"/>
      <c r="E35" s="13"/>
      <c r="F35" s="13"/>
      <c r="G35" s="13"/>
      <c r="H35" s="13" t="str">
        <f>""</f>
        <v/>
      </c>
      <c r="I35" s="13"/>
      <c r="J35" s="13"/>
      <c r="K35" s="20"/>
      <c r="L35" s="13"/>
      <c r="M35" s="13"/>
      <c r="N35" s="13"/>
      <c r="O35" s="13"/>
      <c r="P35" s="13"/>
      <c r="Q35" s="13"/>
      <c r="R35" s="13"/>
      <c r="S35" s="13"/>
      <c r="T35" s="13"/>
      <c r="U35" s="20"/>
      <c r="V35" s="10"/>
      <c r="W35" s="10"/>
      <c r="X35" s="10"/>
      <c r="Y35" s="10"/>
      <c r="Z35" s="10"/>
      <c r="AA35" s="10"/>
      <c r="AB35" s="10"/>
      <c r="AC35" s="10"/>
      <c r="AD35" s="10"/>
      <c r="AE35" s="10"/>
      <c r="AF35" s="145"/>
      <c r="AG35" s="146"/>
      <c r="AH35" s="146"/>
      <c r="AI35" s="146"/>
      <c r="AJ35" s="146"/>
      <c r="AK35" s="41"/>
      <c r="AL35" s="74"/>
      <c r="AQ35" s="23"/>
      <c r="AR35" s="23"/>
      <c r="AS35" s="23"/>
      <c r="AT35" s="23"/>
      <c r="AU35" s="23"/>
      <c r="AV35" s="23"/>
      <c r="AW35" s="23"/>
      <c r="AX35" s="23">
        <v>0</v>
      </c>
      <c r="AY35" s="23">
        <v>0</v>
      </c>
      <c r="AZ35" s="23"/>
      <c r="BA35" s="23"/>
      <c r="BB35" s="23"/>
      <c r="BC35" s="23"/>
      <c r="BD35" s="23"/>
      <c r="BE35" s="23"/>
      <c r="BF35" s="23"/>
      <c r="BG35" s="23"/>
      <c r="BH35" s="23"/>
      <c r="BI35" s="23"/>
      <c r="BJ35" s="23"/>
      <c r="BK35" s="23"/>
      <c r="BM35" s="1"/>
      <c r="CF35" s="65">
        <f>IF(AND('Submission Template'!C57="final",'Submission Template'!AH57="yes"),1,0)</f>
        <v>0</v>
      </c>
      <c r="CG35" s="65" t="str">
        <f>IF(AND('Submission Template'!$C57="final",'Submission Template'!$U57="yes",'Submission Template'!$AH57&lt;&gt;"yes"),$D61,$CG34)</f>
        <v/>
      </c>
      <c r="CH35" s="65" t="str">
        <f>IF(AND('Submission Template'!$C57="final",'Submission Template'!$U57="yes",'Submission Template'!$AH57&lt;&gt;"yes"),$C61,$CH34)</f>
        <v/>
      </c>
      <c r="CI35" s="65" t="str">
        <f>IF(AND('Submission Template'!$C57="final",'Submission Template'!$Z57="yes",'Submission Template'!$AH57&lt;&gt;"yes"),$N61,$CI34)</f>
        <v/>
      </c>
      <c r="CJ35" s="65" t="str">
        <f>IF(AND('Submission Template'!$C57="final",'Submission Template'!$Z57="yes",'Submission Template'!$AH57&lt;&gt;"yes"),$M61,$CJ34)</f>
        <v/>
      </c>
    </row>
    <row r="36" spans="1:90" x14ac:dyDescent="0.2">
      <c r="A36" s="10"/>
      <c r="B36" s="82" t="str">
        <f>IF('Submission Template'!$BA$34=1,$AX36,"")</f>
        <v/>
      </c>
      <c r="C36" s="83" t="str">
        <f>IF($BK36&lt;&gt;"",MIN($N$20,MAX($BK36,$BM36)),"")</f>
        <v/>
      </c>
      <c r="D36" s="84" t="str">
        <f>IF('Submission Template'!$BA$34=1,IF(AND('Submission Template'!U32="yes",'Submission Template'!BT32&lt;&gt;""),ROUND(AVERAGE(BD$36:BD36),2),""),"")</f>
        <v/>
      </c>
      <c r="E36" s="85"/>
      <c r="F36" s="85"/>
      <c r="G36" s="86" t="str">
        <f>IF(AND('Submission Template'!$BA$34=1,'Submission Template'!$C32&lt;&gt;""),IF(OR($AX36=1,$AX36=0),0,IF('Submission Template'!$C32="initial",$G35,IF('Submission Template'!U32="yes",MAX(($F36+'Submission Template'!BT32-('Submission Template'!S$26+0.25*$E36)),0),$G35))),"")</f>
        <v/>
      </c>
      <c r="H36" s="86" t="str">
        <f>IF(G36&lt;&gt;"",IF(E36&lt;&gt;"",5*E36,H35),"")</f>
        <v/>
      </c>
      <c r="I36" s="87" t="str">
        <f>IF(G36&lt;&gt;"",IF(OR(B36&gt;=C36,I35=1),1,0),"")</f>
        <v/>
      </c>
      <c r="J36" s="87" t="str">
        <f>IF(G36&lt;&gt;"",IF(AND(AND(G35&gt;H35,G36&gt;H36),B35&lt;&gt;B36),1,IF(J35=1,1,0)),"")</f>
        <v/>
      </c>
      <c r="K36" s="88" t="str">
        <f>IF(G36&lt;&gt;"",IF($BA36=1,IF(AND(J36&lt;&gt;1,I36=1,D36&lt;='Submission Template'!S$26),1,0),K35),"")</f>
        <v/>
      </c>
      <c r="L36" s="82" t="str">
        <f>IF('Submission Template'!$BB$34=1,$AY36,"")</f>
        <v/>
      </c>
      <c r="M36" s="83" t="str">
        <f>IF($BL36&lt;&gt;"",MIN($N$20,MAX($BL36,$BM36)),"")</f>
        <v/>
      </c>
      <c r="N36" s="84" t="str">
        <f>IF('Submission Template'!$BB$34=1,IF(AND('Submission Template'!Z32="yes",'Submission Template'!BY32&lt;&gt;""),ROUND(AVERAGE(BE$36:BE36),2),""),"")</f>
        <v/>
      </c>
      <c r="O36" s="85"/>
      <c r="P36" s="86"/>
      <c r="Q36" s="86" t="str">
        <f>IF(AND('Submission Template'!$BB$34=1,'Submission Template'!$C32&lt;&gt;""),IF(OR($AY36=1,$AY36=0),0,IF('Submission Template'!$C32="initial",$Q35,IF('Submission Template'!Z32="yes",MAX(($P36+'Submission Template'!BY32-('Submission Template'!V$26+0.25*$O36)),0),$Q35))),"")</f>
        <v/>
      </c>
      <c r="R36" s="86" t="str">
        <f>IF(Q36&lt;&gt;"",IF(O36&lt;&gt;"",5*O36,R35),"")</f>
        <v/>
      </c>
      <c r="S36" s="87" t="str">
        <f>IF(Q36&lt;&gt;"",IF(OR(L36&gt;=$M36,S35=1),1,0),"")</f>
        <v/>
      </c>
      <c r="T36" s="87" t="str">
        <f>IF(Q36&lt;&gt;"",IF(AND(AND(Q35&gt;R35,Q36&gt;R36),L35&lt;&gt;L36),1,IF(T35=1,1,0)),"")</f>
        <v/>
      </c>
      <c r="U36" s="88" t="str">
        <f>IF(Q36&lt;&gt;"",IF($BB36=1,IF(AND(T36&lt;&gt;1,S36=1,N36&lt;='Submission Template'!V$26),1,0),U35),"")</f>
        <v/>
      </c>
      <c r="V36" s="10"/>
      <c r="W36" s="10"/>
      <c r="X36" s="10"/>
      <c r="Y36" s="10"/>
      <c r="Z36" s="10"/>
      <c r="AA36" s="10"/>
      <c r="AB36" s="10"/>
      <c r="AC36" s="10"/>
      <c r="AD36" s="10"/>
      <c r="AE36" s="10"/>
      <c r="AF36" s="148"/>
      <c r="AG36" s="149" t="str">
        <f>IF(AND(OR('Submission Template'!U32="yes",AND('Submission Template'!Z32="yes",'Submission Template'!$P$16="yes")),'Submission Template'!AH32="yes"),"Test cannot be invalid AND included in CumSum",IF(OR(AND($Q36&gt;$R36,$N36&lt;&gt;""),AND($G36&gt;H36,$D36&lt;&gt;"")),"Warning:  CumSum statistic exceeds the Action Limit.",""))</f>
        <v/>
      </c>
      <c r="AH36" s="18"/>
      <c r="AI36" s="18"/>
      <c r="AJ36" s="18"/>
      <c r="AK36" s="150"/>
      <c r="AL36" s="187"/>
      <c r="AM36" s="6"/>
      <c r="AN36" s="6"/>
      <c r="AO36" s="6"/>
      <c r="AP36" s="6"/>
      <c r="AQ36" s="23"/>
      <c r="AR36" s="25">
        <f>IF(AND('Submission Template'!BT32&lt;&gt;"",'Submission Template'!S$26&lt;&gt;"",'Submission Template'!U32&lt;&gt;""),1,0)</f>
        <v>0</v>
      </c>
      <c r="AS36" s="25">
        <f>IF(AND('Submission Template'!BY32&lt;&gt;"",'Submission Template'!V$26&lt;&gt;"",'Submission Template'!Z32&lt;&gt;""),1,0)</f>
        <v>0</v>
      </c>
      <c r="AT36" s="25"/>
      <c r="AU36" s="25" t="str">
        <f t="shared" ref="AU36:AV83" si="0">IF(AND(AX36&lt;&gt;0,AX36&lt;&gt;""),VLOOKUP(AX36,$BH$37:$BI$84,2),"")</f>
        <v/>
      </c>
      <c r="AV36" s="25" t="str">
        <f t="shared" si="0"/>
        <v/>
      </c>
      <c r="AW36" s="25"/>
      <c r="AX36" s="25" t="str">
        <f>IF('Submission Template'!$C32&lt;&gt;"",IF('Submission Template'!BT32&lt;&gt;"",IF('Submission Template'!U32="yes",AX35+1,AX35),AX35),"")</f>
        <v/>
      </c>
      <c r="AY36" s="25" t="str">
        <f>IF('Submission Template'!$C32&lt;&gt;"",IF('Submission Template'!BY32&lt;&gt;"",IF('Submission Template'!Z32="yes",AY35+1,AY35),AY35),"")</f>
        <v/>
      </c>
      <c r="AZ36" s="25"/>
      <c r="BA36" s="25" t="str">
        <f>IF('Submission Template'!BT32&lt;&gt;"",IF('Submission Template'!U32="yes",1,0),"")</f>
        <v/>
      </c>
      <c r="BB36" s="25" t="str">
        <f>IF('Submission Template'!BY32&lt;&gt;"",IF('Submission Template'!Z32="yes",1,0),"")</f>
        <v/>
      </c>
      <c r="BC36" s="25"/>
      <c r="BD36" s="25" t="str">
        <f>IF(AND('Submission Template'!U32="yes",'Submission Template'!BT32&lt;&gt;""),'Submission Template'!BT32,"")</f>
        <v/>
      </c>
      <c r="BE36" s="25" t="str">
        <f>IF(AND('Submission Template'!Z32="yes",'Submission Template'!BY32&lt;&gt;""),'Submission Template'!BY32,"")</f>
        <v/>
      </c>
      <c r="BF36" s="25"/>
      <c r="BG36" s="25">
        <v>0</v>
      </c>
      <c r="BH36" s="26" t="s">
        <v>49</v>
      </c>
      <c r="BI36" s="26" t="s">
        <v>50</v>
      </c>
      <c r="BJ36" s="25"/>
      <c r="BK36" s="40" t="str">
        <f>IF(AND($B36&lt;&gt;"",'Submission Template'!$BA$34=1),IF(AND('Submission Template'!U32="yes",$AX36&gt;1,'Submission Template'!BT32&lt;&gt;""),ROUND((($AU36*$E36)/($D36-'Submission Template'!S$26))^2+1,1),""),"")</f>
        <v/>
      </c>
      <c r="BL36" s="40" t="str">
        <f>IF(AND($L36&lt;&gt;"",'Submission Template'!$BB$34=1),IF(AND('Submission Template'!Z32="yes",$AY36&gt;1,'Submission Template'!BY32&lt;&gt;""),ROUND((($AV36*$O36)/($N36-'Submission Template'!V$26))^2+1,1),""),"")</f>
        <v/>
      </c>
      <c r="BM36" s="55">
        <f>$AS$24</f>
        <v>8</v>
      </c>
      <c r="BN36" s="6"/>
      <c r="BO36" s="6"/>
      <c r="BP36" s="6"/>
      <c r="BQ36" s="6"/>
      <c r="BR36" s="6"/>
      <c r="BS36" s="6"/>
      <c r="BT36" s="6"/>
      <c r="BU36" s="6"/>
      <c r="BV36" s="6"/>
      <c r="BW36" s="6"/>
      <c r="BX36" s="6"/>
      <c r="BY36" s="6"/>
      <c r="BZ36" s="6"/>
      <c r="CA36" s="6"/>
      <c r="CB36" s="6"/>
      <c r="CC36" s="6"/>
      <c r="CD36" s="6"/>
      <c r="CE36" s="6"/>
      <c r="CF36" s="65">
        <f>IF(AND('Submission Template'!C58="final",'Submission Template'!AH58="yes"),1,0)</f>
        <v>0</v>
      </c>
      <c r="CG36" s="65" t="str">
        <f>IF(AND('Submission Template'!$C58="final",'Submission Template'!$U58="yes",'Submission Template'!$AH58&lt;&gt;"yes"),$D62,$CG35)</f>
        <v/>
      </c>
      <c r="CH36" s="65" t="str">
        <f>IF(AND('Submission Template'!$C58="final",'Submission Template'!$U58="yes",'Submission Template'!$AH58&lt;&gt;"yes"),$C62,$CH35)</f>
        <v/>
      </c>
      <c r="CI36" s="65" t="str">
        <f>IF(AND('Submission Template'!$C58="final",'Submission Template'!$Z58="yes",'Submission Template'!$AH58&lt;&gt;"yes"),$N62,$CI35)</f>
        <v/>
      </c>
      <c r="CJ36" s="65" t="str">
        <f>IF(AND('Submission Template'!$C58="final",'Submission Template'!$Z58="yes",'Submission Template'!$AH58&lt;&gt;"yes"),$M62,$CJ35)</f>
        <v/>
      </c>
      <c r="CK36" s="6"/>
      <c r="CL36" s="6"/>
    </row>
    <row r="37" spans="1:90" x14ac:dyDescent="0.2">
      <c r="A37" s="10"/>
      <c r="B37" s="82" t="str">
        <f>IF('Submission Template'!$BA$34=1,$AX37,"")</f>
        <v/>
      </c>
      <c r="C37" s="83" t="str">
        <f t="shared" ref="C37:C125" si="1">IF($BK37&lt;&gt;"",MIN($N$20,MAX($BK37,$BM37)),"")</f>
        <v/>
      </c>
      <c r="D37" s="84" t="str">
        <f>IF('Submission Template'!$BA$34=1,IF(AND('Submission Template'!U33="yes",'Submission Template'!BT33&lt;&gt;""),ROUND(AVERAGE(BD$36:BD37),2),""),"")</f>
        <v/>
      </c>
      <c r="E37" s="85" t="str">
        <f>IF('Submission Template'!$BA$34=1,IF($AX37&gt;1,IF(AND('Submission Template'!U33&lt;&gt;"no",'Submission Template'!BT33&lt;&gt;""),STDEV(BD$36:BD37),""),""),"")</f>
        <v/>
      </c>
      <c r="F37" s="86" t="str">
        <f>IF('Submission Template'!$BA$34=1,IF('Submission Template'!BT33&lt;&gt;"",G36,""),"")</f>
        <v/>
      </c>
      <c r="G37" s="86" t="str">
        <f>IF(AND('Submission Template'!$BA$34=1,'Submission Template'!$C33&lt;&gt;""),IF(OR($AX37=1,$AX37=0),0,IF('Submission Template'!$C33="initial",$G36,IF('Submission Template'!U33="yes",MAX(($F37+'Submission Template'!BT33-('Submission Template'!S$26+0.25*$E37)),0),$G36))),"")</f>
        <v/>
      </c>
      <c r="H37" s="86" t="str">
        <f>IF(G37&lt;&gt;"",IF(E37&lt;&gt;"",5*E37,H36),"")</f>
        <v/>
      </c>
      <c r="I37" s="87" t="str">
        <f>IF(G37&lt;&gt;"",IF(OR(B37&gt;=C37,I36=1),1,0),"")</f>
        <v/>
      </c>
      <c r="J37" s="87" t="str">
        <f>IF(G37&lt;&gt;"",IF(AND(AND(G36&gt;H36,G37&gt;H37),B36&lt;&gt;B37),1,IF(J36=1,1,0)),"")</f>
        <v/>
      </c>
      <c r="K37" s="88" t="str">
        <f>IF(G37&lt;&gt;"",IF($BA37=1,IF(AND(J37&lt;&gt;1,I37=1,D37&lt;='Submission Template'!S$26),1,0),K36),"")</f>
        <v/>
      </c>
      <c r="L37" s="82" t="str">
        <f>IF('Submission Template'!$BB$34=1,$AY37,"")</f>
        <v/>
      </c>
      <c r="M37" s="83" t="str">
        <f t="shared" ref="M37:M125" si="2">IF($BL37&lt;&gt;"",MIN($N$20,MAX($BL37,$BM37)),"")</f>
        <v/>
      </c>
      <c r="N37" s="84" t="str">
        <f>IF('Submission Template'!$BB$34=1,IF(AND('Submission Template'!Z33="yes",'Submission Template'!BY33&lt;&gt;""),ROUND(AVERAGE(BE$36:BE37),2),""),"")</f>
        <v/>
      </c>
      <c r="O37" s="85" t="str">
        <f>IF('Submission Template'!$BB$34=1,IF($AY37&gt;1,IF(AND('Submission Template'!Z33&lt;&gt;"no",'Submission Template'!BY33&lt;&gt;""),STDEV(BE$36:BE37),""),""),"")</f>
        <v/>
      </c>
      <c r="P37" s="86" t="str">
        <f>IF('Submission Template'!$BB$34=1,IF('Submission Template'!BY33&lt;&gt;"",Q36,""),"")</f>
        <v/>
      </c>
      <c r="Q37" s="86" t="str">
        <f>IF(AND('Submission Template'!$BB$34=1,'Submission Template'!$C33&lt;&gt;""),IF(OR($AY37=1,$AY37=0),0,IF('Submission Template'!$C33="initial",$Q36,IF('Submission Template'!Z33="yes",MAX(($P37+'Submission Template'!BY33-('Submission Template'!V$26+0.25*$O37)),0),$Q36))),"")</f>
        <v/>
      </c>
      <c r="R37" s="86" t="str">
        <f>IF(Q37&lt;&gt;"",IF(O37&lt;&gt;"",5*O37,R36),"")</f>
        <v/>
      </c>
      <c r="S37" s="87" t="str">
        <f>IF(Q37&lt;&gt;"",IF(OR(L37&gt;=$M37,S36=1),1,0),"")</f>
        <v/>
      </c>
      <c r="T37" s="87" t="str">
        <f>IF(Q37&lt;&gt;"",IF(AND(AND(Q36&gt;R36,Q37&gt;R37),L36&lt;&gt;L37),1,IF(T36=1,1,0)),"")</f>
        <v/>
      </c>
      <c r="U37" s="88" t="str">
        <f>IF(Q37&lt;&gt;"",IF($BB37=1,IF(AND(T37&lt;&gt;1,S37=1,N37&lt;='Submission Template'!V$26),1,0),U36),"")</f>
        <v/>
      </c>
      <c r="V37" s="10"/>
      <c r="W37" s="10"/>
      <c r="X37" s="10"/>
      <c r="Y37" s="10"/>
      <c r="Z37" s="10"/>
      <c r="AA37" s="10"/>
      <c r="AB37" s="10"/>
      <c r="AC37" s="10"/>
      <c r="AD37" s="10"/>
      <c r="AE37" s="10"/>
      <c r="AF37" s="148"/>
      <c r="AG37" s="149" t="str">
        <f>IF(AND(OR('Submission Template'!U33="yes",AND('Submission Template'!Z33="yes",'Submission Template'!$P$16="yes")),'Submission Template'!AH33="yes"),"Test cannot be invalid AND included in CumSum",IF(OR(AND($Q37&gt;$R37,$N37&lt;&gt;""),AND($G37&gt;H37,$D37&lt;&gt;"")),"Warning:  CumSum statistic exceeds the Action Limit.",""))</f>
        <v/>
      </c>
      <c r="AH37" s="18"/>
      <c r="AI37" s="18"/>
      <c r="AJ37" s="18"/>
      <c r="AK37" s="150"/>
      <c r="AL37" s="187"/>
      <c r="AM37" s="6"/>
      <c r="AN37" s="6"/>
      <c r="AO37" s="6"/>
      <c r="AP37" s="6"/>
      <c r="AQ37" s="23"/>
      <c r="AR37" s="25">
        <f>IF(AND('Submission Template'!BT33&lt;&gt;"",'Submission Template'!S$26&lt;&gt;"",'Submission Template'!U33&lt;&gt;""),1,0)</f>
        <v>0</v>
      </c>
      <c r="AS37" s="25">
        <f>IF(AND('Submission Template'!BY33&lt;&gt;"",'Submission Template'!V$26&lt;&gt;"",'Submission Template'!Z33&lt;&gt;""),1,0)</f>
        <v>0</v>
      </c>
      <c r="AT37" s="25"/>
      <c r="AU37" s="25" t="str">
        <f t="shared" si="0"/>
        <v/>
      </c>
      <c r="AV37" s="25" t="str">
        <f t="shared" si="0"/>
        <v/>
      </c>
      <c r="AW37" s="25"/>
      <c r="AX37" s="25" t="str">
        <f>IF('Submission Template'!$C33&lt;&gt;"",IF('Submission Template'!BT33&lt;&gt;"",IF('Submission Template'!U33="yes",AX36+1,AX36),AX36),"")</f>
        <v/>
      </c>
      <c r="AY37" s="25" t="str">
        <f>IF('Submission Template'!$C33&lt;&gt;"",IF('Submission Template'!BY33&lt;&gt;"",IF('Submission Template'!Z33="yes",AY36+1,AY36),AY36),"")</f>
        <v/>
      </c>
      <c r="AZ37" s="25"/>
      <c r="BA37" s="25" t="str">
        <f>IF('Submission Template'!BT33&lt;&gt;"",IF('Submission Template'!U33="yes",1,0),"")</f>
        <v/>
      </c>
      <c r="BB37" s="25" t="str">
        <f>IF('Submission Template'!BY33&lt;&gt;"",IF('Submission Template'!Z33="yes",1,0),"")</f>
        <v/>
      </c>
      <c r="BC37" s="25"/>
      <c r="BD37" s="25" t="str">
        <f>IF(AND('Submission Template'!U33="yes",'Submission Template'!BT33&lt;&gt;""),'Submission Template'!BT33,"")</f>
        <v/>
      </c>
      <c r="BE37" s="25" t="str">
        <f>IF(AND('Submission Template'!Z33="yes",'Submission Template'!BY33&lt;&gt;""),'Submission Template'!BY33,"")</f>
        <v/>
      </c>
      <c r="BF37" s="25"/>
      <c r="BG37" s="25"/>
      <c r="BH37" s="25">
        <v>1</v>
      </c>
      <c r="BI37" s="25"/>
      <c r="BJ37" s="25"/>
      <c r="BK37" s="40" t="str">
        <f>IF(AND($B37&lt;&gt;"",'Submission Template'!$BA$34=1),IF(AND('Submission Template'!U33="yes",$AX37&gt;1,'Submission Template'!BT33&lt;&gt;""),ROUND((($AU37*$E37)/($D37-'Submission Template'!S$26))^2+1,1),""),"")</f>
        <v/>
      </c>
      <c r="BL37" s="40" t="str">
        <f>IF(AND($L37&lt;&gt;"",'Submission Template'!$BB$34=1),IF(AND('Submission Template'!Z33="yes",$AY37&gt;1,'Submission Template'!BY33&lt;&gt;""),ROUND((($AV37*$O37)/($N37-'Submission Template'!V$26))^2+1,1),""),"")</f>
        <v/>
      </c>
      <c r="BM37" s="55">
        <f t="shared" ref="BM37:BM100" si="3">$AS$24</f>
        <v>8</v>
      </c>
      <c r="BN37" s="6"/>
      <c r="BO37" s="6"/>
      <c r="BP37" s="6"/>
      <c r="BQ37" s="6"/>
      <c r="BR37" s="6"/>
      <c r="BS37" s="6"/>
      <c r="BT37" s="6"/>
      <c r="BU37" s="6"/>
      <c r="BV37" s="6"/>
      <c r="BW37" s="6"/>
      <c r="BX37" s="6"/>
      <c r="BY37" s="6"/>
      <c r="BZ37" s="6"/>
      <c r="CA37" s="6"/>
      <c r="CB37" s="6"/>
      <c r="CC37" s="6"/>
      <c r="CD37" s="6"/>
      <c r="CE37" s="6"/>
      <c r="CF37" s="65">
        <f>IF(AND('Submission Template'!C59="final",'Submission Template'!AH59="yes"),1,0)</f>
        <v>0</v>
      </c>
      <c r="CG37" s="65" t="str">
        <f>IF(AND('Submission Template'!$C59="final",'Submission Template'!$U59="yes",'Submission Template'!$AH59&lt;&gt;"yes"),$D63,$CG36)</f>
        <v/>
      </c>
      <c r="CH37" s="65" t="str">
        <f>IF(AND('Submission Template'!$C59="final",'Submission Template'!$U59="yes",'Submission Template'!$AH59&lt;&gt;"yes"),$C63,$CH36)</f>
        <v/>
      </c>
      <c r="CI37" s="65" t="str">
        <f>IF(AND('Submission Template'!$C59="final",'Submission Template'!$Z59="yes",'Submission Template'!$AH59&lt;&gt;"yes"),$N63,$CI36)</f>
        <v/>
      </c>
      <c r="CJ37" s="65" t="str">
        <f>IF(AND('Submission Template'!$C59="final",'Submission Template'!$Z59="yes",'Submission Template'!$AH59&lt;&gt;"yes"),$M63,$CJ36)</f>
        <v/>
      </c>
      <c r="CK37" s="6"/>
      <c r="CL37" s="6"/>
    </row>
    <row r="38" spans="1:90" x14ac:dyDescent="0.2">
      <c r="A38" s="10"/>
      <c r="B38" s="82" t="str">
        <f>IF('Submission Template'!$BA$34=1,$AX38,"")</f>
        <v/>
      </c>
      <c r="C38" s="83" t="str">
        <f t="shared" si="1"/>
        <v/>
      </c>
      <c r="D38" s="84" t="str">
        <f>IF('Submission Template'!$BA$34=1,IF(AND('Submission Template'!U34="yes",'Submission Template'!BT34&lt;&gt;""),ROUND(AVERAGE(BD$36:BD38),2),""),"")</f>
        <v/>
      </c>
      <c r="E38" s="85" t="str">
        <f>IF('Submission Template'!$BA$34=1,IF($AX38&gt;1,IF(AND('Submission Template'!U34&lt;&gt;"no",'Submission Template'!BT34&lt;&gt;""),STDEV(BD$36:BD38),""),""),"")</f>
        <v/>
      </c>
      <c r="F38" s="86" t="str">
        <f>IF('Submission Template'!$BA$34=1,IF('Submission Template'!BT34&lt;&gt;"",G37,""),"")</f>
        <v/>
      </c>
      <c r="G38" s="86" t="str">
        <f>IF(AND('Submission Template'!$BA$34=1,'Submission Template'!$C34&lt;&gt;""),IF(OR($AX38=1,$AX38=0),0,IF('Submission Template'!$C34="initial",$G37,IF('Submission Template'!U34="yes",MAX(($F38+'Submission Template'!BT34-('Submission Template'!S$26+0.25*$E38)),0),$G37))),"")</f>
        <v/>
      </c>
      <c r="H38" s="86" t="str">
        <f>IF(G38&lt;&gt;"",IF(E38&lt;&gt;"",5*E38,H37),"")</f>
        <v/>
      </c>
      <c r="I38" s="87" t="str">
        <f>IF(G38&lt;&gt;"",IF(OR(B38&gt;=C38,I37=1),1,0),"")</f>
        <v/>
      </c>
      <c r="J38" s="87" t="str">
        <f>IF(G38&lt;&gt;"",IF(AND(AND(G37&gt;H37,G38&gt;H38),B37&lt;&gt;B38),1,IF(J37=1,1,0)),"")</f>
        <v/>
      </c>
      <c r="K38" s="88" t="str">
        <f>IF(G38&lt;&gt;"",IF($BA38=1,IF(AND(J38&lt;&gt;1,I38=1,D38&lt;='Submission Template'!S$26),1,0),K37),"")</f>
        <v/>
      </c>
      <c r="L38" s="82" t="str">
        <f>IF('Submission Template'!$BB$34=1,$AY38,"")</f>
        <v/>
      </c>
      <c r="M38" s="83" t="str">
        <f t="shared" si="2"/>
        <v/>
      </c>
      <c r="N38" s="84" t="str">
        <f>IF('Submission Template'!$BB$34=1,IF(AND('Submission Template'!Z34="yes",'Submission Template'!BY34&lt;&gt;""),ROUND(AVERAGE(BE$36:BE38),2),""),"")</f>
        <v/>
      </c>
      <c r="O38" s="85" t="str">
        <f>IF('Submission Template'!$BB$34=1,IF($AY38&gt;1,IF(AND('Submission Template'!Z34&lt;&gt;"no",'Submission Template'!BY34&lt;&gt;""),STDEV(BE$36:BE38),""),""),"")</f>
        <v/>
      </c>
      <c r="P38" s="86" t="str">
        <f>IF('Submission Template'!$BB$34=1,IF('Submission Template'!BY34&lt;&gt;"",Q37,""),"")</f>
        <v/>
      </c>
      <c r="Q38" s="86" t="str">
        <f>IF(AND('Submission Template'!$BB$34=1,'Submission Template'!$C34&lt;&gt;""),IF(OR($AY38=1,$AY38=0),0,IF('Submission Template'!$C34="initial",$Q37,IF('Submission Template'!Z34="yes",MAX(($P38+'Submission Template'!BY34-('Submission Template'!V$26+0.25*$O38)),0),$Q37))),"")</f>
        <v/>
      </c>
      <c r="R38" s="86" t="str">
        <f>IF(Q38&lt;&gt;"",IF(O38&lt;&gt;"",5*O38,R37),"")</f>
        <v/>
      </c>
      <c r="S38" s="87" t="str">
        <f>IF(Q38&lt;&gt;"",IF(OR(L38&gt;=$M38,S37=1),1,0),"")</f>
        <v/>
      </c>
      <c r="T38" s="87" t="str">
        <f>IF(Q38&lt;&gt;"",IF(AND(AND(Q37&gt;R37,Q38&gt;R38),L37&lt;&gt;L38),1,IF(T37=1,1,0)),"")</f>
        <v/>
      </c>
      <c r="U38" s="88" t="str">
        <f>IF(Q38&lt;&gt;"",IF($BB38=1,IF(AND(T38&lt;&gt;1,S38=1,N38&lt;='Submission Template'!V$26),1,0),U37),"")</f>
        <v/>
      </c>
      <c r="V38" s="10"/>
      <c r="W38" s="10"/>
      <c r="X38" s="10"/>
      <c r="Y38" s="10"/>
      <c r="Z38" s="10"/>
      <c r="AA38" s="10"/>
      <c r="AB38" s="10"/>
      <c r="AC38" s="10"/>
      <c r="AD38" s="10"/>
      <c r="AE38" s="10"/>
      <c r="AF38" s="148"/>
      <c r="AG38" s="149" t="str">
        <f>IF(AND(OR('Submission Template'!U34="yes",AND('Submission Template'!Z34="yes",'Submission Template'!$P$16="yes")),'Submission Template'!AH34="yes"),"Test cannot be invalid AND included in CumSum",IF(OR(AND($Q38&gt;$R38,$N38&lt;&gt;""),AND($G38&gt;H38,$D38&lt;&gt;"")),"Warning:  CumSum statistic exceeds the Action Limit.",""))</f>
        <v/>
      </c>
      <c r="AH38" s="18"/>
      <c r="AI38" s="18"/>
      <c r="AJ38" s="18"/>
      <c r="AK38" s="150"/>
      <c r="AL38" s="187"/>
      <c r="AM38" s="6"/>
      <c r="AN38" s="6"/>
      <c r="AO38" s="6"/>
      <c r="AP38" s="6"/>
      <c r="AQ38" s="23"/>
      <c r="AR38" s="25">
        <f>IF(AND('Submission Template'!BT34&lt;&gt;"",'Submission Template'!S$26&lt;&gt;"",'Submission Template'!U34&lt;&gt;""),1,0)</f>
        <v>0</v>
      </c>
      <c r="AS38" s="25">
        <f>IF(AND('Submission Template'!BY34&lt;&gt;"",'Submission Template'!V$26&lt;&gt;"",'Submission Template'!Z34&lt;&gt;""),1,0)</f>
        <v>0</v>
      </c>
      <c r="AT38" s="25"/>
      <c r="AU38" s="25" t="str">
        <f t="shared" si="0"/>
        <v/>
      </c>
      <c r="AV38" s="25" t="str">
        <f t="shared" si="0"/>
        <v/>
      </c>
      <c r="AW38" s="25"/>
      <c r="AX38" s="25" t="str">
        <f>IF('Submission Template'!$C34&lt;&gt;"",IF('Submission Template'!BT34&lt;&gt;"",IF('Submission Template'!U34="yes",AX37+1,AX37),AX37),"")</f>
        <v/>
      </c>
      <c r="AY38" s="25" t="str">
        <f>IF('Submission Template'!$C34&lt;&gt;"",IF('Submission Template'!BY34&lt;&gt;"",IF('Submission Template'!Z34="yes",AY37+1,AY37),AY37),"")</f>
        <v/>
      </c>
      <c r="AZ38" s="25"/>
      <c r="BA38" s="25" t="str">
        <f>IF('Submission Template'!BT34&lt;&gt;"",IF('Submission Template'!U34="yes",1,0),"")</f>
        <v/>
      </c>
      <c r="BB38" s="25" t="str">
        <f>IF('Submission Template'!BY34&lt;&gt;"",IF('Submission Template'!Z34="yes",1,0),"")</f>
        <v/>
      </c>
      <c r="BC38" s="25"/>
      <c r="BD38" s="25" t="str">
        <f>IF(AND('Submission Template'!U34="yes",'Submission Template'!BT34&lt;&gt;""),'Submission Template'!BT34,"")</f>
        <v/>
      </c>
      <c r="BE38" s="25" t="str">
        <f>IF(AND('Submission Template'!Z34="yes",'Submission Template'!BY34&lt;&gt;""),'Submission Template'!BY34,"")</f>
        <v/>
      </c>
      <c r="BF38" s="25"/>
      <c r="BG38" s="25"/>
      <c r="BH38" s="25">
        <f t="shared" ref="BH38:BH66" si="4">BH37+1</f>
        <v>2</v>
      </c>
      <c r="BI38" s="27">
        <v>6.31</v>
      </c>
      <c r="BJ38" s="25"/>
      <c r="BK38" s="40" t="str">
        <f>IF(AND($B38&lt;&gt;"",'Submission Template'!$BA$34=1),IF(AND('Submission Template'!U34="yes",$AX38&gt;1,'Submission Template'!BT34&lt;&gt;""),ROUND((($AU38*$E38)/($D38-'Submission Template'!S$26))^2+1,1),""),"")</f>
        <v/>
      </c>
      <c r="BL38" s="40" t="str">
        <f>IF(AND($L38&lt;&gt;"",'Submission Template'!$BB$34=1),IF(AND('Submission Template'!Z34="yes",$AY38&gt;1,'Submission Template'!BY34&lt;&gt;""),ROUND((($AV38*$O38)/($N38-'Submission Template'!V$26))^2+1,1),""),"")</f>
        <v/>
      </c>
      <c r="BM38" s="55">
        <f t="shared" si="3"/>
        <v>8</v>
      </c>
      <c r="BN38" s="6"/>
      <c r="BO38" s="6"/>
      <c r="BP38" s="6"/>
      <c r="BQ38" s="6"/>
      <c r="BR38" s="6"/>
      <c r="BS38" s="6"/>
      <c r="BT38" s="6"/>
      <c r="BU38" s="6"/>
      <c r="BV38" s="6"/>
      <c r="BW38" s="6"/>
      <c r="BX38" s="6"/>
      <c r="BY38" s="6"/>
      <c r="BZ38" s="6"/>
      <c r="CA38" s="6"/>
      <c r="CB38" s="6"/>
      <c r="CC38" s="6"/>
      <c r="CD38" s="6"/>
      <c r="CE38" s="6"/>
      <c r="CF38" s="65">
        <f>IF(AND('Submission Template'!C60="final",'Submission Template'!AH60="yes"),1,0)</f>
        <v>0</v>
      </c>
      <c r="CG38" s="65" t="str">
        <f>IF(AND('Submission Template'!$C60="final",'Submission Template'!$U60="yes",'Submission Template'!$AH60&lt;&gt;"yes"),$D64,$CG37)</f>
        <v/>
      </c>
      <c r="CH38" s="65" t="str">
        <f>IF(AND('Submission Template'!$C60="final",'Submission Template'!$U60="yes",'Submission Template'!$AH60&lt;&gt;"yes"),$C64,$CH37)</f>
        <v/>
      </c>
      <c r="CI38" s="65" t="str">
        <f>IF(AND('Submission Template'!$C60="final",'Submission Template'!$Z60="yes",'Submission Template'!$AH60&lt;&gt;"yes"),$N64,$CI37)</f>
        <v/>
      </c>
      <c r="CJ38" s="65" t="str">
        <f>IF(AND('Submission Template'!$C60="final",'Submission Template'!$Z60="yes",'Submission Template'!$AH60&lt;&gt;"yes"),$M64,$CJ37)</f>
        <v/>
      </c>
      <c r="CK38" s="6"/>
      <c r="CL38" s="6"/>
    </row>
    <row r="39" spans="1:90" x14ac:dyDescent="0.2">
      <c r="A39" s="10"/>
      <c r="B39" s="82" t="str">
        <f>IF('Submission Template'!$BA$34=1,$AX39,"")</f>
        <v/>
      </c>
      <c r="C39" s="83" t="str">
        <f t="shared" si="1"/>
        <v/>
      </c>
      <c r="D39" s="84" t="str">
        <f>IF('Submission Template'!$BA$34=1,IF(AND('Submission Template'!U35="yes",'Submission Template'!BT35&lt;&gt;""),ROUND(AVERAGE(BD$36:BD39),2),""),"")</f>
        <v/>
      </c>
      <c r="E39" s="85" t="str">
        <f>IF('Submission Template'!$BA$34=1,IF($AX39&gt;1,IF(AND('Submission Template'!U35&lt;&gt;"no",'Submission Template'!BT35&lt;&gt;""),STDEV(BD$36:BD39),""),""),"")</f>
        <v/>
      </c>
      <c r="F39" s="86" t="str">
        <f>IF('Submission Template'!$BA$34=1,IF('Submission Template'!BT35&lt;&gt;"",G38,""),"")</f>
        <v/>
      </c>
      <c r="G39" s="86" t="str">
        <f>IF(AND('Submission Template'!$BA$34=1,'Submission Template'!$C35&lt;&gt;""),IF(OR($AX39=1,$AX39=0),0,IF('Submission Template'!$C35="initial",$G38,IF('Submission Template'!U35="yes",MAX(($F39+'Submission Template'!BT35-('Submission Template'!S$26+0.25*$E39)),0),$G38))),"")</f>
        <v/>
      </c>
      <c r="H39" s="86" t="str">
        <f>IF(G39&lt;&gt;"",IF(E39&lt;&gt;"",5*E39,H38),"")</f>
        <v/>
      </c>
      <c r="I39" s="87" t="str">
        <f>IF(G39&lt;&gt;"",IF(OR(B39&gt;=C39,I38=1),1,0),"")</f>
        <v/>
      </c>
      <c r="J39" s="87" t="str">
        <f>IF(G39&lt;&gt;"",IF(AND(AND(G38&gt;H38,G39&gt;H39),B38&lt;&gt;B39),1,IF(J38=1,1,0)),"")</f>
        <v/>
      </c>
      <c r="K39" s="88" t="str">
        <f>IF(G39&lt;&gt;"",IF($BA39=1,IF(AND(J39&lt;&gt;1,I39=1,D39&lt;='Submission Template'!S$26),1,0),K38),"")</f>
        <v/>
      </c>
      <c r="L39" s="82" t="str">
        <f>IF('Submission Template'!$BB$34=1,$AY39,"")</f>
        <v/>
      </c>
      <c r="M39" s="83" t="str">
        <f t="shared" si="2"/>
        <v/>
      </c>
      <c r="N39" s="84" t="str">
        <f>IF('Submission Template'!$BB$34=1,IF(AND('Submission Template'!Z35="yes",'Submission Template'!BY35&lt;&gt;""),ROUND(AVERAGE(BE$36:BE39),2),""),"")</f>
        <v/>
      </c>
      <c r="O39" s="85" t="str">
        <f>IF('Submission Template'!$BB$34=1,IF($AY39&gt;1,IF(AND('Submission Template'!Z35&lt;&gt;"no",'Submission Template'!BY35&lt;&gt;""),STDEV(BE$36:BE39),""),""),"")</f>
        <v/>
      </c>
      <c r="P39" s="86" t="str">
        <f>IF('Submission Template'!$BB$34=1,IF('Submission Template'!BY35&lt;&gt;"",Q38,""),"")</f>
        <v/>
      </c>
      <c r="Q39" s="86" t="str">
        <f>IF(AND('Submission Template'!$BB$34=1,'Submission Template'!$C35&lt;&gt;""),IF(OR($AY39=1,$AY39=0),0,IF('Submission Template'!$C35="initial",$Q38,IF('Submission Template'!Z35="yes",MAX(($P39+'Submission Template'!BY35-('Submission Template'!V$26+0.25*$O39)),0),$Q38))),"")</f>
        <v/>
      </c>
      <c r="R39" s="86" t="str">
        <f>IF(Q39&lt;&gt;"",IF(O39&lt;&gt;"",5*O39,R38),"")</f>
        <v/>
      </c>
      <c r="S39" s="87" t="str">
        <f>IF(Q39&lt;&gt;"",IF(OR(L39&gt;=$M39,S38=1),1,0),"")</f>
        <v/>
      </c>
      <c r="T39" s="87" t="str">
        <f>IF(Q39&lt;&gt;"",IF(AND(AND(Q38&gt;R38,Q39&gt;R39),L38&lt;&gt;L39),1,IF(T38=1,1,0)),"")</f>
        <v/>
      </c>
      <c r="U39" s="88" t="str">
        <f>IF(Q39&lt;&gt;"",IF($BB39=1,IF(AND(T39&lt;&gt;1,S39=1,N39&lt;='Submission Template'!V$26),1,0),U38),"")</f>
        <v/>
      </c>
      <c r="V39" s="10"/>
      <c r="W39" s="10"/>
      <c r="X39" s="10"/>
      <c r="Y39" s="10"/>
      <c r="Z39" s="10"/>
      <c r="AA39" s="10"/>
      <c r="AB39" s="10"/>
      <c r="AC39" s="10"/>
      <c r="AD39" s="10"/>
      <c r="AE39" s="10"/>
      <c r="AF39" s="148"/>
      <c r="AG39" s="149" t="str">
        <f>IF(AND(OR('Submission Template'!U35="yes",AND('Submission Template'!Z35="yes",'Submission Template'!$P$16="yes")),'Submission Template'!AH35="yes"),"Test cannot be invalid AND included in CumSum",IF(OR(AND($Q39&gt;$R39,$N39&lt;&gt;""),AND($G39&gt;H39,$D39&lt;&gt;"")),"Warning:  CumSum statistic exceeds the Action Limit.",""))</f>
        <v/>
      </c>
      <c r="AH39" s="18"/>
      <c r="AI39" s="18"/>
      <c r="AJ39" s="18"/>
      <c r="AK39" s="150"/>
      <c r="AL39" s="187"/>
      <c r="AM39" s="6"/>
      <c r="AN39" s="6"/>
      <c r="AO39" s="6"/>
      <c r="AP39" s="6"/>
      <c r="AQ39" s="23"/>
      <c r="AR39" s="25">
        <f>IF(AND('Submission Template'!BT35&lt;&gt;"",'Submission Template'!S$26&lt;&gt;"",'Submission Template'!U35&lt;&gt;""),1,0)</f>
        <v>0</v>
      </c>
      <c r="AS39" s="25">
        <f>IF(AND('Submission Template'!BY35&lt;&gt;"",'Submission Template'!V$26&lt;&gt;"",'Submission Template'!Z35&lt;&gt;""),1,0)</f>
        <v>0</v>
      </c>
      <c r="AT39" s="25"/>
      <c r="AU39" s="25" t="str">
        <f t="shared" si="0"/>
        <v/>
      </c>
      <c r="AV39" s="25" t="str">
        <f t="shared" si="0"/>
        <v/>
      </c>
      <c r="AW39" s="25"/>
      <c r="AX39" s="25" t="str">
        <f>IF('Submission Template'!$C35&lt;&gt;"",IF('Submission Template'!BT35&lt;&gt;"",IF('Submission Template'!U35="yes",AX38+1,AX38),AX38),"")</f>
        <v/>
      </c>
      <c r="AY39" s="25" t="str">
        <f>IF('Submission Template'!$C35&lt;&gt;"",IF('Submission Template'!BY35&lt;&gt;"",IF('Submission Template'!Z35="yes",AY38+1,AY38),AY38),"")</f>
        <v/>
      </c>
      <c r="AZ39" s="25"/>
      <c r="BA39" s="25" t="str">
        <f>IF('Submission Template'!BT35&lt;&gt;"",IF('Submission Template'!U35="yes",1,0),"")</f>
        <v/>
      </c>
      <c r="BB39" s="25" t="str">
        <f>IF('Submission Template'!BY35&lt;&gt;"",IF('Submission Template'!Z35="yes",1,0),"")</f>
        <v/>
      </c>
      <c r="BC39" s="25"/>
      <c r="BD39" s="25" t="str">
        <f>IF(AND('Submission Template'!U35="yes",'Submission Template'!BT35&lt;&gt;""),'Submission Template'!BT35,"")</f>
        <v/>
      </c>
      <c r="BE39" s="25" t="str">
        <f>IF(AND('Submission Template'!Z35="yes",'Submission Template'!BY35&lt;&gt;""),'Submission Template'!BY35,"")</f>
        <v/>
      </c>
      <c r="BF39" s="25"/>
      <c r="BG39" s="25"/>
      <c r="BH39" s="25">
        <f t="shared" si="4"/>
        <v>3</v>
      </c>
      <c r="BI39" s="27">
        <v>2.92</v>
      </c>
      <c r="BJ39" s="25"/>
      <c r="BK39" s="40" t="str">
        <f>IF(AND($B39&lt;&gt;"",'Submission Template'!$BA$34=1),IF(AND('Submission Template'!U35="yes",$AX39&gt;1,'Submission Template'!BT35&lt;&gt;""),ROUND((($AU39*$E39)/($D39-'Submission Template'!S$26))^2+1,1),""),"")</f>
        <v/>
      </c>
      <c r="BL39" s="40" t="str">
        <f>IF(AND($L39&lt;&gt;"",'Submission Template'!$BB$34=1),IF(AND('Submission Template'!Z35="yes",$AY39&gt;1,'Submission Template'!BY35&lt;&gt;""),ROUND((($AV39*$O39)/($N39-'Submission Template'!V$26))^2+1,1),""),"")</f>
        <v/>
      </c>
      <c r="BM39" s="55">
        <f t="shared" si="3"/>
        <v>8</v>
      </c>
      <c r="BN39" s="6"/>
      <c r="BO39" s="6"/>
      <c r="BP39" s="6"/>
      <c r="BQ39" s="6"/>
      <c r="BR39" s="6"/>
      <c r="BS39" s="6"/>
      <c r="BT39" s="6"/>
      <c r="BU39" s="6"/>
      <c r="BV39" s="6"/>
      <c r="BW39" s="6"/>
      <c r="BX39" s="6"/>
      <c r="BY39" s="6"/>
      <c r="BZ39" s="6"/>
      <c r="CA39" s="6"/>
      <c r="CB39" s="6"/>
      <c r="CC39" s="6"/>
      <c r="CD39" s="6"/>
      <c r="CE39" s="6"/>
      <c r="CF39" s="65">
        <f>IF(AND('Submission Template'!C61="final",'Submission Template'!AH61="yes"),1,0)</f>
        <v>0</v>
      </c>
      <c r="CG39" s="65" t="str">
        <f>IF(AND('Submission Template'!$C61="final",'Submission Template'!$U61="yes",'Submission Template'!$AH61&lt;&gt;"yes"),$D65,$CG38)</f>
        <v/>
      </c>
      <c r="CH39" s="65" t="str">
        <f>IF(AND('Submission Template'!$C61="final",'Submission Template'!$U61="yes",'Submission Template'!$AH61&lt;&gt;"yes"),$C65,$CH38)</f>
        <v/>
      </c>
      <c r="CI39" s="65" t="str">
        <f>IF(AND('Submission Template'!$C61="final",'Submission Template'!$Z61="yes",'Submission Template'!$AH61&lt;&gt;"yes"),$N65,$CI38)</f>
        <v/>
      </c>
      <c r="CJ39" s="65" t="str">
        <f>IF(AND('Submission Template'!$C61="final",'Submission Template'!$Z61="yes",'Submission Template'!$AH61&lt;&gt;"yes"),$M65,$CJ38)</f>
        <v/>
      </c>
      <c r="CK39" s="6"/>
      <c r="CL39" s="6"/>
    </row>
    <row r="40" spans="1:90" x14ac:dyDescent="0.2">
      <c r="A40" s="10"/>
      <c r="B40" s="82" t="str">
        <f>IF('Submission Template'!$BA$34=1,$AX40,"")</f>
        <v/>
      </c>
      <c r="C40" s="83" t="str">
        <f t="shared" si="1"/>
        <v/>
      </c>
      <c r="D40" s="84" t="str">
        <f>IF('Submission Template'!$BA$34=1,IF(AND('Submission Template'!U36="yes",'Submission Template'!BT36&lt;&gt;""),ROUND(AVERAGE(BD$36:BD40),2),""),"")</f>
        <v/>
      </c>
      <c r="E40" s="85" t="str">
        <f>IF('Submission Template'!$BA$34=1,IF($AX40&gt;1,IF(AND('Submission Template'!U36&lt;&gt;"no",'Submission Template'!BT36&lt;&gt;""),STDEV(BD$36:BD40),""),""),"")</f>
        <v/>
      </c>
      <c r="F40" s="86" t="str">
        <f>IF('Submission Template'!$BA$34=1,IF('Submission Template'!BT36&lt;&gt;"",G39,""),"")</f>
        <v/>
      </c>
      <c r="G40" s="86" t="str">
        <f>IF(AND('Submission Template'!$BA$34=1,'Submission Template'!$C36&lt;&gt;""),IF(OR($AX40=1,$AX40=0),0,IF('Submission Template'!$C36="initial",$G39,IF('Submission Template'!U36="yes",MAX(($F40+'Submission Template'!BT36-('Submission Template'!S$26+0.25*$E40)),0),$G39))),"")</f>
        <v/>
      </c>
      <c r="H40" s="86" t="str">
        <f t="shared" ref="H40:H103" si="5">IF(G40&lt;&gt;"",IF(E40&lt;&gt;"",5*E40,H39),"")</f>
        <v/>
      </c>
      <c r="I40" s="87" t="str">
        <f t="shared" ref="I40:I103" si="6">IF(G40&lt;&gt;"",IF(OR(B40&gt;=C40,I39=1),1,0),"")</f>
        <v/>
      </c>
      <c r="J40" s="87" t="str">
        <f t="shared" ref="J40:J103" si="7">IF(G40&lt;&gt;"",IF(AND(AND(G39&gt;H39,G40&gt;H40),B39&lt;&gt;B40),1,IF(J39=1,1,0)),"")</f>
        <v/>
      </c>
      <c r="K40" s="88" t="str">
        <f>IF(G40&lt;&gt;"",IF($BA40=1,IF(AND(J40&lt;&gt;1,I40=1,D40&lt;='Submission Template'!S$26),1,0),K39),"")</f>
        <v/>
      </c>
      <c r="L40" s="82" t="str">
        <f>IF('Submission Template'!$BB$34=1,$AY40,"")</f>
        <v/>
      </c>
      <c r="M40" s="83" t="str">
        <f t="shared" si="2"/>
        <v/>
      </c>
      <c r="N40" s="84" t="str">
        <f>IF('Submission Template'!$BB$34=1,IF(AND('Submission Template'!Z36="yes",'Submission Template'!BY36&lt;&gt;""),ROUND(AVERAGE(BE$36:BE40),2),""),"")</f>
        <v/>
      </c>
      <c r="O40" s="85" t="str">
        <f>IF('Submission Template'!$BB$34=1,IF($AY40&gt;1,IF(AND('Submission Template'!Z36&lt;&gt;"no",'Submission Template'!BY36&lt;&gt;""),STDEV(BE$36:BE40),""),""),"")</f>
        <v/>
      </c>
      <c r="P40" s="86" t="str">
        <f>IF('Submission Template'!$BB$34=1,IF('Submission Template'!BY36&lt;&gt;"",Q39,""),"")</f>
        <v/>
      </c>
      <c r="Q40" s="86" t="str">
        <f>IF(AND('Submission Template'!$BB$34=1,'Submission Template'!$C36&lt;&gt;""),IF(OR($AY40=1,$AY40=0),0,IF('Submission Template'!$C36="initial",$Q39,IF('Submission Template'!Z36="yes",MAX(($P40+'Submission Template'!BY36-('Submission Template'!V$26+0.25*$O40)),0),$Q39))),"")</f>
        <v/>
      </c>
      <c r="R40" s="86" t="str">
        <f t="shared" ref="R40:R103" si="8">IF(Q40&lt;&gt;"",IF(O40&lt;&gt;"",5*O40,R39),"")</f>
        <v/>
      </c>
      <c r="S40" s="87" t="str">
        <f t="shared" ref="S40:S103" si="9">IF(Q40&lt;&gt;"",IF(OR(L40&gt;=$M40,S39=1),1,0),"")</f>
        <v/>
      </c>
      <c r="T40" s="87" t="str">
        <f t="shared" ref="T40:T103" si="10">IF(Q40&lt;&gt;"",IF(AND(AND(Q39&gt;R39,Q40&gt;R40),L39&lt;&gt;L40),1,IF(T39=1,1,0)),"")</f>
        <v/>
      </c>
      <c r="U40" s="88" t="str">
        <f>IF(Q40&lt;&gt;"",IF($BB40=1,IF(AND(T40&lt;&gt;1,S40=1,N40&lt;='Submission Template'!V$26),1,0),U39),"")</f>
        <v/>
      </c>
      <c r="V40" s="10"/>
      <c r="W40" s="10"/>
      <c r="X40" s="10"/>
      <c r="Y40" s="10"/>
      <c r="Z40" s="10"/>
      <c r="AA40" s="10"/>
      <c r="AB40" s="10"/>
      <c r="AC40" s="10"/>
      <c r="AD40" s="10"/>
      <c r="AE40" s="10"/>
      <c r="AF40" s="148"/>
      <c r="AG40" s="149" t="str">
        <f>IF(AND(OR('Submission Template'!U36="yes",AND('Submission Template'!Z36="yes",'Submission Template'!$P$16="yes")),'Submission Template'!AH36="yes"),"Test cannot be invalid AND included in CumSum",IF(OR(AND($Q40&gt;$R40,$N40&lt;&gt;""),AND($G40&gt;H40,$D40&lt;&gt;"")),"Warning:  CumSum statistic exceeds the Action Limit.",""))</f>
        <v/>
      </c>
      <c r="AH40" s="18"/>
      <c r="AI40" s="18"/>
      <c r="AJ40" s="18"/>
      <c r="AK40" s="150"/>
      <c r="AL40" s="187"/>
      <c r="AM40" s="6"/>
      <c r="AN40" s="6"/>
      <c r="AO40" s="6"/>
      <c r="AP40" s="6"/>
      <c r="AQ40" s="23"/>
      <c r="AR40" s="25">
        <f>IF(AND('Submission Template'!BT36&lt;&gt;"",'Submission Template'!S$26&lt;&gt;"",'Submission Template'!U36&lt;&gt;""),1,0)</f>
        <v>0</v>
      </c>
      <c r="AS40" s="25">
        <f>IF(AND('Submission Template'!BY36&lt;&gt;"",'Submission Template'!V$26&lt;&gt;"",'Submission Template'!Z36&lt;&gt;""),1,0)</f>
        <v>0</v>
      </c>
      <c r="AT40" s="25"/>
      <c r="AU40" s="25" t="str">
        <f t="shared" si="0"/>
        <v/>
      </c>
      <c r="AV40" s="25" t="str">
        <f t="shared" si="0"/>
        <v/>
      </c>
      <c r="AW40" s="25"/>
      <c r="AX40" s="25" t="str">
        <f>IF('Submission Template'!$C36&lt;&gt;"",IF('Submission Template'!BT36&lt;&gt;"",IF('Submission Template'!U36="yes",AX39+1,AX39),AX39),"")</f>
        <v/>
      </c>
      <c r="AY40" s="25" t="str">
        <f>IF('Submission Template'!$C36&lt;&gt;"",IF('Submission Template'!BY36&lt;&gt;"",IF('Submission Template'!Z36="yes",AY39+1,AY39),AY39),"")</f>
        <v/>
      </c>
      <c r="AZ40" s="25"/>
      <c r="BA40" s="25" t="str">
        <f>IF('Submission Template'!BT36&lt;&gt;"",IF('Submission Template'!U36="yes",1,0),"")</f>
        <v/>
      </c>
      <c r="BB40" s="25" t="str">
        <f>IF('Submission Template'!BY36&lt;&gt;"",IF('Submission Template'!Z36="yes",1,0),"")</f>
        <v/>
      </c>
      <c r="BC40" s="25"/>
      <c r="BD40" s="25" t="str">
        <f>IF(AND('Submission Template'!U36="yes",'Submission Template'!BT36&lt;&gt;""),'Submission Template'!BT36,"")</f>
        <v/>
      </c>
      <c r="BE40" s="25" t="str">
        <f>IF(AND('Submission Template'!Z36="yes",'Submission Template'!BY36&lt;&gt;""),'Submission Template'!BY36,"")</f>
        <v/>
      </c>
      <c r="BF40" s="25"/>
      <c r="BG40" s="25"/>
      <c r="BH40" s="25">
        <f t="shared" si="4"/>
        <v>4</v>
      </c>
      <c r="BI40" s="27">
        <v>2.35</v>
      </c>
      <c r="BJ40" s="25"/>
      <c r="BK40" s="40" t="str">
        <f>IF(AND($B40&lt;&gt;"",'Submission Template'!$BA$34=1),IF(AND('Submission Template'!U36="yes",$AX40&gt;1,'Submission Template'!BT36&lt;&gt;""),ROUND((($AU40*$E40)/($D40-'Submission Template'!S$26))^2+1,1),""),"")</f>
        <v/>
      </c>
      <c r="BL40" s="40" t="str">
        <f>IF(AND($L40&lt;&gt;"",'Submission Template'!$BB$34=1),IF(AND('Submission Template'!Z36="yes",$AY40&gt;1,'Submission Template'!BY36&lt;&gt;""),ROUND((($AV40*$O40)/($N40-'Submission Template'!V$26))^2+1,1),""),"")</f>
        <v/>
      </c>
      <c r="BM40" s="55">
        <f t="shared" si="3"/>
        <v>8</v>
      </c>
      <c r="BN40" s="6"/>
      <c r="BO40" s="6"/>
      <c r="BP40" s="6"/>
      <c r="BQ40" s="6"/>
      <c r="BR40" s="6"/>
      <c r="BS40" s="6"/>
      <c r="BT40" s="6"/>
      <c r="BU40" s="6"/>
      <c r="BV40" s="6"/>
      <c r="BW40" s="6"/>
      <c r="BX40" s="6"/>
      <c r="BY40" s="6"/>
      <c r="BZ40" s="6"/>
      <c r="CA40" s="6"/>
      <c r="CB40" s="6"/>
      <c r="CC40" s="6"/>
      <c r="CD40" s="6"/>
      <c r="CE40" s="6"/>
      <c r="CF40" s="65">
        <f>IF(AND('Submission Template'!C62="final",'Submission Template'!AH62="yes"),1,0)</f>
        <v>0</v>
      </c>
      <c r="CG40" s="65" t="str">
        <f>IF(AND('Submission Template'!$C62="final",'Submission Template'!$U62="yes",'Submission Template'!$AH62&lt;&gt;"yes"),$D66,$CG39)</f>
        <v/>
      </c>
      <c r="CH40" s="65" t="str">
        <f>IF(AND('Submission Template'!$C62="final",'Submission Template'!$U62="yes",'Submission Template'!$AH62&lt;&gt;"yes"),$C66,$CH39)</f>
        <v/>
      </c>
      <c r="CI40" s="65" t="str">
        <f>IF(AND('Submission Template'!$C62="final",'Submission Template'!$Z62="yes",'Submission Template'!$AH62&lt;&gt;"yes"),$N66,$CI39)</f>
        <v/>
      </c>
      <c r="CJ40" s="65" t="str">
        <f>IF(AND('Submission Template'!$C62="final",'Submission Template'!$Z62="yes",'Submission Template'!$AH62&lt;&gt;"yes"),$M66,$CJ39)</f>
        <v/>
      </c>
      <c r="CK40" s="6"/>
      <c r="CL40" s="6"/>
    </row>
    <row r="41" spans="1:90" x14ac:dyDescent="0.2">
      <c r="A41" s="10"/>
      <c r="B41" s="82" t="str">
        <f>IF('Submission Template'!$BA$34=1,$AX41,"")</f>
        <v/>
      </c>
      <c r="C41" s="83" t="str">
        <f t="shared" si="1"/>
        <v/>
      </c>
      <c r="D41" s="84" t="str">
        <f>IF('Submission Template'!$BA$34=1,IF(AND('Submission Template'!U37="yes",'Submission Template'!BT37&lt;&gt;""),ROUND(AVERAGE(BD$36:BD41),2),""),"")</f>
        <v/>
      </c>
      <c r="E41" s="85" t="str">
        <f>IF('Submission Template'!$BA$34=1,IF($AX41&gt;1,IF(AND('Submission Template'!U37&lt;&gt;"no",'Submission Template'!BT37&lt;&gt;""),STDEV(BD$36:BD41),""),""),"")</f>
        <v/>
      </c>
      <c r="F41" s="86" t="str">
        <f>IF('Submission Template'!$BA$34=1,IF('Submission Template'!BT37&lt;&gt;"",G40,""),"")</f>
        <v/>
      </c>
      <c r="G41" s="86" t="str">
        <f>IF(AND('Submission Template'!$BA$34=1,'Submission Template'!$C37&lt;&gt;""),IF(OR($AX41=1,$AX41=0),0,IF('Submission Template'!$C37="initial",$G40,IF('Submission Template'!U37="yes",MAX(($F41+'Submission Template'!BT37-('Submission Template'!S$26+0.25*$E41)),0),$G40))),"")</f>
        <v/>
      </c>
      <c r="H41" s="86" t="str">
        <f t="shared" si="5"/>
        <v/>
      </c>
      <c r="I41" s="87" t="str">
        <f t="shared" si="6"/>
        <v/>
      </c>
      <c r="J41" s="87" t="str">
        <f t="shared" si="7"/>
        <v/>
      </c>
      <c r="K41" s="88" t="str">
        <f>IF(G41&lt;&gt;"",IF($BA41=1,IF(AND(J41&lt;&gt;1,I41=1,D41&lt;='Submission Template'!S$26),1,0),K40),"")</f>
        <v/>
      </c>
      <c r="L41" s="82" t="str">
        <f>IF('Submission Template'!$BB$34=1,$AY41,"")</f>
        <v/>
      </c>
      <c r="M41" s="83" t="str">
        <f t="shared" si="2"/>
        <v/>
      </c>
      <c r="N41" s="84" t="str">
        <f>IF('Submission Template'!$BB$34=1,IF(AND('Submission Template'!Z37="yes",'Submission Template'!BY37&lt;&gt;""),ROUND(AVERAGE(BE$36:BE41),2),""),"")</f>
        <v/>
      </c>
      <c r="O41" s="85" t="str">
        <f>IF('Submission Template'!$BB$34=1,IF($AY41&gt;1,IF(AND('Submission Template'!Z37&lt;&gt;"no",'Submission Template'!BY37&lt;&gt;""),STDEV(BE$36:BE41),""),""),"")</f>
        <v/>
      </c>
      <c r="P41" s="86" t="str">
        <f>IF('Submission Template'!$BB$34=1,IF('Submission Template'!BY37&lt;&gt;"",Q40,""),"")</f>
        <v/>
      </c>
      <c r="Q41" s="86" t="str">
        <f>IF(AND('Submission Template'!$BB$34=1,'Submission Template'!$C37&lt;&gt;""),IF(OR($AY41=1,$AY41=0),0,IF('Submission Template'!$C37="initial",$Q40,IF('Submission Template'!Z37="yes",MAX(($P41+'Submission Template'!BY37-('Submission Template'!V$26+0.25*$O41)),0),$Q40))),"")</f>
        <v/>
      </c>
      <c r="R41" s="86" t="str">
        <f t="shared" si="8"/>
        <v/>
      </c>
      <c r="S41" s="87" t="str">
        <f t="shared" si="9"/>
        <v/>
      </c>
      <c r="T41" s="87" t="str">
        <f t="shared" si="10"/>
        <v/>
      </c>
      <c r="U41" s="88" t="str">
        <f>IF(Q41&lt;&gt;"",IF($BB41=1,IF(AND(T41&lt;&gt;1,S41=1,N41&lt;='Submission Template'!V$26),1,0),U40),"")</f>
        <v/>
      </c>
      <c r="V41" s="10"/>
      <c r="W41" s="10"/>
      <c r="X41" s="10"/>
      <c r="Y41" s="10"/>
      <c r="Z41" s="10"/>
      <c r="AA41" s="10"/>
      <c r="AB41" s="10"/>
      <c r="AC41" s="10"/>
      <c r="AD41" s="10"/>
      <c r="AE41" s="10"/>
      <c r="AF41" s="148"/>
      <c r="AG41" s="149" t="str">
        <f>IF(AND(OR('Submission Template'!U37="yes",AND('Submission Template'!Z37="yes",'Submission Template'!$P$16="yes")),'Submission Template'!AH37="yes"),"Test cannot be invalid AND included in CumSum",IF(OR(AND($Q41&gt;$R41,$N41&lt;&gt;""),AND($G41&gt;H41,$D41&lt;&gt;"")),"Warning:  CumSum statistic exceeds the Action Limit.",""))</f>
        <v/>
      </c>
      <c r="AH41" s="18"/>
      <c r="AI41" s="18"/>
      <c r="AJ41" s="18"/>
      <c r="AK41" s="150"/>
      <c r="AL41" s="187"/>
      <c r="AM41" s="6"/>
      <c r="AN41" s="6"/>
      <c r="AO41" s="6"/>
      <c r="AP41" s="6"/>
      <c r="AQ41" s="23"/>
      <c r="AR41" s="25">
        <f>IF(AND('Submission Template'!BT37&lt;&gt;"",'Submission Template'!S$26&lt;&gt;"",'Submission Template'!U37&lt;&gt;""),1,0)</f>
        <v>0</v>
      </c>
      <c r="AS41" s="25">
        <f>IF(AND('Submission Template'!BY37&lt;&gt;"",'Submission Template'!V$26&lt;&gt;"",'Submission Template'!Z37&lt;&gt;""),1,0)</f>
        <v>0</v>
      </c>
      <c r="AT41" s="25"/>
      <c r="AU41" s="25" t="str">
        <f t="shared" si="0"/>
        <v/>
      </c>
      <c r="AV41" s="25" t="str">
        <f t="shared" si="0"/>
        <v/>
      </c>
      <c r="AW41" s="25"/>
      <c r="AX41" s="25" t="str">
        <f>IF('Submission Template'!$C37&lt;&gt;"",IF('Submission Template'!BT37&lt;&gt;"",IF('Submission Template'!U37="yes",AX40+1,AX40),AX40),"")</f>
        <v/>
      </c>
      <c r="AY41" s="25" t="str">
        <f>IF('Submission Template'!$C37&lt;&gt;"",IF('Submission Template'!BY37&lt;&gt;"",IF('Submission Template'!Z37="yes",AY40+1,AY40),AY40),"")</f>
        <v/>
      </c>
      <c r="AZ41" s="25"/>
      <c r="BA41" s="25" t="str">
        <f>IF('Submission Template'!BT37&lt;&gt;"",IF('Submission Template'!U37="yes",1,0),"")</f>
        <v/>
      </c>
      <c r="BB41" s="25" t="str">
        <f>IF('Submission Template'!BY37&lt;&gt;"",IF('Submission Template'!Z37="yes",1,0),"")</f>
        <v/>
      </c>
      <c r="BC41" s="25"/>
      <c r="BD41" s="25" t="str">
        <f>IF(AND('Submission Template'!U37="yes",'Submission Template'!BT37&lt;&gt;""),'Submission Template'!BT37,"")</f>
        <v/>
      </c>
      <c r="BE41" s="25" t="str">
        <f>IF(AND('Submission Template'!Z37="yes",'Submission Template'!BY37&lt;&gt;""),'Submission Template'!BY37,"")</f>
        <v/>
      </c>
      <c r="BF41" s="25"/>
      <c r="BG41" s="25"/>
      <c r="BH41" s="25">
        <f t="shared" si="4"/>
        <v>5</v>
      </c>
      <c r="BI41" s="27">
        <v>2.13</v>
      </c>
      <c r="BJ41" s="25"/>
      <c r="BK41" s="40" t="str">
        <f>IF(AND($B41&lt;&gt;"",'Submission Template'!$BA$34=1),IF(AND('Submission Template'!U37="yes",$AX41&gt;1,'Submission Template'!BT37&lt;&gt;""),ROUND((($AU41*$E41)/($D41-'Submission Template'!S$26))^2+1,1),""),"")</f>
        <v/>
      </c>
      <c r="BL41" s="40" t="str">
        <f>IF(AND($L41&lt;&gt;"",'Submission Template'!$BB$34=1),IF(AND('Submission Template'!Z37="yes",$AY41&gt;1,'Submission Template'!BY37&lt;&gt;""),ROUND((($AV41*$O41)/($N41-'Submission Template'!V$26))^2+1,1),""),"")</f>
        <v/>
      </c>
      <c r="BM41" s="55">
        <f t="shared" si="3"/>
        <v>8</v>
      </c>
      <c r="BN41" s="6"/>
      <c r="BO41" s="6"/>
      <c r="BP41" s="6"/>
      <c r="BQ41" s="6"/>
      <c r="BR41" s="6"/>
      <c r="BS41" s="6"/>
      <c r="BT41" s="6"/>
      <c r="BU41" s="6"/>
      <c r="BV41" s="6"/>
      <c r="BW41" s="6"/>
      <c r="BX41" s="6"/>
      <c r="BY41" s="6"/>
      <c r="BZ41" s="6"/>
      <c r="CA41" s="6"/>
      <c r="CB41" s="6"/>
      <c r="CC41" s="6"/>
      <c r="CD41" s="6"/>
      <c r="CE41" s="6"/>
      <c r="CF41" s="65">
        <f>IF(AND('Submission Template'!C63="final",'Submission Template'!AH63="yes"),1,0)</f>
        <v>0</v>
      </c>
      <c r="CG41" s="65" t="str">
        <f>IF(AND('Submission Template'!$C63="final",'Submission Template'!$U63="yes",'Submission Template'!$AH63&lt;&gt;"yes"),$D67,$CG40)</f>
        <v/>
      </c>
      <c r="CH41" s="65" t="str">
        <f>IF(AND('Submission Template'!$C63="final",'Submission Template'!$U63="yes",'Submission Template'!$AH63&lt;&gt;"yes"),$C67,$CH40)</f>
        <v/>
      </c>
      <c r="CI41" s="65" t="str">
        <f>IF(AND('Submission Template'!$C63="final",'Submission Template'!$Z63="yes",'Submission Template'!$AH63&lt;&gt;"yes"),$N67,$CI40)</f>
        <v/>
      </c>
      <c r="CJ41" s="65" t="str">
        <f>IF(AND('Submission Template'!$C63="final",'Submission Template'!$Z63="yes",'Submission Template'!$AH63&lt;&gt;"yes"),$M67,$CJ40)</f>
        <v/>
      </c>
      <c r="CK41" s="6"/>
      <c r="CL41" s="6"/>
    </row>
    <row r="42" spans="1:90" x14ac:dyDescent="0.2">
      <c r="A42" s="10"/>
      <c r="B42" s="82" t="str">
        <f>IF('Submission Template'!$BA$34=1,$AX42,"")</f>
        <v/>
      </c>
      <c r="C42" s="83" t="str">
        <f t="shared" si="1"/>
        <v/>
      </c>
      <c r="D42" s="84" t="str">
        <f>IF('Submission Template'!$BA$34=1,IF(AND('Submission Template'!U38="yes",'Submission Template'!BT38&lt;&gt;""),ROUND(AVERAGE(BD$36:BD42),2),""),"")</f>
        <v/>
      </c>
      <c r="E42" s="85" t="str">
        <f>IF('Submission Template'!$BA$34=1,IF($AX42&gt;1,IF(AND('Submission Template'!U38&lt;&gt;"no",'Submission Template'!BT38&lt;&gt;""),STDEV(BD$36:BD42),""),""),"")</f>
        <v/>
      </c>
      <c r="F42" s="86" t="str">
        <f>IF('Submission Template'!$BA$34=1,IF('Submission Template'!BT38&lt;&gt;"",G41,""),"")</f>
        <v/>
      </c>
      <c r="G42" s="86" t="str">
        <f>IF(AND('Submission Template'!$BA$34=1,'Submission Template'!$C38&lt;&gt;""),IF(OR($AX42=1,$AX42=0),0,IF('Submission Template'!$C38="initial",$G41,IF('Submission Template'!U38="yes",MAX(($F42+'Submission Template'!BT38-('Submission Template'!S$26+0.25*$E42)),0),$G41))),"")</f>
        <v/>
      </c>
      <c r="H42" s="86" t="str">
        <f t="shared" si="5"/>
        <v/>
      </c>
      <c r="I42" s="87" t="str">
        <f t="shared" si="6"/>
        <v/>
      </c>
      <c r="J42" s="87" t="str">
        <f t="shared" si="7"/>
        <v/>
      </c>
      <c r="K42" s="88" t="str">
        <f>IF(G42&lt;&gt;"",IF($BA42=1,IF(AND(J42&lt;&gt;1,I42=1,D42&lt;='Submission Template'!S$26),1,0),K41),"")</f>
        <v/>
      </c>
      <c r="L42" s="82" t="str">
        <f>IF('Submission Template'!$BB$34=1,$AY42,"")</f>
        <v/>
      </c>
      <c r="M42" s="83" t="str">
        <f t="shared" si="2"/>
        <v/>
      </c>
      <c r="N42" s="84" t="str">
        <f>IF('Submission Template'!$BB$34=1,IF(AND('Submission Template'!Z38="yes",'Submission Template'!BY38&lt;&gt;""),ROUND(AVERAGE(BE$36:BE42),2),""),"")</f>
        <v/>
      </c>
      <c r="O42" s="85" t="str">
        <f>IF('Submission Template'!$BB$34=1,IF($AY42&gt;1,IF(AND('Submission Template'!Z38&lt;&gt;"no",'Submission Template'!BY38&lt;&gt;""),STDEV(BE$36:BE42),""),""),"")</f>
        <v/>
      </c>
      <c r="P42" s="86" t="str">
        <f>IF('Submission Template'!$BB$34=1,IF('Submission Template'!BY38&lt;&gt;"",Q41,""),"")</f>
        <v/>
      </c>
      <c r="Q42" s="86" t="str">
        <f>IF(AND('Submission Template'!$BB$34=1,'Submission Template'!$C38&lt;&gt;""),IF(OR($AY42=1,$AY42=0),0,IF('Submission Template'!$C38="initial",$Q41,IF('Submission Template'!Z38="yes",MAX(($P42+'Submission Template'!BY38-('Submission Template'!V$26+0.25*$O42)),0),$Q41))),"")</f>
        <v/>
      </c>
      <c r="R42" s="86" t="str">
        <f t="shared" si="8"/>
        <v/>
      </c>
      <c r="S42" s="87" t="str">
        <f t="shared" si="9"/>
        <v/>
      </c>
      <c r="T42" s="87" t="str">
        <f t="shared" si="10"/>
        <v/>
      </c>
      <c r="U42" s="88" t="str">
        <f>IF(Q42&lt;&gt;"",IF($BB42=1,IF(AND(T42&lt;&gt;1,S42=1,N42&lt;='Submission Template'!V$26),1,0),U41),"")</f>
        <v/>
      </c>
      <c r="V42" s="10"/>
      <c r="W42" s="10"/>
      <c r="X42" s="10"/>
      <c r="Y42" s="10"/>
      <c r="Z42" s="10"/>
      <c r="AA42" s="10"/>
      <c r="AB42" s="10"/>
      <c r="AC42" s="10"/>
      <c r="AD42" s="10"/>
      <c r="AE42" s="10"/>
      <c r="AF42" s="148"/>
      <c r="AG42" s="149" t="str">
        <f>IF(AND(OR('Submission Template'!U38="yes",AND('Submission Template'!Z38="yes",'Submission Template'!$P$16="yes")),'Submission Template'!AH38="yes"),"Test cannot be invalid AND included in CumSum",IF(OR(AND($Q42&gt;$R42,$N42&lt;&gt;""),AND($G42&gt;H42,$D42&lt;&gt;"")),"Warning:  CumSum statistic exceeds the Action Limit.",""))</f>
        <v/>
      </c>
      <c r="AH42" s="18"/>
      <c r="AI42" s="18"/>
      <c r="AJ42" s="18"/>
      <c r="AK42" s="150"/>
      <c r="AL42" s="187"/>
      <c r="AM42" s="6"/>
      <c r="AN42" s="6"/>
      <c r="AO42" s="6"/>
      <c r="AP42" s="6"/>
      <c r="AQ42" s="23"/>
      <c r="AR42" s="25">
        <f>IF(AND('Submission Template'!BT38&lt;&gt;"",'Submission Template'!S$26&lt;&gt;"",'Submission Template'!U38&lt;&gt;""),1,0)</f>
        <v>0</v>
      </c>
      <c r="AS42" s="25">
        <f>IF(AND('Submission Template'!BY38&lt;&gt;"",'Submission Template'!V$26&lt;&gt;"",'Submission Template'!Z38&lt;&gt;""),1,0)</f>
        <v>0</v>
      </c>
      <c r="AT42" s="25"/>
      <c r="AU42" s="25" t="str">
        <f t="shared" si="0"/>
        <v/>
      </c>
      <c r="AV42" s="25" t="str">
        <f t="shared" si="0"/>
        <v/>
      </c>
      <c r="AW42" s="25"/>
      <c r="AX42" s="25" t="str">
        <f>IF('Submission Template'!$C38&lt;&gt;"",IF('Submission Template'!BT38&lt;&gt;"",IF('Submission Template'!U38="yes",AX41+1,AX41),AX41),"")</f>
        <v/>
      </c>
      <c r="AY42" s="25" t="str">
        <f>IF('Submission Template'!$C38&lt;&gt;"",IF('Submission Template'!BY38&lt;&gt;"",IF('Submission Template'!Z38="yes",AY41+1,AY41),AY41),"")</f>
        <v/>
      </c>
      <c r="AZ42" s="25"/>
      <c r="BA42" s="25" t="str">
        <f>IF('Submission Template'!BT38&lt;&gt;"",IF('Submission Template'!U38="yes",1,0),"")</f>
        <v/>
      </c>
      <c r="BB42" s="25" t="str">
        <f>IF('Submission Template'!BY38&lt;&gt;"",IF('Submission Template'!Z38="yes",1,0),"")</f>
        <v/>
      </c>
      <c r="BC42" s="25"/>
      <c r="BD42" s="25" t="str">
        <f>IF(AND('Submission Template'!U38="yes",'Submission Template'!BT38&lt;&gt;""),'Submission Template'!BT38,"")</f>
        <v/>
      </c>
      <c r="BE42" s="25" t="str">
        <f>IF(AND('Submission Template'!Z38="yes",'Submission Template'!BY38&lt;&gt;""),'Submission Template'!BY38,"")</f>
        <v/>
      </c>
      <c r="BF42" s="25"/>
      <c r="BG42" s="25"/>
      <c r="BH42" s="25">
        <f t="shared" si="4"/>
        <v>6</v>
      </c>
      <c r="BI42" s="27">
        <v>2.02</v>
      </c>
      <c r="BJ42" s="25"/>
      <c r="BK42" s="40" t="str">
        <f>IF(AND($B42&lt;&gt;"",'Submission Template'!$BA$34=1),IF(AND('Submission Template'!U38="yes",$AX42&gt;1,'Submission Template'!BT38&lt;&gt;""),ROUND((($AU42*$E42)/($D42-'Submission Template'!S$26))^2+1,1),""),"")</f>
        <v/>
      </c>
      <c r="BL42" s="40" t="str">
        <f>IF(AND($L42&lt;&gt;"",'Submission Template'!$BB$34=1),IF(AND('Submission Template'!Z38="yes",$AY42&gt;1,'Submission Template'!BY38&lt;&gt;""),ROUND((($AV42*$O42)/($N42-'Submission Template'!V$26))^2+1,1),""),"")</f>
        <v/>
      </c>
      <c r="BM42" s="55">
        <f t="shared" si="3"/>
        <v>8</v>
      </c>
      <c r="BN42" s="6"/>
      <c r="BO42" s="6"/>
      <c r="BP42" s="6"/>
      <c r="BQ42" s="6"/>
      <c r="BR42" s="6"/>
      <c r="BS42" s="6"/>
      <c r="BT42" s="6"/>
      <c r="BU42" s="6"/>
      <c r="BV42" s="6"/>
      <c r="BW42" s="6"/>
      <c r="BX42" s="6"/>
      <c r="BY42" s="6"/>
      <c r="BZ42" s="6"/>
      <c r="CA42" s="6"/>
      <c r="CB42" s="6"/>
      <c r="CC42" s="6"/>
      <c r="CD42" s="6"/>
      <c r="CE42" s="6"/>
      <c r="CF42" s="65">
        <f>IF(AND('Submission Template'!C64="final",'Submission Template'!AH64="yes"),1,0)</f>
        <v>0</v>
      </c>
      <c r="CG42" s="65" t="str">
        <f>IF(AND('Submission Template'!$C64="final",'Submission Template'!$U64="yes",'Submission Template'!$AH64&lt;&gt;"yes"),$D68,$CG41)</f>
        <v/>
      </c>
      <c r="CH42" s="65" t="str">
        <f>IF(AND('Submission Template'!$C64="final",'Submission Template'!$U64="yes",'Submission Template'!$AH64&lt;&gt;"yes"),$C68,$CH41)</f>
        <v/>
      </c>
      <c r="CI42" s="65" t="str">
        <f>IF(AND('Submission Template'!$C64="final",'Submission Template'!$Z64="yes",'Submission Template'!$AH64&lt;&gt;"yes"),$N68,$CI41)</f>
        <v/>
      </c>
      <c r="CJ42" s="65" t="str">
        <f>IF(AND('Submission Template'!$C64="final",'Submission Template'!$Z64="yes",'Submission Template'!$AH64&lt;&gt;"yes"),$M68,$CJ41)</f>
        <v/>
      </c>
      <c r="CK42" s="6"/>
      <c r="CL42" s="6"/>
    </row>
    <row r="43" spans="1:90" x14ac:dyDescent="0.2">
      <c r="A43" s="10"/>
      <c r="B43" s="82" t="str">
        <f>IF('Submission Template'!$BA$34=1,$AX43,"")</f>
        <v/>
      </c>
      <c r="C43" s="83" t="str">
        <f t="shared" si="1"/>
        <v/>
      </c>
      <c r="D43" s="84" t="str">
        <f>IF('Submission Template'!$BA$34=1,IF(AND('Submission Template'!U39="yes",'Submission Template'!BT39&lt;&gt;""),ROUND(AVERAGE(BD$36:BD43),2),""),"")</f>
        <v/>
      </c>
      <c r="E43" s="85" t="str">
        <f>IF('Submission Template'!$BA$34=1,IF($AX43&gt;1,IF(AND('Submission Template'!U39&lt;&gt;"no",'Submission Template'!BT39&lt;&gt;""),STDEV(BD$36:BD43),""),""),"")</f>
        <v/>
      </c>
      <c r="F43" s="86" t="str">
        <f>IF('Submission Template'!$BA$34=1,IF('Submission Template'!BT39&lt;&gt;"",G42,""),"")</f>
        <v/>
      </c>
      <c r="G43" s="86" t="str">
        <f>IF(AND('Submission Template'!$BA$34=1,'Submission Template'!$C39&lt;&gt;""),IF(OR($AX43=1,$AX43=0),0,IF('Submission Template'!$C39="initial",$G42,IF('Submission Template'!U39="yes",MAX(($F43+'Submission Template'!BT39-('Submission Template'!S$26+0.25*$E43)),0),$G42))),"")</f>
        <v/>
      </c>
      <c r="H43" s="86" t="str">
        <f t="shared" si="5"/>
        <v/>
      </c>
      <c r="I43" s="87" t="str">
        <f t="shared" si="6"/>
        <v/>
      </c>
      <c r="J43" s="87" t="str">
        <f t="shared" si="7"/>
        <v/>
      </c>
      <c r="K43" s="88" t="str">
        <f>IF(G43&lt;&gt;"",IF($BA43=1,IF(AND(J43&lt;&gt;1,I43=1,D43&lt;='Submission Template'!S$26),1,0),K42),"")</f>
        <v/>
      </c>
      <c r="L43" s="82" t="str">
        <f>IF('Submission Template'!$BB$34=1,$AY43,"")</f>
        <v/>
      </c>
      <c r="M43" s="83" t="str">
        <f t="shared" si="2"/>
        <v/>
      </c>
      <c r="N43" s="84" t="str">
        <f>IF('Submission Template'!$BB$34=1,IF(AND('Submission Template'!Z39="yes",'Submission Template'!BY39&lt;&gt;""),ROUND(AVERAGE(BE$36:BE43),2),""),"")</f>
        <v/>
      </c>
      <c r="O43" s="85" t="str">
        <f>IF('Submission Template'!$BB$34=1,IF($AY43&gt;1,IF(AND('Submission Template'!Z39&lt;&gt;"no",'Submission Template'!BY39&lt;&gt;""),STDEV(BE$36:BE43),""),""),"")</f>
        <v/>
      </c>
      <c r="P43" s="86" t="str">
        <f>IF('Submission Template'!$BB$34=1,IF('Submission Template'!BY39&lt;&gt;"",Q42,""),"")</f>
        <v/>
      </c>
      <c r="Q43" s="86" t="str">
        <f>IF(AND('Submission Template'!$BB$34=1,'Submission Template'!$C39&lt;&gt;""),IF(OR($AY43=1,$AY43=0),0,IF('Submission Template'!$C39="initial",$Q42,IF('Submission Template'!Z39="yes",MAX(($P43+'Submission Template'!BY39-('Submission Template'!V$26+0.25*$O43)),0),$Q42))),"")</f>
        <v/>
      </c>
      <c r="R43" s="86" t="str">
        <f t="shared" si="8"/>
        <v/>
      </c>
      <c r="S43" s="87" t="str">
        <f t="shared" si="9"/>
        <v/>
      </c>
      <c r="T43" s="87" t="str">
        <f t="shared" si="10"/>
        <v/>
      </c>
      <c r="U43" s="88" t="str">
        <f>IF(Q43&lt;&gt;"",IF($BB43=1,IF(AND(T43&lt;&gt;1,S43=1,N43&lt;='Submission Template'!V$26),1,0),U42),"")</f>
        <v/>
      </c>
      <c r="V43" s="10"/>
      <c r="W43" s="10"/>
      <c r="X43" s="10"/>
      <c r="Y43" s="10"/>
      <c r="Z43" s="10"/>
      <c r="AA43" s="10"/>
      <c r="AB43" s="10"/>
      <c r="AC43" s="10"/>
      <c r="AD43" s="10"/>
      <c r="AE43" s="10"/>
      <c r="AF43" s="148"/>
      <c r="AG43" s="149" t="str">
        <f>IF(AND(OR('Submission Template'!U39="yes",AND('Submission Template'!Z39="yes",'Submission Template'!$P$16="yes")),'Submission Template'!AH39="yes"),"Test cannot be invalid AND included in CumSum",IF(OR(AND($Q43&gt;$R43,$N43&lt;&gt;""),AND($G43&gt;H43,$D43&lt;&gt;"")),"Warning:  CumSum statistic exceeds the Action Limit.",""))</f>
        <v/>
      </c>
      <c r="AH43" s="18"/>
      <c r="AI43" s="18"/>
      <c r="AJ43" s="18"/>
      <c r="AK43" s="150"/>
      <c r="AL43" s="187"/>
      <c r="AM43" s="6"/>
      <c r="AN43" s="6"/>
      <c r="AO43" s="6"/>
      <c r="AP43" s="6"/>
      <c r="AQ43" s="23"/>
      <c r="AR43" s="25">
        <f>IF(AND('Submission Template'!BT39&lt;&gt;"",'Submission Template'!S$26&lt;&gt;"",'Submission Template'!U39&lt;&gt;""),1,0)</f>
        <v>0</v>
      </c>
      <c r="AS43" s="25">
        <f>IF(AND('Submission Template'!BY39&lt;&gt;"",'Submission Template'!V$26&lt;&gt;"",'Submission Template'!Z39&lt;&gt;""),1,0)</f>
        <v>0</v>
      </c>
      <c r="AT43" s="25"/>
      <c r="AU43" s="25" t="str">
        <f t="shared" si="0"/>
        <v/>
      </c>
      <c r="AV43" s="25" t="str">
        <f t="shared" si="0"/>
        <v/>
      </c>
      <c r="AW43" s="25"/>
      <c r="AX43" s="25" t="str">
        <f>IF('Submission Template'!$C39&lt;&gt;"",IF('Submission Template'!BT39&lt;&gt;"",IF('Submission Template'!U39="yes",AX42+1,AX42),AX42),"")</f>
        <v/>
      </c>
      <c r="AY43" s="25" t="str">
        <f>IF('Submission Template'!$C39&lt;&gt;"",IF('Submission Template'!BY39&lt;&gt;"",IF('Submission Template'!Z39="yes",AY42+1,AY42),AY42),"")</f>
        <v/>
      </c>
      <c r="AZ43" s="25"/>
      <c r="BA43" s="25" t="str">
        <f>IF('Submission Template'!BT39&lt;&gt;"",IF('Submission Template'!U39="yes",1,0),"")</f>
        <v/>
      </c>
      <c r="BB43" s="25" t="str">
        <f>IF('Submission Template'!BY39&lt;&gt;"",IF('Submission Template'!Z39="yes",1,0),"")</f>
        <v/>
      </c>
      <c r="BC43" s="25"/>
      <c r="BD43" s="25" t="str">
        <f>IF(AND('Submission Template'!U39="yes",'Submission Template'!BT39&lt;&gt;""),'Submission Template'!BT39,"")</f>
        <v/>
      </c>
      <c r="BE43" s="25" t="str">
        <f>IF(AND('Submission Template'!Z39="yes",'Submission Template'!BY39&lt;&gt;""),'Submission Template'!BY39,"")</f>
        <v/>
      </c>
      <c r="BF43" s="25"/>
      <c r="BG43" s="25"/>
      <c r="BH43" s="25">
        <f t="shared" si="4"/>
        <v>7</v>
      </c>
      <c r="BI43" s="27">
        <v>1.94</v>
      </c>
      <c r="BJ43" s="25"/>
      <c r="BK43" s="40" t="str">
        <f>IF(AND($B43&lt;&gt;"",'Submission Template'!$BA$34=1),IF(AND('Submission Template'!U39="yes",$AX43&gt;1,'Submission Template'!BT39&lt;&gt;""),ROUND((($AU43*$E43)/($D43-'Submission Template'!S$26))^2+1,1),""),"")</f>
        <v/>
      </c>
      <c r="BL43" s="40" t="str">
        <f>IF(AND($L43&lt;&gt;"",'Submission Template'!$BB$34=1),IF(AND('Submission Template'!Z39="yes",$AY43&gt;1,'Submission Template'!BY39&lt;&gt;""),ROUND((($AV43*$O43)/($N43-'Submission Template'!V$26))^2+1,1),""),"")</f>
        <v/>
      </c>
      <c r="BM43" s="55">
        <f t="shared" si="3"/>
        <v>8</v>
      </c>
      <c r="BN43" s="6"/>
      <c r="BO43" s="6"/>
      <c r="BP43" s="6"/>
      <c r="BQ43" s="6"/>
      <c r="BR43" s="6"/>
      <c r="BS43" s="6"/>
      <c r="BT43" s="6"/>
      <c r="BU43" s="6"/>
      <c r="BV43" s="6"/>
      <c r="BW43" s="6"/>
      <c r="BX43" s="6"/>
      <c r="BY43" s="6"/>
      <c r="BZ43" s="6"/>
      <c r="CA43" s="6"/>
      <c r="CB43" s="6"/>
      <c r="CC43" s="6"/>
      <c r="CD43" s="6"/>
      <c r="CE43" s="6"/>
      <c r="CF43" s="65">
        <f>IF(AND('Submission Template'!C65="final",'Submission Template'!AH65="yes"),1,0)</f>
        <v>0</v>
      </c>
      <c r="CG43" s="65" t="str">
        <f>IF(AND('Submission Template'!$C65="final",'Submission Template'!$U65="yes",'Submission Template'!$AH65&lt;&gt;"yes"),$D69,$CG42)</f>
        <v/>
      </c>
      <c r="CH43" s="65" t="str">
        <f>IF(AND('Submission Template'!$C65="final",'Submission Template'!$U65="yes",'Submission Template'!$AH65&lt;&gt;"yes"),$C69,$CH42)</f>
        <v/>
      </c>
      <c r="CI43" s="65" t="str">
        <f>IF(AND('Submission Template'!$C65="final",'Submission Template'!$Z65="yes",'Submission Template'!$AH65&lt;&gt;"yes"),$N69,$CI42)</f>
        <v/>
      </c>
      <c r="CJ43" s="65" t="str">
        <f>IF(AND('Submission Template'!$C65="final",'Submission Template'!$Z65="yes",'Submission Template'!$AH65&lt;&gt;"yes"),$M69,$CJ42)</f>
        <v/>
      </c>
      <c r="CK43" s="6"/>
      <c r="CL43" s="6"/>
    </row>
    <row r="44" spans="1:90" x14ac:dyDescent="0.2">
      <c r="A44" s="10"/>
      <c r="B44" s="82" t="str">
        <f>IF('Submission Template'!$BA$34=1,$AX44,"")</f>
        <v/>
      </c>
      <c r="C44" s="83" t="str">
        <f t="shared" si="1"/>
        <v/>
      </c>
      <c r="D44" s="84" t="str">
        <f>IF('Submission Template'!$BA$34=1,IF(AND('Submission Template'!U40="yes",'Submission Template'!BT40&lt;&gt;""),ROUND(AVERAGE(BD$36:BD44),2),""),"")</f>
        <v/>
      </c>
      <c r="E44" s="85" t="str">
        <f>IF('Submission Template'!$BA$34=1,IF($AX44&gt;1,IF(AND('Submission Template'!U40&lt;&gt;"no",'Submission Template'!BT40&lt;&gt;""),STDEV(BD$36:BD44),""),""),"")</f>
        <v/>
      </c>
      <c r="F44" s="86" t="str">
        <f>IF('Submission Template'!$BA$34=1,IF('Submission Template'!BT40&lt;&gt;"",G43,""),"")</f>
        <v/>
      </c>
      <c r="G44" s="86" t="str">
        <f>IF(AND('Submission Template'!$BA$34=1,'Submission Template'!$C40&lt;&gt;""),IF(OR($AX44=1,$AX44=0),0,IF('Submission Template'!$C40="initial",$G43,IF('Submission Template'!U40="yes",MAX(($F44+'Submission Template'!BT40-('Submission Template'!S$26+0.25*$E44)),0),$G43))),"")</f>
        <v/>
      </c>
      <c r="H44" s="86" t="str">
        <f t="shared" si="5"/>
        <v/>
      </c>
      <c r="I44" s="87" t="str">
        <f t="shared" si="6"/>
        <v/>
      </c>
      <c r="J44" s="87" t="str">
        <f t="shared" si="7"/>
        <v/>
      </c>
      <c r="K44" s="88" t="str">
        <f>IF(G44&lt;&gt;"",IF($BA44=1,IF(AND(J44&lt;&gt;1,I44=1,D44&lt;='Submission Template'!S$26),1,0),K43),"")</f>
        <v/>
      </c>
      <c r="L44" s="82" t="str">
        <f>IF('Submission Template'!$BB$34=1,$AY44,"")</f>
        <v/>
      </c>
      <c r="M44" s="83" t="str">
        <f t="shared" si="2"/>
        <v/>
      </c>
      <c r="N44" s="84" t="str">
        <f>IF('Submission Template'!$BB$34=1,IF(AND('Submission Template'!Z40="yes",'Submission Template'!BY40&lt;&gt;""),ROUND(AVERAGE(BE$36:BE44),2),""),"")</f>
        <v/>
      </c>
      <c r="O44" s="85" t="str">
        <f>IF('Submission Template'!$BB$34=1,IF($AY44&gt;1,IF(AND('Submission Template'!Z40&lt;&gt;"no",'Submission Template'!BY40&lt;&gt;""),STDEV(BE$36:BE44),""),""),"")</f>
        <v/>
      </c>
      <c r="P44" s="86" t="str">
        <f>IF('Submission Template'!$BB$34=1,IF('Submission Template'!BY40&lt;&gt;"",Q43,""),"")</f>
        <v/>
      </c>
      <c r="Q44" s="86" t="str">
        <f>IF(AND('Submission Template'!$BB$34=1,'Submission Template'!$C40&lt;&gt;""),IF(OR($AY44=1,$AY44=0),0,IF('Submission Template'!$C40="initial",$Q43,IF('Submission Template'!Z40="yes",MAX(($P44+'Submission Template'!BY40-('Submission Template'!V$26+0.25*$O44)),0),$Q43))),"")</f>
        <v/>
      </c>
      <c r="R44" s="86" t="str">
        <f t="shared" si="8"/>
        <v/>
      </c>
      <c r="S44" s="87" t="str">
        <f t="shared" si="9"/>
        <v/>
      </c>
      <c r="T44" s="87" t="str">
        <f t="shared" si="10"/>
        <v/>
      </c>
      <c r="U44" s="88" t="str">
        <f>IF(Q44&lt;&gt;"",IF($BB44=1,IF(AND(T44&lt;&gt;1,S44=1,N44&lt;='Submission Template'!V$26),1,0),U43),"")</f>
        <v/>
      </c>
      <c r="V44" s="10"/>
      <c r="W44" s="10"/>
      <c r="X44" s="10"/>
      <c r="Y44" s="10"/>
      <c r="Z44" s="10"/>
      <c r="AA44" s="10"/>
      <c r="AB44" s="10"/>
      <c r="AC44" s="10"/>
      <c r="AD44" s="10"/>
      <c r="AE44" s="10"/>
      <c r="AF44" s="148"/>
      <c r="AG44" s="149" t="str">
        <f>IF(AND(OR('Submission Template'!U40="yes",AND('Submission Template'!Z40="yes",'Submission Template'!$P$16="yes")),'Submission Template'!AH40="yes"),"Test cannot be invalid AND included in CumSum",IF(OR(AND($Q44&gt;$R44,$N44&lt;&gt;""),AND($G44&gt;H44,$D44&lt;&gt;"")),"Warning:  CumSum statistic exceeds the Action Limit.",""))</f>
        <v/>
      </c>
      <c r="AH44" s="18"/>
      <c r="AI44" s="18"/>
      <c r="AJ44" s="18"/>
      <c r="AK44" s="150"/>
      <c r="AL44" s="187"/>
      <c r="AM44" s="6"/>
      <c r="AN44" s="6"/>
      <c r="AO44" s="6"/>
      <c r="AP44" s="6"/>
      <c r="AQ44" s="23"/>
      <c r="AR44" s="25">
        <f>IF(AND('Submission Template'!BT40&lt;&gt;"",'Submission Template'!S$26&lt;&gt;"",'Submission Template'!U40&lt;&gt;""),1,0)</f>
        <v>0</v>
      </c>
      <c r="AS44" s="25">
        <f>IF(AND('Submission Template'!BY40&lt;&gt;"",'Submission Template'!V$26&lt;&gt;"",'Submission Template'!Z40&lt;&gt;""),1,0)</f>
        <v>0</v>
      </c>
      <c r="AT44" s="25"/>
      <c r="AU44" s="25" t="str">
        <f t="shared" si="0"/>
        <v/>
      </c>
      <c r="AV44" s="25" t="str">
        <f t="shared" si="0"/>
        <v/>
      </c>
      <c r="AW44" s="25"/>
      <c r="AX44" s="25" t="str">
        <f>IF('Submission Template'!$C40&lt;&gt;"",IF('Submission Template'!BT40&lt;&gt;"",IF('Submission Template'!U40="yes",AX43+1,AX43),AX43),"")</f>
        <v/>
      </c>
      <c r="AY44" s="25" t="str">
        <f>IF('Submission Template'!$C40&lt;&gt;"",IF('Submission Template'!BY40&lt;&gt;"",IF('Submission Template'!Z40="yes",AY43+1,AY43),AY43),"")</f>
        <v/>
      </c>
      <c r="AZ44" s="25"/>
      <c r="BA44" s="25" t="str">
        <f>IF('Submission Template'!BT40&lt;&gt;"",IF('Submission Template'!U40="yes",1,0),"")</f>
        <v/>
      </c>
      <c r="BB44" s="25" t="str">
        <f>IF('Submission Template'!BY40&lt;&gt;"",IF('Submission Template'!Z40="yes",1,0),"")</f>
        <v/>
      </c>
      <c r="BC44" s="25"/>
      <c r="BD44" s="25" t="str">
        <f>IF(AND('Submission Template'!U40="yes",'Submission Template'!BT40&lt;&gt;""),'Submission Template'!BT40,"")</f>
        <v/>
      </c>
      <c r="BE44" s="25" t="str">
        <f>IF(AND('Submission Template'!Z40="yes",'Submission Template'!BY40&lt;&gt;""),'Submission Template'!BY40,"")</f>
        <v/>
      </c>
      <c r="BF44" s="25"/>
      <c r="BG44" s="25"/>
      <c r="BH44" s="25">
        <f t="shared" si="4"/>
        <v>8</v>
      </c>
      <c r="BI44" s="27">
        <v>1.9</v>
      </c>
      <c r="BJ44" s="25"/>
      <c r="BK44" s="40" t="str">
        <f>IF(AND($B44&lt;&gt;"",'Submission Template'!$BA$34=1),IF(AND('Submission Template'!U40="yes",$AX44&gt;1,'Submission Template'!BT40&lt;&gt;""),ROUND((($AU44*$E44)/($D44-'Submission Template'!S$26))^2+1,1),""),"")</f>
        <v/>
      </c>
      <c r="BL44" s="40" t="str">
        <f>IF(AND($L44&lt;&gt;"",'Submission Template'!$BB$34=1),IF(AND('Submission Template'!Z40="yes",$AY44&gt;1,'Submission Template'!BY40&lt;&gt;""),ROUND((($AV44*$O44)/($N44-'Submission Template'!V$26))^2+1,1),""),"")</f>
        <v/>
      </c>
      <c r="BM44" s="55">
        <f t="shared" si="3"/>
        <v>8</v>
      </c>
      <c r="BN44" s="6"/>
      <c r="BO44" s="6"/>
      <c r="BP44" s="6"/>
      <c r="BQ44" s="6"/>
      <c r="BR44" s="6"/>
      <c r="BS44" s="6"/>
      <c r="BT44" s="6"/>
      <c r="BU44" s="6"/>
      <c r="BV44" s="6"/>
      <c r="BW44" s="6"/>
      <c r="BX44" s="6"/>
      <c r="BY44" s="6"/>
      <c r="BZ44" s="6"/>
      <c r="CA44" s="6"/>
      <c r="CB44" s="6"/>
      <c r="CC44" s="6"/>
      <c r="CD44" s="6"/>
      <c r="CE44" s="6"/>
      <c r="CF44" s="65">
        <f>IF(AND('Submission Template'!C66="final",'Submission Template'!AH66="yes"),1,0)</f>
        <v>0</v>
      </c>
      <c r="CG44" s="65" t="str">
        <f>IF(AND('Submission Template'!$C66="final",'Submission Template'!$U66="yes",'Submission Template'!$AH66&lt;&gt;"yes"),$D70,$CG43)</f>
        <v/>
      </c>
      <c r="CH44" s="65" t="str">
        <f>IF(AND('Submission Template'!$C66="final",'Submission Template'!$U66="yes",'Submission Template'!$AH66&lt;&gt;"yes"),$C70,$CH43)</f>
        <v/>
      </c>
      <c r="CI44" s="65" t="str">
        <f>IF(AND('Submission Template'!$C66="final",'Submission Template'!$Z66="yes",'Submission Template'!$AH66&lt;&gt;"yes"),$N70,$CI43)</f>
        <v/>
      </c>
      <c r="CJ44" s="65" t="str">
        <f>IF(AND('Submission Template'!$C66="final",'Submission Template'!$Z66="yes",'Submission Template'!$AH66&lt;&gt;"yes"),$M70,$CJ43)</f>
        <v/>
      </c>
      <c r="CK44" s="6"/>
      <c r="CL44" s="6"/>
    </row>
    <row r="45" spans="1:90" x14ac:dyDescent="0.2">
      <c r="A45" s="10"/>
      <c r="B45" s="82" t="str">
        <f>IF('Submission Template'!$BA$34=1,$AX45,"")</f>
        <v/>
      </c>
      <c r="C45" s="83" t="str">
        <f t="shared" si="1"/>
        <v/>
      </c>
      <c r="D45" s="84" t="str">
        <f>IF('Submission Template'!$BA$34=1,IF(AND('Submission Template'!U41="yes",'Submission Template'!BT41&lt;&gt;""),ROUND(AVERAGE(BD$36:BD45),2),""),"")</f>
        <v/>
      </c>
      <c r="E45" s="85" t="str">
        <f>IF('Submission Template'!$BA$34=1,IF($AX45&gt;1,IF(AND('Submission Template'!U41&lt;&gt;"no",'Submission Template'!BT41&lt;&gt;""),STDEV(BD$36:BD45),""),""),"")</f>
        <v/>
      </c>
      <c r="F45" s="86" t="str">
        <f>IF('Submission Template'!$BA$34=1,IF('Submission Template'!BT41&lt;&gt;"",G44,""),"")</f>
        <v/>
      </c>
      <c r="G45" s="86" t="str">
        <f>IF(AND('Submission Template'!$BA$34=1,'Submission Template'!$C41&lt;&gt;""),IF(OR($AX45=1,$AX45=0),0,IF('Submission Template'!$C41="initial",$G44,IF('Submission Template'!U41="yes",MAX(($F45+'Submission Template'!BT41-('Submission Template'!S$26+0.25*$E45)),0),$G44))),"")</f>
        <v/>
      </c>
      <c r="H45" s="86" t="str">
        <f t="shared" si="5"/>
        <v/>
      </c>
      <c r="I45" s="87" t="str">
        <f t="shared" si="6"/>
        <v/>
      </c>
      <c r="J45" s="87" t="str">
        <f t="shared" si="7"/>
        <v/>
      </c>
      <c r="K45" s="88" t="str">
        <f>IF(G45&lt;&gt;"",IF($BA45=1,IF(AND(J45&lt;&gt;1,I45=1,D45&lt;='Submission Template'!S$26),1,0),K44),"")</f>
        <v/>
      </c>
      <c r="L45" s="82" t="str">
        <f>IF('Submission Template'!$BB$34=1,$AY45,"")</f>
        <v/>
      </c>
      <c r="M45" s="83" t="str">
        <f t="shared" si="2"/>
        <v/>
      </c>
      <c r="N45" s="84" t="str">
        <f>IF('Submission Template'!$BB$34=1,IF(AND('Submission Template'!Z41="yes",'Submission Template'!BY41&lt;&gt;""),ROUND(AVERAGE(BE$36:BE45),2),""),"")</f>
        <v/>
      </c>
      <c r="O45" s="85" t="str">
        <f>IF('Submission Template'!$BB$34=1,IF($AY45&gt;1,IF(AND('Submission Template'!Z41&lt;&gt;"no",'Submission Template'!BY41&lt;&gt;""),STDEV(BE$36:BE45),""),""),"")</f>
        <v/>
      </c>
      <c r="P45" s="86" t="str">
        <f>IF('Submission Template'!$BB$34=1,IF('Submission Template'!BY41&lt;&gt;"",Q44,""),"")</f>
        <v/>
      </c>
      <c r="Q45" s="86" t="str">
        <f>IF(AND('Submission Template'!$BB$34=1,'Submission Template'!$C41&lt;&gt;""),IF(OR($AY45=1,$AY45=0),0,IF('Submission Template'!$C41="initial",$Q44,IF('Submission Template'!Z41="yes",MAX(($P45+'Submission Template'!BY41-('Submission Template'!V$26+0.25*$O45)),0),$Q44))),"")</f>
        <v/>
      </c>
      <c r="R45" s="86" t="str">
        <f t="shared" si="8"/>
        <v/>
      </c>
      <c r="S45" s="87" t="str">
        <f t="shared" si="9"/>
        <v/>
      </c>
      <c r="T45" s="87" t="str">
        <f t="shared" si="10"/>
        <v/>
      </c>
      <c r="U45" s="88" t="str">
        <f>IF(Q45&lt;&gt;"",IF($BB45=1,IF(AND(T45&lt;&gt;1,S45=1,N45&lt;='Submission Template'!V$26),1,0),U44),"")</f>
        <v/>
      </c>
      <c r="V45" s="10"/>
      <c r="W45" s="10"/>
      <c r="X45" s="10"/>
      <c r="Y45" s="10"/>
      <c r="Z45" s="10"/>
      <c r="AA45" s="10"/>
      <c r="AB45" s="10"/>
      <c r="AC45" s="10"/>
      <c r="AD45" s="10"/>
      <c r="AE45" s="10"/>
      <c r="AF45" s="148"/>
      <c r="AG45" s="149" t="str">
        <f>IF(AND(OR('Submission Template'!U41="yes",AND('Submission Template'!Z41="yes",'Submission Template'!$P$16="yes")),'Submission Template'!AH41="yes"),"Test cannot be invalid AND included in CumSum",IF(OR(AND($Q45&gt;$R45,$N45&lt;&gt;""),AND($G45&gt;H45,$D45&lt;&gt;"")),"Warning:  CumSum statistic exceeds the Action Limit.",""))</f>
        <v/>
      </c>
      <c r="AH45" s="18"/>
      <c r="AI45" s="18"/>
      <c r="AJ45" s="18"/>
      <c r="AK45" s="150"/>
      <c r="AL45" s="187"/>
      <c r="AM45" s="6"/>
      <c r="AN45" s="6"/>
      <c r="AO45" s="6"/>
      <c r="AP45" s="6"/>
      <c r="AQ45" s="23"/>
      <c r="AR45" s="25">
        <f>IF(AND('Submission Template'!BT41&lt;&gt;"",'Submission Template'!S$26&lt;&gt;"",'Submission Template'!U41&lt;&gt;""),1,0)</f>
        <v>0</v>
      </c>
      <c r="AS45" s="25">
        <f>IF(AND('Submission Template'!BY41&lt;&gt;"",'Submission Template'!V$26&lt;&gt;"",'Submission Template'!Z41&lt;&gt;""),1,0)</f>
        <v>0</v>
      </c>
      <c r="AT45" s="25"/>
      <c r="AU45" s="25" t="str">
        <f t="shared" si="0"/>
        <v/>
      </c>
      <c r="AV45" s="25" t="str">
        <f t="shared" si="0"/>
        <v/>
      </c>
      <c r="AW45" s="25"/>
      <c r="AX45" s="25" t="str">
        <f>IF('Submission Template'!$C41&lt;&gt;"",IF('Submission Template'!BT41&lt;&gt;"",IF('Submission Template'!U41="yes",AX44+1,AX44),AX44),"")</f>
        <v/>
      </c>
      <c r="AY45" s="25" t="str">
        <f>IF('Submission Template'!$C41&lt;&gt;"",IF('Submission Template'!BY41&lt;&gt;"",IF('Submission Template'!Z41="yes",AY44+1,AY44),AY44),"")</f>
        <v/>
      </c>
      <c r="AZ45" s="25"/>
      <c r="BA45" s="25" t="str">
        <f>IF('Submission Template'!BT41&lt;&gt;"",IF('Submission Template'!U41="yes",1,0),"")</f>
        <v/>
      </c>
      <c r="BB45" s="25" t="str">
        <f>IF('Submission Template'!BY41&lt;&gt;"",IF('Submission Template'!Z41="yes",1,0),"")</f>
        <v/>
      </c>
      <c r="BC45" s="25"/>
      <c r="BD45" s="25" t="str">
        <f>IF(AND('Submission Template'!U41="yes",'Submission Template'!BT41&lt;&gt;""),'Submission Template'!BT41,"")</f>
        <v/>
      </c>
      <c r="BE45" s="25" t="str">
        <f>IF(AND('Submission Template'!Z41="yes",'Submission Template'!BY41&lt;&gt;""),'Submission Template'!BY41,"")</f>
        <v/>
      </c>
      <c r="BF45" s="25"/>
      <c r="BG45" s="25"/>
      <c r="BH45" s="25">
        <f t="shared" si="4"/>
        <v>9</v>
      </c>
      <c r="BI45" s="27">
        <v>1.86</v>
      </c>
      <c r="BJ45" s="25"/>
      <c r="BK45" s="40" t="str">
        <f>IF(AND($B45&lt;&gt;"",'Submission Template'!$BA$34=1),IF(AND('Submission Template'!U41="yes",$AX45&gt;1,'Submission Template'!BT41&lt;&gt;""),ROUND((($AU45*$E45)/($D45-'Submission Template'!S$26))^2+1,1),""),"")</f>
        <v/>
      </c>
      <c r="BL45" s="40" t="str">
        <f>IF(AND($L45&lt;&gt;"",'Submission Template'!$BB$34=1),IF(AND('Submission Template'!Z41="yes",$AY45&gt;1,'Submission Template'!BY41&lt;&gt;""),ROUND((($AV45*$O45)/($N45-'Submission Template'!V$26))^2+1,1),""),"")</f>
        <v/>
      </c>
      <c r="BM45" s="55">
        <f t="shared" si="3"/>
        <v>8</v>
      </c>
      <c r="BN45" s="6"/>
      <c r="BO45" s="6"/>
      <c r="BP45" s="6"/>
      <c r="BQ45" s="6"/>
      <c r="BR45" s="6"/>
      <c r="BS45" s="6"/>
      <c r="BT45" s="6"/>
      <c r="BU45" s="6"/>
      <c r="BV45" s="6"/>
      <c r="BW45" s="6"/>
      <c r="BX45" s="6"/>
      <c r="BY45" s="6"/>
      <c r="BZ45" s="6"/>
      <c r="CA45" s="6"/>
      <c r="CB45" s="6"/>
      <c r="CC45" s="6"/>
      <c r="CD45" s="6"/>
      <c r="CE45" s="6"/>
      <c r="CF45" s="65">
        <f>IF(AND('Submission Template'!C67="final",'Submission Template'!AH67="yes"),1,0)</f>
        <v>0</v>
      </c>
      <c r="CG45" s="65" t="str">
        <f>IF(AND('Submission Template'!$C67="final",'Submission Template'!$U67="yes",'Submission Template'!$AH67&lt;&gt;"yes"),$D71,$CG44)</f>
        <v/>
      </c>
      <c r="CH45" s="65" t="str">
        <f>IF(AND('Submission Template'!$C67="final",'Submission Template'!$U67="yes",'Submission Template'!$AH67&lt;&gt;"yes"),$C71,$CH44)</f>
        <v/>
      </c>
      <c r="CI45" s="65" t="str">
        <f>IF(AND('Submission Template'!$C67="final",'Submission Template'!$Z67="yes",'Submission Template'!$AH67&lt;&gt;"yes"),$N71,$CI44)</f>
        <v/>
      </c>
      <c r="CJ45" s="65" t="str">
        <f>IF(AND('Submission Template'!$C67="final",'Submission Template'!$Z67="yes",'Submission Template'!$AH67&lt;&gt;"yes"),$M71,$CJ44)</f>
        <v/>
      </c>
      <c r="CK45" s="6"/>
      <c r="CL45" s="6"/>
    </row>
    <row r="46" spans="1:90" x14ac:dyDescent="0.2">
      <c r="A46" s="10"/>
      <c r="B46" s="82" t="str">
        <f>IF('Submission Template'!$BA$34=1,$AX46,"")</f>
        <v/>
      </c>
      <c r="C46" s="83" t="str">
        <f t="shared" si="1"/>
        <v/>
      </c>
      <c r="D46" s="84" t="str">
        <f>IF('Submission Template'!$BA$34=1,IF(AND('Submission Template'!U42="yes",'Submission Template'!BT42&lt;&gt;""),ROUND(AVERAGE(BD$36:BD46),2),""),"")</f>
        <v/>
      </c>
      <c r="E46" s="85" t="str">
        <f>IF('Submission Template'!$BA$34=1,IF($AX46&gt;1,IF(AND('Submission Template'!U42&lt;&gt;"no",'Submission Template'!BT42&lt;&gt;""),STDEV(BD$36:BD46),""),""),"")</f>
        <v/>
      </c>
      <c r="F46" s="86" t="str">
        <f>IF('Submission Template'!$BA$34=1,IF('Submission Template'!BT42&lt;&gt;"",G45,""),"")</f>
        <v/>
      </c>
      <c r="G46" s="86" t="str">
        <f>IF(AND('Submission Template'!$BA$34=1,'Submission Template'!$C42&lt;&gt;""),IF(OR($AX46=1,$AX46=0),0,IF('Submission Template'!$C42="initial",$G45,IF('Submission Template'!U42="yes",MAX(($F46+'Submission Template'!BT42-('Submission Template'!S$26+0.25*$E46)),0),$G45))),"")</f>
        <v/>
      </c>
      <c r="H46" s="86" t="str">
        <f t="shared" si="5"/>
        <v/>
      </c>
      <c r="I46" s="87" t="str">
        <f t="shared" si="6"/>
        <v/>
      </c>
      <c r="J46" s="87" t="str">
        <f t="shared" si="7"/>
        <v/>
      </c>
      <c r="K46" s="88" t="str">
        <f>IF(G46&lt;&gt;"",IF($BA46=1,IF(AND(J46&lt;&gt;1,I46=1,D46&lt;='Submission Template'!S$26),1,0),K45),"")</f>
        <v/>
      </c>
      <c r="L46" s="82" t="str">
        <f>IF('Submission Template'!$BB$34=1,$AY46,"")</f>
        <v/>
      </c>
      <c r="M46" s="83" t="str">
        <f t="shared" si="2"/>
        <v/>
      </c>
      <c r="N46" s="84" t="str">
        <f>IF('Submission Template'!$BB$34=1,IF(AND('Submission Template'!Z42="yes",'Submission Template'!BY42&lt;&gt;""),ROUND(AVERAGE(BE$36:BE46),2),""),"")</f>
        <v/>
      </c>
      <c r="O46" s="85" t="str">
        <f>IF('Submission Template'!$BB$34=1,IF($AY46&gt;1,IF(AND('Submission Template'!Z42&lt;&gt;"no",'Submission Template'!BY42&lt;&gt;""),STDEV(BE$36:BE46),""),""),"")</f>
        <v/>
      </c>
      <c r="P46" s="86" t="str">
        <f>IF('Submission Template'!$BB$34=1,IF('Submission Template'!BY42&lt;&gt;"",Q45,""),"")</f>
        <v/>
      </c>
      <c r="Q46" s="86" t="str">
        <f>IF(AND('Submission Template'!$BB$34=1,'Submission Template'!$C42&lt;&gt;""),IF(OR($AY46=1,$AY46=0),0,IF('Submission Template'!$C42="initial",$Q45,IF('Submission Template'!Z42="yes",MAX(($P46+'Submission Template'!BY42-('Submission Template'!V$26+0.25*$O46)),0),$Q45))),"")</f>
        <v/>
      </c>
      <c r="R46" s="86" t="str">
        <f t="shared" si="8"/>
        <v/>
      </c>
      <c r="S46" s="87" t="str">
        <f t="shared" si="9"/>
        <v/>
      </c>
      <c r="T46" s="87" t="str">
        <f t="shared" si="10"/>
        <v/>
      </c>
      <c r="U46" s="88" t="str">
        <f>IF(Q46&lt;&gt;"",IF($BB46=1,IF(AND(T46&lt;&gt;1,S46=1,N46&lt;='Submission Template'!V$26),1,0),U45),"")</f>
        <v/>
      </c>
      <c r="V46" s="10"/>
      <c r="W46" s="10"/>
      <c r="X46" s="10"/>
      <c r="Y46" s="10"/>
      <c r="Z46" s="10"/>
      <c r="AA46" s="10"/>
      <c r="AB46" s="10"/>
      <c r="AC46" s="10"/>
      <c r="AD46" s="10"/>
      <c r="AE46" s="10"/>
      <c r="AF46" s="148"/>
      <c r="AG46" s="149" t="str">
        <f>IF(AND(OR('Submission Template'!U42="yes",AND('Submission Template'!Z42="yes",'Submission Template'!$P$16="yes")),'Submission Template'!AH42="yes"),"Test cannot be invalid AND included in CumSum",IF(OR(AND($Q46&gt;$R46,$N46&lt;&gt;""),AND($G46&gt;H46,$D46&lt;&gt;"")),"Warning:  CumSum statistic exceeds the Action Limit.",""))</f>
        <v/>
      </c>
      <c r="AH46" s="18"/>
      <c r="AI46" s="18"/>
      <c r="AJ46" s="18"/>
      <c r="AK46" s="150"/>
      <c r="AL46" s="187"/>
      <c r="AM46" s="6"/>
      <c r="AN46" s="6"/>
      <c r="AO46" s="6"/>
      <c r="AP46" s="6"/>
      <c r="AQ46" s="23"/>
      <c r="AR46" s="25">
        <f>IF(AND('Submission Template'!BT42&lt;&gt;"",'Submission Template'!S$26&lt;&gt;"",'Submission Template'!U42&lt;&gt;""),1,0)</f>
        <v>0</v>
      </c>
      <c r="AS46" s="25">
        <f>IF(AND('Submission Template'!BY42&lt;&gt;"",'Submission Template'!V$26&lt;&gt;"",'Submission Template'!Z42&lt;&gt;""),1,0)</f>
        <v>0</v>
      </c>
      <c r="AT46" s="25"/>
      <c r="AU46" s="25" t="str">
        <f t="shared" si="0"/>
        <v/>
      </c>
      <c r="AV46" s="25" t="str">
        <f t="shared" si="0"/>
        <v/>
      </c>
      <c r="AW46" s="25"/>
      <c r="AX46" s="25" t="str">
        <f>IF('Submission Template'!$C42&lt;&gt;"",IF('Submission Template'!BT42&lt;&gt;"",IF('Submission Template'!U42="yes",AX45+1,AX45),AX45),"")</f>
        <v/>
      </c>
      <c r="AY46" s="25" t="str">
        <f>IF('Submission Template'!$C42&lt;&gt;"",IF('Submission Template'!BY42&lt;&gt;"",IF('Submission Template'!Z42="yes",AY45+1,AY45),AY45),"")</f>
        <v/>
      </c>
      <c r="AZ46" s="25"/>
      <c r="BA46" s="25" t="str">
        <f>IF('Submission Template'!BT42&lt;&gt;"",IF('Submission Template'!U42="yes",1,0),"")</f>
        <v/>
      </c>
      <c r="BB46" s="25" t="str">
        <f>IF('Submission Template'!BY42&lt;&gt;"",IF('Submission Template'!Z42="yes",1,0),"")</f>
        <v/>
      </c>
      <c r="BC46" s="25"/>
      <c r="BD46" s="25" t="str">
        <f>IF(AND('Submission Template'!U42="yes",'Submission Template'!BT42&lt;&gt;""),'Submission Template'!BT42,"")</f>
        <v/>
      </c>
      <c r="BE46" s="25" t="str">
        <f>IF(AND('Submission Template'!Z42="yes",'Submission Template'!BY42&lt;&gt;""),'Submission Template'!BY42,"")</f>
        <v/>
      </c>
      <c r="BF46" s="25"/>
      <c r="BG46" s="25"/>
      <c r="BH46" s="25">
        <f t="shared" si="4"/>
        <v>10</v>
      </c>
      <c r="BI46" s="27">
        <v>1.83</v>
      </c>
      <c r="BJ46" s="25"/>
      <c r="BK46" s="40" t="str">
        <f>IF(AND($B46&lt;&gt;"",'Submission Template'!$BA$34=1),IF(AND('Submission Template'!U42="yes",$AX46&gt;1,'Submission Template'!BT42&lt;&gt;""),ROUND((($AU46*$E46)/($D46-'Submission Template'!S$26))^2+1,1),""),"")</f>
        <v/>
      </c>
      <c r="BL46" s="40" t="str">
        <f>IF(AND($L46&lt;&gt;"",'Submission Template'!$BB$34=1),IF(AND('Submission Template'!Z42="yes",$AY46&gt;1,'Submission Template'!BY42&lt;&gt;""),ROUND((($AV46*$O46)/($N46-'Submission Template'!V$26))^2+1,1),""),"")</f>
        <v/>
      </c>
      <c r="BM46" s="55">
        <f t="shared" si="3"/>
        <v>8</v>
      </c>
      <c r="BN46" s="6"/>
      <c r="BO46" s="6"/>
      <c r="BP46" s="6"/>
      <c r="BQ46" s="6"/>
      <c r="BR46" s="6"/>
      <c r="BS46" s="6"/>
      <c r="BT46" s="6"/>
      <c r="BU46" s="6"/>
      <c r="BV46" s="6"/>
      <c r="BW46" s="6"/>
      <c r="BX46" s="6"/>
      <c r="BY46" s="6"/>
      <c r="BZ46" s="6"/>
      <c r="CA46" s="6"/>
      <c r="CB46" s="6"/>
      <c r="CC46" s="6"/>
      <c r="CD46" s="6"/>
      <c r="CE46" s="6"/>
      <c r="CF46" s="65">
        <f>IF(AND('Submission Template'!C68="final",'Submission Template'!AH68="yes"),1,0)</f>
        <v>0</v>
      </c>
      <c r="CG46" s="65" t="str">
        <f>IF(AND('Submission Template'!$C68="final",'Submission Template'!$U68="yes",'Submission Template'!$AH68&lt;&gt;"yes"),$D72,$CG45)</f>
        <v/>
      </c>
      <c r="CH46" s="65" t="str">
        <f>IF(AND('Submission Template'!$C68="final",'Submission Template'!$U68="yes",'Submission Template'!$AH68&lt;&gt;"yes"),$C72,$CH45)</f>
        <v/>
      </c>
      <c r="CI46" s="65" t="str">
        <f>IF(AND('Submission Template'!$C68="final",'Submission Template'!$Z68="yes",'Submission Template'!$AH68&lt;&gt;"yes"),$N72,$CI45)</f>
        <v/>
      </c>
      <c r="CJ46" s="65" t="str">
        <f>IF(AND('Submission Template'!$C68="final",'Submission Template'!$Z68="yes",'Submission Template'!$AH68&lt;&gt;"yes"),$M72,$CJ45)</f>
        <v/>
      </c>
      <c r="CK46" s="6"/>
      <c r="CL46" s="6"/>
    </row>
    <row r="47" spans="1:90" x14ac:dyDescent="0.2">
      <c r="A47" s="10"/>
      <c r="B47" s="82" t="str">
        <f>IF('Submission Template'!$BA$34=1,$AX47,"")</f>
        <v/>
      </c>
      <c r="C47" s="83" t="str">
        <f t="shared" si="1"/>
        <v/>
      </c>
      <c r="D47" s="84" t="str">
        <f>IF('Submission Template'!$BA$34=1,IF(AND('Submission Template'!U43="yes",'Submission Template'!BT43&lt;&gt;""),ROUND(AVERAGE(BD$36:BD47),2),""),"")</f>
        <v/>
      </c>
      <c r="E47" s="85" t="str">
        <f>IF('Submission Template'!$BA$34=1,IF($AX47&gt;1,IF(AND('Submission Template'!U43&lt;&gt;"no",'Submission Template'!BT43&lt;&gt;""),STDEV(BD$36:BD47),""),""),"")</f>
        <v/>
      </c>
      <c r="F47" s="86" t="str">
        <f>IF('Submission Template'!$BA$34=1,IF('Submission Template'!BT43&lt;&gt;"",G46,""),"")</f>
        <v/>
      </c>
      <c r="G47" s="86" t="str">
        <f>IF(AND('Submission Template'!$BA$34=1,'Submission Template'!$C43&lt;&gt;""),IF(OR($AX47=1,$AX47=0),0,IF('Submission Template'!$C43="initial",$G46,IF('Submission Template'!U43="yes",MAX(($F47+'Submission Template'!BT43-('Submission Template'!S$26+0.25*$E47)),0),$G46))),"")</f>
        <v/>
      </c>
      <c r="H47" s="86" t="str">
        <f t="shared" si="5"/>
        <v/>
      </c>
      <c r="I47" s="87" t="str">
        <f t="shared" si="6"/>
        <v/>
      </c>
      <c r="J47" s="87" t="str">
        <f t="shared" si="7"/>
        <v/>
      </c>
      <c r="K47" s="88" t="str">
        <f>IF(G47&lt;&gt;"",IF($BA47=1,IF(AND(J47&lt;&gt;1,I47=1,D47&lt;='Submission Template'!S$26),1,0),K46),"")</f>
        <v/>
      </c>
      <c r="L47" s="82" t="str">
        <f>IF('Submission Template'!$BB$34=1,$AY47,"")</f>
        <v/>
      </c>
      <c r="M47" s="83" t="str">
        <f t="shared" si="2"/>
        <v/>
      </c>
      <c r="N47" s="84" t="str">
        <f>IF('Submission Template'!$BB$34=1,IF(AND('Submission Template'!Z43="yes",'Submission Template'!BY43&lt;&gt;""),ROUND(AVERAGE(BE$36:BE47),2),""),"")</f>
        <v/>
      </c>
      <c r="O47" s="85" t="str">
        <f>IF('Submission Template'!$BB$34=1,IF($AY47&gt;1,IF(AND('Submission Template'!Z43&lt;&gt;"no",'Submission Template'!BY43&lt;&gt;""),STDEV(BE$36:BE47),""),""),"")</f>
        <v/>
      </c>
      <c r="P47" s="86" t="str">
        <f>IF('Submission Template'!$BB$34=1,IF('Submission Template'!BY43&lt;&gt;"",Q46,""),"")</f>
        <v/>
      </c>
      <c r="Q47" s="86" t="str">
        <f>IF(AND('Submission Template'!$BB$34=1,'Submission Template'!$C43&lt;&gt;""),IF(OR($AY47=1,$AY47=0),0,IF('Submission Template'!$C43="initial",$Q46,IF('Submission Template'!Z43="yes",MAX(($P47+'Submission Template'!BY43-('Submission Template'!V$26+0.25*$O47)),0),$Q46))),"")</f>
        <v/>
      </c>
      <c r="R47" s="86" t="str">
        <f t="shared" si="8"/>
        <v/>
      </c>
      <c r="S47" s="87" t="str">
        <f t="shared" si="9"/>
        <v/>
      </c>
      <c r="T47" s="87" t="str">
        <f t="shared" si="10"/>
        <v/>
      </c>
      <c r="U47" s="88" t="str">
        <f>IF(Q47&lt;&gt;"",IF($BB47=1,IF(AND(T47&lt;&gt;1,S47=1,N47&lt;='Submission Template'!V$26),1,0),U46),"")</f>
        <v/>
      </c>
      <c r="V47" s="10"/>
      <c r="W47" s="10"/>
      <c r="X47" s="10"/>
      <c r="Y47" s="10"/>
      <c r="Z47" s="10"/>
      <c r="AA47" s="10"/>
      <c r="AB47" s="10"/>
      <c r="AC47" s="10"/>
      <c r="AD47" s="10"/>
      <c r="AE47" s="10"/>
      <c r="AF47" s="148"/>
      <c r="AG47" s="149" t="str">
        <f>IF(AND(OR('Submission Template'!U43="yes",AND('Submission Template'!Z43="yes",'Submission Template'!$P$16="yes")),'Submission Template'!AH43="yes"),"Test cannot be invalid AND included in CumSum",IF(OR(AND($Q47&gt;$R47,$N47&lt;&gt;""),AND($G47&gt;H47,$D47&lt;&gt;"")),"Warning:  CumSum statistic exceeds the Action Limit.",""))</f>
        <v/>
      </c>
      <c r="AH47" s="18"/>
      <c r="AI47" s="18"/>
      <c r="AJ47" s="18"/>
      <c r="AK47" s="150"/>
      <c r="AL47" s="187"/>
      <c r="AM47" s="6"/>
      <c r="AN47" s="6"/>
      <c r="AO47" s="6"/>
      <c r="AP47" s="6"/>
      <c r="AQ47" s="23"/>
      <c r="AR47" s="25">
        <f>IF(AND('Submission Template'!BT43&lt;&gt;"",'Submission Template'!S$26&lt;&gt;"",'Submission Template'!U43&lt;&gt;""),1,0)</f>
        <v>0</v>
      </c>
      <c r="AS47" s="25">
        <f>IF(AND('Submission Template'!BY43&lt;&gt;"",'Submission Template'!V$26&lt;&gt;"",'Submission Template'!Z43&lt;&gt;""),1,0)</f>
        <v>0</v>
      </c>
      <c r="AT47" s="25"/>
      <c r="AU47" s="25" t="str">
        <f t="shared" si="0"/>
        <v/>
      </c>
      <c r="AV47" s="25" t="str">
        <f t="shared" si="0"/>
        <v/>
      </c>
      <c r="AW47" s="25"/>
      <c r="AX47" s="25" t="str">
        <f>IF('Submission Template'!$C43&lt;&gt;"",IF('Submission Template'!BT43&lt;&gt;"",IF('Submission Template'!U43="yes",AX46+1,AX46),AX46),"")</f>
        <v/>
      </c>
      <c r="AY47" s="25" t="str">
        <f>IF('Submission Template'!$C43&lt;&gt;"",IF('Submission Template'!BY43&lt;&gt;"",IF('Submission Template'!Z43="yes",AY46+1,AY46),AY46),"")</f>
        <v/>
      </c>
      <c r="AZ47" s="25"/>
      <c r="BA47" s="25" t="str">
        <f>IF('Submission Template'!BT43&lt;&gt;"",IF('Submission Template'!U43="yes",1,0),"")</f>
        <v/>
      </c>
      <c r="BB47" s="25" t="str">
        <f>IF('Submission Template'!BY43&lt;&gt;"",IF('Submission Template'!Z43="yes",1,0),"")</f>
        <v/>
      </c>
      <c r="BC47" s="25"/>
      <c r="BD47" s="25" t="str">
        <f>IF(AND('Submission Template'!U43="yes",'Submission Template'!BT43&lt;&gt;""),'Submission Template'!BT43,"")</f>
        <v/>
      </c>
      <c r="BE47" s="25" t="str">
        <f>IF(AND('Submission Template'!Z43="yes",'Submission Template'!BY43&lt;&gt;""),'Submission Template'!BY43,"")</f>
        <v/>
      </c>
      <c r="BF47" s="25"/>
      <c r="BG47" s="25"/>
      <c r="BH47" s="25">
        <f t="shared" si="4"/>
        <v>11</v>
      </c>
      <c r="BI47" s="27">
        <v>1.81</v>
      </c>
      <c r="BJ47" s="25"/>
      <c r="BK47" s="40" t="str">
        <f>IF(AND($B47&lt;&gt;"",'Submission Template'!$BA$34=1),IF(AND('Submission Template'!U43="yes",$AX47&gt;1,'Submission Template'!BT43&lt;&gt;""),ROUND((($AU47*$E47)/($D47-'Submission Template'!S$26))^2+1,1),""),"")</f>
        <v/>
      </c>
      <c r="BL47" s="40" t="str">
        <f>IF(AND($L47&lt;&gt;"",'Submission Template'!$BB$34=1),IF(AND('Submission Template'!Z43="yes",$AY47&gt;1,'Submission Template'!BY43&lt;&gt;""),ROUND((($AV47*$O47)/($N47-'Submission Template'!V$26))^2+1,1),""),"")</f>
        <v/>
      </c>
      <c r="BM47" s="55">
        <f t="shared" si="3"/>
        <v>8</v>
      </c>
      <c r="BN47" s="6"/>
      <c r="BO47" s="6"/>
      <c r="BP47" s="6"/>
      <c r="BQ47" s="6"/>
      <c r="BR47" s="6"/>
      <c r="BS47" s="6"/>
      <c r="BT47" s="6"/>
      <c r="BU47" s="6"/>
      <c r="BV47" s="6"/>
      <c r="BW47" s="6"/>
      <c r="BX47" s="6"/>
      <c r="BY47" s="6"/>
      <c r="BZ47" s="6"/>
      <c r="CA47" s="6"/>
      <c r="CB47" s="6"/>
      <c r="CC47" s="6"/>
      <c r="CD47" s="6"/>
      <c r="CE47" s="6"/>
      <c r="CF47" s="65">
        <f>IF(AND('Submission Template'!C69="final",'Submission Template'!AH69="yes"),1,0)</f>
        <v>0</v>
      </c>
      <c r="CG47" s="65" t="str">
        <f>IF(AND('Submission Template'!$C69="final",'Submission Template'!$U69="yes",'Submission Template'!$AH69&lt;&gt;"yes"),$D73,$CG46)</f>
        <v/>
      </c>
      <c r="CH47" s="65" t="str">
        <f>IF(AND('Submission Template'!$C69="final",'Submission Template'!$U69="yes",'Submission Template'!$AH69&lt;&gt;"yes"),$C73,$CH46)</f>
        <v/>
      </c>
      <c r="CI47" s="65" t="str">
        <f>IF(AND('Submission Template'!$C69="final",'Submission Template'!$Z69="yes",'Submission Template'!$AH69&lt;&gt;"yes"),$N73,$CI46)</f>
        <v/>
      </c>
      <c r="CJ47" s="65" t="str">
        <f>IF(AND('Submission Template'!$C69="final",'Submission Template'!$Z69="yes",'Submission Template'!$AH69&lt;&gt;"yes"),$M73,$CJ46)</f>
        <v/>
      </c>
      <c r="CK47" s="6"/>
      <c r="CL47" s="6"/>
    </row>
    <row r="48" spans="1:90" x14ac:dyDescent="0.2">
      <c r="A48" s="10"/>
      <c r="B48" s="82" t="str">
        <f>IF('Submission Template'!$BA$34=1,$AX48,"")</f>
        <v/>
      </c>
      <c r="C48" s="83" t="str">
        <f t="shared" si="1"/>
        <v/>
      </c>
      <c r="D48" s="84" t="str">
        <f>IF('Submission Template'!$BA$34=1,IF(AND('Submission Template'!U44="yes",'Submission Template'!BT44&lt;&gt;""),ROUND(AVERAGE(BD$36:BD48),2),""),"")</f>
        <v/>
      </c>
      <c r="E48" s="85" t="str">
        <f>IF('Submission Template'!$BA$34=1,IF($AX48&gt;1,IF(AND('Submission Template'!U44&lt;&gt;"no",'Submission Template'!BT44&lt;&gt;""),STDEV(BD$36:BD48),""),""),"")</f>
        <v/>
      </c>
      <c r="F48" s="86" t="str">
        <f>IF('Submission Template'!$BA$34=1,IF('Submission Template'!BT44&lt;&gt;"",G47,""),"")</f>
        <v/>
      </c>
      <c r="G48" s="86" t="str">
        <f>IF(AND('Submission Template'!$BA$34=1,'Submission Template'!$C44&lt;&gt;""),IF(OR($AX48=1,$AX48=0),0,IF('Submission Template'!$C44="initial",$G47,IF('Submission Template'!U44="yes",MAX(($F48+'Submission Template'!BT44-('Submission Template'!S$26+0.25*$E48)),0),$G47))),"")</f>
        <v/>
      </c>
      <c r="H48" s="86" t="str">
        <f t="shared" si="5"/>
        <v/>
      </c>
      <c r="I48" s="87" t="str">
        <f t="shared" si="6"/>
        <v/>
      </c>
      <c r="J48" s="87" t="str">
        <f t="shared" si="7"/>
        <v/>
      </c>
      <c r="K48" s="88" t="str">
        <f>IF(G48&lt;&gt;"",IF($BA48=1,IF(AND(J48&lt;&gt;1,I48=1,D48&lt;='Submission Template'!S$26),1,0),K47),"")</f>
        <v/>
      </c>
      <c r="L48" s="82" t="str">
        <f>IF('Submission Template'!$BB$34=1,$AY48,"")</f>
        <v/>
      </c>
      <c r="M48" s="83" t="str">
        <f t="shared" si="2"/>
        <v/>
      </c>
      <c r="N48" s="84" t="str">
        <f>IF('Submission Template'!$BB$34=1,IF(AND('Submission Template'!Z44="yes",'Submission Template'!BY44&lt;&gt;""),ROUND(AVERAGE(BE$36:BE48),2),""),"")</f>
        <v/>
      </c>
      <c r="O48" s="85" t="str">
        <f>IF('Submission Template'!$BB$34=1,IF($AY48&gt;1,IF(AND('Submission Template'!Z44&lt;&gt;"no",'Submission Template'!BY44&lt;&gt;""),STDEV(BE$36:BE48),""),""),"")</f>
        <v/>
      </c>
      <c r="P48" s="86" t="str">
        <f>IF('Submission Template'!$BB$34=1,IF('Submission Template'!BY44&lt;&gt;"",Q47,""),"")</f>
        <v/>
      </c>
      <c r="Q48" s="86" t="str">
        <f>IF(AND('Submission Template'!$BB$34=1,'Submission Template'!$C44&lt;&gt;""),IF(OR($AY48=1,$AY48=0),0,IF('Submission Template'!$C44="initial",$Q47,IF('Submission Template'!Z44="yes",MAX(($P48+'Submission Template'!BY44-('Submission Template'!V$26+0.25*$O48)),0),$Q47))),"")</f>
        <v/>
      </c>
      <c r="R48" s="86" t="str">
        <f t="shared" si="8"/>
        <v/>
      </c>
      <c r="S48" s="87" t="str">
        <f t="shared" si="9"/>
        <v/>
      </c>
      <c r="T48" s="87" t="str">
        <f t="shared" si="10"/>
        <v/>
      </c>
      <c r="U48" s="88" t="str">
        <f>IF(Q48&lt;&gt;"",IF($BB48=1,IF(AND(T48&lt;&gt;1,S48=1,N48&lt;='Submission Template'!V$26),1,0),U47),"")</f>
        <v/>
      </c>
      <c r="V48" s="140"/>
      <c r="W48" s="140"/>
      <c r="X48" s="140"/>
      <c r="Y48" s="140"/>
      <c r="Z48" s="140"/>
      <c r="AA48" s="140"/>
      <c r="AB48" s="140"/>
      <c r="AC48" s="140"/>
      <c r="AD48" s="140"/>
      <c r="AE48" s="140"/>
      <c r="AF48" s="148"/>
      <c r="AG48" s="149" t="str">
        <f>IF(AND(OR('Submission Template'!U44="yes",AND('Submission Template'!Z44="yes",'Submission Template'!$P$16="yes")),'Submission Template'!AH44="yes"),"Test cannot be invalid AND included in CumSum",IF(OR(AND($Q48&gt;$R48,$N48&lt;&gt;""),AND($G48&gt;H48,$D48&lt;&gt;"")),"Warning:  CumSum statistic exceeds the Action Limit.",""))</f>
        <v/>
      </c>
      <c r="AH48" s="18"/>
      <c r="AI48" s="18"/>
      <c r="AJ48" s="18"/>
      <c r="AK48" s="150"/>
      <c r="AL48" s="187"/>
      <c r="AM48" s="6"/>
      <c r="AN48" s="6"/>
      <c r="AO48" s="6"/>
      <c r="AP48" s="6"/>
      <c r="AQ48" s="23"/>
      <c r="AR48" s="25">
        <f>IF(AND('Submission Template'!BT44&lt;&gt;"",'Submission Template'!S$26&lt;&gt;"",'Submission Template'!U44&lt;&gt;""),1,0)</f>
        <v>0</v>
      </c>
      <c r="AS48" s="25">
        <f>IF(AND('Submission Template'!BY44&lt;&gt;"",'Submission Template'!V$26&lt;&gt;"",'Submission Template'!Z44&lt;&gt;""),1,0)</f>
        <v>0</v>
      </c>
      <c r="AT48" s="25"/>
      <c r="AU48" s="25" t="str">
        <f t="shared" si="0"/>
        <v/>
      </c>
      <c r="AV48" s="25" t="str">
        <f t="shared" si="0"/>
        <v/>
      </c>
      <c r="AW48" s="25"/>
      <c r="AX48" s="25" t="str">
        <f>IF('Submission Template'!$C44&lt;&gt;"",IF('Submission Template'!BT44&lt;&gt;"",IF('Submission Template'!U44="yes",AX47+1,AX47),AX47),"")</f>
        <v/>
      </c>
      <c r="AY48" s="25" t="str">
        <f>IF('Submission Template'!$C44&lt;&gt;"",IF('Submission Template'!BY44&lt;&gt;"",IF('Submission Template'!Z44="yes",AY47+1,AY47),AY47),"")</f>
        <v/>
      </c>
      <c r="AZ48" s="25"/>
      <c r="BA48" s="25" t="str">
        <f>IF('Submission Template'!BT44&lt;&gt;"",IF('Submission Template'!U44="yes",1,0),"")</f>
        <v/>
      </c>
      <c r="BB48" s="25" t="str">
        <f>IF('Submission Template'!BY44&lt;&gt;"",IF('Submission Template'!Z44="yes",1,0),"")</f>
        <v/>
      </c>
      <c r="BC48" s="25"/>
      <c r="BD48" s="25" t="str">
        <f>IF(AND('Submission Template'!U44="yes",'Submission Template'!BT44&lt;&gt;""),'Submission Template'!BT44,"")</f>
        <v/>
      </c>
      <c r="BE48" s="25" t="str">
        <f>IF(AND('Submission Template'!Z44="yes",'Submission Template'!BY44&lt;&gt;""),'Submission Template'!BY44,"")</f>
        <v/>
      </c>
      <c r="BF48" s="25"/>
      <c r="BG48" s="25"/>
      <c r="BH48" s="25">
        <f t="shared" si="4"/>
        <v>12</v>
      </c>
      <c r="BI48" s="27">
        <v>1.8</v>
      </c>
      <c r="BJ48" s="25"/>
      <c r="BK48" s="40" t="str">
        <f>IF(AND($B48&lt;&gt;"",'Submission Template'!$BA$34=1),IF(AND('Submission Template'!U44="yes",$AX48&gt;1,'Submission Template'!BT44&lt;&gt;""),ROUND((($AU48*$E48)/($D48-'Submission Template'!S$26))^2+1,1),""),"")</f>
        <v/>
      </c>
      <c r="BL48" s="40" t="str">
        <f>IF(AND($L48&lt;&gt;"",'Submission Template'!$BB$34=1),IF(AND('Submission Template'!Z44="yes",$AY48&gt;1,'Submission Template'!BY44&lt;&gt;""),ROUND((($AV48*$O48)/($N48-'Submission Template'!V$26))^2+1,1),""),"")</f>
        <v/>
      </c>
      <c r="BM48" s="55">
        <f t="shared" si="3"/>
        <v>8</v>
      </c>
      <c r="BN48" s="6"/>
      <c r="BO48" s="6"/>
      <c r="BP48" s="6"/>
      <c r="BQ48" s="6"/>
      <c r="BR48" s="6"/>
      <c r="BS48" s="6"/>
      <c r="BT48" s="6"/>
      <c r="BU48" s="6"/>
      <c r="BV48" s="6"/>
      <c r="BW48" s="6"/>
      <c r="BX48" s="6"/>
      <c r="BY48" s="6"/>
      <c r="BZ48" s="6"/>
      <c r="CA48" s="6"/>
      <c r="CB48" s="6"/>
      <c r="CC48" s="6"/>
      <c r="CD48" s="6"/>
      <c r="CE48" s="6"/>
      <c r="CF48" s="65">
        <f>IF(AND('Submission Template'!C70="final",'Submission Template'!AH70="yes"),1,0)</f>
        <v>0</v>
      </c>
      <c r="CG48" s="65" t="str">
        <f>IF(AND('Submission Template'!$C70="final",'Submission Template'!$U70="yes",'Submission Template'!$AH70&lt;&gt;"yes"),$D74,$CG47)</f>
        <v/>
      </c>
      <c r="CH48" s="65" t="str">
        <f>IF(AND('Submission Template'!$C70="final",'Submission Template'!$U70="yes",'Submission Template'!$AH70&lt;&gt;"yes"),$C74,$CH47)</f>
        <v/>
      </c>
      <c r="CI48" s="65" t="str">
        <f>IF(AND('Submission Template'!$C70="final",'Submission Template'!$Z70="yes",'Submission Template'!$AH70&lt;&gt;"yes"),$N74,$CI47)</f>
        <v/>
      </c>
      <c r="CJ48" s="65" t="str">
        <f>IF(AND('Submission Template'!$C70="final",'Submission Template'!$Z70="yes",'Submission Template'!$AH70&lt;&gt;"yes"),$M74,$CJ47)</f>
        <v/>
      </c>
      <c r="CK48" s="6"/>
      <c r="CL48" s="6"/>
    </row>
    <row r="49" spans="1:90" x14ac:dyDescent="0.2">
      <c r="A49" s="10"/>
      <c r="B49" s="82" t="str">
        <f>IF('Submission Template'!$BA$34=1,$AX49,"")</f>
        <v/>
      </c>
      <c r="C49" s="83" t="str">
        <f t="shared" si="1"/>
        <v/>
      </c>
      <c r="D49" s="84" t="str">
        <f>IF('Submission Template'!$BA$34=1,IF(AND('Submission Template'!U45="yes",'Submission Template'!BT45&lt;&gt;""),ROUND(AVERAGE(BD$36:BD49),2),""),"")</f>
        <v/>
      </c>
      <c r="E49" s="85" t="str">
        <f>IF('Submission Template'!$BA$34=1,IF($AX49&gt;1,IF(AND('Submission Template'!U45&lt;&gt;"no",'Submission Template'!BT45&lt;&gt;""),STDEV(BD$36:BD49),""),""),"")</f>
        <v/>
      </c>
      <c r="F49" s="86" t="str">
        <f>IF('Submission Template'!$BA$34=1,IF('Submission Template'!BT45&lt;&gt;"",G48,""),"")</f>
        <v/>
      </c>
      <c r="G49" s="86" t="str">
        <f>IF(AND('Submission Template'!$BA$34=1,'Submission Template'!$C45&lt;&gt;""),IF(OR($AX49=1,$AX49=0),0,IF('Submission Template'!$C45="initial",$G48,IF('Submission Template'!U45="yes",MAX(($F49+'Submission Template'!BT45-('Submission Template'!S$26+0.25*$E49)),0),$G48))),"")</f>
        <v/>
      </c>
      <c r="H49" s="86" t="str">
        <f t="shared" si="5"/>
        <v/>
      </c>
      <c r="I49" s="87" t="str">
        <f t="shared" si="6"/>
        <v/>
      </c>
      <c r="J49" s="87" t="str">
        <f t="shared" si="7"/>
        <v/>
      </c>
      <c r="K49" s="88" t="str">
        <f>IF(G49&lt;&gt;"",IF($BA49=1,IF(AND(J49&lt;&gt;1,I49=1,D49&lt;='Submission Template'!S$26),1,0),K48),"")</f>
        <v/>
      </c>
      <c r="L49" s="82" t="str">
        <f>IF('Submission Template'!$BB$34=1,$AY49,"")</f>
        <v/>
      </c>
      <c r="M49" s="83" t="str">
        <f t="shared" si="2"/>
        <v/>
      </c>
      <c r="N49" s="84" t="str">
        <f>IF('Submission Template'!$BB$34=1,IF(AND('Submission Template'!Z45="yes",'Submission Template'!BY45&lt;&gt;""),ROUND(AVERAGE(BE$36:BE49),2),""),"")</f>
        <v/>
      </c>
      <c r="O49" s="85" t="str">
        <f>IF('Submission Template'!$BB$34=1,IF($AY49&gt;1,IF(AND('Submission Template'!Z45&lt;&gt;"no",'Submission Template'!BY45&lt;&gt;""),STDEV(BE$36:BE49),""),""),"")</f>
        <v/>
      </c>
      <c r="P49" s="86" t="str">
        <f>IF('Submission Template'!$BB$34=1,IF('Submission Template'!BY45&lt;&gt;"",Q48,""),"")</f>
        <v/>
      </c>
      <c r="Q49" s="86" t="str">
        <f>IF(AND('Submission Template'!$BB$34=1,'Submission Template'!$C45&lt;&gt;""),IF(OR($AY49=1,$AY49=0),0,IF('Submission Template'!$C45="initial",$Q48,IF('Submission Template'!Z45="yes",MAX(($P49+'Submission Template'!BY45-('Submission Template'!V$26+0.25*$O49)),0),$Q48))),"")</f>
        <v/>
      </c>
      <c r="R49" s="86" t="str">
        <f t="shared" si="8"/>
        <v/>
      </c>
      <c r="S49" s="87" t="str">
        <f t="shared" si="9"/>
        <v/>
      </c>
      <c r="T49" s="87" t="str">
        <f t="shared" si="10"/>
        <v/>
      </c>
      <c r="U49" s="88" t="str">
        <f>IF(Q49&lt;&gt;"",IF($BB49=1,IF(AND(T49&lt;&gt;1,S49=1,N49&lt;='Submission Template'!V$26),1,0),U48),"")</f>
        <v/>
      </c>
      <c r="V49" s="10"/>
      <c r="W49" s="10"/>
      <c r="X49" s="10"/>
      <c r="Y49" s="10"/>
      <c r="Z49" s="10"/>
      <c r="AA49" s="10"/>
      <c r="AB49" s="10"/>
      <c r="AC49" s="10"/>
      <c r="AD49" s="10"/>
      <c r="AE49" s="10"/>
      <c r="AF49" s="148"/>
      <c r="AG49" s="149" t="str">
        <f>IF(AND(OR('Submission Template'!U45="yes",AND('Submission Template'!Z45="yes",'Submission Template'!$P$16="yes")),'Submission Template'!AH45="yes"),"Test cannot be invalid AND included in CumSum",IF(OR(AND($Q49&gt;$R49,$N49&lt;&gt;""),AND($G49&gt;H49,$D49&lt;&gt;"")),"Warning:  CumSum statistic exceeds the Action Limit.",""))</f>
        <v/>
      </c>
      <c r="AH49" s="18"/>
      <c r="AI49" s="18"/>
      <c r="AJ49" s="18"/>
      <c r="AK49" s="150"/>
      <c r="AL49" s="187"/>
      <c r="AM49" s="6"/>
      <c r="AN49" s="6"/>
      <c r="AO49" s="6"/>
      <c r="AP49" s="6"/>
      <c r="AQ49" s="23"/>
      <c r="AR49" s="25">
        <f>IF(AND('Submission Template'!BT45&lt;&gt;"",'Submission Template'!S$26&lt;&gt;"",'Submission Template'!U45&lt;&gt;""),1,0)</f>
        <v>0</v>
      </c>
      <c r="AS49" s="25">
        <f>IF(AND('Submission Template'!BY45&lt;&gt;"",'Submission Template'!V$26&lt;&gt;"",'Submission Template'!Z45&lt;&gt;""),1,0)</f>
        <v>0</v>
      </c>
      <c r="AT49" s="25"/>
      <c r="AU49" s="25" t="str">
        <f t="shared" si="0"/>
        <v/>
      </c>
      <c r="AV49" s="25" t="str">
        <f t="shared" si="0"/>
        <v/>
      </c>
      <c r="AW49" s="25"/>
      <c r="AX49" s="25" t="str">
        <f>IF('Submission Template'!$C45&lt;&gt;"",IF('Submission Template'!BT45&lt;&gt;"",IF('Submission Template'!U45="yes",AX48+1,AX48),AX48),"")</f>
        <v/>
      </c>
      <c r="AY49" s="25" t="str">
        <f>IF('Submission Template'!$C45&lt;&gt;"",IF('Submission Template'!BY45&lt;&gt;"",IF('Submission Template'!Z45="yes",AY48+1,AY48),AY48),"")</f>
        <v/>
      </c>
      <c r="AZ49" s="25"/>
      <c r="BA49" s="25" t="str">
        <f>IF('Submission Template'!BT45&lt;&gt;"",IF('Submission Template'!U45="yes",1,0),"")</f>
        <v/>
      </c>
      <c r="BB49" s="25" t="str">
        <f>IF('Submission Template'!BY45&lt;&gt;"",IF('Submission Template'!Z45="yes",1,0),"")</f>
        <v/>
      </c>
      <c r="BC49" s="25"/>
      <c r="BD49" s="25" t="str">
        <f>IF(AND('Submission Template'!U45="yes",'Submission Template'!BT45&lt;&gt;""),'Submission Template'!BT45,"")</f>
        <v/>
      </c>
      <c r="BE49" s="25" t="str">
        <f>IF(AND('Submission Template'!Z45="yes",'Submission Template'!BY45&lt;&gt;""),'Submission Template'!BY45,"")</f>
        <v/>
      </c>
      <c r="BF49" s="25"/>
      <c r="BG49" s="25"/>
      <c r="BH49" s="25">
        <f t="shared" si="4"/>
        <v>13</v>
      </c>
      <c r="BI49" s="27">
        <v>1.78</v>
      </c>
      <c r="BJ49" s="25"/>
      <c r="BK49" s="40" t="str">
        <f>IF(AND($B49&lt;&gt;"",'Submission Template'!$BA$34=1),IF(AND('Submission Template'!U45="yes",$AX49&gt;1,'Submission Template'!BT45&lt;&gt;""),ROUND((($AU49*$E49)/($D49-'Submission Template'!S$26))^2+1,1),""),"")</f>
        <v/>
      </c>
      <c r="BL49" s="40" t="str">
        <f>IF(AND($L49&lt;&gt;"",'Submission Template'!$BB$34=1),IF(AND('Submission Template'!Z45="yes",$AY49&gt;1,'Submission Template'!BY45&lt;&gt;""),ROUND((($AV49*$O49)/($N49-'Submission Template'!V$26))^2+1,1),""),"")</f>
        <v/>
      </c>
      <c r="BM49" s="55">
        <f t="shared" si="3"/>
        <v>8</v>
      </c>
      <c r="BN49" s="6"/>
      <c r="BO49" s="6"/>
      <c r="BP49" s="6"/>
      <c r="BQ49" s="6"/>
      <c r="BR49" s="6"/>
      <c r="BS49" s="6"/>
      <c r="BT49" s="6"/>
      <c r="BU49" s="6"/>
      <c r="BV49" s="6"/>
      <c r="BW49" s="6"/>
      <c r="BX49" s="6"/>
      <c r="BY49" s="6"/>
      <c r="BZ49" s="6"/>
      <c r="CA49" s="6"/>
      <c r="CB49" s="6"/>
      <c r="CC49" s="6"/>
      <c r="CD49" s="6"/>
      <c r="CE49" s="6"/>
      <c r="CF49" s="65">
        <f>IF(AND('Submission Template'!C71="final",'Submission Template'!AH71="yes"),1,0)</f>
        <v>0</v>
      </c>
      <c r="CG49" s="65" t="str">
        <f>IF(AND('Submission Template'!$C71="final",'Submission Template'!$U71="yes",'Submission Template'!$AH71&lt;&gt;"yes"),$D75,$CG48)</f>
        <v/>
      </c>
      <c r="CH49" s="65" t="str">
        <f>IF(AND('Submission Template'!$C71="final",'Submission Template'!$U71="yes",'Submission Template'!$AH71&lt;&gt;"yes"),$C75,$CH48)</f>
        <v/>
      </c>
      <c r="CI49" s="65" t="str">
        <f>IF(AND('Submission Template'!$C71="final",'Submission Template'!$Z71="yes",'Submission Template'!$AH71&lt;&gt;"yes"),$N75,$CI48)</f>
        <v/>
      </c>
      <c r="CJ49" s="65" t="str">
        <f>IF(AND('Submission Template'!$C71="final",'Submission Template'!$Z71="yes",'Submission Template'!$AH71&lt;&gt;"yes"),$M75,$CJ48)</f>
        <v/>
      </c>
      <c r="CK49" s="6"/>
      <c r="CL49" s="6"/>
    </row>
    <row r="50" spans="1:90" x14ac:dyDescent="0.2">
      <c r="A50" s="10"/>
      <c r="B50" s="82" t="str">
        <f>IF('Submission Template'!$BA$34=1,$AX50,"")</f>
        <v/>
      </c>
      <c r="C50" s="83" t="str">
        <f t="shared" si="1"/>
        <v/>
      </c>
      <c r="D50" s="84" t="str">
        <f>IF('Submission Template'!$BA$34=1,IF(AND('Submission Template'!U46="yes",'Submission Template'!BT46&lt;&gt;""),ROUND(AVERAGE(BD$36:BD50),2),""),"")</f>
        <v/>
      </c>
      <c r="E50" s="85" t="str">
        <f>IF('Submission Template'!$BA$34=1,IF($AX50&gt;1,IF(AND('Submission Template'!U46&lt;&gt;"no",'Submission Template'!BT46&lt;&gt;""),STDEV(BD$36:BD50),""),""),"")</f>
        <v/>
      </c>
      <c r="F50" s="86" t="str">
        <f>IF('Submission Template'!$BA$34=1,IF('Submission Template'!BT46&lt;&gt;"",G49,""),"")</f>
        <v/>
      </c>
      <c r="G50" s="86" t="str">
        <f>IF(AND('Submission Template'!$BA$34=1,'Submission Template'!$C46&lt;&gt;""),IF(OR($AX50=1,$AX50=0),0,IF('Submission Template'!$C46="initial",$G49,IF('Submission Template'!U46="yes",MAX(($F50+'Submission Template'!BT46-('Submission Template'!S$26+0.25*$E50)),0),$G49))),"")</f>
        <v/>
      </c>
      <c r="H50" s="86" t="str">
        <f t="shared" si="5"/>
        <v/>
      </c>
      <c r="I50" s="87" t="str">
        <f t="shared" si="6"/>
        <v/>
      </c>
      <c r="J50" s="87" t="str">
        <f t="shared" si="7"/>
        <v/>
      </c>
      <c r="K50" s="88" t="str">
        <f>IF(G50&lt;&gt;"",IF($BA50=1,IF(AND(J50&lt;&gt;1,I50=1,D50&lt;='Submission Template'!S$26),1,0),K49),"")</f>
        <v/>
      </c>
      <c r="L50" s="82" t="str">
        <f>IF('Submission Template'!$BB$34=1,$AY50,"")</f>
        <v/>
      </c>
      <c r="M50" s="83" t="str">
        <f t="shared" si="2"/>
        <v/>
      </c>
      <c r="N50" s="84" t="str">
        <f>IF('Submission Template'!$BB$34=1,IF(AND('Submission Template'!Z46="yes",'Submission Template'!BY46&lt;&gt;""),ROUND(AVERAGE(BE$36:BE50),2),""),"")</f>
        <v/>
      </c>
      <c r="O50" s="85" t="str">
        <f>IF('Submission Template'!$BB$34=1,IF($AY50&gt;1,IF(AND('Submission Template'!Z46&lt;&gt;"no",'Submission Template'!BY46&lt;&gt;""),STDEV(BE$36:BE50),""),""),"")</f>
        <v/>
      </c>
      <c r="P50" s="86" t="str">
        <f>IF('Submission Template'!$BB$34=1,IF('Submission Template'!BY46&lt;&gt;"",Q49,""),"")</f>
        <v/>
      </c>
      <c r="Q50" s="86" t="str">
        <f>IF(AND('Submission Template'!$BB$34=1,'Submission Template'!$C46&lt;&gt;""),IF(OR($AY50=1,$AY50=0),0,IF('Submission Template'!$C46="initial",$Q49,IF('Submission Template'!Z46="yes",MAX(($P50+'Submission Template'!BY46-('Submission Template'!V$26+0.25*$O50)),0),$Q49))),"")</f>
        <v/>
      </c>
      <c r="R50" s="86" t="str">
        <f t="shared" si="8"/>
        <v/>
      </c>
      <c r="S50" s="87" t="str">
        <f t="shared" si="9"/>
        <v/>
      </c>
      <c r="T50" s="87" t="str">
        <f t="shared" si="10"/>
        <v/>
      </c>
      <c r="U50" s="88" t="str">
        <f>IF(Q50&lt;&gt;"",IF($BB50=1,IF(AND(T50&lt;&gt;1,S50=1,N50&lt;='Submission Template'!V$26),1,0),U49),"")</f>
        <v/>
      </c>
      <c r="V50" s="10"/>
      <c r="W50" s="10"/>
      <c r="X50" s="10"/>
      <c r="Y50" s="10"/>
      <c r="Z50" s="10"/>
      <c r="AA50" s="10"/>
      <c r="AB50" s="10"/>
      <c r="AC50" s="10"/>
      <c r="AD50" s="10"/>
      <c r="AE50" s="10"/>
      <c r="AF50" s="148"/>
      <c r="AG50" s="149" t="str">
        <f>IF(AND(OR('Submission Template'!U46="yes",AND('Submission Template'!Z46="yes",'Submission Template'!$P$16="yes")),'Submission Template'!AH46="yes"),"Test cannot be invalid AND included in CumSum",IF(OR(AND($Q50&gt;$R50,$N50&lt;&gt;""),AND($G50&gt;H50,$D50&lt;&gt;"")),"Warning:  CumSum statistic exceeds the Action Limit.",""))</f>
        <v/>
      </c>
      <c r="AH50" s="18"/>
      <c r="AI50" s="18"/>
      <c r="AJ50" s="18"/>
      <c r="AK50" s="150"/>
      <c r="AL50" s="187"/>
      <c r="AM50" s="6"/>
      <c r="AN50" s="6"/>
      <c r="AO50" s="6"/>
      <c r="AP50" s="6"/>
      <c r="AQ50" s="23"/>
      <c r="AR50" s="25">
        <f>IF(AND('Submission Template'!BT46&lt;&gt;"",'Submission Template'!S$26&lt;&gt;"",'Submission Template'!U46&lt;&gt;""),1,0)</f>
        <v>0</v>
      </c>
      <c r="AS50" s="25">
        <f>IF(AND('Submission Template'!BY46&lt;&gt;"",'Submission Template'!V$26&lt;&gt;"",'Submission Template'!Z46&lt;&gt;""),1,0)</f>
        <v>0</v>
      </c>
      <c r="AT50" s="25"/>
      <c r="AU50" s="25" t="str">
        <f t="shared" si="0"/>
        <v/>
      </c>
      <c r="AV50" s="25" t="str">
        <f t="shared" si="0"/>
        <v/>
      </c>
      <c r="AW50" s="25"/>
      <c r="AX50" s="25" t="str">
        <f>IF('Submission Template'!$C46&lt;&gt;"",IF('Submission Template'!BT46&lt;&gt;"",IF('Submission Template'!U46="yes",AX49+1,AX49),AX49),"")</f>
        <v/>
      </c>
      <c r="AY50" s="25" t="str">
        <f>IF('Submission Template'!$C46&lt;&gt;"",IF('Submission Template'!BY46&lt;&gt;"",IF('Submission Template'!Z46="yes",AY49+1,AY49),AY49),"")</f>
        <v/>
      </c>
      <c r="AZ50" s="25"/>
      <c r="BA50" s="25" t="str">
        <f>IF('Submission Template'!BT46&lt;&gt;"",IF('Submission Template'!U46="yes",1,0),"")</f>
        <v/>
      </c>
      <c r="BB50" s="25" t="str">
        <f>IF('Submission Template'!BY46&lt;&gt;"",IF('Submission Template'!Z46="yes",1,0),"")</f>
        <v/>
      </c>
      <c r="BC50" s="25"/>
      <c r="BD50" s="25" t="str">
        <f>IF(AND('Submission Template'!U46="yes",'Submission Template'!BT46&lt;&gt;""),'Submission Template'!BT46,"")</f>
        <v/>
      </c>
      <c r="BE50" s="25" t="str">
        <f>IF(AND('Submission Template'!Z46="yes",'Submission Template'!BY46&lt;&gt;""),'Submission Template'!BY46,"")</f>
        <v/>
      </c>
      <c r="BF50" s="25"/>
      <c r="BG50" s="25"/>
      <c r="BH50" s="25">
        <f t="shared" si="4"/>
        <v>14</v>
      </c>
      <c r="BI50" s="27">
        <v>1.77</v>
      </c>
      <c r="BJ50" s="25"/>
      <c r="BK50" s="40" t="str">
        <f>IF(AND($B50&lt;&gt;"",'Submission Template'!$BA$34=1),IF(AND('Submission Template'!U46="yes",$AX50&gt;1,'Submission Template'!BT46&lt;&gt;""),ROUND((($AU50*$E50)/($D50-'Submission Template'!S$26))^2+1,1),""),"")</f>
        <v/>
      </c>
      <c r="BL50" s="40" t="str">
        <f>IF(AND($L50&lt;&gt;"",'Submission Template'!$BB$34=1),IF(AND('Submission Template'!Z46="yes",$AY50&gt;1,'Submission Template'!BY46&lt;&gt;""),ROUND((($AV50*$O50)/($N50-'Submission Template'!V$26))^2+1,1),""),"")</f>
        <v/>
      </c>
      <c r="BM50" s="55">
        <f t="shared" si="3"/>
        <v>8</v>
      </c>
      <c r="BN50" s="6"/>
      <c r="BO50" s="6"/>
      <c r="BP50" s="6"/>
      <c r="BQ50" s="6"/>
      <c r="BR50" s="6"/>
      <c r="BS50" s="6"/>
      <c r="BT50" s="6"/>
      <c r="BU50" s="6"/>
      <c r="BV50" s="6"/>
      <c r="BW50" s="6"/>
      <c r="BX50" s="6"/>
      <c r="BY50" s="6"/>
      <c r="BZ50" s="6"/>
      <c r="CA50" s="6"/>
      <c r="CB50" s="6"/>
      <c r="CC50" s="6"/>
      <c r="CD50" s="6"/>
      <c r="CE50" s="6"/>
      <c r="CF50" s="65">
        <f>IF(AND('Submission Template'!C72="final",'Submission Template'!AH72="yes"),1,0)</f>
        <v>0</v>
      </c>
      <c r="CG50" s="65" t="str">
        <f>IF(AND('Submission Template'!$C72="final",'Submission Template'!$U72="yes",'Submission Template'!$AH72&lt;&gt;"yes"),$D76,$CG49)</f>
        <v/>
      </c>
      <c r="CH50" s="65" t="str">
        <f>IF(AND('Submission Template'!$C72="final",'Submission Template'!$U72="yes",'Submission Template'!$AH72&lt;&gt;"yes"),$C76,$CH49)</f>
        <v/>
      </c>
      <c r="CI50" s="65" t="str">
        <f>IF(AND('Submission Template'!$C72="final",'Submission Template'!$Z72="yes",'Submission Template'!$AH72&lt;&gt;"yes"),$N76,$CI49)</f>
        <v/>
      </c>
      <c r="CJ50" s="65" t="str">
        <f>IF(AND('Submission Template'!$C72="final",'Submission Template'!$Z72="yes",'Submission Template'!$AH72&lt;&gt;"yes"),$M76,$CJ49)</f>
        <v/>
      </c>
      <c r="CK50" s="6"/>
      <c r="CL50" s="6"/>
    </row>
    <row r="51" spans="1:90" x14ac:dyDescent="0.2">
      <c r="A51" s="10"/>
      <c r="B51" s="82" t="str">
        <f>IF('Submission Template'!$BA$34=1,$AX51,"")</f>
        <v/>
      </c>
      <c r="C51" s="83" t="str">
        <f t="shared" si="1"/>
        <v/>
      </c>
      <c r="D51" s="84" t="str">
        <f>IF('Submission Template'!$BA$34=1,IF(AND('Submission Template'!U47="yes",'Submission Template'!BT47&lt;&gt;""),ROUND(AVERAGE(BD$36:BD51),2),""),"")</f>
        <v/>
      </c>
      <c r="E51" s="85" t="str">
        <f>IF('Submission Template'!$BA$34=1,IF($AX51&gt;1,IF(AND('Submission Template'!U47&lt;&gt;"no",'Submission Template'!BT47&lt;&gt;""),STDEV(BD$36:BD51),""),""),"")</f>
        <v/>
      </c>
      <c r="F51" s="86" t="str">
        <f>IF('Submission Template'!$BA$34=1,IF('Submission Template'!BT47&lt;&gt;"",G50,""),"")</f>
        <v/>
      </c>
      <c r="G51" s="86" t="str">
        <f>IF(AND('Submission Template'!$BA$34=1,'Submission Template'!$C47&lt;&gt;""),IF(OR($AX51=1,$AX51=0),0,IF('Submission Template'!$C47="initial",$G50,IF('Submission Template'!U47="yes",MAX(($F51+'Submission Template'!BT47-('Submission Template'!S$26+0.25*$E51)),0),$G50))),"")</f>
        <v/>
      </c>
      <c r="H51" s="86" t="str">
        <f t="shared" si="5"/>
        <v/>
      </c>
      <c r="I51" s="87" t="str">
        <f t="shared" si="6"/>
        <v/>
      </c>
      <c r="J51" s="87" t="str">
        <f t="shared" si="7"/>
        <v/>
      </c>
      <c r="K51" s="88" t="str">
        <f>IF(G51&lt;&gt;"",IF($BA51=1,IF(AND(J51&lt;&gt;1,I51=1,D51&lt;='Submission Template'!S$26),1,0),K50),"")</f>
        <v/>
      </c>
      <c r="L51" s="82" t="str">
        <f>IF('Submission Template'!$BB$34=1,$AY51,"")</f>
        <v/>
      </c>
      <c r="M51" s="83" t="str">
        <f t="shared" si="2"/>
        <v/>
      </c>
      <c r="N51" s="84" t="str">
        <f>IF('Submission Template'!$BB$34=1,IF(AND('Submission Template'!Z47="yes",'Submission Template'!BY47&lt;&gt;""),ROUND(AVERAGE(BE$36:BE51),2),""),"")</f>
        <v/>
      </c>
      <c r="O51" s="85" t="str">
        <f>IF('Submission Template'!$BB$34=1,IF($AY51&gt;1,IF(AND('Submission Template'!Z47&lt;&gt;"no",'Submission Template'!BY47&lt;&gt;""),STDEV(BE$36:BE51),""),""),"")</f>
        <v/>
      </c>
      <c r="P51" s="86" t="str">
        <f>IF('Submission Template'!$BB$34=1,IF('Submission Template'!BY47&lt;&gt;"",Q50,""),"")</f>
        <v/>
      </c>
      <c r="Q51" s="86" t="str">
        <f>IF(AND('Submission Template'!$BB$34=1,'Submission Template'!$C47&lt;&gt;""),IF(OR($AY51=1,$AY51=0),0,IF('Submission Template'!$C47="initial",$Q50,IF('Submission Template'!Z47="yes",MAX(($P51+'Submission Template'!BY47-('Submission Template'!V$26+0.25*$O51)),0),$Q50))),"")</f>
        <v/>
      </c>
      <c r="R51" s="86" t="str">
        <f t="shared" si="8"/>
        <v/>
      </c>
      <c r="S51" s="87" t="str">
        <f t="shared" si="9"/>
        <v/>
      </c>
      <c r="T51" s="87" t="str">
        <f t="shared" si="10"/>
        <v/>
      </c>
      <c r="U51" s="88" t="str">
        <f>IF(Q51&lt;&gt;"",IF($BB51=1,IF(AND(T51&lt;&gt;1,S51=1,N51&lt;='Submission Template'!V$26),1,0),U50),"")</f>
        <v/>
      </c>
      <c r="V51" s="10"/>
      <c r="W51" s="10"/>
      <c r="X51" s="10"/>
      <c r="Y51" s="10"/>
      <c r="Z51" s="10"/>
      <c r="AA51" s="10"/>
      <c r="AB51" s="10"/>
      <c r="AC51" s="10"/>
      <c r="AD51" s="10"/>
      <c r="AE51" s="10"/>
      <c r="AF51" s="148"/>
      <c r="AG51" s="149" t="str">
        <f>IF(AND(OR('Submission Template'!U47="yes",AND('Submission Template'!Z47="yes",'Submission Template'!$P$16="yes")),'Submission Template'!AH47="yes"),"Test cannot be invalid AND included in CumSum",IF(OR(AND($Q51&gt;$R51,$N51&lt;&gt;""),AND($G51&gt;H51,$D51&lt;&gt;"")),"Warning:  CumSum statistic exceeds the Action Limit.",""))</f>
        <v/>
      </c>
      <c r="AH51" s="18"/>
      <c r="AI51" s="18"/>
      <c r="AJ51" s="18"/>
      <c r="AK51" s="150"/>
      <c r="AL51" s="187"/>
      <c r="AM51" s="6"/>
      <c r="AN51" s="6"/>
      <c r="AO51" s="6"/>
      <c r="AP51" s="6"/>
      <c r="AQ51" s="23"/>
      <c r="AR51" s="25">
        <f>IF(AND('Submission Template'!BT47&lt;&gt;"",'Submission Template'!S$26&lt;&gt;"",'Submission Template'!U47&lt;&gt;""),1,0)</f>
        <v>0</v>
      </c>
      <c r="AS51" s="25">
        <f>IF(AND('Submission Template'!BY47&lt;&gt;"",'Submission Template'!V$26&lt;&gt;"",'Submission Template'!Z47&lt;&gt;""),1,0)</f>
        <v>0</v>
      </c>
      <c r="AT51" s="25"/>
      <c r="AU51" s="25" t="str">
        <f t="shared" si="0"/>
        <v/>
      </c>
      <c r="AV51" s="25" t="str">
        <f t="shared" si="0"/>
        <v/>
      </c>
      <c r="AW51" s="25"/>
      <c r="AX51" s="25" t="str">
        <f>IF('Submission Template'!$C47&lt;&gt;"",IF('Submission Template'!BT47&lt;&gt;"",IF('Submission Template'!U47="yes",AX50+1,AX50),AX50),"")</f>
        <v/>
      </c>
      <c r="AY51" s="25" t="str">
        <f>IF('Submission Template'!$C47&lt;&gt;"",IF('Submission Template'!BY47&lt;&gt;"",IF('Submission Template'!Z47="yes",AY50+1,AY50),AY50),"")</f>
        <v/>
      </c>
      <c r="AZ51" s="25"/>
      <c r="BA51" s="25" t="str">
        <f>IF('Submission Template'!BT47&lt;&gt;"",IF('Submission Template'!U47="yes",1,0),"")</f>
        <v/>
      </c>
      <c r="BB51" s="25" t="str">
        <f>IF('Submission Template'!BY47&lt;&gt;"",IF('Submission Template'!Z47="yes",1,0),"")</f>
        <v/>
      </c>
      <c r="BC51" s="25"/>
      <c r="BD51" s="25" t="str">
        <f>IF(AND('Submission Template'!U47="yes",'Submission Template'!BT47&lt;&gt;""),'Submission Template'!BT47,"")</f>
        <v/>
      </c>
      <c r="BE51" s="25" t="str">
        <f>IF(AND('Submission Template'!Z47="yes",'Submission Template'!BY47&lt;&gt;""),'Submission Template'!BY47,"")</f>
        <v/>
      </c>
      <c r="BF51" s="25"/>
      <c r="BG51" s="25"/>
      <c r="BH51" s="25">
        <f t="shared" si="4"/>
        <v>15</v>
      </c>
      <c r="BI51" s="27">
        <v>1.76</v>
      </c>
      <c r="BJ51" s="25"/>
      <c r="BK51" s="40" t="str">
        <f>IF(AND($B51&lt;&gt;"",'Submission Template'!$BA$34=1),IF(AND('Submission Template'!U47="yes",$AX51&gt;1,'Submission Template'!BT47&lt;&gt;""),ROUND((($AU51*$E51)/($D51-'Submission Template'!S$26))^2+1,1),""),"")</f>
        <v/>
      </c>
      <c r="BL51" s="40" t="str">
        <f>IF(AND($L51&lt;&gt;"",'Submission Template'!$BB$34=1),IF(AND('Submission Template'!Z47="yes",$AY51&gt;1,'Submission Template'!BY47&lt;&gt;""),ROUND((($AV51*$O51)/($N51-'Submission Template'!V$26))^2+1,1),""),"")</f>
        <v/>
      </c>
      <c r="BM51" s="55">
        <f t="shared" si="3"/>
        <v>8</v>
      </c>
      <c r="BN51" s="6"/>
      <c r="BO51" s="6"/>
      <c r="BP51" s="6"/>
      <c r="BQ51" s="6"/>
      <c r="BR51" s="6"/>
      <c r="BS51" s="6"/>
      <c r="BT51" s="6"/>
      <c r="BU51" s="6"/>
      <c r="BV51" s="6"/>
      <c r="BW51" s="6"/>
      <c r="BX51" s="6"/>
      <c r="BY51" s="6"/>
      <c r="BZ51" s="6"/>
      <c r="CA51" s="6"/>
      <c r="CB51" s="6"/>
      <c r="CC51" s="6"/>
      <c r="CD51" s="6"/>
      <c r="CE51" s="6"/>
      <c r="CF51" s="65">
        <f>IF(AND('Submission Template'!C73="final",'Submission Template'!AH73="yes"),1,0)</f>
        <v>0</v>
      </c>
      <c r="CG51" s="65" t="str">
        <f>IF(AND('Submission Template'!$C73="final",'Submission Template'!$U73="yes",'Submission Template'!$AH73&lt;&gt;"yes"),$D77,$CG50)</f>
        <v/>
      </c>
      <c r="CH51" s="65" t="str">
        <f>IF(AND('Submission Template'!$C73="final",'Submission Template'!$U73="yes",'Submission Template'!$AH73&lt;&gt;"yes"),$C77,$CH50)</f>
        <v/>
      </c>
      <c r="CI51" s="65" t="str">
        <f>IF(AND('Submission Template'!$C73="final",'Submission Template'!$Z73="yes",'Submission Template'!$AH73&lt;&gt;"yes"),$N77,$CI50)</f>
        <v/>
      </c>
      <c r="CJ51" s="65" t="str">
        <f>IF(AND('Submission Template'!$C73="final",'Submission Template'!$Z73="yes",'Submission Template'!$AH73&lt;&gt;"yes"),$M77,$CJ50)</f>
        <v/>
      </c>
      <c r="CK51" s="6"/>
      <c r="CL51" s="6"/>
    </row>
    <row r="52" spans="1:90" x14ac:dyDescent="0.2">
      <c r="A52" s="10"/>
      <c r="B52" s="82" t="str">
        <f>IF('Submission Template'!$BA$34=1,$AX52,"")</f>
        <v/>
      </c>
      <c r="C52" s="83" t="str">
        <f t="shared" si="1"/>
        <v/>
      </c>
      <c r="D52" s="84" t="str">
        <f>IF('Submission Template'!$BA$34=1,IF(AND('Submission Template'!U48="yes",'Submission Template'!BT48&lt;&gt;""),ROUND(AVERAGE(BD$36:BD52),2),""),"")</f>
        <v/>
      </c>
      <c r="E52" s="85" t="str">
        <f>IF('Submission Template'!$BA$34=1,IF($AX52&gt;1,IF(AND('Submission Template'!U48&lt;&gt;"no",'Submission Template'!BT48&lt;&gt;""),STDEV(BD$36:BD52),""),""),"")</f>
        <v/>
      </c>
      <c r="F52" s="86" t="str">
        <f>IF('Submission Template'!$BA$34=1,IF('Submission Template'!BT48&lt;&gt;"",G51,""),"")</f>
        <v/>
      </c>
      <c r="G52" s="86" t="str">
        <f>IF(AND('Submission Template'!$BA$34=1,'Submission Template'!$C48&lt;&gt;""),IF(OR($AX52=1,$AX52=0),0,IF('Submission Template'!$C48="initial",$G51,IF('Submission Template'!U48="yes",MAX(($F52+'Submission Template'!BT48-('Submission Template'!S$26+0.25*$E52)),0),$G51))),"")</f>
        <v/>
      </c>
      <c r="H52" s="86" t="str">
        <f t="shared" si="5"/>
        <v/>
      </c>
      <c r="I52" s="87" t="str">
        <f t="shared" si="6"/>
        <v/>
      </c>
      <c r="J52" s="87" t="str">
        <f t="shared" si="7"/>
        <v/>
      </c>
      <c r="K52" s="88" t="str">
        <f>IF(G52&lt;&gt;"",IF($BA52=1,IF(AND(J52&lt;&gt;1,I52=1,D52&lt;='Submission Template'!S$26),1,0),K51),"")</f>
        <v/>
      </c>
      <c r="L52" s="82" t="str">
        <f>IF('Submission Template'!$BB$34=1,$AY52,"")</f>
        <v/>
      </c>
      <c r="M52" s="83" t="str">
        <f t="shared" si="2"/>
        <v/>
      </c>
      <c r="N52" s="84" t="str">
        <f>IF('Submission Template'!$BB$34=1,IF(AND('Submission Template'!Z48="yes",'Submission Template'!BY48&lt;&gt;""),ROUND(AVERAGE(BE$36:BE52),2),""),"")</f>
        <v/>
      </c>
      <c r="O52" s="85" t="str">
        <f>IF('Submission Template'!$BB$34=1,IF($AY52&gt;1,IF(AND('Submission Template'!Z48&lt;&gt;"no",'Submission Template'!BY48&lt;&gt;""),STDEV(BE$36:BE52),""),""),"")</f>
        <v/>
      </c>
      <c r="P52" s="86" t="str">
        <f>IF('Submission Template'!$BB$34=1,IF('Submission Template'!BY48&lt;&gt;"",Q51,""),"")</f>
        <v/>
      </c>
      <c r="Q52" s="86" t="str">
        <f>IF(AND('Submission Template'!$BB$34=1,'Submission Template'!$C48&lt;&gt;""),IF(OR($AY52=1,$AY52=0),0,IF('Submission Template'!$C48="initial",$Q51,IF('Submission Template'!Z48="yes",MAX(($P52+'Submission Template'!BY48-('Submission Template'!V$26+0.25*$O52)),0),$Q51))),"")</f>
        <v/>
      </c>
      <c r="R52" s="86" t="str">
        <f t="shared" si="8"/>
        <v/>
      </c>
      <c r="S52" s="87" t="str">
        <f t="shared" si="9"/>
        <v/>
      </c>
      <c r="T52" s="87" t="str">
        <f t="shared" si="10"/>
        <v/>
      </c>
      <c r="U52" s="88" t="str">
        <f>IF(Q52&lt;&gt;"",IF($BB52=1,IF(AND(T52&lt;&gt;1,S52=1,N52&lt;='Submission Template'!V$26),1,0),U51),"")</f>
        <v/>
      </c>
      <c r="V52" s="10"/>
      <c r="W52" s="10"/>
      <c r="X52" s="10"/>
      <c r="Y52" s="10"/>
      <c r="Z52" s="10"/>
      <c r="AA52" s="10"/>
      <c r="AB52" s="10"/>
      <c r="AC52" s="10"/>
      <c r="AD52" s="10"/>
      <c r="AE52" s="10"/>
      <c r="AF52" s="148"/>
      <c r="AG52" s="149" t="str">
        <f>IF(AND(OR('Submission Template'!U48="yes",AND('Submission Template'!Z48="yes",'Submission Template'!$P$16="yes")),'Submission Template'!AH48="yes"),"Test cannot be invalid AND included in CumSum",IF(OR(AND($Q52&gt;$R52,$N52&lt;&gt;""),AND($G52&gt;H52,$D52&lt;&gt;"")),"Warning:  CumSum statistic exceeds the Action Limit.",""))</f>
        <v/>
      </c>
      <c r="AH52" s="18"/>
      <c r="AI52" s="18"/>
      <c r="AJ52" s="18"/>
      <c r="AK52" s="150"/>
      <c r="AL52" s="187"/>
      <c r="AM52" s="6"/>
      <c r="AN52" s="6"/>
      <c r="AO52" s="6"/>
      <c r="AP52" s="6"/>
      <c r="AQ52" s="23"/>
      <c r="AR52" s="25">
        <f>IF(AND('Submission Template'!BT48&lt;&gt;"",'Submission Template'!S$26&lt;&gt;"",'Submission Template'!U48&lt;&gt;""),1,0)</f>
        <v>0</v>
      </c>
      <c r="AS52" s="25">
        <f>IF(AND('Submission Template'!BY48&lt;&gt;"",'Submission Template'!V$26&lt;&gt;"",'Submission Template'!Z48&lt;&gt;""),1,0)</f>
        <v>0</v>
      </c>
      <c r="AT52" s="25"/>
      <c r="AU52" s="25" t="str">
        <f t="shared" si="0"/>
        <v/>
      </c>
      <c r="AV52" s="25" t="str">
        <f t="shared" si="0"/>
        <v/>
      </c>
      <c r="AW52" s="25"/>
      <c r="AX52" s="25" t="str">
        <f>IF('Submission Template'!$C48&lt;&gt;"",IF('Submission Template'!BT48&lt;&gt;"",IF('Submission Template'!U48="yes",AX51+1,AX51),AX51),"")</f>
        <v/>
      </c>
      <c r="AY52" s="25" t="str">
        <f>IF('Submission Template'!$C48&lt;&gt;"",IF('Submission Template'!BY48&lt;&gt;"",IF('Submission Template'!Z48="yes",AY51+1,AY51),AY51),"")</f>
        <v/>
      </c>
      <c r="AZ52" s="25"/>
      <c r="BA52" s="25" t="str">
        <f>IF('Submission Template'!BT48&lt;&gt;"",IF('Submission Template'!U48="yes",1,0),"")</f>
        <v/>
      </c>
      <c r="BB52" s="25" t="str">
        <f>IF('Submission Template'!BY48&lt;&gt;"",IF('Submission Template'!Z48="yes",1,0),"")</f>
        <v/>
      </c>
      <c r="BC52" s="25"/>
      <c r="BD52" s="25" t="str">
        <f>IF(AND('Submission Template'!U48="yes",'Submission Template'!BT48&lt;&gt;""),'Submission Template'!BT48,"")</f>
        <v/>
      </c>
      <c r="BE52" s="25" t="str">
        <f>IF(AND('Submission Template'!Z48="yes",'Submission Template'!BY48&lt;&gt;""),'Submission Template'!BY48,"")</f>
        <v/>
      </c>
      <c r="BF52" s="25"/>
      <c r="BG52" s="25"/>
      <c r="BH52" s="25">
        <f t="shared" si="4"/>
        <v>16</v>
      </c>
      <c r="BI52" s="27">
        <v>1.75</v>
      </c>
      <c r="BJ52" s="25"/>
      <c r="BK52" s="40" t="str">
        <f>IF(AND($B52&lt;&gt;"",'Submission Template'!$BA$34=1),IF(AND('Submission Template'!U48="yes",$AX52&gt;1,'Submission Template'!BT48&lt;&gt;""),ROUND((($AU52*$E52)/($D52-'Submission Template'!S$26))^2+1,1),""),"")</f>
        <v/>
      </c>
      <c r="BL52" s="40" t="str">
        <f>IF(AND($L52&lt;&gt;"",'Submission Template'!$BB$34=1),IF(AND('Submission Template'!Z48="yes",$AY52&gt;1,'Submission Template'!BY48&lt;&gt;""),ROUND((($AV52*$O52)/($N52-'Submission Template'!V$26))^2+1,1),""),"")</f>
        <v/>
      </c>
      <c r="BM52" s="55">
        <f t="shared" si="3"/>
        <v>8</v>
      </c>
      <c r="BN52" s="6"/>
      <c r="BO52" s="6"/>
      <c r="BP52" s="6"/>
      <c r="BQ52" s="6"/>
      <c r="BR52" s="6"/>
      <c r="BS52" s="6"/>
      <c r="BT52" s="6"/>
      <c r="BU52" s="6"/>
      <c r="BV52" s="6"/>
      <c r="BW52" s="6"/>
      <c r="BX52" s="6"/>
      <c r="BY52" s="6"/>
      <c r="BZ52" s="6"/>
      <c r="CA52" s="6"/>
      <c r="CB52" s="6"/>
      <c r="CC52" s="6"/>
      <c r="CD52" s="6"/>
      <c r="CE52" s="6"/>
      <c r="CF52" s="65">
        <f>IF(AND('Submission Template'!C74="final",'Submission Template'!AH74="yes"),1,0)</f>
        <v>0</v>
      </c>
      <c r="CG52" s="65" t="str">
        <f>IF(AND('Submission Template'!$C74="final",'Submission Template'!$U74="yes",'Submission Template'!$AH74&lt;&gt;"yes"),$D78,$CG51)</f>
        <v/>
      </c>
      <c r="CH52" s="65" t="str">
        <f>IF(AND('Submission Template'!$C74="final",'Submission Template'!$U74="yes",'Submission Template'!$AH74&lt;&gt;"yes"),$C78,$CH51)</f>
        <v/>
      </c>
      <c r="CI52" s="65" t="str">
        <f>IF(AND('Submission Template'!$C74="final",'Submission Template'!$Z74="yes",'Submission Template'!$AH74&lt;&gt;"yes"),$N78,$CI51)</f>
        <v/>
      </c>
      <c r="CJ52" s="65" t="str">
        <f>IF(AND('Submission Template'!$C74="final",'Submission Template'!$Z74="yes",'Submission Template'!$AH74&lt;&gt;"yes"),$M78,$CJ51)</f>
        <v/>
      </c>
      <c r="CK52" s="6"/>
      <c r="CL52" s="6"/>
    </row>
    <row r="53" spans="1:90" x14ac:dyDescent="0.2">
      <c r="A53" s="10"/>
      <c r="B53" s="82" t="str">
        <f>IF('Submission Template'!$BA$34=1,$AX53,"")</f>
        <v/>
      </c>
      <c r="C53" s="83" t="str">
        <f t="shared" si="1"/>
        <v/>
      </c>
      <c r="D53" s="84" t="str">
        <f>IF('Submission Template'!$BA$34=1,IF(AND('Submission Template'!U49="yes",'Submission Template'!BT49&lt;&gt;""),ROUND(AVERAGE(BD$36:BD53),2),""),"")</f>
        <v/>
      </c>
      <c r="E53" s="85" t="str">
        <f>IF('Submission Template'!$BA$34=1,IF($AX53&gt;1,IF(AND('Submission Template'!U49&lt;&gt;"no",'Submission Template'!BT49&lt;&gt;""),STDEV(BD$36:BD53),""),""),"")</f>
        <v/>
      </c>
      <c r="F53" s="86" t="str">
        <f>IF('Submission Template'!$BA$34=1,IF('Submission Template'!BT49&lt;&gt;"",G52,""),"")</f>
        <v/>
      </c>
      <c r="G53" s="86" t="str">
        <f>IF(AND('Submission Template'!$BA$34=1,'Submission Template'!$C49&lt;&gt;""),IF(OR($AX53=1,$AX53=0),0,IF('Submission Template'!$C49="initial",$G52,IF('Submission Template'!U49="yes",MAX(($F53+'Submission Template'!BT49-('Submission Template'!S$26+0.25*$E53)),0),$G52))),"")</f>
        <v/>
      </c>
      <c r="H53" s="86" t="str">
        <f t="shared" si="5"/>
        <v/>
      </c>
      <c r="I53" s="87" t="str">
        <f t="shared" si="6"/>
        <v/>
      </c>
      <c r="J53" s="87" t="str">
        <f t="shared" si="7"/>
        <v/>
      </c>
      <c r="K53" s="88" t="str">
        <f>IF(G53&lt;&gt;"",IF($BA53=1,IF(AND(J53&lt;&gt;1,I53=1,D53&lt;='Submission Template'!S$26),1,0),K52),"")</f>
        <v/>
      </c>
      <c r="L53" s="82" t="str">
        <f>IF('Submission Template'!$BB$34=1,$AY53,"")</f>
        <v/>
      </c>
      <c r="M53" s="83" t="str">
        <f t="shared" si="2"/>
        <v/>
      </c>
      <c r="N53" s="84" t="str">
        <f>IF('Submission Template'!$BB$34=1,IF(AND('Submission Template'!Z49="yes",'Submission Template'!BY49&lt;&gt;""),ROUND(AVERAGE(BE$36:BE53),2),""),"")</f>
        <v/>
      </c>
      <c r="O53" s="85" t="str">
        <f>IF('Submission Template'!$BB$34=1,IF($AY53&gt;1,IF(AND('Submission Template'!Z49&lt;&gt;"no",'Submission Template'!BY49&lt;&gt;""),STDEV(BE$36:BE53),""),""),"")</f>
        <v/>
      </c>
      <c r="P53" s="86" t="str">
        <f>IF('Submission Template'!$BB$34=1,IF('Submission Template'!BY49&lt;&gt;"",Q52,""),"")</f>
        <v/>
      </c>
      <c r="Q53" s="86" t="str">
        <f>IF(AND('Submission Template'!$BB$34=1,'Submission Template'!$C49&lt;&gt;""),IF(OR($AY53=1,$AY53=0),0,IF('Submission Template'!$C49="initial",$Q52,IF('Submission Template'!Z49="yes",MAX(($P53+'Submission Template'!BY49-('Submission Template'!V$26+0.25*$O53)),0),$Q52))),"")</f>
        <v/>
      </c>
      <c r="R53" s="86" t="str">
        <f t="shared" si="8"/>
        <v/>
      </c>
      <c r="S53" s="87" t="str">
        <f t="shared" si="9"/>
        <v/>
      </c>
      <c r="T53" s="87" t="str">
        <f t="shared" si="10"/>
        <v/>
      </c>
      <c r="U53" s="88" t="str">
        <f>IF(Q53&lt;&gt;"",IF($BB53=1,IF(AND(T53&lt;&gt;1,S53=1,N53&lt;='Submission Template'!V$26),1,0),U52),"")</f>
        <v/>
      </c>
      <c r="V53" s="10"/>
      <c r="W53" s="10"/>
      <c r="X53" s="10"/>
      <c r="Y53" s="10"/>
      <c r="Z53" s="10"/>
      <c r="AA53" s="10"/>
      <c r="AB53" s="10"/>
      <c r="AC53" s="10"/>
      <c r="AD53" s="10"/>
      <c r="AE53" s="10"/>
      <c r="AF53" s="148"/>
      <c r="AG53" s="149" t="str">
        <f>IF(AND(OR('Submission Template'!U49="yes",AND('Submission Template'!Z49="yes",'Submission Template'!$P$16="yes")),'Submission Template'!AH49="yes"),"Test cannot be invalid AND included in CumSum",IF(OR(AND($Q53&gt;$R53,$N53&lt;&gt;""),AND($G53&gt;H53,$D53&lt;&gt;"")),"Warning:  CumSum statistic exceeds the Action Limit.",""))</f>
        <v/>
      </c>
      <c r="AH53" s="18"/>
      <c r="AI53" s="18"/>
      <c r="AJ53" s="18"/>
      <c r="AK53" s="150"/>
      <c r="AL53" s="187"/>
      <c r="AM53" s="6"/>
      <c r="AN53" s="6"/>
      <c r="AO53" s="6"/>
      <c r="AP53" s="6"/>
      <c r="AQ53" s="23"/>
      <c r="AR53" s="25">
        <f>IF(AND('Submission Template'!BT49&lt;&gt;"",'Submission Template'!S$26&lt;&gt;"",'Submission Template'!U49&lt;&gt;""),1,0)</f>
        <v>0</v>
      </c>
      <c r="AS53" s="25">
        <f>IF(AND('Submission Template'!BY49&lt;&gt;"",'Submission Template'!V$26&lt;&gt;"",'Submission Template'!Z49&lt;&gt;""),1,0)</f>
        <v>0</v>
      </c>
      <c r="AT53" s="25"/>
      <c r="AU53" s="25" t="str">
        <f t="shared" si="0"/>
        <v/>
      </c>
      <c r="AV53" s="25" t="str">
        <f t="shared" si="0"/>
        <v/>
      </c>
      <c r="AW53" s="25"/>
      <c r="AX53" s="25" t="str">
        <f>IF('Submission Template'!$C49&lt;&gt;"",IF('Submission Template'!BT49&lt;&gt;"",IF('Submission Template'!U49="yes",AX52+1,AX52),AX52),"")</f>
        <v/>
      </c>
      <c r="AY53" s="25" t="str">
        <f>IF('Submission Template'!$C49&lt;&gt;"",IF('Submission Template'!BY49&lt;&gt;"",IF('Submission Template'!Z49="yes",AY52+1,AY52),AY52),"")</f>
        <v/>
      </c>
      <c r="AZ53" s="25"/>
      <c r="BA53" s="25" t="str">
        <f>IF('Submission Template'!BT49&lt;&gt;"",IF('Submission Template'!U49="yes",1,0),"")</f>
        <v/>
      </c>
      <c r="BB53" s="25" t="str">
        <f>IF('Submission Template'!BY49&lt;&gt;"",IF('Submission Template'!Z49="yes",1,0),"")</f>
        <v/>
      </c>
      <c r="BC53" s="25"/>
      <c r="BD53" s="25" t="str">
        <f>IF(AND('Submission Template'!U49="yes",'Submission Template'!BT49&lt;&gt;""),'Submission Template'!BT49,"")</f>
        <v/>
      </c>
      <c r="BE53" s="25" t="str">
        <f>IF(AND('Submission Template'!Z49="yes",'Submission Template'!BY49&lt;&gt;""),'Submission Template'!BY49,"")</f>
        <v/>
      </c>
      <c r="BF53" s="25"/>
      <c r="BG53" s="25"/>
      <c r="BH53" s="25">
        <f t="shared" si="4"/>
        <v>17</v>
      </c>
      <c r="BI53" s="27">
        <v>1.75</v>
      </c>
      <c r="BJ53" s="25"/>
      <c r="BK53" s="40" t="str">
        <f>IF(AND($B53&lt;&gt;"",'Submission Template'!$BA$34=1),IF(AND('Submission Template'!U49="yes",$AX53&gt;1,'Submission Template'!BT49&lt;&gt;""),ROUND((($AU53*$E53)/($D53-'Submission Template'!S$26))^2+1,1),""),"")</f>
        <v/>
      </c>
      <c r="BL53" s="40" t="str">
        <f>IF(AND($L53&lt;&gt;"",'Submission Template'!$BB$34=1),IF(AND('Submission Template'!Z49="yes",$AY53&gt;1,'Submission Template'!BY49&lt;&gt;""),ROUND((($AV53*$O53)/($N53-'Submission Template'!V$26))^2+1,1),""),"")</f>
        <v/>
      </c>
      <c r="BM53" s="55">
        <f t="shared" si="3"/>
        <v>8</v>
      </c>
      <c r="BN53" s="6"/>
      <c r="BO53" s="6"/>
      <c r="BP53" s="6"/>
      <c r="BQ53" s="6"/>
      <c r="BR53" s="6"/>
      <c r="BS53" s="6"/>
      <c r="BT53" s="6"/>
      <c r="BU53" s="6"/>
      <c r="BV53" s="6"/>
      <c r="BW53" s="6"/>
      <c r="BX53" s="6"/>
      <c r="BY53" s="6"/>
      <c r="BZ53" s="6"/>
      <c r="CA53" s="6"/>
      <c r="CB53" s="6"/>
      <c r="CC53" s="6"/>
      <c r="CD53" s="6"/>
      <c r="CE53" s="6"/>
      <c r="CF53" s="65">
        <f>IF(AND('Submission Template'!C75="final",'Submission Template'!AH75="yes"),1,0)</f>
        <v>0</v>
      </c>
      <c r="CG53" s="65" t="str">
        <f>IF(AND('Submission Template'!$C75="final",'Submission Template'!$U75="yes",'Submission Template'!$AH75&lt;&gt;"yes"),$D79,$CG52)</f>
        <v/>
      </c>
      <c r="CH53" s="65" t="str">
        <f>IF(AND('Submission Template'!$C75="final",'Submission Template'!$U75="yes",'Submission Template'!$AH75&lt;&gt;"yes"),$C79,$CH52)</f>
        <v/>
      </c>
      <c r="CI53" s="65" t="str">
        <f>IF(AND('Submission Template'!$C75="final",'Submission Template'!$Z75="yes",'Submission Template'!$AH75&lt;&gt;"yes"),$N79,$CI52)</f>
        <v/>
      </c>
      <c r="CJ53" s="65" t="str">
        <f>IF(AND('Submission Template'!$C75="final",'Submission Template'!$Z75="yes",'Submission Template'!$AH75&lt;&gt;"yes"),$M79,$CJ52)</f>
        <v/>
      </c>
      <c r="CK53" s="6"/>
      <c r="CL53" s="6"/>
    </row>
    <row r="54" spans="1:90" x14ac:dyDescent="0.2">
      <c r="A54" s="10"/>
      <c r="B54" s="82" t="str">
        <f>IF('Submission Template'!$BA$34=1,$AX54,"")</f>
        <v/>
      </c>
      <c r="C54" s="83" t="str">
        <f t="shared" si="1"/>
        <v/>
      </c>
      <c r="D54" s="84" t="str">
        <f>IF('Submission Template'!$BA$34=1,IF(AND('Submission Template'!U50="yes",'Submission Template'!BT50&lt;&gt;""),ROUND(AVERAGE(BD$36:BD54),2),""),"")</f>
        <v/>
      </c>
      <c r="E54" s="85" t="str">
        <f>IF('Submission Template'!$BA$34=1,IF($AX54&gt;1,IF(AND('Submission Template'!U50&lt;&gt;"no",'Submission Template'!BT50&lt;&gt;""),STDEV(BD$36:BD54),""),""),"")</f>
        <v/>
      </c>
      <c r="F54" s="86" t="str">
        <f>IF('Submission Template'!$BA$34=1,IF('Submission Template'!BT50&lt;&gt;"",G53,""),"")</f>
        <v/>
      </c>
      <c r="G54" s="86" t="str">
        <f>IF(AND('Submission Template'!$BA$34=1,'Submission Template'!$C50&lt;&gt;""),IF(OR($AX54=1,$AX54=0),0,IF('Submission Template'!$C50="initial",$G53,IF('Submission Template'!U50="yes",MAX(($F54+'Submission Template'!BT50-('Submission Template'!S$26+0.25*$E54)),0),$G53))),"")</f>
        <v/>
      </c>
      <c r="H54" s="86" t="str">
        <f t="shared" si="5"/>
        <v/>
      </c>
      <c r="I54" s="87" t="str">
        <f t="shared" si="6"/>
        <v/>
      </c>
      <c r="J54" s="87" t="str">
        <f t="shared" si="7"/>
        <v/>
      </c>
      <c r="K54" s="88" t="str">
        <f>IF(G54&lt;&gt;"",IF($BA54=1,IF(AND(J54&lt;&gt;1,I54=1,D54&lt;='Submission Template'!S$26),1,0),K53),"")</f>
        <v/>
      </c>
      <c r="L54" s="82" t="str">
        <f>IF('Submission Template'!$BB$34=1,$AY54,"")</f>
        <v/>
      </c>
      <c r="M54" s="83" t="str">
        <f t="shared" si="2"/>
        <v/>
      </c>
      <c r="N54" s="84" t="str">
        <f>IF('Submission Template'!$BB$34=1,IF(AND('Submission Template'!Z50="yes",'Submission Template'!BY50&lt;&gt;""),ROUND(AVERAGE(BE$36:BE54),2),""),"")</f>
        <v/>
      </c>
      <c r="O54" s="85" t="str">
        <f>IF('Submission Template'!$BB$34=1,IF($AY54&gt;1,IF(AND('Submission Template'!Z50&lt;&gt;"no",'Submission Template'!BY50&lt;&gt;""),STDEV(BE$36:BE54),""),""),"")</f>
        <v/>
      </c>
      <c r="P54" s="86" t="str">
        <f>IF('Submission Template'!$BB$34=1,IF('Submission Template'!BY50&lt;&gt;"",Q53,""),"")</f>
        <v/>
      </c>
      <c r="Q54" s="86" t="str">
        <f>IF(AND('Submission Template'!$BB$34=1,'Submission Template'!$C50&lt;&gt;""),IF(OR($AY54=1,$AY54=0),0,IF('Submission Template'!$C50="initial",$Q53,IF('Submission Template'!Z50="yes",MAX(($P54+'Submission Template'!BY50-('Submission Template'!V$26+0.25*$O54)),0),$Q53))),"")</f>
        <v/>
      </c>
      <c r="R54" s="86" t="str">
        <f t="shared" si="8"/>
        <v/>
      </c>
      <c r="S54" s="87" t="str">
        <f t="shared" si="9"/>
        <v/>
      </c>
      <c r="T54" s="87" t="str">
        <f t="shared" si="10"/>
        <v/>
      </c>
      <c r="U54" s="88" t="str">
        <f>IF(Q54&lt;&gt;"",IF($BB54=1,IF(AND(T54&lt;&gt;1,S54=1,N54&lt;='Submission Template'!V$26),1,0),U53),"")</f>
        <v/>
      </c>
      <c r="V54" s="10"/>
      <c r="W54" s="10"/>
      <c r="X54" s="10"/>
      <c r="Y54" s="10"/>
      <c r="Z54" s="10"/>
      <c r="AA54" s="10"/>
      <c r="AB54" s="10"/>
      <c r="AC54" s="10"/>
      <c r="AD54" s="10"/>
      <c r="AE54" s="10"/>
      <c r="AF54" s="148"/>
      <c r="AG54" s="149" t="str">
        <f>IF(AND(OR('Submission Template'!U50="yes",AND('Submission Template'!Z50="yes",'Submission Template'!$P$16="yes")),'Submission Template'!AH50="yes"),"Test cannot be invalid AND included in CumSum",IF(OR(AND($Q54&gt;$R54,$N54&lt;&gt;""),AND($G54&gt;H54,$D54&lt;&gt;"")),"Warning:  CumSum statistic exceeds the Action Limit.",""))</f>
        <v/>
      </c>
      <c r="AH54" s="18"/>
      <c r="AI54" s="18"/>
      <c r="AJ54" s="18"/>
      <c r="AK54" s="150"/>
      <c r="AL54" s="187"/>
      <c r="AM54" s="6"/>
      <c r="AN54" s="6"/>
      <c r="AO54" s="6"/>
      <c r="AP54" s="6"/>
      <c r="AQ54" s="23"/>
      <c r="AR54" s="25">
        <f>IF(AND('Submission Template'!BT50&lt;&gt;"",'Submission Template'!S$26&lt;&gt;"",'Submission Template'!U50&lt;&gt;""),1,0)</f>
        <v>0</v>
      </c>
      <c r="AS54" s="25">
        <f>IF(AND('Submission Template'!BY50&lt;&gt;"",'Submission Template'!V$26&lt;&gt;"",'Submission Template'!Z50&lt;&gt;""),1,0)</f>
        <v>0</v>
      </c>
      <c r="AT54" s="25"/>
      <c r="AU54" s="25" t="str">
        <f t="shared" si="0"/>
        <v/>
      </c>
      <c r="AV54" s="25" t="str">
        <f t="shared" si="0"/>
        <v/>
      </c>
      <c r="AW54" s="25"/>
      <c r="AX54" s="25" t="str">
        <f>IF('Submission Template'!$C50&lt;&gt;"",IF('Submission Template'!BT50&lt;&gt;"",IF('Submission Template'!U50="yes",AX53+1,AX53),AX53),"")</f>
        <v/>
      </c>
      <c r="AY54" s="25" t="str">
        <f>IF('Submission Template'!$C50&lt;&gt;"",IF('Submission Template'!BY50&lt;&gt;"",IF('Submission Template'!Z50="yes",AY53+1,AY53),AY53),"")</f>
        <v/>
      </c>
      <c r="AZ54" s="25"/>
      <c r="BA54" s="25" t="str">
        <f>IF('Submission Template'!BT50&lt;&gt;"",IF('Submission Template'!U50="yes",1,0),"")</f>
        <v/>
      </c>
      <c r="BB54" s="25" t="str">
        <f>IF('Submission Template'!BY50&lt;&gt;"",IF('Submission Template'!Z50="yes",1,0),"")</f>
        <v/>
      </c>
      <c r="BC54" s="25"/>
      <c r="BD54" s="25" t="str">
        <f>IF(AND('Submission Template'!U50="yes",'Submission Template'!BT50&lt;&gt;""),'Submission Template'!BT50,"")</f>
        <v/>
      </c>
      <c r="BE54" s="25" t="str">
        <f>IF(AND('Submission Template'!Z50="yes",'Submission Template'!BY50&lt;&gt;""),'Submission Template'!BY50,"")</f>
        <v/>
      </c>
      <c r="BF54" s="25"/>
      <c r="BG54" s="25"/>
      <c r="BH54" s="25">
        <f t="shared" si="4"/>
        <v>18</v>
      </c>
      <c r="BI54" s="27">
        <v>1.74</v>
      </c>
      <c r="BJ54" s="25"/>
      <c r="BK54" s="40" t="str">
        <f>IF(AND($B54&lt;&gt;"",'Submission Template'!$BA$34=1),IF(AND('Submission Template'!U50="yes",$AX54&gt;1,'Submission Template'!BT50&lt;&gt;""),ROUND((($AU54*$E54)/($D54-'Submission Template'!S$26))^2+1,1),""),"")</f>
        <v/>
      </c>
      <c r="BL54" s="40" t="str">
        <f>IF(AND($L54&lt;&gt;"",'Submission Template'!$BB$34=1),IF(AND('Submission Template'!Z50="yes",$AY54&gt;1,'Submission Template'!BY50&lt;&gt;""),ROUND((($AV54*$O54)/($N54-'Submission Template'!V$26))^2+1,1),""),"")</f>
        <v/>
      </c>
      <c r="BM54" s="55">
        <f t="shared" si="3"/>
        <v>8</v>
      </c>
      <c r="BN54" s="6"/>
      <c r="BO54" s="6"/>
      <c r="BP54" s="6"/>
      <c r="BQ54" s="6"/>
      <c r="BR54" s="6"/>
      <c r="BS54" s="6"/>
      <c r="BT54" s="6"/>
      <c r="BU54" s="6"/>
      <c r="BV54" s="6"/>
      <c r="BW54" s="6"/>
      <c r="BX54" s="6"/>
      <c r="BY54" s="6"/>
      <c r="BZ54" s="6"/>
      <c r="CA54" s="6"/>
      <c r="CB54" s="6"/>
      <c r="CC54" s="6"/>
      <c r="CD54" s="6"/>
      <c r="CE54" s="6"/>
      <c r="CF54" s="65">
        <f>IF(AND('Submission Template'!C76="final",'Submission Template'!AH76="yes"),1,0)</f>
        <v>0</v>
      </c>
      <c r="CG54" s="65" t="str">
        <f>IF(AND('Submission Template'!$C76="final",'Submission Template'!$U76="yes",'Submission Template'!$AH76&lt;&gt;"yes"),$D80,$CG53)</f>
        <v/>
      </c>
      <c r="CH54" s="65" t="str">
        <f>IF(AND('Submission Template'!$C76="final",'Submission Template'!$U76="yes",'Submission Template'!$AH76&lt;&gt;"yes"),$C80,$CH53)</f>
        <v/>
      </c>
      <c r="CI54" s="65" t="str">
        <f>IF(AND('Submission Template'!$C76="final",'Submission Template'!$Z76="yes",'Submission Template'!$AH76&lt;&gt;"yes"),$N80,$CI53)</f>
        <v/>
      </c>
      <c r="CJ54" s="65" t="str">
        <f>IF(AND('Submission Template'!$C76="final",'Submission Template'!$Z76="yes",'Submission Template'!$AH76&lt;&gt;"yes"),$M80,$CJ53)</f>
        <v/>
      </c>
      <c r="CK54" s="6"/>
      <c r="CL54" s="6"/>
    </row>
    <row r="55" spans="1:90" x14ac:dyDescent="0.2">
      <c r="A55" s="10"/>
      <c r="B55" s="82" t="str">
        <f>IF('Submission Template'!$BA$34=1,$AX55,"")</f>
        <v/>
      </c>
      <c r="C55" s="83" t="str">
        <f t="shared" si="1"/>
        <v/>
      </c>
      <c r="D55" s="84" t="str">
        <f>IF('Submission Template'!$BA$34=1,IF(AND('Submission Template'!U51="yes",'Submission Template'!BT51&lt;&gt;""),ROUND(AVERAGE(BD$36:BD55),2),""),"")</f>
        <v/>
      </c>
      <c r="E55" s="85" t="str">
        <f>IF('Submission Template'!$BA$34=1,IF($AX55&gt;1,IF(AND('Submission Template'!U51&lt;&gt;"no",'Submission Template'!BT51&lt;&gt;""),STDEV(BD$36:BD55),""),""),"")</f>
        <v/>
      </c>
      <c r="F55" s="86" t="str">
        <f>IF('Submission Template'!$BA$34=1,IF('Submission Template'!BT51&lt;&gt;"",G54,""),"")</f>
        <v/>
      </c>
      <c r="G55" s="86" t="str">
        <f>IF(AND('Submission Template'!$BA$34=1,'Submission Template'!$C51&lt;&gt;""),IF(OR($AX55=1,$AX55=0),0,IF('Submission Template'!$C51="initial",$G54,IF('Submission Template'!U51="yes",MAX(($F55+'Submission Template'!BT51-('Submission Template'!S$26+0.25*$E55)),0),$G54))),"")</f>
        <v/>
      </c>
      <c r="H55" s="86" t="str">
        <f t="shared" si="5"/>
        <v/>
      </c>
      <c r="I55" s="87" t="str">
        <f t="shared" si="6"/>
        <v/>
      </c>
      <c r="J55" s="87" t="str">
        <f t="shared" si="7"/>
        <v/>
      </c>
      <c r="K55" s="88" t="str">
        <f>IF(G55&lt;&gt;"",IF($BA55=1,IF(AND(J55&lt;&gt;1,I55=1,D55&lt;='Submission Template'!S$26),1,0),K54),"")</f>
        <v/>
      </c>
      <c r="L55" s="82" t="str">
        <f>IF('Submission Template'!$BB$34=1,$AY55,"")</f>
        <v/>
      </c>
      <c r="M55" s="83" t="str">
        <f t="shared" si="2"/>
        <v/>
      </c>
      <c r="N55" s="84" t="str">
        <f>IF('Submission Template'!$BB$34=1,IF(AND('Submission Template'!Z51="yes",'Submission Template'!BY51&lt;&gt;""),ROUND(AVERAGE(BE$36:BE55),2),""),"")</f>
        <v/>
      </c>
      <c r="O55" s="85" t="str">
        <f>IF('Submission Template'!$BB$34=1,IF($AY55&gt;1,IF(AND('Submission Template'!Z51&lt;&gt;"no",'Submission Template'!BY51&lt;&gt;""),STDEV(BE$36:BE55),""),""),"")</f>
        <v/>
      </c>
      <c r="P55" s="86" t="str">
        <f>IF('Submission Template'!$BB$34=1,IF('Submission Template'!BY51&lt;&gt;"",Q54,""),"")</f>
        <v/>
      </c>
      <c r="Q55" s="86" t="str">
        <f>IF(AND('Submission Template'!$BB$34=1,'Submission Template'!$C51&lt;&gt;""),IF(OR($AY55=1,$AY55=0),0,IF('Submission Template'!$C51="initial",$Q54,IF('Submission Template'!Z51="yes",MAX(($P55+'Submission Template'!BY51-('Submission Template'!V$26+0.25*$O55)),0),$Q54))),"")</f>
        <v/>
      </c>
      <c r="R55" s="86" t="str">
        <f t="shared" si="8"/>
        <v/>
      </c>
      <c r="S55" s="87" t="str">
        <f t="shared" si="9"/>
        <v/>
      </c>
      <c r="T55" s="87" t="str">
        <f t="shared" si="10"/>
        <v/>
      </c>
      <c r="U55" s="88" t="str">
        <f>IF(Q55&lt;&gt;"",IF($BB55=1,IF(AND(T55&lt;&gt;1,S55=1,N55&lt;='Submission Template'!V$26),1,0),U54),"")</f>
        <v/>
      </c>
      <c r="V55" s="10"/>
      <c r="W55" s="10"/>
      <c r="X55" s="10"/>
      <c r="Y55" s="10"/>
      <c r="Z55" s="10"/>
      <c r="AA55" s="10"/>
      <c r="AB55" s="10"/>
      <c r="AC55" s="10"/>
      <c r="AD55" s="10"/>
      <c r="AE55" s="10"/>
      <c r="AF55" s="148"/>
      <c r="AG55" s="149" t="str">
        <f>IF(AND(OR('Submission Template'!U51="yes",AND('Submission Template'!Z51="yes",'Submission Template'!$P$16="yes")),'Submission Template'!AH51="yes"),"Test cannot be invalid AND included in CumSum",IF(OR(AND($Q55&gt;$R55,$N55&lt;&gt;""),AND($G55&gt;H55,$D55&lt;&gt;"")),"Warning:  CumSum statistic exceeds the Action Limit.",""))</f>
        <v/>
      </c>
      <c r="AH55" s="18"/>
      <c r="AI55" s="18"/>
      <c r="AJ55" s="18"/>
      <c r="AK55" s="150"/>
      <c r="AL55" s="187"/>
      <c r="AM55" s="6"/>
      <c r="AN55" s="6"/>
      <c r="AO55" s="6"/>
      <c r="AP55" s="6"/>
      <c r="AQ55" s="23"/>
      <c r="AR55" s="25">
        <f>IF(AND('Submission Template'!BT51&lt;&gt;"",'Submission Template'!S$26&lt;&gt;"",'Submission Template'!U51&lt;&gt;""),1,0)</f>
        <v>0</v>
      </c>
      <c r="AS55" s="25">
        <f>IF(AND('Submission Template'!BY51&lt;&gt;"",'Submission Template'!V$26&lt;&gt;"",'Submission Template'!Z51&lt;&gt;""),1,0)</f>
        <v>0</v>
      </c>
      <c r="AT55" s="25"/>
      <c r="AU55" s="25" t="str">
        <f t="shared" si="0"/>
        <v/>
      </c>
      <c r="AV55" s="25" t="str">
        <f t="shared" si="0"/>
        <v/>
      </c>
      <c r="AW55" s="25"/>
      <c r="AX55" s="25" t="str">
        <f>IF('Submission Template'!$C51&lt;&gt;"",IF('Submission Template'!BT51&lt;&gt;"",IF('Submission Template'!U51="yes",AX54+1,AX54),AX54),"")</f>
        <v/>
      </c>
      <c r="AY55" s="25" t="str">
        <f>IF('Submission Template'!$C51&lt;&gt;"",IF('Submission Template'!BY51&lt;&gt;"",IF('Submission Template'!Z51="yes",AY54+1,AY54),AY54),"")</f>
        <v/>
      </c>
      <c r="AZ55" s="25"/>
      <c r="BA55" s="25" t="str">
        <f>IF('Submission Template'!BT51&lt;&gt;"",IF('Submission Template'!U51="yes",1,0),"")</f>
        <v/>
      </c>
      <c r="BB55" s="25" t="str">
        <f>IF('Submission Template'!BY51&lt;&gt;"",IF('Submission Template'!Z51="yes",1,0),"")</f>
        <v/>
      </c>
      <c r="BC55" s="25"/>
      <c r="BD55" s="25" t="str">
        <f>IF(AND('Submission Template'!U51="yes",'Submission Template'!BT51&lt;&gt;""),'Submission Template'!BT51,"")</f>
        <v/>
      </c>
      <c r="BE55" s="25" t="str">
        <f>IF(AND('Submission Template'!Z51="yes",'Submission Template'!BY51&lt;&gt;""),'Submission Template'!BY51,"")</f>
        <v/>
      </c>
      <c r="BF55" s="25"/>
      <c r="BG55" s="25"/>
      <c r="BH55" s="25">
        <f t="shared" si="4"/>
        <v>19</v>
      </c>
      <c r="BI55" s="27">
        <v>1.73</v>
      </c>
      <c r="BJ55" s="25"/>
      <c r="BK55" s="40" t="str">
        <f>IF(AND($B55&lt;&gt;"",'Submission Template'!$BA$34=1),IF(AND('Submission Template'!U51="yes",$AX55&gt;1,'Submission Template'!BT51&lt;&gt;""),ROUND((($AU55*$E55)/($D55-'Submission Template'!S$26))^2+1,1),""),"")</f>
        <v/>
      </c>
      <c r="BL55" s="40" t="str">
        <f>IF(AND($L55&lt;&gt;"",'Submission Template'!$BB$34=1),IF(AND('Submission Template'!Z51="yes",$AY55&gt;1,'Submission Template'!BY51&lt;&gt;""),ROUND((($AV55*$O55)/($N55-'Submission Template'!V$26))^2+1,1),""),"")</f>
        <v/>
      </c>
      <c r="BM55" s="55">
        <f t="shared" si="3"/>
        <v>8</v>
      </c>
      <c r="BN55" s="6"/>
      <c r="BO55" s="6"/>
      <c r="BP55" s="6"/>
      <c r="BQ55" s="6"/>
      <c r="BR55" s="6"/>
      <c r="BS55" s="6"/>
      <c r="BT55" s="6"/>
      <c r="BU55" s="6"/>
      <c r="BV55" s="6"/>
      <c r="BW55" s="6"/>
      <c r="BX55" s="6"/>
      <c r="BY55" s="6"/>
      <c r="BZ55" s="6"/>
      <c r="CA55" s="6"/>
      <c r="CB55" s="6"/>
      <c r="CC55" s="6"/>
      <c r="CD55" s="6"/>
      <c r="CE55" s="6"/>
      <c r="CF55" s="65">
        <f>IF(AND('Submission Template'!C77="final",'Submission Template'!AH77="yes"),1,0)</f>
        <v>0</v>
      </c>
      <c r="CG55" s="65" t="str">
        <f>IF(AND('Submission Template'!$C77="final",'Submission Template'!$U77="yes",'Submission Template'!$AH77&lt;&gt;"yes"),$D81,$CG54)</f>
        <v/>
      </c>
      <c r="CH55" s="65" t="str">
        <f>IF(AND('Submission Template'!$C77="final",'Submission Template'!$U77="yes",'Submission Template'!$AH77&lt;&gt;"yes"),$C81,$CH54)</f>
        <v/>
      </c>
      <c r="CI55" s="65" t="str">
        <f>IF(AND('Submission Template'!$C77="final",'Submission Template'!$Z77="yes",'Submission Template'!$AH77&lt;&gt;"yes"),$N81,$CI54)</f>
        <v/>
      </c>
      <c r="CJ55" s="65" t="str">
        <f>IF(AND('Submission Template'!$C77="final",'Submission Template'!$Z77="yes",'Submission Template'!$AH77&lt;&gt;"yes"),$M81,$CJ54)</f>
        <v/>
      </c>
      <c r="CK55" s="6"/>
      <c r="CL55" s="6"/>
    </row>
    <row r="56" spans="1:90" x14ac:dyDescent="0.2">
      <c r="A56" s="10"/>
      <c r="B56" s="82" t="str">
        <f>IF('Submission Template'!$BA$34=1,$AX56,"")</f>
        <v/>
      </c>
      <c r="C56" s="83" t="str">
        <f t="shared" si="1"/>
        <v/>
      </c>
      <c r="D56" s="84" t="str">
        <f>IF('Submission Template'!$BA$34=1,IF(AND('Submission Template'!U52="yes",'Submission Template'!BT52&lt;&gt;""),ROUND(AVERAGE(BD$36:BD56),2),""),"")</f>
        <v/>
      </c>
      <c r="E56" s="85" t="str">
        <f>IF('Submission Template'!$BA$34=1,IF($AX56&gt;1,IF(AND('Submission Template'!U52&lt;&gt;"no",'Submission Template'!BT52&lt;&gt;""),STDEV(BD$36:BD56),""),""),"")</f>
        <v/>
      </c>
      <c r="F56" s="86" t="str">
        <f>IF('Submission Template'!$BA$34=1,IF('Submission Template'!BT52&lt;&gt;"",G55,""),"")</f>
        <v/>
      </c>
      <c r="G56" s="86" t="str">
        <f>IF(AND('Submission Template'!$BA$34=1,'Submission Template'!$C52&lt;&gt;""),IF(OR($AX56=1,$AX56=0),0,IF('Submission Template'!$C52="initial",$G55,IF('Submission Template'!U52="yes",MAX(($F56+'Submission Template'!BT52-('Submission Template'!S$26+0.25*$E56)),0),$G55))),"")</f>
        <v/>
      </c>
      <c r="H56" s="86" t="str">
        <f t="shared" si="5"/>
        <v/>
      </c>
      <c r="I56" s="87" t="str">
        <f t="shared" si="6"/>
        <v/>
      </c>
      <c r="J56" s="87" t="str">
        <f t="shared" si="7"/>
        <v/>
      </c>
      <c r="K56" s="88" t="str">
        <f>IF(G56&lt;&gt;"",IF($BA56=1,IF(AND(J56&lt;&gt;1,I56=1,D56&lt;='Submission Template'!S$26),1,0),K55),"")</f>
        <v/>
      </c>
      <c r="L56" s="82" t="str">
        <f>IF('Submission Template'!$BB$34=1,$AY56,"")</f>
        <v/>
      </c>
      <c r="M56" s="83" t="str">
        <f t="shared" si="2"/>
        <v/>
      </c>
      <c r="N56" s="84" t="str">
        <f>IF('Submission Template'!$BB$34=1,IF(AND('Submission Template'!Z52="yes",'Submission Template'!BY52&lt;&gt;""),ROUND(AVERAGE(BE$36:BE56),2),""),"")</f>
        <v/>
      </c>
      <c r="O56" s="85" t="str">
        <f>IF('Submission Template'!$BB$34=1,IF($AY56&gt;1,IF(AND('Submission Template'!Z52&lt;&gt;"no",'Submission Template'!BY52&lt;&gt;""),STDEV(BE$36:BE56),""),""),"")</f>
        <v/>
      </c>
      <c r="P56" s="86" t="str">
        <f>IF('Submission Template'!$BB$34=1,IF('Submission Template'!BY52&lt;&gt;"",Q55,""),"")</f>
        <v/>
      </c>
      <c r="Q56" s="86" t="str">
        <f>IF(AND('Submission Template'!$BB$34=1,'Submission Template'!$C52&lt;&gt;""),IF(OR($AY56=1,$AY56=0),0,IF('Submission Template'!$C52="initial",$Q55,IF('Submission Template'!Z52="yes",MAX(($P56+'Submission Template'!BY52-('Submission Template'!V$26+0.25*$O56)),0),$Q55))),"")</f>
        <v/>
      </c>
      <c r="R56" s="86" t="str">
        <f t="shared" si="8"/>
        <v/>
      </c>
      <c r="S56" s="87" t="str">
        <f t="shared" si="9"/>
        <v/>
      </c>
      <c r="T56" s="87" t="str">
        <f t="shared" si="10"/>
        <v/>
      </c>
      <c r="U56" s="88" t="str">
        <f>IF(Q56&lt;&gt;"",IF($BB56=1,IF(AND(T56&lt;&gt;1,S56=1,N56&lt;='Submission Template'!V$26),1,0),U55),"")</f>
        <v/>
      </c>
      <c r="V56" s="10"/>
      <c r="W56" s="10"/>
      <c r="X56" s="10"/>
      <c r="Y56" s="10"/>
      <c r="Z56" s="10"/>
      <c r="AA56" s="10"/>
      <c r="AB56" s="10"/>
      <c r="AC56" s="10"/>
      <c r="AD56" s="10"/>
      <c r="AE56" s="10"/>
      <c r="AF56" s="148"/>
      <c r="AG56" s="149" t="str">
        <f>IF(AND(OR('Submission Template'!U52="yes",AND('Submission Template'!Z52="yes",'Submission Template'!$P$16="yes")),'Submission Template'!AH52="yes"),"Test cannot be invalid AND included in CumSum",IF(OR(AND($Q56&gt;$R56,$N56&lt;&gt;""),AND($G56&gt;H56,$D56&lt;&gt;"")),"Warning:  CumSum statistic exceeds the Action Limit.",""))</f>
        <v/>
      </c>
      <c r="AH56" s="18"/>
      <c r="AI56" s="18"/>
      <c r="AJ56" s="18"/>
      <c r="AK56" s="150"/>
      <c r="AL56" s="187"/>
      <c r="AM56" s="6"/>
      <c r="AN56" s="6"/>
      <c r="AO56" s="6"/>
      <c r="AP56" s="6"/>
      <c r="AQ56" s="23"/>
      <c r="AR56" s="25">
        <f>IF(AND('Submission Template'!BT52&lt;&gt;"",'Submission Template'!S$26&lt;&gt;"",'Submission Template'!U52&lt;&gt;""),1,0)</f>
        <v>0</v>
      </c>
      <c r="AS56" s="25">
        <f>IF(AND('Submission Template'!BY52&lt;&gt;"",'Submission Template'!V$26&lt;&gt;"",'Submission Template'!Z52&lt;&gt;""),1,0)</f>
        <v>0</v>
      </c>
      <c r="AT56" s="25"/>
      <c r="AU56" s="25" t="str">
        <f t="shared" si="0"/>
        <v/>
      </c>
      <c r="AV56" s="25" t="str">
        <f t="shared" si="0"/>
        <v/>
      </c>
      <c r="AW56" s="25"/>
      <c r="AX56" s="25" t="str">
        <f>IF('Submission Template'!$C52&lt;&gt;"",IF('Submission Template'!BT52&lt;&gt;"",IF('Submission Template'!U52="yes",AX55+1,AX55),AX55),"")</f>
        <v/>
      </c>
      <c r="AY56" s="25" t="str">
        <f>IF('Submission Template'!$C52&lt;&gt;"",IF('Submission Template'!BY52&lt;&gt;"",IF('Submission Template'!Z52="yes",AY55+1,AY55),AY55),"")</f>
        <v/>
      </c>
      <c r="AZ56" s="25"/>
      <c r="BA56" s="25" t="str">
        <f>IF('Submission Template'!BT52&lt;&gt;"",IF('Submission Template'!U52="yes",1,0),"")</f>
        <v/>
      </c>
      <c r="BB56" s="25" t="str">
        <f>IF('Submission Template'!BY52&lt;&gt;"",IF('Submission Template'!Z52="yes",1,0),"")</f>
        <v/>
      </c>
      <c r="BC56" s="25"/>
      <c r="BD56" s="25" t="str">
        <f>IF(AND('Submission Template'!U52="yes",'Submission Template'!BT52&lt;&gt;""),'Submission Template'!BT52,"")</f>
        <v/>
      </c>
      <c r="BE56" s="25" t="str">
        <f>IF(AND('Submission Template'!Z52="yes",'Submission Template'!BY52&lt;&gt;""),'Submission Template'!BY52,"")</f>
        <v/>
      </c>
      <c r="BF56" s="25"/>
      <c r="BG56" s="25"/>
      <c r="BH56" s="25">
        <f t="shared" si="4"/>
        <v>20</v>
      </c>
      <c r="BI56" s="27">
        <v>1.73</v>
      </c>
      <c r="BJ56" s="25"/>
      <c r="BK56" s="40" t="str">
        <f>IF(AND($B56&lt;&gt;"",'Submission Template'!$BA$34=1),IF(AND('Submission Template'!U52="yes",$AX56&gt;1,'Submission Template'!BT52&lt;&gt;""),ROUND((($AU56*$E56)/($D56-'Submission Template'!S$26))^2+1,1),""),"")</f>
        <v/>
      </c>
      <c r="BL56" s="40" t="str">
        <f>IF(AND($L56&lt;&gt;"",'Submission Template'!$BB$34=1),IF(AND('Submission Template'!Z52="yes",$AY56&gt;1,'Submission Template'!BY52&lt;&gt;""),ROUND((($AV56*$O56)/($N56-'Submission Template'!V$26))^2+1,1),""),"")</f>
        <v/>
      </c>
      <c r="BM56" s="55">
        <f t="shared" si="3"/>
        <v>8</v>
      </c>
      <c r="BN56" s="6"/>
      <c r="BO56" s="6"/>
      <c r="BP56" s="6"/>
      <c r="BQ56" s="6"/>
      <c r="BR56" s="6"/>
      <c r="BS56" s="6"/>
      <c r="BT56" s="6"/>
      <c r="BU56" s="6"/>
      <c r="BV56" s="6"/>
      <c r="BW56" s="6"/>
      <c r="BX56" s="6"/>
      <c r="BY56" s="6"/>
      <c r="BZ56" s="6"/>
      <c r="CA56" s="6"/>
      <c r="CB56" s="6"/>
      <c r="CC56" s="6"/>
      <c r="CD56" s="6"/>
      <c r="CE56" s="6"/>
      <c r="CF56" s="65">
        <f>IF(AND('Submission Template'!C78="final",'Submission Template'!AH78="yes"),1,0)</f>
        <v>0</v>
      </c>
      <c r="CG56" s="65" t="str">
        <f>IF(AND('Submission Template'!$C78="final",'Submission Template'!$U78="yes",'Submission Template'!$AH78&lt;&gt;"yes"),$D82,$CG55)</f>
        <v/>
      </c>
      <c r="CH56" s="65" t="str">
        <f>IF(AND('Submission Template'!$C78="final",'Submission Template'!$U78="yes",'Submission Template'!$AH78&lt;&gt;"yes"),$C82,$CH55)</f>
        <v/>
      </c>
      <c r="CI56" s="65" t="str">
        <f>IF(AND('Submission Template'!$C78="final",'Submission Template'!$Z78="yes",'Submission Template'!$AH78&lt;&gt;"yes"),$N82,$CI55)</f>
        <v/>
      </c>
      <c r="CJ56" s="65" t="str">
        <f>IF(AND('Submission Template'!$C78="final",'Submission Template'!$Z78="yes",'Submission Template'!$AH78&lt;&gt;"yes"),$M82,$CJ55)</f>
        <v/>
      </c>
      <c r="CK56" s="6"/>
      <c r="CL56" s="6"/>
    </row>
    <row r="57" spans="1:90" x14ac:dyDescent="0.2">
      <c r="A57" s="10"/>
      <c r="B57" s="82" t="str">
        <f>IF('Submission Template'!$BA$34=1,$AX57,"")</f>
        <v/>
      </c>
      <c r="C57" s="83" t="str">
        <f t="shared" si="1"/>
        <v/>
      </c>
      <c r="D57" s="84" t="str">
        <f>IF('Submission Template'!$BA$34=1,IF(AND('Submission Template'!U53="yes",'Submission Template'!BT53&lt;&gt;""),ROUND(AVERAGE(BD$36:BD57),2),""),"")</f>
        <v/>
      </c>
      <c r="E57" s="85" t="str">
        <f>IF('Submission Template'!$BA$34=1,IF($AX57&gt;1,IF(AND('Submission Template'!U53&lt;&gt;"no",'Submission Template'!BT53&lt;&gt;""),STDEV(BD$36:BD57),""),""),"")</f>
        <v/>
      </c>
      <c r="F57" s="86" t="str">
        <f>IF('Submission Template'!$BA$34=1,IF('Submission Template'!BT53&lt;&gt;"",G56,""),"")</f>
        <v/>
      </c>
      <c r="G57" s="86" t="str">
        <f>IF(AND('Submission Template'!$BA$34=1,'Submission Template'!$C53&lt;&gt;""),IF(OR($AX57=1,$AX57=0),0,IF('Submission Template'!$C53="initial",$G56,IF('Submission Template'!U53="yes",MAX(($F57+'Submission Template'!BT53-('Submission Template'!S$26+0.25*$E57)),0),$G56))),"")</f>
        <v/>
      </c>
      <c r="H57" s="86" t="str">
        <f t="shared" si="5"/>
        <v/>
      </c>
      <c r="I57" s="87" t="str">
        <f t="shared" si="6"/>
        <v/>
      </c>
      <c r="J57" s="87" t="str">
        <f t="shared" si="7"/>
        <v/>
      </c>
      <c r="K57" s="88" t="str">
        <f>IF(G57&lt;&gt;"",IF($BA57=1,IF(AND(J57&lt;&gt;1,I57=1,D57&lt;='Submission Template'!S$26),1,0),K56),"")</f>
        <v/>
      </c>
      <c r="L57" s="82" t="str">
        <f>IF('Submission Template'!$BB$34=1,$AY57,"")</f>
        <v/>
      </c>
      <c r="M57" s="83" t="str">
        <f t="shared" si="2"/>
        <v/>
      </c>
      <c r="N57" s="84" t="str">
        <f>IF('Submission Template'!$BB$34=1,IF(AND('Submission Template'!Z53="yes",'Submission Template'!BY53&lt;&gt;""),ROUND(AVERAGE(BE$36:BE57),2),""),"")</f>
        <v/>
      </c>
      <c r="O57" s="85" t="str">
        <f>IF('Submission Template'!$BB$34=1,IF($AY57&gt;1,IF(AND('Submission Template'!Z53&lt;&gt;"no",'Submission Template'!BY53&lt;&gt;""),STDEV(BE$36:BE57),""),""),"")</f>
        <v/>
      </c>
      <c r="P57" s="86" t="str">
        <f>IF('Submission Template'!$BB$34=1,IF('Submission Template'!BY53&lt;&gt;"",Q56,""),"")</f>
        <v/>
      </c>
      <c r="Q57" s="86" t="str">
        <f>IF(AND('Submission Template'!$BB$34=1,'Submission Template'!$C53&lt;&gt;""),IF(OR($AY57=1,$AY57=0),0,IF('Submission Template'!$C53="initial",$Q56,IF('Submission Template'!Z53="yes",MAX(($P57+'Submission Template'!BY53-('Submission Template'!V$26+0.25*$O57)),0),$Q56))),"")</f>
        <v/>
      </c>
      <c r="R57" s="86" t="str">
        <f t="shared" si="8"/>
        <v/>
      </c>
      <c r="S57" s="87" t="str">
        <f t="shared" si="9"/>
        <v/>
      </c>
      <c r="T57" s="87" t="str">
        <f t="shared" si="10"/>
        <v/>
      </c>
      <c r="U57" s="88" t="str">
        <f>IF(Q57&lt;&gt;"",IF($BB57=1,IF(AND(T57&lt;&gt;1,S57=1,N57&lt;='Submission Template'!V$26),1,0),U56),"")</f>
        <v/>
      </c>
      <c r="V57" s="10"/>
      <c r="W57" s="10"/>
      <c r="X57" s="10"/>
      <c r="Y57" s="10"/>
      <c r="Z57" s="10"/>
      <c r="AA57" s="10"/>
      <c r="AB57" s="10"/>
      <c r="AC57" s="10"/>
      <c r="AD57" s="10"/>
      <c r="AE57" s="10"/>
      <c r="AF57" s="148"/>
      <c r="AG57" s="149" t="str">
        <f>IF(AND(OR('Submission Template'!U53="yes",AND('Submission Template'!Z53="yes",'Submission Template'!$P$16="yes")),'Submission Template'!AH53="yes"),"Test cannot be invalid AND included in CumSum",IF(OR(AND($Q57&gt;$R57,$N57&lt;&gt;""),AND($G57&gt;H57,$D57&lt;&gt;"")),"Warning:  CumSum statistic exceeds the Action Limit.",""))</f>
        <v/>
      </c>
      <c r="AH57" s="18"/>
      <c r="AI57" s="18"/>
      <c r="AJ57" s="18"/>
      <c r="AK57" s="150"/>
      <c r="AL57" s="187"/>
      <c r="AM57" s="6"/>
      <c r="AN57" s="6"/>
      <c r="AO57" s="6"/>
      <c r="AP57" s="6"/>
      <c r="AQ57" s="23"/>
      <c r="AR57" s="25">
        <f>IF(AND('Submission Template'!BT53&lt;&gt;"",'Submission Template'!S$26&lt;&gt;"",'Submission Template'!U53&lt;&gt;""),1,0)</f>
        <v>0</v>
      </c>
      <c r="AS57" s="25">
        <f>IF(AND('Submission Template'!BY53&lt;&gt;"",'Submission Template'!V$26&lt;&gt;"",'Submission Template'!Z53&lt;&gt;""),1,0)</f>
        <v>0</v>
      </c>
      <c r="AT57" s="25"/>
      <c r="AU57" s="25" t="str">
        <f t="shared" si="0"/>
        <v/>
      </c>
      <c r="AV57" s="25" t="str">
        <f t="shared" si="0"/>
        <v/>
      </c>
      <c r="AW57" s="25"/>
      <c r="AX57" s="25" t="str">
        <f>IF('Submission Template'!$C53&lt;&gt;"",IF('Submission Template'!BT53&lt;&gt;"",IF('Submission Template'!U53="yes",AX56+1,AX56),AX56),"")</f>
        <v/>
      </c>
      <c r="AY57" s="25" t="str">
        <f>IF('Submission Template'!$C53&lt;&gt;"",IF('Submission Template'!BY53&lt;&gt;"",IF('Submission Template'!Z53="yes",AY56+1,AY56),AY56),"")</f>
        <v/>
      </c>
      <c r="AZ57" s="25"/>
      <c r="BA57" s="25" t="str">
        <f>IF('Submission Template'!BT53&lt;&gt;"",IF('Submission Template'!U53="yes",1,0),"")</f>
        <v/>
      </c>
      <c r="BB57" s="25" t="str">
        <f>IF('Submission Template'!BY53&lt;&gt;"",IF('Submission Template'!Z53="yes",1,0),"")</f>
        <v/>
      </c>
      <c r="BC57" s="25"/>
      <c r="BD57" s="25" t="str">
        <f>IF(AND('Submission Template'!U53="yes",'Submission Template'!BT53&lt;&gt;""),'Submission Template'!BT53,"")</f>
        <v/>
      </c>
      <c r="BE57" s="25" t="str">
        <f>IF(AND('Submission Template'!Z53="yes",'Submission Template'!BY53&lt;&gt;""),'Submission Template'!BY53,"")</f>
        <v/>
      </c>
      <c r="BF57" s="25"/>
      <c r="BG57" s="25"/>
      <c r="BH57" s="25">
        <f t="shared" si="4"/>
        <v>21</v>
      </c>
      <c r="BI57" s="27">
        <v>1.72</v>
      </c>
      <c r="BJ57" s="25"/>
      <c r="BK57" s="40" t="str">
        <f>IF(AND($B57&lt;&gt;"",'Submission Template'!$BA$34=1),IF(AND('Submission Template'!U53="yes",$AX57&gt;1,'Submission Template'!BT53&lt;&gt;""),ROUND((($AU57*$E57)/($D57-'Submission Template'!S$26))^2+1,1),""),"")</f>
        <v/>
      </c>
      <c r="BL57" s="40" t="str">
        <f>IF(AND($L57&lt;&gt;"",'Submission Template'!$BB$34=1),IF(AND('Submission Template'!Z53="yes",$AY57&gt;1,'Submission Template'!BY53&lt;&gt;""),ROUND((($AV57*$O57)/($N57-'Submission Template'!V$26))^2+1,1),""),"")</f>
        <v/>
      </c>
      <c r="BM57" s="55">
        <f t="shared" si="3"/>
        <v>8</v>
      </c>
      <c r="BN57" s="6"/>
      <c r="BO57" s="6"/>
      <c r="BP57" s="6"/>
      <c r="BQ57" s="6"/>
      <c r="BR57" s="6"/>
      <c r="BS57" s="6"/>
      <c r="BT57" s="6"/>
      <c r="BU57" s="6"/>
      <c r="BV57" s="6"/>
      <c r="BW57" s="6"/>
      <c r="BX57" s="6"/>
      <c r="BY57" s="6"/>
      <c r="BZ57" s="6"/>
      <c r="CA57" s="6"/>
      <c r="CB57" s="6"/>
      <c r="CC57" s="6"/>
      <c r="CD57" s="6"/>
      <c r="CE57" s="6"/>
      <c r="CF57" s="65">
        <f>IF(AND('Submission Template'!C79="final",'Submission Template'!AH79="yes"),1,0)</f>
        <v>0</v>
      </c>
      <c r="CG57" s="65" t="str">
        <f>IF(AND('Submission Template'!$C79="final",'Submission Template'!$U79="yes",'Submission Template'!$AH79&lt;&gt;"yes"),$D83,$CG56)</f>
        <v/>
      </c>
      <c r="CH57" s="65" t="str">
        <f>IF(AND('Submission Template'!$C79="final",'Submission Template'!$U79="yes",'Submission Template'!$AH79&lt;&gt;"yes"),$C83,$CH56)</f>
        <v/>
      </c>
      <c r="CI57" s="65" t="str">
        <f>IF(AND('Submission Template'!$C79="final",'Submission Template'!$Z79="yes",'Submission Template'!$AH79&lt;&gt;"yes"),$N83,$CI56)</f>
        <v/>
      </c>
      <c r="CJ57" s="65" t="str">
        <f>IF(AND('Submission Template'!$C79="final",'Submission Template'!$Z79="yes",'Submission Template'!$AH79&lt;&gt;"yes"),$M83,$CJ56)</f>
        <v/>
      </c>
      <c r="CK57" s="6"/>
      <c r="CL57" s="6"/>
    </row>
    <row r="58" spans="1:90" x14ac:dyDescent="0.2">
      <c r="A58" s="10"/>
      <c r="B58" s="82" t="str">
        <f>IF('Submission Template'!$BA$34=1,$AX58,"")</f>
        <v/>
      </c>
      <c r="C58" s="83" t="str">
        <f t="shared" si="1"/>
        <v/>
      </c>
      <c r="D58" s="84" t="str">
        <f>IF('Submission Template'!$BA$34=1,IF(AND('Submission Template'!U54="yes",'Submission Template'!BT54&lt;&gt;""),ROUND(AVERAGE(BD$36:BD58),2),""),"")</f>
        <v/>
      </c>
      <c r="E58" s="85" t="str">
        <f>IF('Submission Template'!$BA$34=1,IF($AX58&gt;1,IF(AND('Submission Template'!U54&lt;&gt;"no",'Submission Template'!BT54&lt;&gt;""),STDEV(BD$36:BD58),""),""),"")</f>
        <v/>
      </c>
      <c r="F58" s="86" t="str">
        <f>IF('Submission Template'!$BA$34=1,IF('Submission Template'!BT54&lt;&gt;"",G57,""),"")</f>
        <v/>
      </c>
      <c r="G58" s="86" t="str">
        <f>IF(AND('Submission Template'!$BA$34=1,'Submission Template'!$C54&lt;&gt;""),IF(OR($AX58=1,$AX58=0),0,IF('Submission Template'!$C54="initial",$G57,IF('Submission Template'!U54="yes",MAX(($F58+'Submission Template'!BT54-('Submission Template'!S$26+0.25*$E58)),0),$G57))),"")</f>
        <v/>
      </c>
      <c r="H58" s="86" t="str">
        <f t="shared" si="5"/>
        <v/>
      </c>
      <c r="I58" s="87" t="str">
        <f t="shared" si="6"/>
        <v/>
      </c>
      <c r="J58" s="87" t="str">
        <f t="shared" si="7"/>
        <v/>
      </c>
      <c r="K58" s="88" t="str">
        <f>IF(G58&lt;&gt;"",IF($BA58=1,IF(AND(J58&lt;&gt;1,I58=1,D58&lt;='Submission Template'!S$26),1,0),K57),"")</f>
        <v/>
      </c>
      <c r="L58" s="82" t="str">
        <f>IF('Submission Template'!$BB$34=1,$AY58,"")</f>
        <v/>
      </c>
      <c r="M58" s="83" t="str">
        <f t="shared" si="2"/>
        <v/>
      </c>
      <c r="N58" s="84" t="str">
        <f>IF('Submission Template'!$BB$34=1,IF(AND('Submission Template'!Z54="yes",'Submission Template'!BY54&lt;&gt;""),ROUND(AVERAGE(BE$36:BE58),2),""),"")</f>
        <v/>
      </c>
      <c r="O58" s="85" t="str">
        <f>IF('Submission Template'!$BB$34=1,IF($AY58&gt;1,IF(AND('Submission Template'!Z54&lt;&gt;"no",'Submission Template'!BY54&lt;&gt;""),STDEV(BE$36:BE58),""),""),"")</f>
        <v/>
      </c>
      <c r="P58" s="86" t="str">
        <f>IF('Submission Template'!$BB$34=1,IF('Submission Template'!BY54&lt;&gt;"",Q57,""),"")</f>
        <v/>
      </c>
      <c r="Q58" s="86" t="str">
        <f>IF(AND('Submission Template'!$BB$34=1,'Submission Template'!$C54&lt;&gt;""),IF(OR($AY58=1,$AY58=0),0,IF('Submission Template'!$C54="initial",$Q57,IF('Submission Template'!Z54="yes",MAX(($P58+'Submission Template'!BY54-('Submission Template'!V$26+0.25*$O58)),0),$Q57))),"")</f>
        <v/>
      </c>
      <c r="R58" s="86" t="str">
        <f t="shared" si="8"/>
        <v/>
      </c>
      <c r="S58" s="87" t="str">
        <f t="shared" si="9"/>
        <v/>
      </c>
      <c r="T58" s="87" t="str">
        <f t="shared" si="10"/>
        <v/>
      </c>
      <c r="U58" s="88" t="str">
        <f>IF(Q58&lt;&gt;"",IF($BB58=1,IF(AND(T58&lt;&gt;1,S58=1,N58&lt;='Submission Template'!V$26),1,0),U57),"")</f>
        <v/>
      </c>
      <c r="V58" s="10"/>
      <c r="W58" s="10"/>
      <c r="X58" s="10"/>
      <c r="Y58" s="10"/>
      <c r="Z58" s="10"/>
      <c r="AA58" s="10"/>
      <c r="AB58" s="10"/>
      <c r="AC58" s="10"/>
      <c r="AD58" s="10"/>
      <c r="AE58" s="10"/>
      <c r="AF58" s="148"/>
      <c r="AG58" s="149" t="str">
        <f>IF(AND(OR('Submission Template'!U54="yes",AND('Submission Template'!Z54="yes",'Submission Template'!$P$16="yes")),'Submission Template'!AH54="yes"),"Test cannot be invalid AND included in CumSum",IF(OR(AND($Q58&gt;$R58,$N58&lt;&gt;""),AND($G58&gt;H58,$D58&lt;&gt;"")),"Warning:  CumSum statistic exceeds the Action Limit.",""))</f>
        <v/>
      </c>
      <c r="AH58" s="18"/>
      <c r="AI58" s="18"/>
      <c r="AJ58" s="18"/>
      <c r="AK58" s="150"/>
      <c r="AL58" s="187"/>
      <c r="AM58" s="6"/>
      <c r="AN58" s="6"/>
      <c r="AO58" s="6"/>
      <c r="AP58" s="6"/>
      <c r="AQ58" s="23"/>
      <c r="AR58" s="25">
        <f>IF(AND('Submission Template'!BT54&lt;&gt;"",'Submission Template'!S$26&lt;&gt;"",'Submission Template'!U54&lt;&gt;""),1,0)</f>
        <v>0</v>
      </c>
      <c r="AS58" s="25">
        <f>IF(AND('Submission Template'!BY54&lt;&gt;"",'Submission Template'!V$26&lt;&gt;"",'Submission Template'!Z54&lt;&gt;""),1,0)</f>
        <v>0</v>
      </c>
      <c r="AT58" s="25"/>
      <c r="AU58" s="25" t="str">
        <f t="shared" si="0"/>
        <v/>
      </c>
      <c r="AV58" s="25" t="str">
        <f t="shared" si="0"/>
        <v/>
      </c>
      <c r="AW58" s="25"/>
      <c r="AX58" s="25" t="str">
        <f>IF('Submission Template'!$C54&lt;&gt;"",IF('Submission Template'!BT54&lt;&gt;"",IF('Submission Template'!U54="yes",AX57+1,AX57),AX57),"")</f>
        <v/>
      </c>
      <c r="AY58" s="25" t="str">
        <f>IF('Submission Template'!$C54&lt;&gt;"",IF('Submission Template'!BY54&lt;&gt;"",IF('Submission Template'!Z54="yes",AY57+1,AY57),AY57),"")</f>
        <v/>
      </c>
      <c r="AZ58" s="25"/>
      <c r="BA58" s="25" t="str">
        <f>IF('Submission Template'!BT54&lt;&gt;"",IF('Submission Template'!U54="yes",1,0),"")</f>
        <v/>
      </c>
      <c r="BB58" s="25" t="str">
        <f>IF('Submission Template'!BY54&lt;&gt;"",IF('Submission Template'!Z54="yes",1,0),"")</f>
        <v/>
      </c>
      <c r="BC58" s="25"/>
      <c r="BD58" s="25" t="str">
        <f>IF(AND('Submission Template'!U54="yes",'Submission Template'!BT54&lt;&gt;""),'Submission Template'!BT54,"")</f>
        <v/>
      </c>
      <c r="BE58" s="25" t="str">
        <f>IF(AND('Submission Template'!Z54="yes",'Submission Template'!BY54&lt;&gt;""),'Submission Template'!BY54,"")</f>
        <v/>
      </c>
      <c r="BF58" s="25"/>
      <c r="BG58" s="25"/>
      <c r="BH58" s="25">
        <f t="shared" si="4"/>
        <v>22</v>
      </c>
      <c r="BI58" s="27">
        <v>1.72</v>
      </c>
      <c r="BJ58" s="25"/>
      <c r="BK58" s="40" t="str">
        <f>IF(AND($B58&lt;&gt;"",'Submission Template'!$BA$34=1),IF(AND('Submission Template'!U54="yes",$AX58&gt;1,'Submission Template'!BT54&lt;&gt;""),ROUND((($AU58*$E58)/($D58-'Submission Template'!S$26))^2+1,1),""),"")</f>
        <v/>
      </c>
      <c r="BL58" s="40" t="str">
        <f>IF(AND($L58&lt;&gt;"",'Submission Template'!$BB$34=1),IF(AND('Submission Template'!Z54="yes",$AY58&gt;1,'Submission Template'!BY54&lt;&gt;""),ROUND((($AV58*$O58)/($N58-'Submission Template'!V$26))^2+1,1),""),"")</f>
        <v/>
      </c>
      <c r="BM58" s="55">
        <f t="shared" si="3"/>
        <v>8</v>
      </c>
      <c r="BN58" s="6"/>
      <c r="BO58" s="6"/>
      <c r="BP58" s="6"/>
      <c r="BQ58" s="6"/>
      <c r="BR58" s="6"/>
      <c r="BS58" s="6"/>
      <c r="BT58" s="6"/>
      <c r="BU58" s="6"/>
      <c r="BV58" s="6"/>
      <c r="BW58" s="6"/>
      <c r="BX58" s="6"/>
      <c r="BY58" s="6"/>
      <c r="BZ58" s="6"/>
      <c r="CA58" s="6"/>
      <c r="CB58" s="6"/>
      <c r="CC58" s="6"/>
      <c r="CD58" s="6"/>
      <c r="CE58" s="6"/>
      <c r="CF58" s="65">
        <f>IF(AND('Submission Template'!C80="final",'Submission Template'!AH80="yes"),1,0)</f>
        <v>0</v>
      </c>
      <c r="CG58" s="65" t="str">
        <f>IF(AND('Submission Template'!$C80="final",'Submission Template'!$U80="yes",'Submission Template'!$AH80&lt;&gt;"yes"),$D84,$CG57)</f>
        <v/>
      </c>
      <c r="CH58" s="65" t="str">
        <f>IF(AND('Submission Template'!$C80="final",'Submission Template'!$U80="yes",'Submission Template'!$AH80&lt;&gt;"yes"),$C84,$CH57)</f>
        <v/>
      </c>
      <c r="CI58" s="65" t="str">
        <f>IF(AND('Submission Template'!$C80="final",'Submission Template'!$Z80="yes",'Submission Template'!$AH80&lt;&gt;"yes"),$N84,$CI57)</f>
        <v/>
      </c>
      <c r="CJ58" s="65" t="str">
        <f>IF(AND('Submission Template'!$C80="final",'Submission Template'!$Z80="yes",'Submission Template'!$AH80&lt;&gt;"yes"),$M84,$CJ57)</f>
        <v/>
      </c>
      <c r="CK58" s="6"/>
      <c r="CL58" s="6"/>
    </row>
    <row r="59" spans="1:90" x14ac:dyDescent="0.2">
      <c r="A59" s="10"/>
      <c r="B59" s="82" t="str">
        <f>IF('Submission Template'!$BA$34=1,$AX59,"")</f>
        <v/>
      </c>
      <c r="C59" s="83" t="str">
        <f t="shared" si="1"/>
        <v/>
      </c>
      <c r="D59" s="84" t="str">
        <f>IF('Submission Template'!$BA$34=1,IF(AND('Submission Template'!U55="yes",'Submission Template'!BT55&lt;&gt;""),ROUND(AVERAGE(BD$36:BD59),2),""),"")</f>
        <v/>
      </c>
      <c r="E59" s="85" t="str">
        <f>IF('Submission Template'!$BA$34=1,IF($AX59&gt;1,IF(AND('Submission Template'!U55&lt;&gt;"no",'Submission Template'!BT55&lt;&gt;""),STDEV(BD$36:BD59),""),""),"")</f>
        <v/>
      </c>
      <c r="F59" s="86" t="str">
        <f>IF('Submission Template'!$BA$34=1,IF('Submission Template'!BT55&lt;&gt;"",G58,""),"")</f>
        <v/>
      </c>
      <c r="G59" s="86" t="str">
        <f>IF(AND('Submission Template'!$BA$34=1,'Submission Template'!$C55&lt;&gt;""),IF(OR($AX59=1,$AX59=0),0,IF('Submission Template'!$C55="initial",$G58,IF('Submission Template'!U55="yes",MAX(($F59+'Submission Template'!BT55-('Submission Template'!S$26+0.25*$E59)),0),$G58))),"")</f>
        <v/>
      </c>
      <c r="H59" s="86" t="str">
        <f t="shared" si="5"/>
        <v/>
      </c>
      <c r="I59" s="87" t="str">
        <f t="shared" si="6"/>
        <v/>
      </c>
      <c r="J59" s="87" t="str">
        <f t="shared" si="7"/>
        <v/>
      </c>
      <c r="K59" s="88" t="str">
        <f>IF(G59&lt;&gt;"",IF($BA59=1,IF(AND(J59&lt;&gt;1,I59=1,D59&lt;='Submission Template'!S$26),1,0),K58),"")</f>
        <v/>
      </c>
      <c r="L59" s="82" t="str">
        <f>IF('Submission Template'!$BB$34=1,$AY59,"")</f>
        <v/>
      </c>
      <c r="M59" s="83" t="str">
        <f t="shared" si="2"/>
        <v/>
      </c>
      <c r="N59" s="84" t="str">
        <f>IF('Submission Template'!$BB$34=1,IF(AND('Submission Template'!Z55="yes",'Submission Template'!BY55&lt;&gt;""),ROUND(AVERAGE(BE$36:BE59),2),""),"")</f>
        <v/>
      </c>
      <c r="O59" s="85" t="str">
        <f>IF('Submission Template'!$BB$34=1,IF($AY59&gt;1,IF(AND('Submission Template'!Z55&lt;&gt;"no",'Submission Template'!BY55&lt;&gt;""),STDEV(BE$36:BE59),""),""),"")</f>
        <v/>
      </c>
      <c r="P59" s="86" t="str">
        <f>IF('Submission Template'!$BB$34=1,IF('Submission Template'!BY55&lt;&gt;"",Q58,""),"")</f>
        <v/>
      </c>
      <c r="Q59" s="86" t="str">
        <f>IF(AND('Submission Template'!$BB$34=1,'Submission Template'!$C55&lt;&gt;""),IF(OR($AY59=1,$AY59=0),0,IF('Submission Template'!$C55="initial",$Q58,IF('Submission Template'!Z55="yes",MAX(($P59+'Submission Template'!BY55-('Submission Template'!V$26+0.25*$O59)),0),$Q58))),"")</f>
        <v/>
      </c>
      <c r="R59" s="86" t="str">
        <f t="shared" si="8"/>
        <v/>
      </c>
      <c r="S59" s="87" t="str">
        <f t="shared" si="9"/>
        <v/>
      </c>
      <c r="T59" s="87" t="str">
        <f t="shared" si="10"/>
        <v/>
      </c>
      <c r="U59" s="88" t="str">
        <f>IF(Q59&lt;&gt;"",IF($BB59=1,IF(AND(T59&lt;&gt;1,S59=1,N59&lt;='Submission Template'!V$26),1,0),U58),"")</f>
        <v/>
      </c>
      <c r="V59" s="10"/>
      <c r="W59" s="10"/>
      <c r="X59" s="10"/>
      <c r="Y59" s="10"/>
      <c r="Z59" s="10"/>
      <c r="AA59" s="10"/>
      <c r="AB59" s="10"/>
      <c r="AC59" s="10"/>
      <c r="AD59" s="10"/>
      <c r="AE59" s="10"/>
      <c r="AF59" s="148"/>
      <c r="AG59" s="149" t="str">
        <f>IF(AND(OR('Submission Template'!U55="yes",AND('Submission Template'!Z55="yes",'Submission Template'!$P$16="yes")),'Submission Template'!AH55="yes"),"Test cannot be invalid AND included in CumSum",IF(OR(AND($Q59&gt;$R59,$N59&lt;&gt;""),AND($G59&gt;H59,$D59&lt;&gt;"")),"Warning:  CumSum statistic exceeds the Action Limit.",""))</f>
        <v/>
      </c>
      <c r="AH59" s="18"/>
      <c r="AI59" s="18"/>
      <c r="AJ59" s="18"/>
      <c r="AK59" s="150"/>
      <c r="AL59" s="187"/>
      <c r="AM59" s="6"/>
      <c r="AN59" s="6"/>
      <c r="AO59" s="6"/>
      <c r="AP59" s="6"/>
      <c r="AQ59" s="23"/>
      <c r="AR59" s="25">
        <f>IF(AND('Submission Template'!BT55&lt;&gt;"",'Submission Template'!S$26&lt;&gt;"",'Submission Template'!U55&lt;&gt;""),1,0)</f>
        <v>0</v>
      </c>
      <c r="AS59" s="25">
        <f>IF(AND('Submission Template'!BY55&lt;&gt;"",'Submission Template'!V$26&lt;&gt;"",'Submission Template'!Z55&lt;&gt;""),1,0)</f>
        <v>0</v>
      </c>
      <c r="AT59" s="25"/>
      <c r="AU59" s="25" t="str">
        <f t="shared" si="0"/>
        <v/>
      </c>
      <c r="AV59" s="25" t="str">
        <f t="shared" si="0"/>
        <v/>
      </c>
      <c r="AW59" s="25"/>
      <c r="AX59" s="25" t="str">
        <f>IF('Submission Template'!$C55&lt;&gt;"",IF('Submission Template'!BT55&lt;&gt;"",IF('Submission Template'!U55="yes",AX58+1,AX58),AX58),"")</f>
        <v/>
      </c>
      <c r="AY59" s="25" t="str">
        <f>IF('Submission Template'!$C55&lt;&gt;"",IF('Submission Template'!BY55&lt;&gt;"",IF('Submission Template'!Z55="yes",AY58+1,AY58),AY58),"")</f>
        <v/>
      </c>
      <c r="AZ59" s="25"/>
      <c r="BA59" s="25" t="str">
        <f>IF('Submission Template'!BT55&lt;&gt;"",IF('Submission Template'!U55="yes",1,0),"")</f>
        <v/>
      </c>
      <c r="BB59" s="25" t="str">
        <f>IF('Submission Template'!BY55&lt;&gt;"",IF('Submission Template'!Z55="yes",1,0),"")</f>
        <v/>
      </c>
      <c r="BC59" s="25"/>
      <c r="BD59" s="25" t="str">
        <f>IF(AND('Submission Template'!U55="yes",'Submission Template'!BT55&lt;&gt;""),'Submission Template'!BT55,"")</f>
        <v/>
      </c>
      <c r="BE59" s="25" t="str">
        <f>IF(AND('Submission Template'!Z55="yes",'Submission Template'!BY55&lt;&gt;""),'Submission Template'!BY55,"")</f>
        <v/>
      </c>
      <c r="BF59" s="25"/>
      <c r="BG59" s="25"/>
      <c r="BH59" s="25">
        <f t="shared" si="4"/>
        <v>23</v>
      </c>
      <c r="BI59" s="27">
        <v>1.72</v>
      </c>
      <c r="BJ59" s="25"/>
      <c r="BK59" s="40" t="str">
        <f>IF(AND($B59&lt;&gt;"",'Submission Template'!$BA$34=1),IF(AND('Submission Template'!U55="yes",$AX59&gt;1,'Submission Template'!BT55&lt;&gt;""),ROUND((($AU59*$E59)/($D59-'Submission Template'!S$26))^2+1,1),""),"")</f>
        <v/>
      </c>
      <c r="BL59" s="40" t="str">
        <f>IF(AND($L59&lt;&gt;"",'Submission Template'!$BB$34=1),IF(AND('Submission Template'!Z55="yes",$AY59&gt;1,'Submission Template'!BY55&lt;&gt;""),ROUND((($AV59*$O59)/($N59-'Submission Template'!V$26))^2+1,1),""),"")</f>
        <v/>
      </c>
      <c r="BM59" s="55">
        <f t="shared" si="3"/>
        <v>8</v>
      </c>
      <c r="BN59" s="6"/>
      <c r="BO59" s="6"/>
      <c r="BP59" s="6"/>
      <c r="BQ59" s="6"/>
      <c r="BR59" s="6"/>
      <c r="BS59" s="6"/>
      <c r="BT59" s="6"/>
      <c r="BU59" s="6"/>
      <c r="BV59" s="6"/>
      <c r="BW59" s="6"/>
      <c r="BX59" s="6"/>
      <c r="BY59" s="6"/>
      <c r="BZ59" s="6"/>
      <c r="CA59" s="6"/>
      <c r="CB59" s="6"/>
      <c r="CC59" s="6"/>
      <c r="CD59" s="6"/>
      <c r="CE59" s="6"/>
      <c r="CF59" s="65">
        <f>IF(AND('Submission Template'!C81="final",'Submission Template'!AH81="yes"),1,0)</f>
        <v>0</v>
      </c>
      <c r="CG59" s="65" t="str">
        <f>IF(AND('Submission Template'!$C81="final",'Submission Template'!$U81="yes",'Submission Template'!$AH81&lt;&gt;"yes"),$D85,$CG58)</f>
        <v/>
      </c>
      <c r="CH59" s="65" t="str">
        <f>IF(AND('Submission Template'!$C81="final",'Submission Template'!$U81="yes",'Submission Template'!$AH81&lt;&gt;"yes"),$C85,$CH58)</f>
        <v/>
      </c>
      <c r="CI59" s="65" t="str">
        <f>IF(AND('Submission Template'!$C81="final",'Submission Template'!$Z81="yes",'Submission Template'!$AH81&lt;&gt;"yes"),$N85,$CI58)</f>
        <v/>
      </c>
      <c r="CJ59" s="65" t="str">
        <f>IF(AND('Submission Template'!$C81="final",'Submission Template'!$Z81="yes",'Submission Template'!$AH81&lt;&gt;"yes"),$M85,$CJ58)</f>
        <v/>
      </c>
      <c r="CK59" s="6"/>
      <c r="CL59" s="6"/>
    </row>
    <row r="60" spans="1:90" x14ac:dyDescent="0.2">
      <c r="A60" s="10"/>
      <c r="B60" s="82" t="str">
        <f>IF('Submission Template'!$BA$34=1,$AX60,"")</f>
        <v/>
      </c>
      <c r="C60" s="83" t="str">
        <f t="shared" si="1"/>
        <v/>
      </c>
      <c r="D60" s="84" t="str">
        <f>IF('Submission Template'!$BA$34=1,IF(AND('Submission Template'!U56="yes",'Submission Template'!BT56&lt;&gt;""),ROUND(AVERAGE(BD$36:BD60),2),""),"")</f>
        <v/>
      </c>
      <c r="E60" s="85" t="str">
        <f>IF('Submission Template'!$BA$34=1,IF($AX60&gt;1,IF(AND('Submission Template'!U56&lt;&gt;"no",'Submission Template'!BT56&lt;&gt;""),STDEV(BD$36:BD60),""),""),"")</f>
        <v/>
      </c>
      <c r="F60" s="86" t="str">
        <f>IF('Submission Template'!$BA$34=1,IF('Submission Template'!BT56&lt;&gt;"",G59,""),"")</f>
        <v/>
      </c>
      <c r="G60" s="86" t="str">
        <f>IF(AND('Submission Template'!$BA$34=1,'Submission Template'!$C56&lt;&gt;""),IF(OR($AX60=1,$AX60=0),0,IF('Submission Template'!$C56="initial",$G59,IF('Submission Template'!U56="yes",MAX(($F60+'Submission Template'!BT56-('Submission Template'!S$26+0.25*$E60)),0),$G59))),"")</f>
        <v/>
      </c>
      <c r="H60" s="86" t="str">
        <f t="shared" si="5"/>
        <v/>
      </c>
      <c r="I60" s="87" t="str">
        <f t="shared" si="6"/>
        <v/>
      </c>
      <c r="J60" s="87" t="str">
        <f t="shared" si="7"/>
        <v/>
      </c>
      <c r="K60" s="88" t="str">
        <f>IF(G60&lt;&gt;"",IF($BA60=1,IF(AND(J60&lt;&gt;1,I60=1,D60&lt;='Submission Template'!S$26),1,0),K59),"")</f>
        <v/>
      </c>
      <c r="L60" s="82" t="str">
        <f>IF('Submission Template'!$BB$34=1,$AY60,"")</f>
        <v/>
      </c>
      <c r="M60" s="83" t="str">
        <f t="shared" si="2"/>
        <v/>
      </c>
      <c r="N60" s="84" t="str">
        <f>IF('Submission Template'!$BB$34=1,IF(AND('Submission Template'!Z56="yes",'Submission Template'!BY56&lt;&gt;""),ROUND(AVERAGE(BE$36:BE60),2),""),"")</f>
        <v/>
      </c>
      <c r="O60" s="85" t="str">
        <f>IF('Submission Template'!$BB$34=1,IF($AY60&gt;1,IF(AND('Submission Template'!Z56&lt;&gt;"no",'Submission Template'!BY56&lt;&gt;""),STDEV(BE$36:BE60),""),""),"")</f>
        <v/>
      </c>
      <c r="P60" s="86" t="str">
        <f>IF('Submission Template'!$BB$34=1,IF('Submission Template'!BY56&lt;&gt;"",Q59,""),"")</f>
        <v/>
      </c>
      <c r="Q60" s="86" t="str">
        <f>IF(AND('Submission Template'!$BB$34=1,'Submission Template'!$C56&lt;&gt;""),IF(OR($AY60=1,$AY60=0),0,IF('Submission Template'!$C56="initial",$Q59,IF('Submission Template'!Z56="yes",MAX(($P60+'Submission Template'!BY56-('Submission Template'!V$26+0.25*$O60)),0),$Q59))),"")</f>
        <v/>
      </c>
      <c r="R60" s="86" t="str">
        <f t="shared" si="8"/>
        <v/>
      </c>
      <c r="S60" s="87" t="str">
        <f t="shared" si="9"/>
        <v/>
      </c>
      <c r="T60" s="87" t="str">
        <f t="shared" si="10"/>
        <v/>
      </c>
      <c r="U60" s="88" t="str">
        <f>IF(Q60&lt;&gt;"",IF($BB60=1,IF(AND(T60&lt;&gt;1,S60=1,N60&lt;='Submission Template'!V$26),1,0),U59),"")</f>
        <v/>
      </c>
      <c r="V60" s="10"/>
      <c r="W60" s="10"/>
      <c r="X60" s="10"/>
      <c r="Y60" s="10"/>
      <c r="Z60" s="10"/>
      <c r="AA60" s="10"/>
      <c r="AB60" s="10"/>
      <c r="AC60" s="10"/>
      <c r="AD60" s="10"/>
      <c r="AE60" s="10"/>
      <c r="AF60" s="148"/>
      <c r="AG60" s="149" t="str">
        <f>IF(AND(OR('Submission Template'!U56="yes",AND('Submission Template'!Z56="yes",'Submission Template'!$P$16="yes")),'Submission Template'!AH56="yes"),"Test cannot be invalid AND included in CumSum",IF(OR(AND($Q60&gt;$R60,$N60&lt;&gt;""),AND($G60&gt;H60,$D60&lt;&gt;"")),"Warning:  CumSum statistic exceeds the Action Limit.",""))</f>
        <v/>
      </c>
      <c r="AH60" s="18"/>
      <c r="AI60" s="18"/>
      <c r="AJ60" s="18"/>
      <c r="AK60" s="150"/>
      <c r="AL60" s="187"/>
      <c r="AM60" s="6"/>
      <c r="AN60" s="6"/>
      <c r="AO60" s="6"/>
      <c r="AP60" s="6"/>
      <c r="AQ60" s="23"/>
      <c r="AR60" s="25">
        <f>IF(AND('Submission Template'!BT56&lt;&gt;"",'Submission Template'!S$26&lt;&gt;"",'Submission Template'!U56&lt;&gt;""),1,0)</f>
        <v>0</v>
      </c>
      <c r="AS60" s="25">
        <f>IF(AND('Submission Template'!BY56&lt;&gt;"",'Submission Template'!V$26&lt;&gt;"",'Submission Template'!Z56&lt;&gt;""),1,0)</f>
        <v>0</v>
      </c>
      <c r="AT60" s="25"/>
      <c r="AU60" s="25" t="str">
        <f t="shared" si="0"/>
        <v/>
      </c>
      <c r="AV60" s="25" t="str">
        <f t="shared" si="0"/>
        <v/>
      </c>
      <c r="AW60" s="25"/>
      <c r="AX60" s="25" t="str">
        <f>IF('Submission Template'!$C56&lt;&gt;"",IF('Submission Template'!BT56&lt;&gt;"",IF('Submission Template'!U56="yes",AX59+1,AX59),AX59),"")</f>
        <v/>
      </c>
      <c r="AY60" s="25" t="str">
        <f>IF('Submission Template'!$C56&lt;&gt;"",IF('Submission Template'!BY56&lt;&gt;"",IF('Submission Template'!Z56="yes",AY59+1,AY59),AY59),"")</f>
        <v/>
      </c>
      <c r="AZ60" s="25"/>
      <c r="BA60" s="25" t="str">
        <f>IF('Submission Template'!BT56&lt;&gt;"",IF('Submission Template'!U56="yes",1,0),"")</f>
        <v/>
      </c>
      <c r="BB60" s="25" t="str">
        <f>IF('Submission Template'!BY56&lt;&gt;"",IF('Submission Template'!Z56="yes",1,0),"")</f>
        <v/>
      </c>
      <c r="BC60" s="25"/>
      <c r="BD60" s="25" t="str">
        <f>IF(AND('Submission Template'!U56="yes",'Submission Template'!BT56&lt;&gt;""),'Submission Template'!BT56,"")</f>
        <v/>
      </c>
      <c r="BE60" s="25" t="str">
        <f>IF(AND('Submission Template'!Z56="yes",'Submission Template'!BY56&lt;&gt;""),'Submission Template'!BY56,"")</f>
        <v/>
      </c>
      <c r="BF60" s="25"/>
      <c r="BG60" s="25"/>
      <c r="BH60" s="25">
        <f t="shared" si="4"/>
        <v>24</v>
      </c>
      <c r="BI60" s="27">
        <v>1.71</v>
      </c>
      <c r="BJ60" s="25"/>
      <c r="BK60" s="40" t="str">
        <f>IF(AND($B60&lt;&gt;"",'Submission Template'!$BA$34=1),IF(AND('Submission Template'!U56="yes",$AX60&gt;1,'Submission Template'!BT56&lt;&gt;""),ROUND((($AU60*$E60)/($D60-'Submission Template'!S$26))^2+1,1),""),"")</f>
        <v/>
      </c>
      <c r="BL60" s="40" t="str">
        <f>IF(AND($L60&lt;&gt;"",'Submission Template'!$BB$34=1),IF(AND('Submission Template'!Z56="yes",$AY60&gt;1,'Submission Template'!BY56&lt;&gt;""),ROUND((($AV60*$O60)/($N60-'Submission Template'!V$26))^2+1,1),""),"")</f>
        <v/>
      </c>
      <c r="BM60" s="55">
        <f t="shared" si="3"/>
        <v>8</v>
      </c>
      <c r="BN60" s="6"/>
      <c r="BO60" s="6"/>
      <c r="BP60" s="6"/>
      <c r="BQ60" s="6"/>
      <c r="BR60" s="6"/>
      <c r="BS60" s="6"/>
      <c r="BT60" s="6"/>
      <c r="BU60" s="6"/>
      <c r="BV60" s="6"/>
      <c r="BW60" s="6"/>
      <c r="BX60" s="6"/>
      <c r="BY60" s="6"/>
      <c r="BZ60" s="6"/>
      <c r="CA60" s="6"/>
      <c r="CB60" s="6"/>
      <c r="CC60" s="6"/>
      <c r="CD60" s="6"/>
      <c r="CE60" s="6"/>
      <c r="CF60" s="65">
        <f>IF(AND('Submission Template'!C82="final",'Submission Template'!AH82="yes"),1,0)</f>
        <v>0</v>
      </c>
      <c r="CG60" s="65" t="str">
        <f>IF(AND('Submission Template'!$C82="final",'Submission Template'!$U82="yes",'Submission Template'!$AH82&lt;&gt;"yes"),$D86,$CG59)</f>
        <v/>
      </c>
      <c r="CH60" s="65" t="str">
        <f>IF(AND('Submission Template'!$C82="final",'Submission Template'!$U82="yes",'Submission Template'!$AH82&lt;&gt;"yes"),$C86,$CH59)</f>
        <v/>
      </c>
      <c r="CI60" s="65" t="str">
        <f>IF(AND('Submission Template'!$C82="final",'Submission Template'!$Z82="yes",'Submission Template'!$AH82&lt;&gt;"yes"),$N86,$CI59)</f>
        <v/>
      </c>
      <c r="CJ60" s="65" t="str">
        <f>IF(AND('Submission Template'!$C82="final",'Submission Template'!$Z82="yes",'Submission Template'!$AH82&lt;&gt;"yes"),$M86,$CJ59)</f>
        <v/>
      </c>
      <c r="CK60" s="6"/>
      <c r="CL60" s="6"/>
    </row>
    <row r="61" spans="1:90" x14ac:dyDescent="0.2">
      <c r="A61" s="10"/>
      <c r="B61" s="82" t="str">
        <f>IF('Submission Template'!$BA$34=1,$AX61,"")</f>
        <v/>
      </c>
      <c r="C61" s="83" t="str">
        <f t="shared" si="1"/>
        <v/>
      </c>
      <c r="D61" s="84" t="str">
        <f>IF('Submission Template'!$BA$34=1,IF(AND('Submission Template'!U57="yes",'Submission Template'!BT57&lt;&gt;""),ROUND(AVERAGE(BD$36:BD61),2),""),"")</f>
        <v/>
      </c>
      <c r="E61" s="85" t="str">
        <f>IF('Submission Template'!$BA$34=1,IF($AX61&gt;1,IF(AND('Submission Template'!U57&lt;&gt;"no",'Submission Template'!BT57&lt;&gt;""),STDEV(BD$36:BD61),""),""),"")</f>
        <v/>
      </c>
      <c r="F61" s="86" t="str">
        <f>IF('Submission Template'!$BA$34=1,IF('Submission Template'!BT57&lt;&gt;"",G60,""),"")</f>
        <v/>
      </c>
      <c r="G61" s="86" t="str">
        <f>IF(AND('Submission Template'!$BA$34=1,'Submission Template'!$C57&lt;&gt;""),IF(OR($AX61=1,$AX61=0),0,IF('Submission Template'!$C57="initial",$G60,IF('Submission Template'!U57="yes",MAX(($F61+'Submission Template'!BT57-('Submission Template'!S$26+0.25*$E61)),0),$G60))),"")</f>
        <v/>
      </c>
      <c r="H61" s="86" t="str">
        <f t="shared" si="5"/>
        <v/>
      </c>
      <c r="I61" s="87" t="str">
        <f t="shared" si="6"/>
        <v/>
      </c>
      <c r="J61" s="87" t="str">
        <f t="shared" si="7"/>
        <v/>
      </c>
      <c r="K61" s="88" t="str">
        <f>IF(G61&lt;&gt;"",IF($BA61=1,IF(AND(J61&lt;&gt;1,I61=1,D61&lt;='Submission Template'!S$26),1,0),K60),"")</f>
        <v/>
      </c>
      <c r="L61" s="82" t="str">
        <f>IF('Submission Template'!$BB$34=1,$AY61,"")</f>
        <v/>
      </c>
      <c r="M61" s="83" t="str">
        <f t="shared" si="2"/>
        <v/>
      </c>
      <c r="N61" s="84" t="str">
        <f>IF('Submission Template'!$BB$34=1,IF(AND('Submission Template'!Z57="yes",'Submission Template'!BY57&lt;&gt;""),ROUND(AVERAGE(BE$36:BE61),2),""),"")</f>
        <v/>
      </c>
      <c r="O61" s="85" t="str">
        <f>IF('Submission Template'!$BB$34=1,IF($AY61&gt;1,IF(AND('Submission Template'!Z57&lt;&gt;"no",'Submission Template'!BY57&lt;&gt;""),STDEV(BE$36:BE61),""),""),"")</f>
        <v/>
      </c>
      <c r="P61" s="86" t="str">
        <f>IF('Submission Template'!$BB$34=1,IF('Submission Template'!BY57&lt;&gt;"",Q60,""),"")</f>
        <v/>
      </c>
      <c r="Q61" s="86" t="str">
        <f>IF(AND('Submission Template'!$BB$34=1,'Submission Template'!$C57&lt;&gt;""),IF(OR($AY61=1,$AY61=0),0,IF('Submission Template'!$C57="initial",$Q60,IF('Submission Template'!Z57="yes",MAX(($P61+'Submission Template'!BY57-('Submission Template'!V$26+0.25*$O61)),0),$Q60))),"")</f>
        <v/>
      </c>
      <c r="R61" s="86" t="str">
        <f t="shared" si="8"/>
        <v/>
      </c>
      <c r="S61" s="87" t="str">
        <f t="shared" si="9"/>
        <v/>
      </c>
      <c r="T61" s="87" t="str">
        <f t="shared" si="10"/>
        <v/>
      </c>
      <c r="U61" s="88" t="str">
        <f>IF(Q61&lt;&gt;"",IF($BB61=1,IF(AND(T61&lt;&gt;1,S61=1,N61&lt;='Submission Template'!V$26),1,0),U60),"")</f>
        <v/>
      </c>
      <c r="V61" s="10"/>
      <c r="W61" s="10"/>
      <c r="X61" s="10"/>
      <c r="Y61" s="10"/>
      <c r="Z61" s="10"/>
      <c r="AA61" s="10"/>
      <c r="AB61" s="10"/>
      <c r="AC61" s="10"/>
      <c r="AD61" s="10"/>
      <c r="AE61" s="10"/>
      <c r="AF61" s="148"/>
      <c r="AG61" s="149" t="str">
        <f>IF(AND(OR('Submission Template'!U57="yes",AND('Submission Template'!Z57="yes",'Submission Template'!$P$16="yes")),'Submission Template'!AH57="yes"),"Test cannot be invalid AND included in CumSum",IF(OR(AND($Q61&gt;$R61,$N61&lt;&gt;""),AND($G61&gt;H61,$D61&lt;&gt;"")),"Warning:  CumSum statistic exceeds the Action Limit.",""))</f>
        <v/>
      </c>
      <c r="AH61" s="18"/>
      <c r="AI61" s="18"/>
      <c r="AJ61" s="18"/>
      <c r="AK61" s="150"/>
      <c r="AL61" s="187"/>
      <c r="AM61" s="6"/>
      <c r="AN61" s="6"/>
      <c r="AO61" s="6"/>
      <c r="AP61" s="6"/>
      <c r="AQ61" s="23"/>
      <c r="AR61" s="25">
        <f>IF(AND('Submission Template'!BT57&lt;&gt;"",'Submission Template'!S$26&lt;&gt;"",'Submission Template'!U57&lt;&gt;""),1,0)</f>
        <v>0</v>
      </c>
      <c r="AS61" s="25">
        <f>IF(AND('Submission Template'!BY57&lt;&gt;"",'Submission Template'!V$26&lt;&gt;"",'Submission Template'!Z57&lt;&gt;""),1,0)</f>
        <v>0</v>
      </c>
      <c r="AT61" s="25"/>
      <c r="AU61" s="25" t="str">
        <f t="shared" si="0"/>
        <v/>
      </c>
      <c r="AV61" s="25" t="str">
        <f t="shared" si="0"/>
        <v/>
      </c>
      <c r="AW61" s="25"/>
      <c r="AX61" s="25" t="str">
        <f>IF('Submission Template'!$C57&lt;&gt;"",IF('Submission Template'!BT57&lt;&gt;"",IF('Submission Template'!U57="yes",AX60+1,AX60),AX60),"")</f>
        <v/>
      </c>
      <c r="AY61" s="25" t="str">
        <f>IF('Submission Template'!$C57&lt;&gt;"",IF('Submission Template'!BY57&lt;&gt;"",IF('Submission Template'!Z57="yes",AY60+1,AY60),AY60),"")</f>
        <v/>
      </c>
      <c r="AZ61" s="25"/>
      <c r="BA61" s="25" t="str">
        <f>IF('Submission Template'!BT57&lt;&gt;"",IF('Submission Template'!U57="yes",1,0),"")</f>
        <v/>
      </c>
      <c r="BB61" s="25" t="str">
        <f>IF('Submission Template'!BY57&lt;&gt;"",IF('Submission Template'!Z57="yes",1,0),"")</f>
        <v/>
      </c>
      <c r="BC61" s="25"/>
      <c r="BD61" s="25" t="str">
        <f>IF(AND('Submission Template'!U57="yes",'Submission Template'!BT57&lt;&gt;""),'Submission Template'!BT57,"")</f>
        <v/>
      </c>
      <c r="BE61" s="25" t="str">
        <f>IF(AND('Submission Template'!Z57="yes",'Submission Template'!BY57&lt;&gt;""),'Submission Template'!BY57,"")</f>
        <v/>
      </c>
      <c r="BF61" s="25"/>
      <c r="BG61" s="25"/>
      <c r="BH61" s="25">
        <f t="shared" si="4"/>
        <v>25</v>
      </c>
      <c r="BI61" s="27">
        <v>1.71</v>
      </c>
      <c r="BJ61" s="25"/>
      <c r="BK61" s="40" t="str">
        <f>IF(AND($B61&lt;&gt;"",'Submission Template'!$BA$34=1),IF(AND('Submission Template'!U57="yes",$AX61&gt;1,'Submission Template'!BT57&lt;&gt;""),ROUND((($AU61*$E61)/($D61-'Submission Template'!S$26))^2+1,1),""),"")</f>
        <v/>
      </c>
      <c r="BL61" s="40" t="str">
        <f>IF(AND($L61&lt;&gt;"",'Submission Template'!$BB$34=1),IF(AND('Submission Template'!Z57="yes",$AY61&gt;1,'Submission Template'!BY57&lt;&gt;""),ROUND((($AV61*$O61)/($N61-'Submission Template'!V$26))^2+1,1),""),"")</f>
        <v/>
      </c>
      <c r="BM61" s="55">
        <f t="shared" si="3"/>
        <v>8</v>
      </c>
      <c r="BN61" s="6"/>
      <c r="BO61" s="6"/>
      <c r="BP61" s="6"/>
      <c r="BQ61" s="6"/>
      <c r="BR61" s="6"/>
      <c r="BS61" s="6"/>
      <c r="BT61" s="6"/>
      <c r="BU61" s="6"/>
      <c r="BV61" s="6"/>
      <c r="BW61" s="6"/>
      <c r="BX61" s="6"/>
      <c r="BY61" s="6"/>
      <c r="BZ61" s="6"/>
      <c r="CA61" s="6"/>
      <c r="CB61" s="6"/>
      <c r="CC61" s="6"/>
      <c r="CD61" s="6"/>
      <c r="CE61" s="6"/>
      <c r="CF61" s="65">
        <f>IF(AND('Submission Template'!C83="final",'Submission Template'!AH83="yes"),1,0)</f>
        <v>0</v>
      </c>
      <c r="CG61" s="65" t="str">
        <f>IF(AND('Submission Template'!$C83="final",'Submission Template'!$U83="yes",'Submission Template'!$AH83&lt;&gt;"yes"),$D87,$CG60)</f>
        <v/>
      </c>
      <c r="CH61" s="65" t="str">
        <f>IF(AND('Submission Template'!$C83="final",'Submission Template'!$U83="yes",'Submission Template'!$AH83&lt;&gt;"yes"),$C87,$CH60)</f>
        <v/>
      </c>
      <c r="CI61" s="65" t="str">
        <f>IF(AND('Submission Template'!$C83="final",'Submission Template'!$Z83="yes",'Submission Template'!$AH83&lt;&gt;"yes"),$N87,$CI60)</f>
        <v/>
      </c>
      <c r="CJ61" s="65" t="str">
        <f>IF(AND('Submission Template'!$C83="final",'Submission Template'!$Z83="yes",'Submission Template'!$AH83&lt;&gt;"yes"),$M87,$CJ60)</f>
        <v/>
      </c>
      <c r="CK61" s="6"/>
      <c r="CL61" s="6"/>
    </row>
    <row r="62" spans="1:90" x14ac:dyDescent="0.2">
      <c r="A62" s="10"/>
      <c r="B62" s="82" t="str">
        <f>IF('Submission Template'!$BA$34=1,$AX62,"")</f>
        <v/>
      </c>
      <c r="C62" s="83" t="str">
        <f t="shared" si="1"/>
        <v/>
      </c>
      <c r="D62" s="84" t="str">
        <f>IF('Submission Template'!$BA$34=1,IF(AND('Submission Template'!U58="yes",'Submission Template'!BT58&lt;&gt;""),ROUND(AVERAGE(BD$36:BD62),2),""),"")</f>
        <v/>
      </c>
      <c r="E62" s="85" t="str">
        <f>IF('Submission Template'!$BA$34=1,IF($AX62&gt;1,IF(AND('Submission Template'!U58&lt;&gt;"no",'Submission Template'!BT58&lt;&gt;""),STDEV(BD$36:BD62),""),""),"")</f>
        <v/>
      </c>
      <c r="F62" s="86" t="str">
        <f>IF('Submission Template'!$BA$34=1,IF('Submission Template'!BT58&lt;&gt;"",G61,""),"")</f>
        <v/>
      </c>
      <c r="G62" s="86" t="str">
        <f>IF(AND('Submission Template'!$BA$34=1,'Submission Template'!$C58&lt;&gt;""),IF(OR($AX62=1,$AX62=0),0,IF('Submission Template'!$C58="initial",$G61,IF('Submission Template'!U58="yes",MAX(($F62+'Submission Template'!BT58-('Submission Template'!S$26+0.25*$E62)),0),$G61))),"")</f>
        <v/>
      </c>
      <c r="H62" s="86" t="str">
        <f t="shared" si="5"/>
        <v/>
      </c>
      <c r="I62" s="87" t="str">
        <f t="shared" si="6"/>
        <v/>
      </c>
      <c r="J62" s="87" t="str">
        <f t="shared" si="7"/>
        <v/>
      </c>
      <c r="K62" s="88" t="str">
        <f>IF(G62&lt;&gt;"",IF($BA62=1,IF(AND(J62&lt;&gt;1,I62=1,D62&lt;='Submission Template'!S$26),1,0),K61),"")</f>
        <v/>
      </c>
      <c r="L62" s="82" t="str">
        <f>IF('Submission Template'!$BB$34=1,$AY62,"")</f>
        <v/>
      </c>
      <c r="M62" s="83" t="str">
        <f t="shared" si="2"/>
        <v/>
      </c>
      <c r="N62" s="84" t="str">
        <f>IF('Submission Template'!$BB$34=1,IF(AND('Submission Template'!Z58="yes",'Submission Template'!BY58&lt;&gt;""),ROUND(AVERAGE(BE$36:BE62),2),""),"")</f>
        <v/>
      </c>
      <c r="O62" s="85" t="str">
        <f>IF('Submission Template'!$BB$34=1,IF($AY62&gt;1,IF(AND('Submission Template'!Z58&lt;&gt;"no",'Submission Template'!BY58&lt;&gt;""),STDEV(BE$36:BE62),""),""),"")</f>
        <v/>
      </c>
      <c r="P62" s="86" t="str">
        <f>IF('Submission Template'!$BB$34=1,IF('Submission Template'!BY58&lt;&gt;"",Q61,""),"")</f>
        <v/>
      </c>
      <c r="Q62" s="86" t="str">
        <f>IF(AND('Submission Template'!$BB$34=1,'Submission Template'!$C58&lt;&gt;""),IF(OR($AY62=1,$AY62=0),0,IF('Submission Template'!$C58="initial",$Q61,IF('Submission Template'!Z58="yes",MAX(($P62+'Submission Template'!BY58-('Submission Template'!V$26+0.25*$O62)),0),$Q61))),"")</f>
        <v/>
      </c>
      <c r="R62" s="86" t="str">
        <f t="shared" si="8"/>
        <v/>
      </c>
      <c r="S62" s="87" t="str">
        <f t="shared" si="9"/>
        <v/>
      </c>
      <c r="T62" s="87" t="str">
        <f t="shared" si="10"/>
        <v/>
      </c>
      <c r="U62" s="88" t="str">
        <f>IF(Q62&lt;&gt;"",IF($BB62=1,IF(AND(T62&lt;&gt;1,S62=1,N62&lt;='Submission Template'!V$26),1,0),U61),"")</f>
        <v/>
      </c>
      <c r="V62" s="10"/>
      <c r="W62" s="10"/>
      <c r="X62" s="10"/>
      <c r="Y62" s="10"/>
      <c r="Z62" s="10"/>
      <c r="AA62" s="10"/>
      <c r="AB62" s="10"/>
      <c r="AC62" s="10"/>
      <c r="AD62" s="10"/>
      <c r="AE62" s="10"/>
      <c r="AF62" s="148"/>
      <c r="AG62" s="149" t="str">
        <f>IF(AND(OR('Submission Template'!U58="yes",AND('Submission Template'!Z58="yes",'Submission Template'!$P$16="yes")),'Submission Template'!AH58="yes"),"Test cannot be invalid AND included in CumSum",IF(OR(AND($Q62&gt;$R62,$N62&lt;&gt;""),AND($G62&gt;H62,$D62&lt;&gt;"")),"Warning:  CumSum statistic exceeds the Action Limit.",""))</f>
        <v/>
      </c>
      <c r="AH62" s="18"/>
      <c r="AI62" s="18"/>
      <c r="AJ62" s="18"/>
      <c r="AK62" s="150"/>
      <c r="AL62" s="187"/>
      <c r="AM62" s="6"/>
      <c r="AN62" s="6"/>
      <c r="AO62" s="6"/>
      <c r="AP62" s="6"/>
      <c r="AQ62" s="23"/>
      <c r="AR62" s="25">
        <f>IF(AND('Submission Template'!BT58&lt;&gt;"",'Submission Template'!S$26&lt;&gt;"",'Submission Template'!U58&lt;&gt;""),1,0)</f>
        <v>0</v>
      </c>
      <c r="AS62" s="25">
        <f>IF(AND('Submission Template'!BY58&lt;&gt;"",'Submission Template'!V$26&lt;&gt;"",'Submission Template'!Z58&lt;&gt;""),1,0)</f>
        <v>0</v>
      </c>
      <c r="AT62" s="25"/>
      <c r="AU62" s="25" t="str">
        <f t="shared" si="0"/>
        <v/>
      </c>
      <c r="AV62" s="25" t="str">
        <f t="shared" si="0"/>
        <v/>
      </c>
      <c r="AW62" s="25"/>
      <c r="AX62" s="25" t="str">
        <f>IF('Submission Template'!$C58&lt;&gt;"",IF('Submission Template'!BT58&lt;&gt;"",IF('Submission Template'!U58="yes",AX61+1,AX61),AX61),"")</f>
        <v/>
      </c>
      <c r="AY62" s="25" t="str">
        <f>IF('Submission Template'!$C58&lt;&gt;"",IF('Submission Template'!BY58&lt;&gt;"",IF('Submission Template'!Z58="yes",AY61+1,AY61),AY61),"")</f>
        <v/>
      </c>
      <c r="AZ62" s="25"/>
      <c r="BA62" s="25" t="str">
        <f>IF('Submission Template'!BT58&lt;&gt;"",IF('Submission Template'!U58="yes",1,0),"")</f>
        <v/>
      </c>
      <c r="BB62" s="25" t="str">
        <f>IF('Submission Template'!BY58&lt;&gt;"",IF('Submission Template'!Z58="yes",1,0),"")</f>
        <v/>
      </c>
      <c r="BC62" s="25"/>
      <c r="BD62" s="25" t="str">
        <f>IF(AND('Submission Template'!U58="yes",'Submission Template'!BT58&lt;&gt;""),'Submission Template'!BT58,"")</f>
        <v/>
      </c>
      <c r="BE62" s="25" t="str">
        <f>IF(AND('Submission Template'!Z58="yes",'Submission Template'!BY58&lt;&gt;""),'Submission Template'!BY58,"")</f>
        <v/>
      </c>
      <c r="BF62" s="25"/>
      <c r="BG62" s="25"/>
      <c r="BH62" s="25">
        <f t="shared" si="4"/>
        <v>26</v>
      </c>
      <c r="BI62" s="27">
        <v>1.71</v>
      </c>
      <c r="BJ62" s="25"/>
      <c r="BK62" s="40" t="str">
        <f>IF(AND($B62&lt;&gt;"",'Submission Template'!$BA$34=1),IF(AND('Submission Template'!U58="yes",$AX62&gt;1,'Submission Template'!BT58&lt;&gt;""),ROUND((($AU62*$E62)/($D62-'Submission Template'!S$26))^2+1,1),""),"")</f>
        <v/>
      </c>
      <c r="BL62" s="40" t="str">
        <f>IF(AND($L62&lt;&gt;"",'Submission Template'!$BB$34=1),IF(AND('Submission Template'!Z58="yes",$AY62&gt;1,'Submission Template'!BY58&lt;&gt;""),ROUND((($AV62*$O62)/($N62-'Submission Template'!V$26))^2+1,1),""),"")</f>
        <v/>
      </c>
      <c r="BM62" s="55">
        <f t="shared" si="3"/>
        <v>8</v>
      </c>
      <c r="BN62" s="6"/>
      <c r="BO62" s="6"/>
      <c r="BP62" s="6"/>
      <c r="BQ62" s="6"/>
      <c r="BR62" s="6"/>
      <c r="BS62" s="6"/>
      <c r="BT62" s="6"/>
      <c r="BU62" s="6"/>
      <c r="BV62" s="6"/>
      <c r="BW62" s="6"/>
      <c r="BX62" s="6"/>
      <c r="BY62" s="6"/>
      <c r="BZ62" s="6"/>
      <c r="CA62" s="6"/>
      <c r="CB62" s="6"/>
      <c r="CC62" s="6"/>
      <c r="CD62" s="6"/>
      <c r="CE62" s="6"/>
      <c r="CF62" s="65">
        <f>IF(AND('Submission Template'!C84="final",'Submission Template'!AH84="yes"),1,0)</f>
        <v>0</v>
      </c>
      <c r="CG62" s="65" t="str">
        <f>IF(AND('Submission Template'!$C84="final",'Submission Template'!$U84="yes",'Submission Template'!$AH84&lt;&gt;"yes"),$D88,$CG61)</f>
        <v/>
      </c>
      <c r="CH62" s="65" t="str">
        <f>IF(AND('Submission Template'!$C84="final",'Submission Template'!$U84="yes",'Submission Template'!$AH84&lt;&gt;"yes"),$C88,$CH61)</f>
        <v/>
      </c>
      <c r="CI62" s="65" t="str">
        <f>IF(AND('Submission Template'!$C84="final",'Submission Template'!$Z84="yes",'Submission Template'!$AH84&lt;&gt;"yes"),$N88,$CI61)</f>
        <v/>
      </c>
      <c r="CJ62" s="65" t="str">
        <f>IF(AND('Submission Template'!$C84="final",'Submission Template'!$Z84="yes",'Submission Template'!$AH84&lt;&gt;"yes"),$M88,$CJ61)</f>
        <v/>
      </c>
      <c r="CK62" s="6"/>
      <c r="CL62" s="6"/>
    </row>
    <row r="63" spans="1:90" x14ac:dyDescent="0.2">
      <c r="A63" s="10"/>
      <c r="B63" s="82" t="str">
        <f>IF('Submission Template'!$BA$34=1,$AX63,"")</f>
        <v/>
      </c>
      <c r="C63" s="83" t="str">
        <f t="shared" si="1"/>
        <v/>
      </c>
      <c r="D63" s="84" t="str">
        <f>IF('Submission Template'!$BA$34=1,IF(AND('Submission Template'!U59="yes",'Submission Template'!BT59&lt;&gt;""),ROUND(AVERAGE(BD$36:BD63),2),""),"")</f>
        <v/>
      </c>
      <c r="E63" s="85" t="str">
        <f>IF('Submission Template'!$BA$34=1,IF($AX63&gt;1,IF(AND('Submission Template'!U59&lt;&gt;"no",'Submission Template'!BT59&lt;&gt;""),STDEV(BD$36:BD63),""),""),"")</f>
        <v/>
      </c>
      <c r="F63" s="86" t="str">
        <f>IF('Submission Template'!$BA$34=1,IF('Submission Template'!BT59&lt;&gt;"",G62,""),"")</f>
        <v/>
      </c>
      <c r="G63" s="86" t="str">
        <f>IF(AND('Submission Template'!$BA$34=1,'Submission Template'!$C59&lt;&gt;""),IF(OR($AX63=1,$AX63=0),0,IF('Submission Template'!$C59="initial",$G62,IF('Submission Template'!U59="yes",MAX(($F63+'Submission Template'!BT59-('Submission Template'!S$26+0.25*$E63)),0),$G62))),"")</f>
        <v/>
      </c>
      <c r="H63" s="86" t="str">
        <f t="shared" si="5"/>
        <v/>
      </c>
      <c r="I63" s="87" t="str">
        <f t="shared" si="6"/>
        <v/>
      </c>
      <c r="J63" s="87" t="str">
        <f t="shared" si="7"/>
        <v/>
      </c>
      <c r="K63" s="88" t="str">
        <f>IF(G63&lt;&gt;"",IF($BA63=1,IF(AND(J63&lt;&gt;1,I63=1,D63&lt;='Submission Template'!S$26),1,0),K62),"")</f>
        <v/>
      </c>
      <c r="L63" s="82" t="str">
        <f>IF('Submission Template'!$BB$34=1,$AY63,"")</f>
        <v/>
      </c>
      <c r="M63" s="83" t="str">
        <f t="shared" si="2"/>
        <v/>
      </c>
      <c r="N63" s="84" t="str">
        <f>IF('Submission Template'!$BB$34=1,IF(AND('Submission Template'!Z59="yes",'Submission Template'!BY59&lt;&gt;""),ROUND(AVERAGE(BE$36:BE63),2),""),"")</f>
        <v/>
      </c>
      <c r="O63" s="85" t="str">
        <f>IF('Submission Template'!$BB$34=1,IF($AY63&gt;1,IF(AND('Submission Template'!Z59&lt;&gt;"no",'Submission Template'!BY59&lt;&gt;""),STDEV(BE$36:BE63),""),""),"")</f>
        <v/>
      </c>
      <c r="P63" s="86" t="str">
        <f>IF('Submission Template'!$BB$34=1,IF('Submission Template'!BY59&lt;&gt;"",Q62,""),"")</f>
        <v/>
      </c>
      <c r="Q63" s="86" t="str">
        <f>IF(AND('Submission Template'!$BB$34=1,'Submission Template'!$C59&lt;&gt;""),IF(OR($AY63=1,$AY63=0),0,IF('Submission Template'!$C59="initial",$Q62,IF('Submission Template'!Z59="yes",MAX(($P63+'Submission Template'!BY59-('Submission Template'!V$26+0.25*$O63)),0),$Q62))),"")</f>
        <v/>
      </c>
      <c r="R63" s="86" t="str">
        <f t="shared" si="8"/>
        <v/>
      </c>
      <c r="S63" s="87" t="str">
        <f t="shared" si="9"/>
        <v/>
      </c>
      <c r="T63" s="87" t="str">
        <f t="shared" si="10"/>
        <v/>
      </c>
      <c r="U63" s="88" t="str">
        <f>IF(Q63&lt;&gt;"",IF($BB63=1,IF(AND(T63&lt;&gt;1,S63=1,N63&lt;='Submission Template'!V$26),1,0),U62),"")</f>
        <v/>
      </c>
      <c r="V63" s="10"/>
      <c r="W63" s="10"/>
      <c r="X63" s="10"/>
      <c r="Y63" s="10"/>
      <c r="Z63" s="10"/>
      <c r="AA63" s="10"/>
      <c r="AB63" s="10"/>
      <c r="AC63" s="10"/>
      <c r="AD63" s="10"/>
      <c r="AE63" s="10"/>
      <c r="AF63" s="148"/>
      <c r="AG63" s="149" t="str">
        <f>IF(AND(OR('Submission Template'!U59="yes",AND('Submission Template'!Z59="yes",'Submission Template'!$P$16="yes")),'Submission Template'!AH59="yes"),"Test cannot be invalid AND included in CumSum",IF(OR(AND($Q63&gt;$R63,$N63&lt;&gt;""),AND($G63&gt;H63,$D63&lt;&gt;"")),"Warning:  CumSum statistic exceeds the Action Limit.",""))</f>
        <v/>
      </c>
      <c r="AH63" s="18"/>
      <c r="AI63" s="18"/>
      <c r="AJ63" s="18"/>
      <c r="AK63" s="150"/>
      <c r="AL63" s="187"/>
      <c r="AM63" s="6"/>
      <c r="AN63" s="6"/>
      <c r="AO63" s="6"/>
      <c r="AP63" s="6"/>
      <c r="AQ63" s="23"/>
      <c r="AR63" s="25">
        <f>IF(AND('Submission Template'!BT59&lt;&gt;"",'Submission Template'!S$26&lt;&gt;"",'Submission Template'!U59&lt;&gt;""),1,0)</f>
        <v>0</v>
      </c>
      <c r="AS63" s="25">
        <f>IF(AND('Submission Template'!BY59&lt;&gt;"",'Submission Template'!V$26&lt;&gt;"",'Submission Template'!Z59&lt;&gt;""),1,0)</f>
        <v>0</v>
      </c>
      <c r="AT63" s="25"/>
      <c r="AU63" s="25" t="str">
        <f t="shared" si="0"/>
        <v/>
      </c>
      <c r="AV63" s="25" t="str">
        <f t="shared" si="0"/>
        <v/>
      </c>
      <c r="AW63" s="25"/>
      <c r="AX63" s="25" t="str">
        <f>IF('Submission Template'!$C59&lt;&gt;"",IF('Submission Template'!BT59&lt;&gt;"",IF('Submission Template'!U59="yes",AX62+1,AX62),AX62),"")</f>
        <v/>
      </c>
      <c r="AY63" s="25" t="str">
        <f>IF('Submission Template'!$C59&lt;&gt;"",IF('Submission Template'!BY59&lt;&gt;"",IF('Submission Template'!Z59="yes",AY62+1,AY62),AY62),"")</f>
        <v/>
      </c>
      <c r="AZ63" s="25"/>
      <c r="BA63" s="25" t="str">
        <f>IF('Submission Template'!BT59&lt;&gt;"",IF('Submission Template'!U59="yes",1,0),"")</f>
        <v/>
      </c>
      <c r="BB63" s="25" t="str">
        <f>IF('Submission Template'!BY59&lt;&gt;"",IF('Submission Template'!Z59="yes",1,0),"")</f>
        <v/>
      </c>
      <c r="BC63" s="25"/>
      <c r="BD63" s="25" t="str">
        <f>IF(AND('Submission Template'!U59="yes",'Submission Template'!BT59&lt;&gt;""),'Submission Template'!BT59,"")</f>
        <v/>
      </c>
      <c r="BE63" s="25" t="str">
        <f>IF(AND('Submission Template'!Z59="yes",'Submission Template'!BY59&lt;&gt;""),'Submission Template'!BY59,"")</f>
        <v/>
      </c>
      <c r="BF63" s="25"/>
      <c r="BG63" s="25"/>
      <c r="BH63" s="25">
        <f t="shared" si="4"/>
        <v>27</v>
      </c>
      <c r="BI63" s="27">
        <v>1.71</v>
      </c>
      <c r="BJ63" s="25"/>
      <c r="BK63" s="40" t="str">
        <f>IF(AND($B63&lt;&gt;"",'Submission Template'!$BA$34=1),IF(AND('Submission Template'!U59="yes",$AX63&gt;1,'Submission Template'!BT59&lt;&gt;""),ROUND((($AU63*$E63)/($D63-'Submission Template'!S$26))^2+1,1),""),"")</f>
        <v/>
      </c>
      <c r="BL63" s="40" t="str">
        <f>IF(AND($L63&lt;&gt;"",'Submission Template'!$BB$34=1),IF(AND('Submission Template'!Z59="yes",$AY63&gt;1,'Submission Template'!BY59&lt;&gt;""),ROUND((($AV63*$O63)/($N63-'Submission Template'!V$26))^2+1,1),""),"")</f>
        <v/>
      </c>
      <c r="BM63" s="55">
        <f t="shared" si="3"/>
        <v>8</v>
      </c>
      <c r="BN63" s="6"/>
      <c r="BO63" s="6"/>
      <c r="BP63" s="6"/>
      <c r="BQ63" s="6"/>
      <c r="BR63" s="6"/>
      <c r="BS63" s="6"/>
      <c r="BT63" s="6"/>
      <c r="BU63" s="6"/>
      <c r="BV63" s="6"/>
      <c r="BW63" s="6"/>
      <c r="BX63" s="6"/>
      <c r="BY63" s="6"/>
      <c r="BZ63" s="6"/>
      <c r="CA63" s="6"/>
      <c r="CB63" s="6"/>
      <c r="CC63" s="6"/>
      <c r="CD63" s="6"/>
      <c r="CE63" s="6"/>
      <c r="CF63" s="65">
        <f>IF(AND('Submission Template'!C85="final",'Submission Template'!AH85="yes"),1,0)</f>
        <v>0</v>
      </c>
      <c r="CG63" s="65" t="str">
        <f>IF(AND('Submission Template'!$C85="final",'Submission Template'!$U85="yes",'Submission Template'!$AH85&lt;&gt;"yes"),$D89,$CG62)</f>
        <v/>
      </c>
      <c r="CH63" s="65" t="str">
        <f>IF(AND('Submission Template'!$C85="final",'Submission Template'!$U85="yes",'Submission Template'!$AH85&lt;&gt;"yes"),$C89,$CH62)</f>
        <v/>
      </c>
      <c r="CI63" s="65" t="str">
        <f>IF(AND('Submission Template'!$C85="final",'Submission Template'!$Z85="yes",'Submission Template'!$AH85&lt;&gt;"yes"),$N89,$CI62)</f>
        <v/>
      </c>
      <c r="CJ63" s="65" t="str">
        <f>IF(AND('Submission Template'!$C85="final",'Submission Template'!$Z85="yes",'Submission Template'!$AH85&lt;&gt;"yes"),$M89,$CJ62)</f>
        <v/>
      </c>
      <c r="CK63" s="6"/>
      <c r="CL63" s="6"/>
    </row>
    <row r="64" spans="1:90" x14ac:dyDescent="0.2">
      <c r="A64" s="10"/>
      <c r="B64" s="82" t="str">
        <f>IF('Submission Template'!$BA$34=1,$AX64,"")</f>
        <v/>
      </c>
      <c r="C64" s="83" t="str">
        <f t="shared" si="1"/>
        <v/>
      </c>
      <c r="D64" s="84" t="str">
        <f>IF('Submission Template'!$BA$34=1,IF(AND('Submission Template'!U60="yes",'Submission Template'!BT60&lt;&gt;""),ROUND(AVERAGE(BD$36:BD64),2),""),"")</f>
        <v/>
      </c>
      <c r="E64" s="85" t="str">
        <f>IF('Submission Template'!$BA$34=1,IF($AX64&gt;1,IF(AND('Submission Template'!U60&lt;&gt;"no",'Submission Template'!BT60&lt;&gt;""),STDEV(BD$36:BD64),""),""),"")</f>
        <v/>
      </c>
      <c r="F64" s="86" t="str">
        <f>IF('Submission Template'!$BA$34=1,IF('Submission Template'!BT60&lt;&gt;"",G63,""),"")</f>
        <v/>
      </c>
      <c r="G64" s="86" t="str">
        <f>IF(AND('Submission Template'!$BA$34=1,'Submission Template'!$C60&lt;&gt;""),IF(OR($AX64=1,$AX64=0),0,IF('Submission Template'!$C60="initial",$G63,IF('Submission Template'!U60="yes",MAX(($F64+'Submission Template'!BT60-('Submission Template'!S$26+0.25*$E64)),0),$G63))),"")</f>
        <v/>
      </c>
      <c r="H64" s="86" t="str">
        <f t="shared" si="5"/>
        <v/>
      </c>
      <c r="I64" s="87" t="str">
        <f t="shared" si="6"/>
        <v/>
      </c>
      <c r="J64" s="87" t="str">
        <f t="shared" si="7"/>
        <v/>
      </c>
      <c r="K64" s="88" t="str">
        <f>IF(G64&lt;&gt;"",IF($BA64=1,IF(AND(J64&lt;&gt;1,I64=1,D64&lt;='Submission Template'!S$26),1,0),K63),"")</f>
        <v/>
      </c>
      <c r="L64" s="82" t="str">
        <f>IF('Submission Template'!$BB$34=1,$AY64,"")</f>
        <v/>
      </c>
      <c r="M64" s="83" t="str">
        <f t="shared" si="2"/>
        <v/>
      </c>
      <c r="N64" s="84" t="str">
        <f>IF('Submission Template'!$BB$34=1,IF(AND('Submission Template'!Z60="yes",'Submission Template'!BY60&lt;&gt;""),ROUND(AVERAGE(BE$36:BE64),2),""),"")</f>
        <v/>
      </c>
      <c r="O64" s="85" t="str">
        <f>IF('Submission Template'!$BB$34=1,IF($AY64&gt;1,IF(AND('Submission Template'!Z60&lt;&gt;"no",'Submission Template'!BY60&lt;&gt;""),STDEV(BE$36:BE64),""),""),"")</f>
        <v/>
      </c>
      <c r="P64" s="86" t="str">
        <f>IF('Submission Template'!$BB$34=1,IF('Submission Template'!BY60&lt;&gt;"",Q63,""),"")</f>
        <v/>
      </c>
      <c r="Q64" s="86" t="str">
        <f>IF(AND('Submission Template'!$BB$34=1,'Submission Template'!$C60&lt;&gt;""),IF(OR($AY64=1,$AY64=0),0,IF('Submission Template'!$C60="initial",$Q63,IF('Submission Template'!Z60="yes",MAX(($P64+'Submission Template'!BY60-('Submission Template'!V$26+0.25*$O64)),0),$Q63))),"")</f>
        <v/>
      </c>
      <c r="R64" s="86" t="str">
        <f t="shared" si="8"/>
        <v/>
      </c>
      <c r="S64" s="87" t="str">
        <f t="shared" si="9"/>
        <v/>
      </c>
      <c r="T64" s="87" t="str">
        <f t="shared" si="10"/>
        <v/>
      </c>
      <c r="U64" s="88" t="str">
        <f>IF(Q64&lt;&gt;"",IF($BB64=1,IF(AND(T64&lt;&gt;1,S64=1,N64&lt;='Submission Template'!V$26),1,0),U63),"")</f>
        <v/>
      </c>
      <c r="V64" s="10"/>
      <c r="W64" s="10"/>
      <c r="X64" s="10"/>
      <c r="Y64" s="10"/>
      <c r="Z64" s="10"/>
      <c r="AA64" s="10"/>
      <c r="AB64" s="10"/>
      <c r="AC64" s="10"/>
      <c r="AD64" s="10"/>
      <c r="AE64" s="10"/>
      <c r="AF64" s="148"/>
      <c r="AG64" s="149" t="str">
        <f>IF(AND(OR('Submission Template'!U60="yes",AND('Submission Template'!Z60="yes",'Submission Template'!$P$16="yes")),'Submission Template'!AH60="yes"),"Test cannot be invalid AND included in CumSum",IF(OR(AND($Q64&gt;$R64,$N64&lt;&gt;""),AND($G64&gt;H64,$D64&lt;&gt;"")),"Warning:  CumSum statistic exceeds the Action Limit.",""))</f>
        <v/>
      </c>
      <c r="AH64" s="18"/>
      <c r="AI64" s="18"/>
      <c r="AJ64" s="18"/>
      <c r="AK64" s="150"/>
      <c r="AL64" s="187"/>
      <c r="AM64" s="6"/>
      <c r="AN64" s="6"/>
      <c r="AO64" s="6"/>
      <c r="AP64" s="6"/>
      <c r="AQ64" s="23"/>
      <c r="AR64" s="25">
        <f>IF(AND('Submission Template'!BT60&lt;&gt;"",'Submission Template'!S$26&lt;&gt;"",'Submission Template'!U60&lt;&gt;""),1,0)</f>
        <v>0</v>
      </c>
      <c r="AS64" s="25">
        <f>IF(AND('Submission Template'!BY60&lt;&gt;"",'Submission Template'!V$26&lt;&gt;"",'Submission Template'!Z60&lt;&gt;""),1,0)</f>
        <v>0</v>
      </c>
      <c r="AT64" s="25"/>
      <c r="AU64" s="25" t="str">
        <f t="shared" si="0"/>
        <v/>
      </c>
      <c r="AV64" s="25" t="str">
        <f t="shared" si="0"/>
        <v/>
      </c>
      <c r="AW64" s="25"/>
      <c r="AX64" s="25" t="str">
        <f>IF('Submission Template'!$C60&lt;&gt;"",IF('Submission Template'!BT60&lt;&gt;"",IF('Submission Template'!U60="yes",AX63+1,AX63),AX63),"")</f>
        <v/>
      </c>
      <c r="AY64" s="25" t="str">
        <f>IF('Submission Template'!$C60&lt;&gt;"",IF('Submission Template'!BY60&lt;&gt;"",IF('Submission Template'!Z60="yes",AY63+1,AY63),AY63),"")</f>
        <v/>
      </c>
      <c r="AZ64" s="25"/>
      <c r="BA64" s="25" t="str">
        <f>IF('Submission Template'!BT60&lt;&gt;"",IF('Submission Template'!U60="yes",1,0),"")</f>
        <v/>
      </c>
      <c r="BB64" s="25" t="str">
        <f>IF('Submission Template'!BY60&lt;&gt;"",IF('Submission Template'!Z60="yes",1,0),"")</f>
        <v/>
      </c>
      <c r="BC64" s="25"/>
      <c r="BD64" s="25" t="str">
        <f>IF(AND('Submission Template'!U60="yes",'Submission Template'!BT60&lt;&gt;""),'Submission Template'!BT60,"")</f>
        <v/>
      </c>
      <c r="BE64" s="25" t="str">
        <f>IF(AND('Submission Template'!Z60="yes",'Submission Template'!BY60&lt;&gt;""),'Submission Template'!BY60,"")</f>
        <v/>
      </c>
      <c r="BF64" s="25"/>
      <c r="BG64" s="25"/>
      <c r="BH64" s="25">
        <f t="shared" si="4"/>
        <v>28</v>
      </c>
      <c r="BI64" s="27">
        <v>1.7</v>
      </c>
      <c r="BJ64" s="25"/>
      <c r="BK64" s="40" t="str">
        <f>IF(AND($B64&lt;&gt;"",'Submission Template'!$BA$34=1),IF(AND('Submission Template'!U60="yes",$AX64&gt;1,'Submission Template'!BT60&lt;&gt;""),ROUND((($AU64*$E64)/($D64-'Submission Template'!S$26))^2+1,1),""),"")</f>
        <v/>
      </c>
      <c r="BL64" s="40" t="str">
        <f>IF(AND($L64&lt;&gt;"",'Submission Template'!$BB$34=1),IF(AND('Submission Template'!Z60="yes",$AY64&gt;1,'Submission Template'!BY60&lt;&gt;""),ROUND((($AV64*$O64)/($N64-'Submission Template'!V$26))^2+1,1),""),"")</f>
        <v/>
      </c>
      <c r="BM64" s="55">
        <f t="shared" si="3"/>
        <v>8</v>
      </c>
      <c r="BN64" s="6"/>
      <c r="BO64" s="6"/>
      <c r="BP64" s="6"/>
      <c r="BQ64" s="6"/>
      <c r="BR64" s="6"/>
      <c r="BS64" s="6"/>
      <c r="BT64" s="6"/>
      <c r="BU64" s="6"/>
      <c r="BV64" s="6"/>
      <c r="BW64" s="6"/>
      <c r="BX64" s="6"/>
      <c r="BY64" s="6"/>
      <c r="BZ64" s="6"/>
      <c r="CA64" s="6"/>
      <c r="CB64" s="6"/>
      <c r="CC64" s="6"/>
      <c r="CD64" s="6"/>
      <c r="CE64" s="6"/>
      <c r="CF64" s="65">
        <f>IF(AND('Submission Template'!C86="final",'Submission Template'!AH86="yes"),1,0)</f>
        <v>0</v>
      </c>
      <c r="CG64" s="65" t="str">
        <f>IF(AND('Submission Template'!$C86="final",'Submission Template'!$U86="yes",'Submission Template'!$AH86&lt;&gt;"yes"),$D90,$CG63)</f>
        <v/>
      </c>
      <c r="CH64" s="65" t="str">
        <f>IF(AND('Submission Template'!$C86="final",'Submission Template'!$U86="yes",'Submission Template'!$AH86&lt;&gt;"yes"),$C90,$CH63)</f>
        <v/>
      </c>
      <c r="CI64" s="65" t="str">
        <f>IF(AND('Submission Template'!$C86="final",'Submission Template'!$Z86="yes",'Submission Template'!$AH86&lt;&gt;"yes"),$N90,$CI63)</f>
        <v/>
      </c>
      <c r="CJ64" s="65" t="str">
        <f>IF(AND('Submission Template'!$C86="final",'Submission Template'!$Z86="yes",'Submission Template'!$AH86&lt;&gt;"yes"),$M90,$CJ63)</f>
        <v/>
      </c>
      <c r="CK64" s="6"/>
      <c r="CL64" s="6"/>
    </row>
    <row r="65" spans="1:90" x14ac:dyDescent="0.2">
      <c r="A65" s="10"/>
      <c r="B65" s="82" t="str">
        <f>IF('Submission Template'!$BA$34=1,$AX65,"")</f>
        <v/>
      </c>
      <c r="C65" s="83" t="str">
        <f t="shared" si="1"/>
        <v/>
      </c>
      <c r="D65" s="84" t="str">
        <f>IF('Submission Template'!$BA$34=1,IF(AND('Submission Template'!U61="yes",'Submission Template'!BT61&lt;&gt;""),ROUND(AVERAGE(BD$36:BD65),2),""),"")</f>
        <v/>
      </c>
      <c r="E65" s="85" t="str">
        <f>IF('Submission Template'!$BA$34=1,IF($AX65&gt;1,IF(AND('Submission Template'!U61&lt;&gt;"no",'Submission Template'!BT61&lt;&gt;""),STDEV(BD$36:BD65),""),""),"")</f>
        <v/>
      </c>
      <c r="F65" s="86" t="str">
        <f>IF('Submission Template'!$BA$34=1,IF('Submission Template'!BT61&lt;&gt;"",G64,""),"")</f>
        <v/>
      </c>
      <c r="G65" s="86" t="str">
        <f>IF(AND('Submission Template'!$BA$34=1,'Submission Template'!$C61&lt;&gt;""),IF(OR($AX65=1,$AX65=0),0,IF('Submission Template'!$C61="initial",$G64,IF('Submission Template'!U61="yes",MAX(($F65+'Submission Template'!BT61-('Submission Template'!S$26+0.25*$E65)),0),$G64))),"")</f>
        <v/>
      </c>
      <c r="H65" s="86" t="str">
        <f t="shared" si="5"/>
        <v/>
      </c>
      <c r="I65" s="87" t="str">
        <f t="shared" si="6"/>
        <v/>
      </c>
      <c r="J65" s="87" t="str">
        <f t="shared" si="7"/>
        <v/>
      </c>
      <c r="K65" s="88" t="str">
        <f>IF(G65&lt;&gt;"",IF($BA65=1,IF(AND(J65&lt;&gt;1,I65=1,D65&lt;='Submission Template'!S$26),1,0),K64),"")</f>
        <v/>
      </c>
      <c r="L65" s="82" t="str">
        <f>IF('Submission Template'!$BB$34=1,$AY65,"")</f>
        <v/>
      </c>
      <c r="M65" s="83" t="str">
        <f t="shared" si="2"/>
        <v/>
      </c>
      <c r="N65" s="84" t="str">
        <f>IF('Submission Template'!$BB$34=1,IF(AND('Submission Template'!Z61="yes",'Submission Template'!BY61&lt;&gt;""),ROUND(AVERAGE(BE$36:BE65),2),""),"")</f>
        <v/>
      </c>
      <c r="O65" s="85" t="str">
        <f>IF('Submission Template'!$BB$34=1,IF($AY65&gt;1,IF(AND('Submission Template'!Z61&lt;&gt;"no",'Submission Template'!BY61&lt;&gt;""),STDEV(BE$36:BE65),""),""),"")</f>
        <v/>
      </c>
      <c r="P65" s="86" t="str">
        <f>IF('Submission Template'!$BB$34=1,IF('Submission Template'!BY61&lt;&gt;"",Q64,""),"")</f>
        <v/>
      </c>
      <c r="Q65" s="86" t="str">
        <f>IF(AND('Submission Template'!$BB$34=1,'Submission Template'!$C61&lt;&gt;""),IF(OR($AY65=1,$AY65=0),0,IF('Submission Template'!$C61="initial",$Q64,IF('Submission Template'!Z61="yes",MAX(($P65+'Submission Template'!BY61-('Submission Template'!V$26+0.25*$O65)),0),$Q64))),"")</f>
        <v/>
      </c>
      <c r="R65" s="86" t="str">
        <f t="shared" si="8"/>
        <v/>
      </c>
      <c r="S65" s="87" t="str">
        <f t="shared" si="9"/>
        <v/>
      </c>
      <c r="T65" s="87" t="str">
        <f t="shared" si="10"/>
        <v/>
      </c>
      <c r="U65" s="88" t="str">
        <f>IF(Q65&lt;&gt;"",IF($BB65=1,IF(AND(T65&lt;&gt;1,S65=1,N65&lt;='Submission Template'!V$26),1,0),U64),"")</f>
        <v/>
      </c>
      <c r="V65" s="10"/>
      <c r="W65" s="10"/>
      <c r="X65" s="10"/>
      <c r="Y65" s="10"/>
      <c r="Z65" s="10"/>
      <c r="AA65" s="10"/>
      <c r="AB65" s="10"/>
      <c r="AC65" s="10"/>
      <c r="AD65" s="10"/>
      <c r="AE65" s="10"/>
      <c r="AF65" s="148"/>
      <c r="AG65" s="149" t="str">
        <f>IF(AND(OR('Submission Template'!U61="yes",AND('Submission Template'!Z61="yes",'Submission Template'!$P$16="yes")),'Submission Template'!AH61="yes"),"Test cannot be invalid AND included in CumSum",IF(OR(AND($Q65&gt;$R65,$N65&lt;&gt;""),AND($G65&gt;H65,$D65&lt;&gt;"")),"Warning:  CumSum statistic exceeds the Action Limit.",""))</f>
        <v/>
      </c>
      <c r="AH65" s="18"/>
      <c r="AI65" s="18"/>
      <c r="AJ65" s="18"/>
      <c r="AK65" s="150"/>
      <c r="AL65" s="187"/>
      <c r="AM65" s="6"/>
      <c r="AN65" s="6"/>
      <c r="AO65" s="6"/>
      <c r="AP65" s="6"/>
      <c r="AQ65" s="23"/>
      <c r="AR65" s="25">
        <f>IF(AND('Submission Template'!BT61&lt;&gt;"",'Submission Template'!S$26&lt;&gt;"",'Submission Template'!U61&lt;&gt;""),1,0)</f>
        <v>0</v>
      </c>
      <c r="AS65" s="25">
        <f>IF(AND('Submission Template'!BY61&lt;&gt;"",'Submission Template'!V$26&lt;&gt;"",'Submission Template'!Z61&lt;&gt;""),1,0)</f>
        <v>0</v>
      </c>
      <c r="AT65" s="25"/>
      <c r="AU65" s="25" t="str">
        <f t="shared" si="0"/>
        <v/>
      </c>
      <c r="AV65" s="25" t="str">
        <f t="shared" si="0"/>
        <v/>
      </c>
      <c r="AW65" s="25"/>
      <c r="AX65" s="25" t="str">
        <f>IF('Submission Template'!$C61&lt;&gt;"",IF('Submission Template'!BT61&lt;&gt;"",IF('Submission Template'!U61="yes",AX64+1,AX64),AX64),"")</f>
        <v/>
      </c>
      <c r="AY65" s="25" t="str">
        <f>IF('Submission Template'!$C61&lt;&gt;"",IF('Submission Template'!BY61&lt;&gt;"",IF('Submission Template'!Z61="yes",AY64+1,AY64),AY64),"")</f>
        <v/>
      </c>
      <c r="AZ65" s="25"/>
      <c r="BA65" s="25" t="str">
        <f>IF('Submission Template'!BT61&lt;&gt;"",IF('Submission Template'!U61="yes",1,0),"")</f>
        <v/>
      </c>
      <c r="BB65" s="25" t="str">
        <f>IF('Submission Template'!BY61&lt;&gt;"",IF('Submission Template'!Z61="yes",1,0),"")</f>
        <v/>
      </c>
      <c r="BC65" s="25"/>
      <c r="BD65" s="25" t="str">
        <f>IF(AND('Submission Template'!U61="yes",'Submission Template'!BT61&lt;&gt;""),'Submission Template'!BT61,"")</f>
        <v/>
      </c>
      <c r="BE65" s="25" t="str">
        <f>IF(AND('Submission Template'!Z61="yes",'Submission Template'!BY61&lt;&gt;""),'Submission Template'!BY61,"")</f>
        <v/>
      </c>
      <c r="BF65" s="25"/>
      <c r="BG65" s="25"/>
      <c r="BH65" s="25">
        <f t="shared" si="4"/>
        <v>29</v>
      </c>
      <c r="BI65" s="27">
        <v>1.7</v>
      </c>
      <c r="BJ65" s="25"/>
      <c r="BK65" s="40" t="str">
        <f>IF(AND($B65&lt;&gt;"",'Submission Template'!$BA$34=1),IF(AND('Submission Template'!U61="yes",$AX65&gt;1,'Submission Template'!BT61&lt;&gt;""),ROUND((($AU65*$E65)/($D65-'Submission Template'!S$26))^2+1,1),""),"")</f>
        <v/>
      </c>
      <c r="BL65" s="40" t="str">
        <f>IF(AND($L65&lt;&gt;"",'Submission Template'!$BB$34=1),IF(AND('Submission Template'!Z61="yes",$AY65&gt;1,'Submission Template'!BY61&lt;&gt;""),ROUND((($AV65*$O65)/($N65-'Submission Template'!V$26))^2+1,1),""),"")</f>
        <v/>
      </c>
      <c r="BM65" s="55">
        <f t="shared" si="3"/>
        <v>8</v>
      </c>
      <c r="BN65" s="6"/>
      <c r="BO65" s="6"/>
      <c r="BP65" s="6"/>
      <c r="BQ65" s="6"/>
      <c r="BR65" s="6"/>
      <c r="BS65" s="6"/>
      <c r="BT65" s="6"/>
      <c r="BU65" s="6"/>
      <c r="BV65" s="6"/>
      <c r="BW65" s="6"/>
      <c r="BX65" s="6"/>
      <c r="BY65" s="6"/>
      <c r="BZ65" s="6"/>
      <c r="CA65" s="6"/>
      <c r="CB65" s="6"/>
      <c r="CC65" s="6"/>
      <c r="CD65" s="6"/>
      <c r="CE65" s="6"/>
      <c r="CF65" s="65">
        <f>IF(AND('Submission Template'!C87="final",'Submission Template'!AH87="yes"),1,0)</f>
        <v>0</v>
      </c>
      <c r="CG65" s="65" t="str">
        <f>IF(AND('Submission Template'!$C87="final",'Submission Template'!$U87="yes",'Submission Template'!$AH87&lt;&gt;"yes"),$D91,$CG64)</f>
        <v/>
      </c>
      <c r="CH65" s="65" t="str">
        <f>IF(AND('Submission Template'!$C87="final",'Submission Template'!$U87="yes",'Submission Template'!$AH87&lt;&gt;"yes"),$C91,$CH64)</f>
        <v/>
      </c>
      <c r="CI65" s="65" t="str">
        <f>IF(AND('Submission Template'!$C87="final",'Submission Template'!$Z87="yes",'Submission Template'!$AH87&lt;&gt;"yes"),$N91,$CI64)</f>
        <v/>
      </c>
      <c r="CJ65" s="65" t="str">
        <f>IF(AND('Submission Template'!$C87="final",'Submission Template'!$Z87="yes",'Submission Template'!$AH87&lt;&gt;"yes"),$M91,$CJ64)</f>
        <v/>
      </c>
      <c r="CK65" s="6"/>
      <c r="CL65" s="6"/>
    </row>
    <row r="66" spans="1:90" x14ac:dyDescent="0.2">
      <c r="A66" s="10"/>
      <c r="B66" s="82" t="str">
        <f>IF('Submission Template'!$BA$34=1,$AX66,"")</f>
        <v/>
      </c>
      <c r="C66" s="83" t="str">
        <f t="shared" si="1"/>
        <v/>
      </c>
      <c r="D66" s="84" t="str">
        <f>IF('Submission Template'!$BA$34=1,IF(AND('Submission Template'!U62="yes",'Submission Template'!BT62&lt;&gt;""),ROUND(AVERAGE(BD$36:BD66),2),""),"")</f>
        <v/>
      </c>
      <c r="E66" s="85" t="str">
        <f>IF('Submission Template'!$BA$34=1,IF($AX66&gt;1,IF(AND('Submission Template'!U62&lt;&gt;"no",'Submission Template'!BT62&lt;&gt;""),STDEV(BD$36:BD66),""),""),"")</f>
        <v/>
      </c>
      <c r="F66" s="86" t="str">
        <f>IF('Submission Template'!$BA$34=1,IF('Submission Template'!BT62&lt;&gt;"",G65,""),"")</f>
        <v/>
      </c>
      <c r="G66" s="86" t="str">
        <f>IF(AND('Submission Template'!$BA$34=1,'Submission Template'!$C62&lt;&gt;""),IF(OR($AX66=1,$AX66=0),0,IF('Submission Template'!$C62="initial",$G65,IF('Submission Template'!U62="yes",MAX(($F66+'Submission Template'!BT62-('Submission Template'!S$26+0.25*$E66)),0),$G65))),"")</f>
        <v/>
      </c>
      <c r="H66" s="86" t="str">
        <f t="shared" si="5"/>
        <v/>
      </c>
      <c r="I66" s="87" t="str">
        <f t="shared" si="6"/>
        <v/>
      </c>
      <c r="J66" s="87" t="str">
        <f t="shared" si="7"/>
        <v/>
      </c>
      <c r="K66" s="88" t="str">
        <f>IF(G66&lt;&gt;"",IF($BA66=1,IF(AND(J66&lt;&gt;1,I66=1,D66&lt;='Submission Template'!S$26),1,0),K65),"")</f>
        <v/>
      </c>
      <c r="L66" s="82" t="str">
        <f>IF('Submission Template'!$BB$34=1,$AY66,"")</f>
        <v/>
      </c>
      <c r="M66" s="83" t="str">
        <f t="shared" si="2"/>
        <v/>
      </c>
      <c r="N66" s="84" t="str">
        <f>IF('Submission Template'!$BB$34=1,IF(AND('Submission Template'!Z62="yes",'Submission Template'!BY62&lt;&gt;""),ROUND(AVERAGE(BE$36:BE66),2),""),"")</f>
        <v/>
      </c>
      <c r="O66" s="85" t="str">
        <f>IF('Submission Template'!$BB$34=1,IF($AY66&gt;1,IF(AND('Submission Template'!Z62&lt;&gt;"no",'Submission Template'!BY62&lt;&gt;""),STDEV(BE$36:BE66),""),""),"")</f>
        <v/>
      </c>
      <c r="P66" s="86" t="str">
        <f>IF('Submission Template'!$BB$34=1,IF('Submission Template'!BY62&lt;&gt;"",Q65,""),"")</f>
        <v/>
      </c>
      <c r="Q66" s="86" t="str">
        <f>IF(AND('Submission Template'!$BB$34=1,'Submission Template'!$C62&lt;&gt;""),IF(OR($AY66=1,$AY66=0),0,IF('Submission Template'!$C62="initial",$Q65,IF('Submission Template'!Z62="yes",MAX(($P66+'Submission Template'!BY62-('Submission Template'!V$26+0.25*$O66)),0),$Q65))),"")</f>
        <v/>
      </c>
      <c r="R66" s="86" t="str">
        <f t="shared" si="8"/>
        <v/>
      </c>
      <c r="S66" s="87" t="str">
        <f t="shared" si="9"/>
        <v/>
      </c>
      <c r="T66" s="87" t="str">
        <f t="shared" si="10"/>
        <v/>
      </c>
      <c r="U66" s="88" t="str">
        <f>IF(Q66&lt;&gt;"",IF($BB66=1,IF(AND(T66&lt;&gt;1,S66=1,N66&lt;='Submission Template'!V$26),1,0),U65),"")</f>
        <v/>
      </c>
      <c r="V66" s="140"/>
      <c r="W66" s="140"/>
      <c r="X66" s="140"/>
      <c r="Y66" s="140"/>
      <c r="Z66" s="140"/>
      <c r="AA66" s="140"/>
      <c r="AB66" s="140"/>
      <c r="AC66" s="140"/>
      <c r="AD66" s="140"/>
      <c r="AE66" s="140"/>
      <c r="AF66" s="148"/>
      <c r="AG66" s="149" t="str">
        <f>IF(AND(OR('Submission Template'!U62="yes",AND('Submission Template'!Z62="yes",'Submission Template'!$P$16="yes")),'Submission Template'!AH62="yes"),"Test cannot be invalid AND included in CumSum",IF(OR(AND($Q66&gt;$R66,$N66&lt;&gt;""),AND($G66&gt;H66,$D66&lt;&gt;"")),"Warning:  CumSum statistic exceeds the Action Limit.",""))</f>
        <v/>
      </c>
      <c r="AH66" s="18"/>
      <c r="AI66" s="18"/>
      <c r="AJ66" s="18"/>
      <c r="AK66" s="150"/>
      <c r="AL66" s="187"/>
      <c r="AM66" s="6"/>
      <c r="AN66" s="6"/>
      <c r="AO66" s="6"/>
      <c r="AP66" s="6"/>
      <c r="AQ66" s="23"/>
      <c r="AR66" s="25">
        <f>IF(AND('Submission Template'!BT62&lt;&gt;"",'Submission Template'!S$26&lt;&gt;"",'Submission Template'!U62&lt;&gt;""),1,0)</f>
        <v>0</v>
      </c>
      <c r="AS66" s="25">
        <f>IF(AND('Submission Template'!BY62&lt;&gt;"",'Submission Template'!V$26&lt;&gt;"",'Submission Template'!Z62&lt;&gt;""),1,0)</f>
        <v>0</v>
      </c>
      <c r="AT66" s="25"/>
      <c r="AU66" s="25" t="str">
        <f t="shared" si="0"/>
        <v/>
      </c>
      <c r="AV66" s="25" t="str">
        <f t="shared" si="0"/>
        <v/>
      </c>
      <c r="AW66" s="25"/>
      <c r="AX66" s="25" t="str">
        <f>IF('Submission Template'!$C62&lt;&gt;"",IF('Submission Template'!BT62&lt;&gt;"",IF('Submission Template'!U62="yes",AX65+1,AX65),AX65),"")</f>
        <v/>
      </c>
      <c r="AY66" s="25" t="str">
        <f>IF('Submission Template'!$C62&lt;&gt;"",IF('Submission Template'!BY62&lt;&gt;"",IF('Submission Template'!Z62="yes",AY65+1,AY65),AY65),"")</f>
        <v/>
      </c>
      <c r="AZ66" s="25"/>
      <c r="BA66" s="25" t="str">
        <f>IF('Submission Template'!BT62&lt;&gt;"",IF('Submission Template'!U62="yes",1,0),"")</f>
        <v/>
      </c>
      <c r="BB66" s="25" t="str">
        <f>IF('Submission Template'!BY62&lt;&gt;"",IF('Submission Template'!Z62="yes",1,0),"")</f>
        <v/>
      </c>
      <c r="BC66" s="25"/>
      <c r="BD66" s="25" t="str">
        <f>IF(AND('Submission Template'!U62="yes",'Submission Template'!BT62&lt;&gt;""),'Submission Template'!BT62,"")</f>
        <v/>
      </c>
      <c r="BE66" s="25" t="str">
        <f>IF(AND('Submission Template'!Z62="yes",'Submission Template'!BY62&lt;&gt;""),'Submission Template'!BY62,"")</f>
        <v/>
      </c>
      <c r="BF66" s="25"/>
      <c r="BG66" s="25"/>
      <c r="BH66" s="25">
        <f t="shared" si="4"/>
        <v>30</v>
      </c>
      <c r="BI66" s="27">
        <v>1.7</v>
      </c>
      <c r="BJ66" s="25"/>
      <c r="BK66" s="40" t="str">
        <f>IF(AND($B66&lt;&gt;"",'Submission Template'!$BA$34=1),IF(AND('Submission Template'!U62="yes",$AX66&gt;1,'Submission Template'!BT62&lt;&gt;""),ROUND((($AU66*$E66)/($D66-'Submission Template'!S$26))^2+1,1),""),"")</f>
        <v/>
      </c>
      <c r="BL66" s="40" t="str">
        <f>IF(AND($L66&lt;&gt;"",'Submission Template'!$BB$34=1),IF(AND('Submission Template'!Z62="yes",$AY66&gt;1,'Submission Template'!BY62&lt;&gt;""),ROUND((($AV66*$O66)/($N66-'Submission Template'!V$26))^2+1,1),""),"")</f>
        <v/>
      </c>
      <c r="BM66" s="55">
        <f t="shared" si="3"/>
        <v>8</v>
      </c>
      <c r="BN66" s="6"/>
      <c r="BO66" s="6"/>
      <c r="BP66" s="6"/>
      <c r="BQ66" s="6"/>
      <c r="BR66" s="6"/>
      <c r="BS66" s="6"/>
      <c r="BT66" s="6"/>
      <c r="BU66" s="6"/>
      <c r="BV66" s="6"/>
      <c r="BW66" s="6"/>
      <c r="BX66" s="6"/>
      <c r="BY66" s="6"/>
      <c r="BZ66" s="6"/>
      <c r="CA66" s="6"/>
      <c r="CB66" s="6"/>
      <c r="CC66" s="6"/>
      <c r="CD66" s="6"/>
      <c r="CE66" s="6"/>
      <c r="CF66" s="65">
        <f>IF(AND('Submission Template'!C88="final",'Submission Template'!AH88="yes"),1,0)</f>
        <v>0</v>
      </c>
      <c r="CG66" s="65" t="str">
        <f>IF(AND('Submission Template'!$C88="final",'Submission Template'!$U88="yes",'Submission Template'!$AH88&lt;&gt;"yes"),$D92,$CG65)</f>
        <v/>
      </c>
      <c r="CH66" s="65" t="str">
        <f>IF(AND('Submission Template'!$C88="final",'Submission Template'!$U88="yes",'Submission Template'!$AH88&lt;&gt;"yes"),$C92,$CH65)</f>
        <v/>
      </c>
      <c r="CI66" s="65" t="str">
        <f>IF(AND('Submission Template'!$C88="final",'Submission Template'!$Z88="yes",'Submission Template'!$AH88&lt;&gt;"yes"),$N92,$CI65)</f>
        <v/>
      </c>
      <c r="CJ66" s="65" t="str">
        <f>IF(AND('Submission Template'!$C88="final",'Submission Template'!$Z88="yes",'Submission Template'!$AH88&lt;&gt;"yes"),$M92,$CJ65)</f>
        <v/>
      </c>
      <c r="CK66" s="6"/>
      <c r="CL66" s="6"/>
    </row>
    <row r="67" spans="1:90" x14ac:dyDescent="0.2">
      <c r="A67" s="10"/>
      <c r="B67" s="82" t="str">
        <f>IF('Submission Template'!$BA$34=1,$AX67,"")</f>
        <v/>
      </c>
      <c r="C67" s="83" t="str">
        <f t="shared" si="1"/>
        <v/>
      </c>
      <c r="D67" s="84" t="str">
        <f>IF('Submission Template'!$BA$34=1,IF(AND('Submission Template'!U63="yes",'Submission Template'!BT63&lt;&gt;""),ROUND(AVERAGE(BD$36:BD67),2),""),"")</f>
        <v/>
      </c>
      <c r="E67" s="85" t="str">
        <f>IF('Submission Template'!$BA$34=1,IF($AX67&gt;1,IF(AND('Submission Template'!U63&lt;&gt;"no",'Submission Template'!BT63&lt;&gt;""),STDEV(BD$36:BD67),""),""),"")</f>
        <v/>
      </c>
      <c r="F67" s="86" t="str">
        <f>IF('Submission Template'!$BA$34=1,IF('Submission Template'!BT63&lt;&gt;"",G66,""),"")</f>
        <v/>
      </c>
      <c r="G67" s="86" t="str">
        <f>IF(AND('Submission Template'!$BA$34=1,'Submission Template'!$C63&lt;&gt;""),IF(OR($AX67=1,$AX67=0),0,IF('Submission Template'!$C63="initial",$G66,IF('Submission Template'!U63="yes",MAX(($F67+'Submission Template'!BT63-('Submission Template'!S$26+0.25*$E67)),0),$G66))),"")</f>
        <v/>
      </c>
      <c r="H67" s="86" t="str">
        <f t="shared" si="5"/>
        <v/>
      </c>
      <c r="I67" s="87" t="str">
        <f t="shared" si="6"/>
        <v/>
      </c>
      <c r="J67" s="87" t="str">
        <f t="shared" si="7"/>
        <v/>
      </c>
      <c r="K67" s="88" t="str">
        <f>IF(G67&lt;&gt;"",IF($BA67=1,IF(AND(J67&lt;&gt;1,I67=1,D67&lt;='Submission Template'!S$26),1,0),K66),"")</f>
        <v/>
      </c>
      <c r="L67" s="82" t="str">
        <f>IF('Submission Template'!$BB$34=1,$AY67,"")</f>
        <v/>
      </c>
      <c r="M67" s="83" t="str">
        <f t="shared" si="2"/>
        <v/>
      </c>
      <c r="N67" s="84" t="str">
        <f>IF('Submission Template'!$BB$34=1,IF(AND('Submission Template'!Z63="yes",'Submission Template'!BY63&lt;&gt;""),ROUND(AVERAGE(BE$36:BE67),2),""),"")</f>
        <v/>
      </c>
      <c r="O67" s="85" t="str">
        <f>IF('Submission Template'!$BB$34=1,IF($AY67&gt;1,IF(AND('Submission Template'!Z63&lt;&gt;"no",'Submission Template'!BY63&lt;&gt;""),STDEV(BE$36:BE67),""),""),"")</f>
        <v/>
      </c>
      <c r="P67" s="86" t="str">
        <f>IF('Submission Template'!$BB$34=1,IF('Submission Template'!BY63&lt;&gt;"",Q66,""),"")</f>
        <v/>
      </c>
      <c r="Q67" s="86" t="str">
        <f>IF(AND('Submission Template'!$BB$34=1,'Submission Template'!$C63&lt;&gt;""),IF(OR($AY67=1,$AY67=0),0,IF('Submission Template'!$C63="initial",$Q66,IF('Submission Template'!Z63="yes",MAX(($P67+'Submission Template'!BY63-('Submission Template'!V$26+0.25*$O67)),0),$Q66))),"")</f>
        <v/>
      </c>
      <c r="R67" s="86" t="str">
        <f t="shared" si="8"/>
        <v/>
      </c>
      <c r="S67" s="87" t="str">
        <f t="shared" si="9"/>
        <v/>
      </c>
      <c r="T67" s="87" t="str">
        <f t="shared" si="10"/>
        <v/>
      </c>
      <c r="U67" s="88" t="str">
        <f>IF(Q67&lt;&gt;"",IF($BB67=1,IF(AND(T67&lt;&gt;1,S67=1,N67&lt;='Submission Template'!V$26),1,0),U66),"")</f>
        <v/>
      </c>
      <c r="V67" s="10"/>
      <c r="W67" s="10"/>
      <c r="X67" s="10"/>
      <c r="Y67" s="10"/>
      <c r="Z67" s="10"/>
      <c r="AA67" s="10"/>
      <c r="AB67" s="10"/>
      <c r="AC67" s="10"/>
      <c r="AD67" s="10"/>
      <c r="AE67" s="10"/>
      <c r="AF67" s="148"/>
      <c r="AG67" s="149" t="str">
        <f>IF(AND(OR('Submission Template'!U63="yes",AND('Submission Template'!Z63="yes",'Submission Template'!$P$16="yes")),'Submission Template'!AH63="yes"),"Test cannot be invalid AND included in CumSum",IF(OR(AND($Q67&gt;$R67,$N67&lt;&gt;""),AND($G67&gt;H67,$D67&lt;&gt;"")),"Warning:  CumSum statistic exceeds the Action Limit.",""))</f>
        <v/>
      </c>
      <c r="AH67" s="18"/>
      <c r="AI67" s="18"/>
      <c r="AJ67" s="18"/>
      <c r="AK67" s="150"/>
      <c r="AL67" s="187"/>
      <c r="AM67" s="6"/>
      <c r="AN67" s="6"/>
      <c r="AO67" s="6"/>
      <c r="AP67" s="6"/>
      <c r="AQ67" s="23"/>
      <c r="AR67" s="25">
        <f>IF(AND('Submission Template'!BT63&lt;&gt;"",'Submission Template'!S$26&lt;&gt;"",'Submission Template'!U63&lt;&gt;""),1,0)</f>
        <v>0</v>
      </c>
      <c r="AS67" s="25">
        <f>IF(AND('Submission Template'!BY63&lt;&gt;"",'Submission Template'!V$26&lt;&gt;"",'Submission Template'!Z63&lt;&gt;""),1,0)</f>
        <v>0</v>
      </c>
      <c r="AT67" s="25"/>
      <c r="AU67" s="25" t="str">
        <f t="shared" si="0"/>
        <v/>
      </c>
      <c r="AV67" s="25" t="str">
        <f t="shared" si="0"/>
        <v/>
      </c>
      <c r="AW67" s="25"/>
      <c r="AX67" s="25" t="str">
        <f>IF('Submission Template'!$C63&lt;&gt;"",IF('Submission Template'!BT63&lt;&gt;"",IF('Submission Template'!U63="yes",AX66+1,AX66),AX66),"")</f>
        <v/>
      </c>
      <c r="AY67" s="25" t="str">
        <f>IF('Submission Template'!$C63&lt;&gt;"",IF('Submission Template'!BY63&lt;&gt;"",IF('Submission Template'!Z63="yes",AY66+1,AY66),AY66),"")</f>
        <v/>
      </c>
      <c r="AZ67" s="25"/>
      <c r="BA67" s="25" t="str">
        <f>IF('Submission Template'!BT63&lt;&gt;"",IF('Submission Template'!U63="yes",1,0),"")</f>
        <v/>
      </c>
      <c r="BB67" s="25" t="str">
        <f>IF('Submission Template'!BY63&lt;&gt;"",IF('Submission Template'!Z63="yes",1,0),"")</f>
        <v/>
      </c>
      <c r="BC67" s="25"/>
      <c r="BD67" s="25" t="str">
        <f>IF(AND('Submission Template'!U63="yes",'Submission Template'!BT63&lt;&gt;""),'Submission Template'!BT63,"")</f>
        <v/>
      </c>
      <c r="BE67" s="25" t="str">
        <f>IF(AND('Submission Template'!Z63="yes",'Submission Template'!BY63&lt;&gt;""),'Submission Template'!BY63,"")</f>
        <v/>
      </c>
      <c r="BF67" s="25"/>
      <c r="BG67" s="25"/>
      <c r="BH67" s="25"/>
      <c r="BI67" s="27"/>
      <c r="BJ67" s="25"/>
      <c r="BK67" s="40" t="str">
        <f>IF(AND($B67&lt;&gt;"",'Submission Template'!$BA$34=1),IF(AND('Submission Template'!U63="yes",$AX67&gt;1,'Submission Template'!BT63&lt;&gt;""),ROUND((($AU67*$E67)/($D67-'Submission Template'!S$26))^2+1,1),""),"")</f>
        <v/>
      </c>
      <c r="BL67" s="40" t="str">
        <f>IF(AND($L67&lt;&gt;"",'Submission Template'!$BB$34=1),IF(AND('Submission Template'!Z63="yes",$AY67&gt;1,'Submission Template'!BY63&lt;&gt;""),ROUND((($AV67*$O67)/($N67-'Submission Template'!V$26))^2+1,1),""),"")</f>
        <v/>
      </c>
      <c r="BM67" s="55">
        <f t="shared" si="3"/>
        <v>8</v>
      </c>
      <c r="BN67" s="6"/>
      <c r="BO67" s="6"/>
      <c r="BP67" s="6"/>
      <c r="BQ67" s="6"/>
      <c r="BR67" s="6"/>
      <c r="BS67" s="6"/>
      <c r="BT67" s="6"/>
      <c r="BU67" s="6"/>
      <c r="BV67" s="6"/>
      <c r="BW67" s="6"/>
      <c r="BX67" s="6"/>
      <c r="BY67" s="6"/>
      <c r="BZ67" s="6"/>
      <c r="CA67" s="6"/>
      <c r="CB67" s="6"/>
      <c r="CC67" s="6"/>
      <c r="CD67" s="6"/>
      <c r="CE67" s="6"/>
      <c r="CF67" s="65">
        <f>IF(AND('Submission Template'!C89="final",'Submission Template'!AH89="yes"),1,0)</f>
        <v>0</v>
      </c>
      <c r="CG67" s="65" t="str">
        <f>IF(AND('Submission Template'!$C89="final",'Submission Template'!$U89="yes",'Submission Template'!$AH89&lt;&gt;"yes"),$D93,$CG66)</f>
        <v/>
      </c>
      <c r="CH67" s="65" t="str">
        <f>IF(AND('Submission Template'!$C89="final",'Submission Template'!$U89="yes",'Submission Template'!$AH89&lt;&gt;"yes"),$C93,$CH66)</f>
        <v/>
      </c>
      <c r="CI67" s="65" t="str">
        <f>IF(AND('Submission Template'!$C89="final",'Submission Template'!$Z89="yes",'Submission Template'!$AH89&lt;&gt;"yes"),$N93,$CI66)</f>
        <v/>
      </c>
      <c r="CJ67" s="65" t="str">
        <f>IF(AND('Submission Template'!$C89="final",'Submission Template'!$Z89="yes",'Submission Template'!$AH89&lt;&gt;"yes"),$M93,$CJ66)</f>
        <v/>
      </c>
      <c r="CK67" s="6"/>
      <c r="CL67" s="6"/>
    </row>
    <row r="68" spans="1:90" x14ac:dyDescent="0.2">
      <c r="A68" s="10"/>
      <c r="B68" s="82" t="str">
        <f>IF('Submission Template'!$BA$34=1,$AX68,"")</f>
        <v/>
      </c>
      <c r="C68" s="83" t="str">
        <f t="shared" si="1"/>
        <v/>
      </c>
      <c r="D68" s="84" t="str">
        <f>IF('Submission Template'!$BA$34=1,IF(AND('Submission Template'!U64="yes",'Submission Template'!BT64&lt;&gt;""),ROUND(AVERAGE(BD$36:BD68),2),""),"")</f>
        <v/>
      </c>
      <c r="E68" s="85" t="str">
        <f>IF('Submission Template'!$BA$34=1,IF($AX68&gt;1,IF(AND('Submission Template'!U64&lt;&gt;"no",'Submission Template'!BT64&lt;&gt;""),STDEV(BD$36:BD68),""),""),"")</f>
        <v/>
      </c>
      <c r="F68" s="86" t="str">
        <f>IF('Submission Template'!$BA$34=1,IF('Submission Template'!BT64&lt;&gt;"",G67,""),"")</f>
        <v/>
      </c>
      <c r="G68" s="86" t="str">
        <f>IF(AND('Submission Template'!$BA$34=1,'Submission Template'!$C64&lt;&gt;""),IF(OR($AX68=1,$AX68=0),0,IF('Submission Template'!$C64="initial",$G67,IF('Submission Template'!U64="yes",MAX(($F68+'Submission Template'!BT64-('Submission Template'!S$26+0.25*$E68)),0),$G67))),"")</f>
        <v/>
      </c>
      <c r="H68" s="86" t="str">
        <f t="shared" si="5"/>
        <v/>
      </c>
      <c r="I68" s="87" t="str">
        <f t="shared" si="6"/>
        <v/>
      </c>
      <c r="J68" s="87" t="str">
        <f t="shared" si="7"/>
        <v/>
      </c>
      <c r="K68" s="88" t="str">
        <f>IF(G68&lt;&gt;"",IF($BA68=1,IF(AND(J68&lt;&gt;1,I68=1,D68&lt;='Submission Template'!S$26),1,0),K67),"")</f>
        <v/>
      </c>
      <c r="L68" s="82" t="str">
        <f>IF('Submission Template'!$BB$34=1,$AY68,"")</f>
        <v/>
      </c>
      <c r="M68" s="83" t="str">
        <f t="shared" si="2"/>
        <v/>
      </c>
      <c r="N68" s="84" t="str">
        <f>IF('Submission Template'!$BB$34=1,IF(AND('Submission Template'!Z64="yes",'Submission Template'!BY64&lt;&gt;""),ROUND(AVERAGE(BE$36:BE68),2),""),"")</f>
        <v/>
      </c>
      <c r="O68" s="85" t="str">
        <f>IF('Submission Template'!$BB$34=1,IF($AY68&gt;1,IF(AND('Submission Template'!Z64&lt;&gt;"no",'Submission Template'!BY64&lt;&gt;""),STDEV(BE$36:BE68),""),""),"")</f>
        <v/>
      </c>
      <c r="P68" s="86" t="str">
        <f>IF('Submission Template'!$BB$34=1,IF('Submission Template'!BY64&lt;&gt;"",Q67,""),"")</f>
        <v/>
      </c>
      <c r="Q68" s="86" t="str">
        <f>IF(AND('Submission Template'!$BB$34=1,'Submission Template'!$C64&lt;&gt;""),IF(OR($AY68=1,$AY68=0),0,IF('Submission Template'!$C64="initial",$Q67,IF('Submission Template'!Z64="yes",MAX(($P68+'Submission Template'!BY64-('Submission Template'!V$26+0.25*$O68)),0),$Q67))),"")</f>
        <v/>
      </c>
      <c r="R68" s="86" t="str">
        <f t="shared" si="8"/>
        <v/>
      </c>
      <c r="S68" s="87" t="str">
        <f t="shared" si="9"/>
        <v/>
      </c>
      <c r="T68" s="87" t="str">
        <f t="shared" si="10"/>
        <v/>
      </c>
      <c r="U68" s="88" t="str">
        <f>IF(Q68&lt;&gt;"",IF($BB68=1,IF(AND(T68&lt;&gt;1,S68=1,N68&lt;='Submission Template'!V$26),1,0),U67),"")</f>
        <v/>
      </c>
      <c r="V68" s="10"/>
      <c r="W68" s="10"/>
      <c r="X68" s="10"/>
      <c r="Y68" s="10"/>
      <c r="Z68" s="10"/>
      <c r="AA68" s="10"/>
      <c r="AB68" s="10"/>
      <c r="AC68" s="10"/>
      <c r="AD68" s="10"/>
      <c r="AE68" s="10"/>
      <c r="AF68" s="148"/>
      <c r="AG68" s="149" t="str">
        <f>IF(AND(OR('Submission Template'!U64="yes",AND('Submission Template'!Z64="yes",'Submission Template'!$P$16="yes")),'Submission Template'!AH64="yes"),"Test cannot be invalid AND included in CumSum",IF(OR(AND($Q68&gt;$R68,$N68&lt;&gt;""),AND($G68&gt;H68,$D68&lt;&gt;"")),"Warning:  CumSum statistic exceeds the Action Limit.",""))</f>
        <v/>
      </c>
      <c r="AH68" s="18"/>
      <c r="AI68" s="18"/>
      <c r="AJ68" s="18"/>
      <c r="AK68" s="150"/>
      <c r="AL68" s="187"/>
      <c r="AM68" s="6"/>
      <c r="AN68" s="6"/>
      <c r="AO68" s="6"/>
      <c r="AP68" s="6"/>
      <c r="AQ68" s="23"/>
      <c r="AR68" s="25">
        <f>IF(AND('Submission Template'!BT64&lt;&gt;"",'Submission Template'!S$26&lt;&gt;"",'Submission Template'!U64&lt;&gt;""),1,0)</f>
        <v>0</v>
      </c>
      <c r="AS68" s="25">
        <f>IF(AND('Submission Template'!BY64&lt;&gt;"",'Submission Template'!V$26&lt;&gt;"",'Submission Template'!Z64&lt;&gt;""),1,0)</f>
        <v>0</v>
      </c>
      <c r="AT68" s="25"/>
      <c r="AU68" s="25" t="str">
        <f t="shared" si="0"/>
        <v/>
      </c>
      <c r="AV68" s="25" t="str">
        <f t="shared" si="0"/>
        <v/>
      </c>
      <c r="AW68" s="25"/>
      <c r="AX68" s="25" t="str">
        <f>IF('Submission Template'!$C64&lt;&gt;"",IF('Submission Template'!BT64&lt;&gt;"",IF('Submission Template'!U64="yes",AX67+1,AX67),AX67),"")</f>
        <v/>
      </c>
      <c r="AY68" s="25" t="str">
        <f>IF('Submission Template'!$C64&lt;&gt;"",IF('Submission Template'!BY64&lt;&gt;"",IF('Submission Template'!Z64="yes",AY67+1,AY67),AY67),"")</f>
        <v/>
      </c>
      <c r="AZ68" s="25"/>
      <c r="BA68" s="25" t="str">
        <f>IF('Submission Template'!BT64&lt;&gt;"",IF('Submission Template'!U64="yes",1,0),"")</f>
        <v/>
      </c>
      <c r="BB68" s="25" t="str">
        <f>IF('Submission Template'!BY64&lt;&gt;"",IF('Submission Template'!Z64="yes",1,0),"")</f>
        <v/>
      </c>
      <c r="BC68" s="25"/>
      <c r="BD68" s="25" t="str">
        <f>IF(AND('Submission Template'!U64="yes",'Submission Template'!BT64&lt;&gt;""),'Submission Template'!BT64,"")</f>
        <v/>
      </c>
      <c r="BE68" s="25" t="str">
        <f>IF(AND('Submission Template'!Z64="yes",'Submission Template'!BY64&lt;&gt;""),'Submission Template'!BY64,"")</f>
        <v/>
      </c>
      <c r="BF68" s="25"/>
      <c r="BG68" s="25"/>
      <c r="BH68" s="25"/>
      <c r="BI68" s="27"/>
      <c r="BJ68" s="25"/>
      <c r="BK68" s="40" t="str">
        <f>IF(AND($B68&lt;&gt;"",'Submission Template'!$BA$34=1),IF(AND('Submission Template'!U64="yes",$AX68&gt;1,'Submission Template'!BT64&lt;&gt;""),ROUND((($AU68*$E68)/($D68-'Submission Template'!S$26))^2+1,1),""),"")</f>
        <v/>
      </c>
      <c r="BL68" s="40" t="str">
        <f>IF(AND($L68&lt;&gt;"",'Submission Template'!$BB$34=1),IF(AND('Submission Template'!Z64="yes",$AY68&gt;1,'Submission Template'!BY64&lt;&gt;""),ROUND((($AV68*$O68)/($N68-'Submission Template'!V$26))^2+1,1),""),"")</f>
        <v/>
      </c>
      <c r="BM68" s="55">
        <f t="shared" si="3"/>
        <v>8</v>
      </c>
      <c r="BN68" s="6"/>
      <c r="BO68" s="6"/>
      <c r="BP68" s="6"/>
      <c r="BQ68" s="6"/>
      <c r="BR68" s="6"/>
      <c r="BS68" s="6"/>
      <c r="BT68" s="6"/>
      <c r="BU68" s="6"/>
      <c r="BV68" s="6"/>
      <c r="BW68" s="6"/>
      <c r="BX68" s="6"/>
      <c r="BY68" s="6"/>
      <c r="BZ68" s="6"/>
      <c r="CA68" s="6"/>
      <c r="CB68" s="6"/>
      <c r="CC68" s="6"/>
      <c r="CD68" s="6"/>
      <c r="CE68" s="6"/>
      <c r="CF68" s="65">
        <f>IF(AND('Submission Template'!C90="final",'Submission Template'!AH90="yes"),1,0)</f>
        <v>0</v>
      </c>
      <c r="CG68" s="65" t="str">
        <f>IF(AND('Submission Template'!$C90="final",'Submission Template'!$U90="yes",'Submission Template'!$AH90&lt;&gt;"yes"),$D94,$CG67)</f>
        <v/>
      </c>
      <c r="CH68" s="65" t="str">
        <f>IF(AND('Submission Template'!$C90="final",'Submission Template'!$U90="yes",'Submission Template'!$AH90&lt;&gt;"yes"),$C94,$CH67)</f>
        <v/>
      </c>
      <c r="CI68" s="65" t="str">
        <f>IF(AND('Submission Template'!$C90="final",'Submission Template'!$Z90="yes",'Submission Template'!$AH90&lt;&gt;"yes"),$N94,$CI67)</f>
        <v/>
      </c>
      <c r="CJ68" s="65" t="str">
        <f>IF(AND('Submission Template'!$C90="final",'Submission Template'!$Z90="yes",'Submission Template'!$AH90&lt;&gt;"yes"),$M94,$CJ67)</f>
        <v/>
      </c>
      <c r="CK68" s="6"/>
      <c r="CL68" s="6"/>
    </row>
    <row r="69" spans="1:90" x14ac:dyDescent="0.2">
      <c r="A69" s="10"/>
      <c r="B69" s="82" t="str">
        <f>IF('Submission Template'!$BA$34=1,$AX69,"")</f>
        <v/>
      </c>
      <c r="C69" s="83" t="str">
        <f t="shared" si="1"/>
        <v/>
      </c>
      <c r="D69" s="84" t="str">
        <f>IF('Submission Template'!$BA$34=1,IF(AND('Submission Template'!U65="yes",'Submission Template'!BT65&lt;&gt;""),ROUND(AVERAGE(BD$36:BD69),2),""),"")</f>
        <v/>
      </c>
      <c r="E69" s="85" t="str">
        <f>IF('Submission Template'!$BA$34=1,IF($AX69&gt;1,IF(AND('Submission Template'!U65&lt;&gt;"no",'Submission Template'!BT65&lt;&gt;""),STDEV(BD$36:BD69),""),""),"")</f>
        <v/>
      </c>
      <c r="F69" s="86" t="str">
        <f>IF('Submission Template'!$BA$34=1,IF('Submission Template'!BT65&lt;&gt;"",G68,""),"")</f>
        <v/>
      </c>
      <c r="G69" s="86" t="str">
        <f>IF(AND('Submission Template'!$BA$34=1,'Submission Template'!$C65&lt;&gt;""),IF(OR($AX69=1,$AX69=0),0,IF('Submission Template'!$C65="initial",$G68,IF('Submission Template'!U65="yes",MAX(($F69+'Submission Template'!BT65-('Submission Template'!S$26+0.25*$E69)),0),$G68))),"")</f>
        <v/>
      </c>
      <c r="H69" s="86" t="str">
        <f t="shared" si="5"/>
        <v/>
      </c>
      <c r="I69" s="87" t="str">
        <f t="shared" si="6"/>
        <v/>
      </c>
      <c r="J69" s="87" t="str">
        <f t="shared" si="7"/>
        <v/>
      </c>
      <c r="K69" s="88" t="str">
        <f>IF(G69&lt;&gt;"",IF($BA69=1,IF(AND(J69&lt;&gt;1,I69=1,D69&lt;='Submission Template'!S$26),1,0),K68),"")</f>
        <v/>
      </c>
      <c r="L69" s="82" t="str">
        <f>IF('Submission Template'!$BB$34=1,$AY69,"")</f>
        <v/>
      </c>
      <c r="M69" s="83" t="str">
        <f t="shared" si="2"/>
        <v/>
      </c>
      <c r="N69" s="84" t="str">
        <f>IF('Submission Template'!$BB$34=1,IF(AND('Submission Template'!Z65="yes",'Submission Template'!BY65&lt;&gt;""),ROUND(AVERAGE(BE$36:BE69),2),""),"")</f>
        <v/>
      </c>
      <c r="O69" s="85" t="str">
        <f>IF('Submission Template'!$BB$34=1,IF($AY69&gt;1,IF(AND('Submission Template'!Z65&lt;&gt;"no",'Submission Template'!BY65&lt;&gt;""),STDEV(BE$36:BE69),""),""),"")</f>
        <v/>
      </c>
      <c r="P69" s="86" t="str">
        <f>IF('Submission Template'!$BB$34=1,IF('Submission Template'!BY65&lt;&gt;"",Q68,""),"")</f>
        <v/>
      </c>
      <c r="Q69" s="86" t="str">
        <f>IF(AND('Submission Template'!$BB$34=1,'Submission Template'!$C65&lt;&gt;""),IF(OR($AY69=1,$AY69=0),0,IF('Submission Template'!$C65="initial",$Q68,IF('Submission Template'!Z65="yes",MAX(($P69+'Submission Template'!BY65-('Submission Template'!V$26+0.25*$O69)),0),$Q68))),"")</f>
        <v/>
      </c>
      <c r="R69" s="86" t="str">
        <f t="shared" si="8"/>
        <v/>
      </c>
      <c r="S69" s="87" t="str">
        <f t="shared" si="9"/>
        <v/>
      </c>
      <c r="T69" s="87" t="str">
        <f t="shared" si="10"/>
        <v/>
      </c>
      <c r="U69" s="88" t="str">
        <f>IF(Q69&lt;&gt;"",IF($BB69=1,IF(AND(T69&lt;&gt;1,S69=1,N69&lt;='Submission Template'!V$26),1,0),U68),"")</f>
        <v/>
      </c>
      <c r="V69" s="10"/>
      <c r="W69" s="10"/>
      <c r="X69" s="10"/>
      <c r="Y69" s="10"/>
      <c r="Z69" s="10"/>
      <c r="AA69" s="10"/>
      <c r="AB69" s="10"/>
      <c r="AC69" s="10"/>
      <c r="AD69" s="10"/>
      <c r="AE69" s="10"/>
      <c r="AF69" s="148"/>
      <c r="AG69" s="149" t="str">
        <f>IF(AND(OR('Submission Template'!U65="yes",AND('Submission Template'!Z65="yes",'Submission Template'!$P$16="yes")),'Submission Template'!AH65="yes"),"Test cannot be invalid AND included in CumSum",IF(OR(AND($Q69&gt;$R69,$N69&lt;&gt;""),AND($G69&gt;H69,$D69&lt;&gt;"")),"Warning:  CumSum statistic exceeds the Action Limit.",""))</f>
        <v/>
      </c>
      <c r="AH69" s="18"/>
      <c r="AI69" s="18"/>
      <c r="AJ69" s="18"/>
      <c r="AK69" s="150"/>
      <c r="AL69" s="187"/>
      <c r="AM69" s="6"/>
      <c r="AN69" s="6"/>
      <c r="AO69" s="6"/>
      <c r="AP69" s="6"/>
      <c r="AQ69" s="23"/>
      <c r="AR69" s="25">
        <f>IF(AND('Submission Template'!BT65&lt;&gt;"",'Submission Template'!S$26&lt;&gt;"",'Submission Template'!U65&lt;&gt;""),1,0)</f>
        <v>0</v>
      </c>
      <c r="AS69" s="25">
        <f>IF(AND('Submission Template'!BY65&lt;&gt;"",'Submission Template'!V$26&lt;&gt;"",'Submission Template'!Z65&lt;&gt;""),1,0)</f>
        <v>0</v>
      </c>
      <c r="AT69" s="25"/>
      <c r="AU69" s="25" t="str">
        <f t="shared" si="0"/>
        <v/>
      </c>
      <c r="AV69" s="25" t="str">
        <f t="shared" si="0"/>
        <v/>
      </c>
      <c r="AW69" s="25"/>
      <c r="AX69" s="25" t="str">
        <f>IF('Submission Template'!$C65&lt;&gt;"",IF('Submission Template'!BT65&lt;&gt;"",IF('Submission Template'!U65="yes",AX68+1,AX68),AX68),"")</f>
        <v/>
      </c>
      <c r="AY69" s="25" t="str">
        <f>IF('Submission Template'!$C65&lt;&gt;"",IF('Submission Template'!BY65&lt;&gt;"",IF('Submission Template'!Z65="yes",AY68+1,AY68),AY68),"")</f>
        <v/>
      </c>
      <c r="AZ69" s="25"/>
      <c r="BA69" s="25" t="str">
        <f>IF('Submission Template'!BT65&lt;&gt;"",IF('Submission Template'!U65="yes",1,0),"")</f>
        <v/>
      </c>
      <c r="BB69" s="25" t="str">
        <f>IF('Submission Template'!BY65&lt;&gt;"",IF('Submission Template'!Z65="yes",1,0),"")</f>
        <v/>
      </c>
      <c r="BC69" s="25"/>
      <c r="BD69" s="25" t="str">
        <f>IF(AND('Submission Template'!U65="yes",'Submission Template'!BT65&lt;&gt;""),'Submission Template'!BT65,"")</f>
        <v/>
      </c>
      <c r="BE69" s="25" t="str">
        <f>IF(AND('Submission Template'!Z65="yes",'Submission Template'!BY65&lt;&gt;""),'Submission Template'!BY65,"")</f>
        <v/>
      </c>
      <c r="BF69" s="25"/>
      <c r="BG69" s="25"/>
      <c r="BH69" s="25"/>
      <c r="BI69" s="27"/>
      <c r="BJ69" s="25"/>
      <c r="BK69" s="40" t="str">
        <f>IF(AND($B69&lt;&gt;"",'Submission Template'!$BA$34=1),IF(AND('Submission Template'!U65="yes",$AX69&gt;1,'Submission Template'!BT65&lt;&gt;""),ROUND((($AU69*$E69)/($D69-'Submission Template'!S$26))^2+1,1),""),"")</f>
        <v/>
      </c>
      <c r="BL69" s="40" t="str">
        <f>IF(AND($L69&lt;&gt;"",'Submission Template'!$BB$34=1),IF(AND('Submission Template'!Z65="yes",$AY69&gt;1,'Submission Template'!BY65&lt;&gt;""),ROUND((($AV69*$O69)/($N69-'Submission Template'!V$26))^2+1,1),""),"")</f>
        <v/>
      </c>
      <c r="BM69" s="55">
        <f t="shared" si="3"/>
        <v>8</v>
      </c>
      <c r="BN69" s="6"/>
      <c r="BO69" s="6"/>
      <c r="BP69" s="6"/>
      <c r="BQ69" s="6"/>
      <c r="BR69" s="6"/>
      <c r="BS69" s="6"/>
      <c r="BT69" s="6"/>
      <c r="BU69" s="6"/>
      <c r="BV69" s="6"/>
      <c r="BW69" s="6"/>
      <c r="BX69" s="6"/>
      <c r="BY69" s="6"/>
      <c r="BZ69" s="6"/>
      <c r="CA69" s="6"/>
      <c r="CB69" s="6"/>
      <c r="CC69" s="6"/>
      <c r="CD69" s="6"/>
      <c r="CE69" s="6"/>
      <c r="CF69" s="65">
        <f>IF(AND('Submission Template'!C91="final",'Submission Template'!AH91="yes"),1,0)</f>
        <v>0</v>
      </c>
      <c r="CG69" s="65" t="str">
        <f>IF(AND('Submission Template'!$C91="final",'Submission Template'!$U91="yes",'Submission Template'!$AH91&lt;&gt;"yes"),$D95,$CG68)</f>
        <v/>
      </c>
      <c r="CH69" s="65" t="str">
        <f>IF(AND('Submission Template'!$C91="final",'Submission Template'!$U91="yes",'Submission Template'!$AH91&lt;&gt;"yes"),$C95,$CH68)</f>
        <v/>
      </c>
      <c r="CI69" s="65" t="str">
        <f>IF(AND('Submission Template'!$C91="final",'Submission Template'!$Z91="yes",'Submission Template'!$AH91&lt;&gt;"yes"),$N95,$CI68)</f>
        <v/>
      </c>
      <c r="CJ69" s="65" t="str">
        <f>IF(AND('Submission Template'!$C91="final",'Submission Template'!$Z91="yes",'Submission Template'!$AH91&lt;&gt;"yes"),$M95,$CJ68)</f>
        <v/>
      </c>
      <c r="CK69" s="6"/>
      <c r="CL69" s="6"/>
    </row>
    <row r="70" spans="1:90" x14ac:dyDescent="0.2">
      <c r="A70" s="10"/>
      <c r="B70" s="82" t="str">
        <f>IF('Submission Template'!$BA$34=1,$AX70,"")</f>
        <v/>
      </c>
      <c r="C70" s="83" t="str">
        <f t="shared" si="1"/>
        <v/>
      </c>
      <c r="D70" s="84" t="str">
        <f>IF('Submission Template'!$BA$34=1,IF(AND('Submission Template'!U66="yes",'Submission Template'!BT66&lt;&gt;""),ROUND(AVERAGE(BD$36:BD70),2),""),"")</f>
        <v/>
      </c>
      <c r="E70" s="85" t="str">
        <f>IF('Submission Template'!$BA$34=1,IF($AX70&gt;1,IF(AND('Submission Template'!U66&lt;&gt;"no",'Submission Template'!BT66&lt;&gt;""),STDEV(BD$36:BD70),""),""),"")</f>
        <v/>
      </c>
      <c r="F70" s="86" t="str">
        <f>IF('Submission Template'!$BA$34=1,IF('Submission Template'!BT66&lt;&gt;"",G69,""),"")</f>
        <v/>
      </c>
      <c r="G70" s="86" t="str">
        <f>IF(AND('Submission Template'!$BA$34=1,'Submission Template'!$C66&lt;&gt;""),IF(OR($AX70=1,$AX70=0),0,IF('Submission Template'!$C66="initial",$G69,IF('Submission Template'!U66="yes",MAX(($F70+'Submission Template'!BT66-('Submission Template'!S$26+0.25*$E70)),0),$G69))),"")</f>
        <v/>
      </c>
      <c r="H70" s="86" t="str">
        <f t="shared" si="5"/>
        <v/>
      </c>
      <c r="I70" s="87" t="str">
        <f t="shared" si="6"/>
        <v/>
      </c>
      <c r="J70" s="87" t="str">
        <f t="shared" si="7"/>
        <v/>
      </c>
      <c r="K70" s="88" t="str">
        <f>IF(G70&lt;&gt;"",IF($BA70=1,IF(AND(J70&lt;&gt;1,I70=1,D70&lt;='Submission Template'!S$26),1,0),K69),"")</f>
        <v/>
      </c>
      <c r="L70" s="82" t="str">
        <f>IF('Submission Template'!$BB$34=1,$AY70,"")</f>
        <v/>
      </c>
      <c r="M70" s="83" t="str">
        <f t="shared" si="2"/>
        <v/>
      </c>
      <c r="N70" s="84" t="str">
        <f>IF('Submission Template'!$BB$34=1,IF(AND('Submission Template'!Z66="yes",'Submission Template'!BY66&lt;&gt;""),ROUND(AVERAGE(BE$36:BE70),2),""),"")</f>
        <v/>
      </c>
      <c r="O70" s="85" t="str">
        <f>IF('Submission Template'!$BB$34=1,IF($AY70&gt;1,IF(AND('Submission Template'!Z66&lt;&gt;"no",'Submission Template'!BY66&lt;&gt;""),STDEV(BE$36:BE70),""),""),"")</f>
        <v/>
      </c>
      <c r="P70" s="86" t="str">
        <f>IF('Submission Template'!$BB$34=1,IF('Submission Template'!BY66&lt;&gt;"",Q69,""),"")</f>
        <v/>
      </c>
      <c r="Q70" s="86" t="str">
        <f>IF(AND('Submission Template'!$BB$34=1,'Submission Template'!$C66&lt;&gt;""),IF(OR($AY70=1,$AY70=0),0,IF('Submission Template'!$C66="initial",$Q69,IF('Submission Template'!Z66="yes",MAX(($P70+'Submission Template'!BY66-('Submission Template'!V$26+0.25*$O70)),0),$Q69))),"")</f>
        <v/>
      </c>
      <c r="R70" s="86" t="str">
        <f t="shared" si="8"/>
        <v/>
      </c>
      <c r="S70" s="87" t="str">
        <f t="shared" si="9"/>
        <v/>
      </c>
      <c r="T70" s="87" t="str">
        <f t="shared" si="10"/>
        <v/>
      </c>
      <c r="U70" s="88" t="str">
        <f>IF(Q70&lt;&gt;"",IF($BB70=1,IF(AND(T70&lt;&gt;1,S70=1,N70&lt;='Submission Template'!V$26),1,0),U69),"")</f>
        <v/>
      </c>
      <c r="V70" s="10"/>
      <c r="W70" s="10"/>
      <c r="X70" s="10"/>
      <c r="Y70" s="10"/>
      <c r="Z70" s="10"/>
      <c r="AA70" s="10"/>
      <c r="AB70" s="10"/>
      <c r="AC70" s="10"/>
      <c r="AD70" s="10"/>
      <c r="AE70" s="10"/>
      <c r="AF70" s="148"/>
      <c r="AG70" s="149" t="str">
        <f>IF(AND(OR('Submission Template'!U66="yes",AND('Submission Template'!Z66="yes",'Submission Template'!$P$16="yes")),'Submission Template'!AH66="yes"),"Test cannot be invalid AND included in CumSum",IF(OR(AND($Q70&gt;$R70,$N70&lt;&gt;""),AND($G70&gt;H70,$D70&lt;&gt;"")),"Warning:  CumSum statistic exceeds the Action Limit.",""))</f>
        <v/>
      </c>
      <c r="AH70" s="18"/>
      <c r="AI70" s="18"/>
      <c r="AJ70" s="18"/>
      <c r="AK70" s="150"/>
      <c r="AL70" s="187"/>
      <c r="AM70" s="6"/>
      <c r="AN70" s="6"/>
      <c r="AO70" s="6"/>
      <c r="AP70" s="6"/>
      <c r="AQ70" s="23"/>
      <c r="AR70" s="25">
        <f>IF(AND('Submission Template'!BT66&lt;&gt;"",'Submission Template'!S$26&lt;&gt;"",'Submission Template'!U66&lt;&gt;""),1,0)</f>
        <v>0</v>
      </c>
      <c r="AS70" s="25">
        <f>IF(AND('Submission Template'!BY66&lt;&gt;"",'Submission Template'!V$26&lt;&gt;"",'Submission Template'!Z66&lt;&gt;""),1,0)</f>
        <v>0</v>
      </c>
      <c r="AT70" s="25"/>
      <c r="AU70" s="25" t="str">
        <f t="shared" si="0"/>
        <v/>
      </c>
      <c r="AV70" s="25" t="str">
        <f t="shared" si="0"/>
        <v/>
      </c>
      <c r="AW70" s="25"/>
      <c r="AX70" s="25" t="str">
        <f>IF('Submission Template'!$C66&lt;&gt;"",IF('Submission Template'!BT66&lt;&gt;"",IF('Submission Template'!U66="yes",AX69+1,AX69),AX69),"")</f>
        <v/>
      </c>
      <c r="AY70" s="25" t="str">
        <f>IF('Submission Template'!$C66&lt;&gt;"",IF('Submission Template'!BY66&lt;&gt;"",IF('Submission Template'!Z66="yes",AY69+1,AY69),AY69),"")</f>
        <v/>
      </c>
      <c r="AZ70" s="25"/>
      <c r="BA70" s="25" t="str">
        <f>IF('Submission Template'!BT66&lt;&gt;"",IF('Submission Template'!U66="yes",1,0),"")</f>
        <v/>
      </c>
      <c r="BB70" s="25" t="str">
        <f>IF('Submission Template'!BY66&lt;&gt;"",IF('Submission Template'!Z66="yes",1,0),"")</f>
        <v/>
      </c>
      <c r="BC70" s="25"/>
      <c r="BD70" s="25" t="str">
        <f>IF(AND('Submission Template'!U66="yes",'Submission Template'!BT66&lt;&gt;""),'Submission Template'!BT66,"")</f>
        <v/>
      </c>
      <c r="BE70" s="25" t="str">
        <f>IF(AND('Submission Template'!Z66="yes",'Submission Template'!BY66&lt;&gt;""),'Submission Template'!BY66,"")</f>
        <v/>
      </c>
      <c r="BF70" s="25"/>
      <c r="BG70" s="25"/>
      <c r="BH70" s="25"/>
      <c r="BI70" s="27"/>
      <c r="BJ70" s="25"/>
      <c r="BK70" s="40" t="str">
        <f>IF(AND($B70&lt;&gt;"",'Submission Template'!$BA$34=1),IF(AND('Submission Template'!U66="yes",$AX70&gt;1,'Submission Template'!BT66&lt;&gt;""),ROUND((($AU70*$E70)/($D70-'Submission Template'!S$26))^2+1,1),""),"")</f>
        <v/>
      </c>
      <c r="BL70" s="40" t="str">
        <f>IF(AND($L70&lt;&gt;"",'Submission Template'!$BB$34=1),IF(AND('Submission Template'!Z66="yes",$AY70&gt;1,'Submission Template'!BY66&lt;&gt;""),ROUND((($AV70*$O70)/($N70-'Submission Template'!V$26))^2+1,1),""),"")</f>
        <v/>
      </c>
      <c r="BM70" s="55">
        <f t="shared" si="3"/>
        <v>8</v>
      </c>
      <c r="BN70" s="6"/>
      <c r="BO70" s="6"/>
      <c r="BP70" s="6"/>
      <c r="BQ70" s="6"/>
      <c r="BR70" s="6"/>
      <c r="BS70" s="6"/>
      <c r="BT70" s="6"/>
      <c r="BU70" s="6"/>
      <c r="BV70" s="6"/>
      <c r="BW70" s="6"/>
      <c r="BX70" s="6"/>
      <c r="BY70" s="6"/>
      <c r="BZ70" s="6"/>
      <c r="CA70" s="6"/>
      <c r="CB70" s="6"/>
      <c r="CC70" s="6"/>
      <c r="CD70" s="6"/>
      <c r="CE70" s="6"/>
      <c r="CF70" s="65">
        <f>IF(AND('Submission Template'!C92="final",'Submission Template'!AH92="yes"),1,0)</f>
        <v>0</v>
      </c>
      <c r="CG70" s="65" t="str">
        <f>IF(AND('Submission Template'!$C92="final",'Submission Template'!$U92="yes",'Submission Template'!$AH92&lt;&gt;"yes"),$D96,$CG69)</f>
        <v/>
      </c>
      <c r="CH70" s="65" t="str">
        <f>IF(AND('Submission Template'!$C92="final",'Submission Template'!$U92="yes",'Submission Template'!$AH92&lt;&gt;"yes"),$C96,$CH69)</f>
        <v/>
      </c>
      <c r="CI70" s="65" t="str">
        <f>IF(AND('Submission Template'!$C92="final",'Submission Template'!$Z92="yes",'Submission Template'!$AH92&lt;&gt;"yes"),$N96,$CI69)</f>
        <v/>
      </c>
      <c r="CJ70" s="65" t="str">
        <f>IF(AND('Submission Template'!$C92="final",'Submission Template'!$Z92="yes",'Submission Template'!$AH92&lt;&gt;"yes"),$M96,$CJ69)</f>
        <v/>
      </c>
      <c r="CK70" s="6"/>
      <c r="CL70" s="6"/>
    </row>
    <row r="71" spans="1:90" x14ac:dyDescent="0.2">
      <c r="A71" s="10"/>
      <c r="B71" s="82" t="str">
        <f>IF('Submission Template'!$BA$34=1,$AX71,"")</f>
        <v/>
      </c>
      <c r="C71" s="83" t="str">
        <f t="shared" si="1"/>
        <v/>
      </c>
      <c r="D71" s="84" t="str">
        <f>IF('Submission Template'!$BA$34=1,IF(AND('Submission Template'!U67="yes",'Submission Template'!BT67&lt;&gt;""),ROUND(AVERAGE(BD$36:BD71),2),""),"")</f>
        <v/>
      </c>
      <c r="E71" s="85" t="str">
        <f>IF('Submission Template'!$BA$34=1,IF($AX71&gt;1,IF(AND('Submission Template'!U67&lt;&gt;"no",'Submission Template'!BT67&lt;&gt;""),STDEV(BD$36:BD71),""),""),"")</f>
        <v/>
      </c>
      <c r="F71" s="86" t="str">
        <f>IF('Submission Template'!$BA$34=1,IF('Submission Template'!BT67&lt;&gt;"",G70,""),"")</f>
        <v/>
      </c>
      <c r="G71" s="86" t="str">
        <f>IF(AND('Submission Template'!$BA$34=1,'Submission Template'!$C67&lt;&gt;""),IF(OR($AX71=1,$AX71=0),0,IF('Submission Template'!$C67="initial",$G70,IF('Submission Template'!U67="yes",MAX(($F71+'Submission Template'!BT67-('Submission Template'!S$26+0.25*$E71)),0),$G70))),"")</f>
        <v/>
      </c>
      <c r="H71" s="86" t="str">
        <f t="shared" si="5"/>
        <v/>
      </c>
      <c r="I71" s="87" t="str">
        <f t="shared" si="6"/>
        <v/>
      </c>
      <c r="J71" s="87" t="str">
        <f t="shared" si="7"/>
        <v/>
      </c>
      <c r="K71" s="88" t="str">
        <f>IF(G71&lt;&gt;"",IF($BA71=1,IF(AND(J71&lt;&gt;1,I71=1,D71&lt;='Submission Template'!S$26),1,0),K70),"")</f>
        <v/>
      </c>
      <c r="L71" s="82" t="str">
        <f>IF('Submission Template'!$BB$34=1,$AY71,"")</f>
        <v/>
      </c>
      <c r="M71" s="83" t="str">
        <f t="shared" si="2"/>
        <v/>
      </c>
      <c r="N71" s="84" t="str">
        <f>IF('Submission Template'!$BB$34=1,IF(AND('Submission Template'!Z67="yes",'Submission Template'!BY67&lt;&gt;""),ROUND(AVERAGE(BE$36:BE71),2),""),"")</f>
        <v/>
      </c>
      <c r="O71" s="85" t="str">
        <f>IF('Submission Template'!$BB$34=1,IF($AY71&gt;1,IF(AND('Submission Template'!Z67&lt;&gt;"no",'Submission Template'!BY67&lt;&gt;""),STDEV(BE$36:BE71),""),""),"")</f>
        <v/>
      </c>
      <c r="P71" s="86" t="str">
        <f>IF('Submission Template'!$BB$34=1,IF('Submission Template'!BY67&lt;&gt;"",Q70,""),"")</f>
        <v/>
      </c>
      <c r="Q71" s="86" t="str">
        <f>IF(AND('Submission Template'!$BB$34=1,'Submission Template'!$C67&lt;&gt;""),IF(OR($AY71=1,$AY71=0),0,IF('Submission Template'!$C67="initial",$Q70,IF('Submission Template'!Z67="yes",MAX(($P71+'Submission Template'!BY67-('Submission Template'!V$26+0.25*$O71)),0),$Q70))),"")</f>
        <v/>
      </c>
      <c r="R71" s="86" t="str">
        <f t="shared" si="8"/>
        <v/>
      </c>
      <c r="S71" s="87" t="str">
        <f t="shared" si="9"/>
        <v/>
      </c>
      <c r="T71" s="87" t="str">
        <f t="shared" si="10"/>
        <v/>
      </c>
      <c r="U71" s="88" t="str">
        <f>IF(Q71&lt;&gt;"",IF($BB71=1,IF(AND(T71&lt;&gt;1,S71=1,N71&lt;='Submission Template'!V$26),1,0),U70),"")</f>
        <v/>
      </c>
      <c r="V71" s="10"/>
      <c r="W71" s="10"/>
      <c r="X71" s="10"/>
      <c r="Y71" s="10"/>
      <c r="Z71" s="10"/>
      <c r="AA71" s="10"/>
      <c r="AB71" s="10"/>
      <c r="AC71" s="10"/>
      <c r="AD71" s="10"/>
      <c r="AE71" s="10"/>
      <c r="AF71" s="148"/>
      <c r="AG71" s="149" t="str">
        <f>IF(AND(OR('Submission Template'!U67="yes",AND('Submission Template'!Z67="yes",'Submission Template'!$P$16="yes")),'Submission Template'!AH67="yes"),"Test cannot be invalid AND included in CumSum",IF(OR(AND($Q71&gt;$R71,$N71&lt;&gt;""),AND($G71&gt;H71,$D71&lt;&gt;"")),"Warning:  CumSum statistic exceeds the Action Limit.",""))</f>
        <v/>
      </c>
      <c r="AH71" s="18"/>
      <c r="AI71" s="18"/>
      <c r="AJ71" s="18"/>
      <c r="AK71" s="150"/>
      <c r="AL71" s="187"/>
      <c r="AM71" s="6"/>
      <c r="AN71" s="6"/>
      <c r="AO71" s="6"/>
      <c r="AP71" s="6"/>
      <c r="AQ71" s="23"/>
      <c r="AR71" s="25">
        <f>IF(AND('Submission Template'!BT67&lt;&gt;"",'Submission Template'!S$26&lt;&gt;"",'Submission Template'!U67&lt;&gt;""),1,0)</f>
        <v>0</v>
      </c>
      <c r="AS71" s="25">
        <f>IF(AND('Submission Template'!BY67&lt;&gt;"",'Submission Template'!V$26&lt;&gt;"",'Submission Template'!Z67&lt;&gt;""),1,0)</f>
        <v>0</v>
      </c>
      <c r="AT71" s="25"/>
      <c r="AU71" s="25" t="str">
        <f t="shared" si="0"/>
        <v/>
      </c>
      <c r="AV71" s="25" t="str">
        <f t="shared" si="0"/>
        <v/>
      </c>
      <c r="AW71" s="25"/>
      <c r="AX71" s="25" t="str">
        <f>IF('Submission Template'!$C67&lt;&gt;"",IF('Submission Template'!BT67&lt;&gt;"",IF('Submission Template'!U67="yes",AX70+1,AX70),AX70),"")</f>
        <v/>
      </c>
      <c r="AY71" s="25" t="str">
        <f>IF('Submission Template'!$C67&lt;&gt;"",IF('Submission Template'!BY67&lt;&gt;"",IF('Submission Template'!Z67="yes",AY70+1,AY70),AY70),"")</f>
        <v/>
      </c>
      <c r="AZ71" s="25"/>
      <c r="BA71" s="25" t="str">
        <f>IF('Submission Template'!BT67&lt;&gt;"",IF('Submission Template'!U67="yes",1,0),"")</f>
        <v/>
      </c>
      <c r="BB71" s="25" t="str">
        <f>IF('Submission Template'!BY67&lt;&gt;"",IF('Submission Template'!Z67="yes",1,0),"")</f>
        <v/>
      </c>
      <c r="BC71" s="25"/>
      <c r="BD71" s="25" t="str">
        <f>IF(AND('Submission Template'!U67="yes",'Submission Template'!BT67&lt;&gt;""),'Submission Template'!BT67,"")</f>
        <v/>
      </c>
      <c r="BE71" s="25" t="str">
        <f>IF(AND('Submission Template'!Z67="yes",'Submission Template'!BY67&lt;&gt;""),'Submission Template'!BY67,"")</f>
        <v/>
      </c>
      <c r="BF71" s="25"/>
      <c r="BG71" s="25"/>
      <c r="BH71" s="25"/>
      <c r="BI71" s="27"/>
      <c r="BJ71" s="25"/>
      <c r="BK71" s="40" t="str">
        <f>IF(AND($B71&lt;&gt;"",'Submission Template'!$BA$34=1),IF(AND('Submission Template'!U67="yes",$AX71&gt;1,'Submission Template'!BT67&lt;&gt;""),ROUND((($AU71*$E71)/($D71-'Submission Template'!S$26))^2+1,1),""),"")</f>
        <v/>
      </c>
      <c r="BL71" s="40" t="str">
        <f>IF(AND($L71&lt;&gt;"",'Submission Template'!$BB$34=1),IF(AND('Submission Template'!Z67="yes",$AY71&gt;1,'Submission Template'!BY67&lt;&gt;""),ROUND((($AV71*$O71)/($N71-'Submission Template'!V$26))^2+1,1),""),"")</f>
        <v/>
      </c>
      <c r="BM71" s="55">
        <f t="shared" si="3"/>
        <v>8</v>
      </c>
      <c r="BN71" s="6"/>
      <c r="BO71" s="6"/>
      <c r="BP71" s="6"/>
      <c r="BQ71" s="6"/>
      <c r="BR71" s="6"/>
      <c r="BS71" s="6"/>
      <c r="BT71" s="6"/>
      <c r="BU71" s="6"/>
      <c r="BV71" s="6"/>
      <c r="BW71" s="6"/>
      <c r="BX71" s="6"/>
      <c r="BY71" s="6"/>
      <c r="BZ71" s="6"/>
      <c r="CA71" s="6"/>
      <c r="CB71" s="6"/>
      <c r="CC71" s="6"/>
      <c r="CD71" s="6"/>
      <c r="CE71" s="6"/>
      <c r="CF71" s="65">
        <f>IF(AND('Submission Template'!C93="final",'Submission Template'!AH93="yes"),1,0)</f>
        <v>0</v>
      </c>
      <c r="CG71" s="65" t="str">
        <f>IF(AND('Submission Template'!$C93="final",'Submission Template'!$U93="yes",'Submission Template'!$AH93&lt;&gt;"yes"),$D97,$CG70)</f>
        <v/>
      </c>
      <c r="CH71" s="65" t="str">
        <f>IF(AND('Submission Template'!$C93="final",'Submission Template'!$U93="yes",'Submission Template'!$AH93&lt;&gt;"yes"),$C97,$CH70)</f>
        <v/>
      </c>
      <c r="CI71" s="65" t="str">
        <f>IF(AND('Submission Template'!$C93="final",'Submission Template'!$Z93="yes",'Submission Template'!$AH93&lt;&gt;"yes"),$N97,$CI70)</f>
        <v/>
      </c>
      <c r="CJ71" s="65" t="str">
        <f>IF(AND('Submission Template'!$C93="final",'Submission Template'!$Z93="yes",'Submission Template'!$AH93&lt;&gt;"yes"),$M97,$CJ70)</f>
        <v/>
      </c>
      <c r="CK71" s="6"/>
      <c r="CL71" s="6"/>
    </row>
    <row r="72" spans="1:90" x14ac:dyDescent="0.2">
      <c r="A72" s="10"/>
      <c r="B72" s="82" t="str">
        <f>IF('Submission Template'!$BA$34=1,$AX72,"")</f>
        <v/>
      </c>
      <c r="C72" s="83" t="str">
        <f t="shared" si="1"/>
        <v/>
      </c>
      <c r="D72" s="84" t="str">
        <f>IF('Submission Template'!$BA$34=1,IF(AND('Submission Template'!U68="yes",'Submission Template'!BT68&lt;&gt;""),ROUND(AVERAGE(BD$36:BD72),2),""),"")</f>
        <v/>
      </c>
      <c r="E72" s="85" t="str">
        <f>IF('Submission Template'!$BA$34=1,IF($AX72&gt;1,IF(AND('Submission Template'!U68&lt;&gt;"no",'Submission Template'!BT68&lt;&gt;""),STDEV(BD$36:BD72),""),""),"")</f>
        <v/>
      </c>
      <c r="F72" s="86" t="str">
        <f>IF('Submission Template'!$BA$34=1,IF('Submission Template'!BT68&lt;&gt;"",G71,""),"")</f>
        <v/>
      </c>
      <c r="G72" s="86" t="str">
        <f>IF(AND('Submission Template'!$BA$34=1,'Submission Template'!$C68&lt;&gt;""),IF(OR($AX72=1,$AX72=0),0,IF('Submission Template'!$C68="initial",$G71,IF('Submission Template'!U68="yes",MAX(($F72+'Submission Template'!BT68-('Submission Template'!S$26+0.25*$E72)),0),$G71))),"")</f>
        <v/>
      </c>
      <c r="H72" s="86" t="str">
        <f t="shared" si="5"/>
        <v/>
      </c>
      <c r="I72" s="87" t="str">
        <f t="shared" si="6"/>
        <v/>
      </c>
      <c r="J72" s="87" t="str">
        <f t="shared" si="7"/>
        <v/>
      </c>
      <c r="K72" s="88" t="str">
        <f>IF(G72&lt;&gt;"",IF($BA72=1,IF(AND(J72&lt;&gt;1,I72=1,D72&lt;='Submission Template'!S$26),1,0),K71),"")</f>
        <v/>
      </c>
      <c r="L72" s="82" t="str">
        <f>IF('Submission Template'!$BB$34=1,$AY72,"")</f>
        <v/>
      </c>
      <c r="M72" s="83" t="str">
        <f t="shared" si="2"/>
        <v/>
      </c>
      <c r="N72" s="84" t="str">
        <f>IF('Submission Template'!$BB$34=1,IF(AND('Submission Template'!Z68="yes",'Submission Template'!BY68&lt;&gt;""),ROUND(AVERAGE(BE$36:BE72),2),""),"")</f>
        <v/>
      </c>
      <c r="O72" s="85" t="str">
        <f>IF('Submission Template'!$BB$34=1,IF($AY72&gt;1,IF(AND('Submission Template'!Z68&lt;&gt;"no",'Submission Template'!BY68&lt;&gt;""),STDEV(BE$36:BE72),""),""),"")</f>
        <v/>
      </c>
      <c r="P72" s="86" t="str">
        <f>IF('Submission Template'!$BB$34=1,IF('Submission Template'!BY68&lt;&gt;"",Q71,""),"")</f>
        <v/>
      </c>
      <c r="Q72" s="86" t="str">
        <f>IF(AND('Submission Template'!$BB$34=1,'Submission Template'!$C68&lt;&gt;""),IF(OR($AY72=1,$AY72=0),0,IF('Submission Template'!$C68="initial",$Q71,IF('Submission Template'!Z68="yes",MAX(($P72+'Submission Template'!BY68-('Submission Template'!V$26+0.25*$O72)),0),$Q71))),"")</f>
        <v/>
      </c>
      <c r="R72" s="86" t="str">
        <f t="shared" si="8"/>
        <v/>
      </c>
      <c r="S72" s="87" t="str">
        <f t="shared" si="9"/>
        <v/>
      </c>
      <c r="T72" s="87" t="str">
        <f t="shared" si="10"/>
        <v/>
      </c>
      <c r="U72" s="88" t="str">
        <f>IF(Q72&lt;&gt;"",IF($BB72=1,IF(AND(T72&lt;&gt;1,S72=1,N72&lt;='Submission Template'!V$26),1,0),U71),"")</f>
        <v/>
      </c>
      <c r="V72" s="10"/>
      <c r="W72" s="10"/>
      <c r="X72" s="10"/>
      <c r="Y72" s="10"/>
      <c r="Z72" s="10"/>
      <c r="AA72" s="10"/>
      <c r="AB72" s="10"/>
      <c r="AC72" s="10"/>
      <c r="AD72" s="10"/>
      <c r="AE72" s="10"/>
      <c r="AF72" s="148"/>
      <c r="AG72" s="149" t="str">
        <f>IF(AND(OR('Submission Template'!U68="yes",AND('Submission Template'!Z68="yes",'Submission Template'!$P$16="yes")),'Submission Template'!AH68="yes"),"Test cannot be invalid AND included in CumSum",IF(OR(AND($Q72&gt;$R72,$N72&lt;&gt;""),AND($G72&gt;H72,$D72&lt;&gt;"")),"Warning:  CumSum statistic exceeds the Action Limit.",""))</f>
        <v/>
      </c>
      <c r="AH72" s="18"/>
      <c r="AI72" s="18"/>
      <c r="AJ72" s="18"/>
      <c r="AK72" s="150"/>
      <c r="AL72" s="187"/>
      <c r="AM72" s="6"/>
      <c r="AN72" s="6"/>
      <c r="AO72" s="6"/>
      <c r="AP72" s="6"/>
      <c r="AQ72" s="23"/>
      <c r="AR72" s="25">
        <f>IF(AND('Submission Template'!BT68&lt;&gt;"",'Submission Template'!S$26&lt;&gt;"",'Submission Template'!U68&lt;&gt;""),1,0)</f>
        <v>0</v>
      </c>
      <c r="AS72" s="25">
        <f>IF(AND('Submission Template'!BY68&lt;&gt;"",'Submission Template'!V$26&lt;&gt;"",'Submission Template'!Z68&lt;&gt;""),1,0)</f>
        <v>0</v>
      </c>
      <c r="AT72" s="25"/>
      <c r="AU72" s="25" t="str">
        <f t="shared" si="0"/>
        <v/>
      </c>
      <c r="AV72" s="25" t="str">
        <f t="shared" si="0"/>
        <v/>
      </c>
      <c r="AW72" s="25"/>
      <c r="AX72" s="25" t="str">
        <f>IF('Submission Template'!$C68&lt;&gt;"",IF('Submission Template'!BT68&lt;&gt;"",IF('Submission Template'!U68="yes",AX71+1,AX71),AX71),"")</f>
        <v/>
      </c>
      <c r="AY72" s="25" t="str">
        <f>IF('Submission Template'!$C68&lt;&gt;"",IF('Submission Template'!BY68&lt;&gt;"",IF('Submission Template'!Z68="yes",AY71+1,AY71),AY71),"")</f>
        <v/>
      </c>
      <c r="AZ72" s="25"/>
      <c r="BA72" s="25" t="str">
        <f>IF('Submission Template'!BT68&lt;&gt;"",IF('Submission Template'!U68="yes",1,0),"")</f>
        <v/>
      </c>
      <c r="BB72" s="25" t="str">
        <f>IF('Submission Template'!BY68&lt;&gt;"",IF('Submission Template'!Z68="yes",1,0),"")</f>
        <v/>
      </c>
      <c r="BC72" s="25"/>
      <c r="BD72" s="25" t="str">
        <f>IF(AND('Submission Template'!U68="yes",'Submission Template'!BT68&lt;&gt;""),'Submission Template'!BT68,"")</f>
        <v/>
      </c>
      <c r="BE72" s="25" t="str">
        <f>IF(AND('Submission Template'!Z68="yes",'Submission Template'!BY68&lt;&gt;""),'Submission Template'!BY68,"")</f>
        <v/>
      </c>
      <c r="BF72" s="25"/>
      <c r="BG72" s="25"/>
      <c r="BH72" s="25"/>
      <c r="BI72" s="27"/>
      <c r="BJ72" s="25"/>
      <c r="BK72" s="40" t="str">
        <f>IF(AND($B72&lt;&gt;"",'Submission Template'!$BA$34=1),IF(AND('Submission Template'!U68="yes",$AX72&gt;1,'Submission Template'!BT68&lt;&gt;""),ROUND((($AU72*$E72)/($D72-'Submission Template'!S$26))^2+1,1),""),"")</f>
        <v/>
      </c>
      <c r="BL72" s="40" t="str">
        <f>IF(AND($L72&lt;&gt;"",'Submission Template'!$BB$34=1),IF(AND('Submission Template'!Z68="yes",$AY72&gt;1,'Submission Template'!BY68&lt;&gt;""),ROUND((($AV72*$O72)/($N72-'Submission Template'!V$26))^2+1,1),""),"")</f>
        <v/>
      </c>
      <c r="BM72" s="55">
        <f t="shared" si="3"/>
        <v>8</v>
      </c>
      <c r="BN72" s="6"/>
      <c r="BO72" s="6"/>
      <c r="BP72" s="6"/>
      <c r="BQ72" s="6"/>
      <c r="BR72" s="6"/>
      <c r="BS72" s="6"/>
      <c r="BT72" s="6"/>
      <c r="BU72" s="6"/>
      <c r="BV72" s="6"/>
      <c r="BW72" s="6"/>
      <c r="BX72" s="6"/>
      <c r="BY72" s="6"/>
      <c r="BZ72" s="6"/>
      <c r="CA72" s="6"/>
      <c r="CB72" s="6"/>
      <c r="CC72" s="6"/>
      <c r="CD72" s="6"/>
      <c r="CE72" s="6"/>
      <c r="CF72" s="65">
        <f>IF(AND('Submission Template'!C94="final",'Submission Template'!AH94="yes"),1,0)</f>
        <v>0</v>
      </c>
      <c r="CG72" s="65" t="str">
        <f>IF(AND('Submission Template'!$C94="final",'Submission Template'!$U94="yes",'Submission Template'!$AH94&lt;&gt;"yes"),$D98,$CG71)</f>
        <v/>
      </c>
      <c r="CH72" s="65" t="str">
        <f>IF(AND('Submission Template'!$C94="final",'Submission Template'!$U94="yes",'Submission Template'!$AH94&lt;&gt;"yes"),$C98,$CH71)</f>
        <v/>
      </c>
      <c r="CI72" s="65" t="str">
        <f>IF(AND('Submission Template'!$C94="final",'Submission Template'!$Z94="yes",'Submission Template'!$AH94&lt;&gt;"yes"),$N98,$CI71)</f>
        <v/>
      </c>
      <c r="CJ72" s="65" t="str">
        <f>IF(AND('Submission Template'!$C94="final",'Submission Template'!$Z94="yes",'Submission Template'!$AH94&lt;&gt;"yes"),$M98,$CJ71)</f>
        <v/>
      </c>
      <c r="CK72" s="6"/>
      <c r="CL72" s="6"/>
    </row>
    <row r="73" spans="1:90" x14ac:dyDescent="0.2">
      <c r="A73" s="10"/>
      <c r="B73" s="82" t="str">
        <f>IF('Submission Template'!$BA$34=1,$AX73,"")</f>
        <v/>
      </c>
      <c r="C73" s="83" t="str">
        <f t="shared" si="1"/>
        <v/>
      </c>
      <c r="D73" s="84" t="str">
        <f>IF('Submission Template'!$BA$34=1,IF(AND('Submission Template'!U69="yes",'Submission Template'!BT69&lt;&gt;""),ROUND(AVERAGE(BD$36:BD73),2),""),"")</f>
        <v/>
      </c>
      <c r="E73" s="85" t="str">
        <f>IF('Submission Template'!$BA$34=1,IF($AX73&gt;1,IF(AND('Submission Template'!U69&lt;&gt;"no",'Submission Template'!BT69&lt;&gt;""),STDEV(BD$36:BD73),""),""),"")</f>
        <v/>
      </c>
      <c r="F73" s="86" t="str">
        <f>IF('Submission Template'!$BA$34=1,IF('Submission Template'!BT69&lt;&gt;"",G72,""),"")</f>
        <v/>
      </c>
      <c r="G73" s="86" t="str">
        <f>IF(AND('Submission Template'!$BA$34=1,'Submission Template'!$C69&lt;&gt;""),IF(OR($AX73=1,$AX73=0),0,IF('Submission Template'!$C69="initial",$G72,IF('Submission Template'!U69="yes",MAX(($F73+'Submission Template'!BT69-('Submission Template'!S$26+0.25*$E73)),0),$G72))),"")</f>
        <v/>
      </c>
      <c r="H73" s="86" t="str">
        <f t="shared" si="5"/>
        <v/>
      </c>
      <c r="I73" s="87" t="str">
        <f t="shared" si="6"/>
        <v/>
      </c>
      <c r="J73" s="87" t="str">
        <f t="shared" si="7"/>
        <v/>
      </c>
      <c r="K73" s="88" t="str">
        <f>IF(G73&lt;&gt;"",IF($BA73=1,IF(AND(J73&lt;&gt;1,I73=1,D73&lt;='Submission Template'!S$26),1,0),K72),"")</f>
        <v/>
      </c>
      <c r="L73" s="82" t="str">
        <f>IF('Submission Template'!$BB$34=1,$AY73,"")</f>
        <v/>
      </c>
      <c r="M73" s="83" t="str">
        <f t="shared" si="2"/>
        <v/>
      </c>
      <c r="N73" s="84" t="str">
        <f>IF('Submission Template'!$BB$34=1,IF(AND('Submission Template'!Z69="yes",'Submission Template'!BY69&lt;&gt;""),ROUND(AVERAGE(BE$36:BE73),2),""),"")</f>
        <v/>
      </c>
      <c r="O73" s="85" t="str">
        <f>IF('Submission Template'!$BB$34=1,IF($AY73&gt;1,IF(AND('Submission Template'!Z69&lt;&gt;"no",'Submission Template'!BY69&lt;&gt;""),STDEV(BE$36:BE73),""),""),"")</f>
        <v/>
      </c>
      <c r="P73" s="86" t="str">
        <f>IF('Submission Template'!$BB$34=1,IF('Submission Template'!BY69&lt;&gt;"",Q72,""),"")</f>
        <v/>
      </c>
      <c r="Q73" s="86" t="str">
        <f>IF(AND('Submission Template'!$BB$34=1,'Submission Template'!$C69&lt;&gt;""),IF(OR($AY73=1,$AY73=0),0,IF('Submission Template'!$C69="initial",$Q72,IF('Submission Template'!Z69="yes",MAX(($P73+'Submission Template'!BY69-('Submission Template'!V$26+0.25*$O73)),0),$Q72))),"")</f>
        <v/>
      </c>
      <c r="R73" s="86" t="str">
        <f t="shared" si="8"/>
        <v/>
      </c>
      <c r="S73" s="87" t="str">
        <f t="shared" si="9"/>
        <v/>
      </c>
      <c r="T73" s="87" t="str">
        <f t="shared" si="10"/>
        <v/>
      </c>
      <c r="U73" s="88" t="str">
        <f>IF(Q73&lt;&gt;"",IF($BB73=1,IF(AND(T73&lt;&gt;1,S73=1,N73&lt;='Submission Template'!V$26),1,0),U72),"")</f>
        <v/>
      </c>
      <c r="V73" s="10"/>
      <c r="W73" s="10"/>
      <c r="X73" s="10"/>
      <c r="Y73" s="10"/>
      <c r="Z73" s="10"/>
      <c r="AA73" s="10"/>
      <c r="AB73" s="10"/>
      <c r="AC73" s="10"/>
      <c r="AD73" s="10"/>
      <c r="AE73" s="10"/>
      <c r="AF73" s="148"/>
      <c r="AG73" s="149" t="str">
        <f>IF(AND(OR('Submission Template'!U69="yes",AND('Submission Template'!Z69="yes",'Submission Template'!$P$16="yes")),'Submission Template'!AH69="yes"),"Test cannot be invalid AND included in CumSum",IF(OR(AND($Q73&gt;$R73,$N73&lt;&gt;""),AND($G73&gt;H73,$D73&lt;&gt;"")),"Warning:  CumSum statistic exceeds the Action Limit.",""))</f>
        <v/>
      </c>
      <c r="AH73" s="18"/>
      <c r="AI73" s="18"/>
      <c r="AJ73" s="18"/>
      <c r="AK73" s="150"/>
      <c r="AL73" s="187"/>
      <c r="AM73" s="6"/>
      <c r="AN73" s="6"/>
      <c r="AO73" s="6"/>
      <c r="AP73" s="6"/>
      <c r="AQ73" s="23"/>
      <c r="AR73" s="25">
        <f>IF(AND('Submission Template'!BT69&lt;&gt;"",'Submission Template'!S$26&lt;&gt;"",'Submission Template'!U69&lt;&gt;""),1,0)</f>
        <v>0</v>
      </c>
      <c r="AS73" s="25">
        <f>IF(AND('Submission Template'!BY69&lt;&gt;"",'Submission Template'!V$26&lt;&gt;"",'Submission Template'!Z69&lt;&gt;""),1,0)</f>
        <v>0</v>
      </c>
      <c r="AT73" s="25"/>
      <c r="AU73" s="25" t="str">
        <f t="shared" si="0"/>
        <v/>
      </c>
      <c r="AV73" s="25" t="str">
        <f t="shared" si="0"/>
        <v/>
      </c>
      <c r="AW73" s="25"/>
      <c r="AX73" s="25" t="str">
        <f>IF('Submission Template'!$C69&lt;&gt;"",IF('Submission Template'!BT69&lt;&gt;"",IF('Submission Template'!U69="yes",AX72+1,AX72),AX72),"")</f>
        <v/>
      </c>
      <c r="AY73" s="25" t="str">
        <f>IF('Submission Template'!$C69&lt;&gt;"",IF('Submission Template'!BY69&lt;&gt;"",IF('Submission Template'!Z69="yes",AY72+1,AY72),AY72),"")</f>
        <v/>
      </c>
      <c r="AZ73" s="25"/>
      <c r="BA73" s="25" t="str">
        <f>IF('Submission Template'!BT69&lt;&gt;"",IF('Submission Template'!U69="yes",1,0),"")</f>
        <v/>
      </c>
      <c r="BB73" s="25" t="str">
        <f>IF('Submission Template'!BY69&lt;&gt;"",IF('Submission Template'!Z69="yes",1,0),"")</f>
        <v/>
      </c>
      <c r="BC73" s="25"/>
      <c r="BD73" s="25" t="str">
        <f>IF(AND('Submission Template'!U69="yes",'Submission Template'!BT69&lt;&gt;""),'Submission Template'!BT69,"")</f>
        <v/>
      </c>
      <c r="BE73" s="25" t="str">
        <f>IF(AND('Submission Template'!Z69="yes",'Submission Template'!BY69&lt;&gt;""),'Submission Template'!BY69,"")</f>
        <v/>
      </c>
      <c r="BF73" s="25"/>
      <c r="BG73" s="25"/>
      <c r="BH73" s="25"/>
      <c r="BI73" s="27"/>
      <c r="BJ73" s="25"/>
      <c r="BK73" s="40" t="str">
        <f>IF(AND($B73&lt;&gt;"",'Submission Template'!$BA$34=1),IF(AND('Submission Template'!U69="yes",$AX73&gt;1,'Submission Template'!BT69&lt;&gt;""),ROUND((($AU73*$E73)/($D73-'Submission Template'!S$26))^2+1,1),""),"")</f>
        <v/>
      </c>
      <c r="BL73" s="40" t="str">
        <f>IF(AND($L73&lt;&gt;"",'Submission Template'!$BB$34=1),IF(AND('Submission Template'!Z69="yes",$AY73&gt;1,'Submission Template'!BY69&lt;&gt;""),ROUND((($AV73*$O73)/($N73-'Submission Template'!V$26))^2+1,1),""),"")</f>
        <v/>
      </c>
      <c r="BM73" s="55">
        <f t="shared" si="3"/>
        <v>8</v>
      </c>
      <c r="BN73" s="6"/>
      <c r="BO73" s="6"/>
      <c r="BP73" s="6"/>
      <c r="BQ73" s="6"/>
      <c r="BR73" s="6"/>
      <c r="BS73" s="6"/>
      <c r="BT73" s="6"/>
      <c r="BU73" s="6"/>
      <c r="BV73" s="6"/>
      <c r="BW73" s="6"/>
      <c r="BX73" s="6"/>
      <c r="BY73" s="6"/>
      <c r="BZ73" s="6"/>
      <c r="CA73" s="6"/>
      <c r="CB73" s="6"/>
      <c r="CC73" s="6"/>
      <c r="CD73" s="6"/>
      <c r="CE73" s="6"/>
      <c r="CF73" s="65">
        <f>IF(AND('Submission Template'!C95="final",'Submission Template'!AH95="yes"),1,0)</f>
        <v>0</v>
      </c>
      <c r="CG73" s="65" t="str">
        <f>IF(AND('Submission Template'!$C95="final",'Submission Template'!$U95="yes",'Submission Template'!$AH95&lt;&gt;"yes"),$D99,$CG72)</f>
        <v/>
      </c>
      <c r="CH73" s="65" t="str">
        <f>IF(AND('Submission Template'!$C95="final",'Submission Template'!$U95="yes",'Submission Template'!$AH95&lt;&gt;"yes"),$C99,$CH72)</f>
        <v/>
      </c>
      <c r="CI73" s="65" t="str">
        <f>IF(AND('Submission Template'!$C95="final",'Submission Template'!$Z95="yes",'Submission Template'!$AH95&lt;&gt;"yes"),$N99,$CI72)</f>
        <v/>
      </c>
      <c r="CJ73" s="65" t="str">
        <f>IF(AND('Submission Template'!$C95="final",'Submission Template'!$Z95="yes",'Submission Template'!$AH95&lt;&gt;"yes"),$M99,$CJ72)</f>
        <v/>
      </c>
      <c r="CK73" s="6"/>
      <c r="CL73" s="6"/>
    </row>
    <row r="74" spans="1:90" x14ac:dyDescent="0.2">
      <c r="A74" s="10"/>
      <c r="B74" s="82" t="str">
        <f>IF('Submission Template'!$BA$34=1,$AX74,"")</f>
        <v/>
      </c>
      <c r="C74" s="83" t="str">
        <f t="shared" si="1"/>
        <v/>
      </c>
      <c r="D74" s="84" t="str">
        <f>IF('Submission Template'!$BA$34=1,IF(AND('Submission Template'!U70="yes",'Submission Template'!BT70&lt;&gt;""),ROUND(AVERAGE(BD$36:BD74),2),""),"")</f>
        <v/>
      </c>
      <c r="E74" s="85" t="str">
        <f>IF('Submission Template'!$BA$34=1,IF($AX74&gt;1,IF(AND('Submission Template'!U70&lt;&gt;"no",'Submission Template'!BT70&lt;&gt;""),STDEV(BD$36:BD74),""),""),"")</f>
        <v/>
      </c>
      <c r="F74" s="86" t="str">
        <f>IF('Submission Template'!$BA$34=1,IF('Submission Template'!BT70&lt;&gt;"",G73,""),"")</f>
        <v/>
      </c>
      <c r="G74" s="86" t="str">
        <f>IF(AND('Submission Template'!$BA$34=1,'Submission Template'!$C70&lt;&gt;""),IF(OR($AX74=1,$AX74=0),0,IF('Submission Template'!$C70="initial",$G73,IF('Submission Template'!U70="yes",MAX(($F74+'Submission Template'!BT70-('Submission Template'!S$26+0.25*$E74)),0),$G73))),"")</f>
        <v/>
      </c>
      <c r="H74" s="86" t="str">
        <f t="shared" si="5"/>
        <v/>
      </c>
      <c r="I74" s="87" t="str">
        <f t="shared" si="6"/>
        <v/>
      </c>
      <c r="J74" s="87" t="str">
        <f t="shared" si="7"/>
        <v/>
      </c>
      <c r="K74" s="88" t="str">
        <f>IF(G74&lt;&gt;"",IF($BA74=1,IF(AND(J74&lt;&gt;1,I74=1,D74&lt;='Submission Template'!S$26),1,0),K73),"")</f>
        <v/>
      </c>
      <c r="L74" s="82" t="str">
        <f>IF('Submission Template'!$BB$34=1,$AY74,"")</f>
        <v/>
      </c>
      <c r="M74" s="83" t="str">
        <f t="shared" si="2"/>
        <v/>
      </c>
      <c r="N74" s="84" t="str">
        <f>IF('Submission Template'!$BB$34=1,IF(AND('Submission Template'!Z70="yes",'Submission Template'!BY70&lt;&gt;""),ROUND(AVERAGE(BE$36:BE74),2),""),"")</f>
        <v/>
      </c>
      <c r="O74" s="85" t="str">
        <f>IF('Submission Template'!$BB$34=1,IF($AY74&gt;1,IF(AND('Submission Template'!Z70&lt;&gt;"no",'Submission Template'!BY70&lt;&gt;""),STDEV(BE$36:BE74),""),""),"")</f>
        <v/>
      </c>
      <c r="P74" s="86" t="str">
        <f>IF('Submission Template'!$BB$34=1,IF('Submission Template'!BY70&lt;&gt;"",Q73,""),"")</f>
        <v/>
      </c>
      <c r="Q74" s="86" t="str">
        <f>IF(AND('Submission Template'!$BB$34=1,'Submission Template'!$C70&lt;&gt;""),IF(OR($AY74=1,$AY74=0),0,IF('Submission Template'!$C70="initial",$Q73,IF('Submission Template'!Z70="yes",MAX(($P74+'Submission Template'!BY70-('Submission Template'!V$26+0.25*$O74)),0),$Q73))),"")</f>
        <v/>
      </c>
      <c r="R74" s="86" t="str">
        <f t="shared" si="8"/>
        <v/>
      </c>
      <c r="S74" s="87" t="str">
        <f t="shared" si="9"/>
        <v/>
      </c>
      <c r="T74" s="87" t="str">
        <f t="shared" si="10"/>
        <v/>
      </c>
      <c r="U74" s="88" t="str">
        <f>IF(Q74&lt;&gt;"",IF($BB74=1,IF(AND(T74&lt;&gt;1,S74=1,N74&lt;='Submission Template'!V$26),1,0),U73),"")</f>
        <v/>
      </c>
      <c r="V74" s="10"/>
      <c r="W74" s="10"/>
      <c r="X74" s="10"/>
      <c r="Y74" s="10"/>
      <c r="Z74" s="10"/>
      <c r="AA74" s="10"/>
      <c r="AB74" s="10"/>
      <c r="AC74" s="10"/>
      <c r="AD74" s="10"/>
      <c r="AE74" s="10"/>
      <c r="AF74" s="148"/>
      <c r="AG74" s="149" t="str">
        <f>IF(AND(OR('Submission Template'!U70="yes",AND('Submission Template'!Z70="yes",'Submission Template'!$P$16="yes")),'Submission Template'!AH70="yes"),"Test cannot be invalid AND included in CumSum",IF(OR(AND($Q74&gt;$R74,$N74&lt;&gt;""),AND($G74&gt;H74,$D74&lt;&gt;"")),"Warning:  CumSum statistic exceeds the Action Limit.",""))</f>
        <v/>
      </c>
      <c r="AH74" s="18"/>
      <c r="AI74" s="18"/>
      <c r="AJ74" s="18"/>
      <c r="AK74" s="150"/>
      <c r="AL74" s="187"/>
      <c r="AM74" s="6"/>
      <c r="AN74" s="6"/>
      <c r="AO74" s="6"/>
      <c r="AP74" s="6"/>
      <c r="AQ74" s="23"/>
      <c r="AR74" s="25">
        <f>IF(AND('Submission Template'!BT70&lt;&gt;"",'Submission Template'!S$26&lt;&gt;"",'Submission Template'!U70&lt;&gt;""),1,0)</f>
        <v>0</v>
      </c>
      <c r="AS74" s="25">
        <f>IF(AND('Submission Template'!BY70&lt;&gt;"",'Submission Template'!V$26&lt;&gt;"",'Submission Template'!Z70&lt;&gt;""),1,0)</f>
        <v>0</v>
      </c>
      <c r="AT74" s="25"/>
      <c r="AU74" s="25" t="str">
        <f t="shared" si="0"/>
        <v/>
      </c>
      <c r="AV74" s="25" t="str">
        <f t="shared" si="0"/>
        <v/>
      </c>
      <c r="AW74" s="25"/>
      <c r="AX74" s="25" t="str">
        <f>IF('Submission Template'!$C70&lt;&gt;"",IF('Submission Template'!BT70&lt;&gt;"",IF('Submission Template'!U70="yes",AX73+1,AX73),AX73),"")</f>
        <v/>
      </c>
      <c r="AY74" s="25" t="str">
        <f>IF('Submission Template'!$C70&lt;&gt;"",IF('Submission Template'!BY70&lt;&gt;"",IF('Submission Template'!Z70="yes",AY73+1,AY73),AY73),"")</f>
        <v/>
      </c>
      <c r="AZ74" s="25"/>
      <c r="BA74" s="25" t="str">
        <f>IF('Submission Template'!BT70&lt;&gt;"",IF('Submission Template'!U70="yes",1,0),"")</f>
        <v/>
      </c>
      <c r="BB74" s="25" t="str">
        <f>IF('Submission Template'!BY70&lt;&gt;"",IF('Submission Template'!Z70="yes",1,0),"")</f>
        <v/>
      </c>
      <c r="BC74" s="25"/>
      <c r="BD74" s="25" t="str">
        <f>IF(AND('Submission Template'!U70="yes",'Submission Template'!BT70&lt;&gt;""),'Submission Template'!BT70,"")</f>
        <v/>
      </c>
      <c r="BE74" s="25" t="str">
        <f>IF(AND('Submission Template'!Z70="yes",'Submission Template'!BY70&lt;&gt;""),'Submission Template'!BY70,"")</f>
        <v/>
      </c>
      <c r="BF74" s="25"/>
      <c r="BG74" s="25"/>
      <c r="BH74" s="25"/>
      <c r="BI74" s="27"/>
      <c r="BJ74" s="25"/>
      <c r="BK74" s="40" t="str">
        <f>IF(AND($B74&lt;&gt;"",'Submission Template'!$BA$34=1),IF(AND('Submission Template'!U70="yes",$AX74&gt;1,'Submission Template'!BT70&lt;&gt;""),ROUND((($AU74*$E74)/($D74-'Submission Template'!S$26))^2+1,1),""),"")</f>
        <v/>
      </c>
      <c r="BL74" s="40" t="str">
        <f>IF(AND($L74&lt;&gt;"",'Submission Template'!$BB$34=1),IF(AND('Submission Template'!Z70="yes",$AY74&gt;1,'Submission Template'!BY70&lt;&gt;""),ROUND((($AV74*$O74)/($N74-'Submission Template'!V$26))^2+1,1),""),"")</f>
        <v/>
      </c>
      <c r="BM74" s="55">
        <f t="shared" si="3"/>
        <v>8</v>
      </c>
      <c r="BN74" s="6"/>
      <c r="BO74" s="6"/>
      <c r="BP74" s="6"/>
      <c r="BQ74" s="6"/>
      <c r="BR74" s="6"/>
      <c r="BS74" s="6"/>
      <c r="BT74" s="6"/>
      <c r="BU74" s="6"/>
      <c r="BV74" s="6"/>
      <c r="BW74" s="6"/>
      <c r="BX74" s="6"/>
      <c r="BY74" s="6"/>
      <c r="BZ74" s="6"/>
      <c r="CA74" s="6"/>
      <c r="CB74" s="6"/>
      <c r="CC74" s="6"/>
      <c r="CD74" s="6"/>
      <c r="CE74" s="6"/>
      <c r="CF74" s="65">
        <f>IF(AND('Submission Template'!C96="final",'Submission Template'!AH96="yes"),1,0)</f>
        <v>0</v>
      </c>
      <c r="CG74" s="65" t="str">
        <f>IF(AND('Submission Template'!$C96="final",'Submission Template'!$U96="yes",'Submission Template'!$AH96&lt;&gt;"yes"),$D100,$CG73)</f>
        <v/>
      </c>
      <c r="CH74" s="65" t="str">
        <f>IF(AND('Submission Template'!$C96="final",'Submission Template'!$U96="yes",'Submission Template'!$AH96&lt;&gt;"yes"),$C100,$CH73)</f>
        <v/>
      </c>
      <c r="CI74" s="65" t="str">
        <f>IF(AND('Submission Template'!$C96="final",'Submission Template'!$Z96="yes",'Submission Template'!$AH96&lt;&gt;"yes"),$N100,$CI73)</f>
        <v/>
      </c>
      <c r="CJ74" s="65" t="str">
        <f>IF(AND('Submission Template'!$C96="final",'Submission Template'!$Z96="yes",'Submission Template'!$AH96&lt;&gt;"yes"),$M100,$CJ73)</f>
        <v/>
      </c>
      <c r="CK74" s="6"/>
      <c r="CL74" s="6"/>
    </row>
    <row r="75" spans="1:90" x14ac:dyDescent="0.2">
      <c r="A75" s="10"/>
      <c r="B75" s="82" t="str">
        <f>IF('Submission Template'!$BA$34=1,$AX75,"")</f>
        <v/>
      </c>
      <c r="C75" s="83" t="str">
        <f t="shared" si="1"/>
        <v/>
      </c>
      <c r="D75" s="84" t="str">
        <f>IF('Submission Template'!$BA$34=1,IF(AND('Submission Template'!U71="yes",'Submission Template'!BT71&lt;&gt;""),ROUND(AVERAGE(BD$36:BD75),2),""),"")</f>
        <v/>
      </c>
      <c r="E75" s="85" t="str">
        <f>IF('Submission Template'!$BA$34=1,IF($AX75&gt;1,IF(AND('Submission Template'!U71&lt;&gt;"no",'Submission Template'!BT71&lt;&gt;""),STDEV(BD$36:BD75),""),""),"")</f>
        <v/>
      </c>
      <c r="F75" s="86" t="str">
        <f>IF('Submission Template'!$BA$34=1,IF('Submission Template'!BT71&lt;&gt;"",G74,""),"")</f>
        <v/>
      </c>
      <c r="G75" s="86" t="str">
        <f>IF(AND('Submission Template'!$BA$34=1,'Submission Template'!$C71&lt;&gt;""),IF(OR($AX75=1,$AX75=0),0,IF('Submission Template'!$C71="initial",$G74,IF('Submission Template'!U71="yes",MAX(($F75+'Submission Template'!BT71-('Submission Template'!S$26+0.25*$E75)),0),$G74))),"")</f>
        <v/>
      </c>
      <c r="H75" s="86" t="str">
        <f t="shared" si="5"/>
        <v/>
      </c>
      <c r="I75" s="87" t="str">
        <f t="shared" si="6"/>
        <v/>
      </c>
      <c r="J75" s="87" t="str">
        <f t="shared" si="7"/>
        <v/>
      </c>
      <c r="K75" s="88" t="str">
        <f>IF(G75&lt;&gt;"",IF($BA75=1,IF(AND(J75&lt;&gt;1,I75=1,D75&lt;='Submission Template'!S$26),1,0),K74),"")</f>
        <v/>
      </c>
      <c r="L75" s="82" t="str">
        <f>IF('Submission Template'!$BB$34=1,$AY75,"")</f>
        <v/>
      </c>
      <c r="M75" s="83" t="str">
        <f t="shared" si="2"/>
        <v/>
      </c>
      <c r="N75" s="84" t="str">
        <f>IF('Submission Template'!$BB$34=1,IF(AND('Submission Template'!Z71="yes",'Submission Template'!BY71&lt;&gt;""),ROUND(AVERAGE(BE$36:BE75),2),""),"")</f>
        <v/>
      </c>
      <c r="O75" s="85" t="str">
        <f>IF('Submission Template'!$BB$34=1,IF($AY75&gt;1,IF(AND('Submission Template'!Z71&lt;&gt;"no",'Submission Template'!BY71&lt;&gt;""),STDEV(BE$36:BE75),""),""),"")</f>
        <v/>
      </c>
      <c r="P75" s="86" t="str">
        <f>IF('Submission Template'!$BB$34=1,IF('Submission Template'!BY71&lt;&gt;"",Q74,""),"")</f>
        <v/>
      </c>
      <c r="Q75" s="86" t="str">
        <f>IF(AND('Submission Template'!$BB$34=1,'Submission Template'!$C71&lt;&gt;""),IF(OR($AY75=1,$AY75=0),0,IF('Submission Template'!$C71="initial",$Q74,IF('Submission Template'!Z71="yes",MAX(($P75+'Submission Template'!BY71-('Submission Template'!V$26+0.25*$O75)),0),$Q74))),"")</f>
        <v/>
      </c>
      <c r="R75" s="86" t="str">
        <f t="shared" si="8"/>
        <v/>
      </c>
      <c r="S75" s="87" t="str">
        <f t="shared" si="9"/>
        <v/>
      </c>
      <c r="T75" s="87" t="str">
        <f t="shared" si="10"/>
        <v/>
      </c>
      <c r="U75" s="88" t="str">
        <f>IF(Q75&lt;&gt;"",IF($BB75=1,IF(AND(T75&lt;&gt;1,S75=1,N75&lt;='Submission Template'!V$26),1,0),U74),"")</f>
        <v/>
      </c>
      <c r="V75" s="10"/>
      <c r="W75" s="10"/>
      <c r="X75" s="10"/>
      <c r="Y75" s="10"/>
      <c r="Z75" s="10"/>
      <c r="AA75" s="10"/>
      <c r="AB75" s="10"/>
      <c r="AC75" s="10"/>
      <c r="AD75" s="10"/>
      <c r="AE75" s="10"/>
      <c r="AF75" s="148"/>
      <c r="AG75" s="149" t="str">
        <f>IF(AND(OR('Submission Template'!U71="yes",AND('Submission Template'!Z71="yes",'Submission Template'!$P$16="yes")),'Submission Template'!AH71="yes"),"Test cannot be invalid AND included in CumSum",IF(OR(AND($Q75&gt;$R75,$N75&lt;&gt;""),AND($G75&gt;H75,$D75&lt;&gt;"")),"Warning:  CumSum statistic exceeds the Action Limit.",""))</f>
        <v/>
      </c>
      <c r="AH75" s="18"/>
      <c r="AI75" s="18"/>
      <c r="AJ75" s="18"/>
      <c r="AK75" s="150"/>
      <c r="AL75" s="187"/>
      <c r="AM75" s="6"/>
      <c r="AN75" s="6"/>
      <c r="AO75" s="6"/>
      <c r="AP75" s="6"/>
      <c r="AQ75" s="23"/>
      <c r="AR75" s="25">
        <f>IF(AND('Submission Template'!BT71&lt;&gt;"",'Submission Template'!S$26&lt;&gt;"",'Submission Template'!U71&lt;&gt;""),1,0)</f>
        <v>0</v>
      </c>
      <c r="AS75" s="25">
        <f>IF(AND('Submission Template'!BY71&lt;&gt;"",'Submission Template'!V$26&lt;&gt;"",'Submission Template'!Z71&lt;&gt;""),1,0)</f>
        <v>0</v>
      </c>
      <c r="AT75" s="25"/>
      <c r="AU75" s="25" t="str">
        <f t="shared" si="0"/>
        <v/>
      </c>
      <c r="AV75" s="25" t="str">
        <f t="shared" si="0"/>
        <v/>
      </c>
      <c r="AW75" s="25"/>
      <c r="AX75" s="25" t="str">
        <f>IF('Submission Template'!$C71&lt;&gt;"",IF('Submission Template'!BT71&lt;&gt;"",IF('Submission Template'!U71="yes",AX74+1,AX74),AX74),"")</f>
        <v/>
      </c>
      <c r="AY75" s="25" t="str">
        <f>IF('Submission Template'!$C71&lt;&gt;"",IF('Submission Template'!BY71&lt;&gt;"",IF('Submission Template'!Z71="yes",AY74+1,AY74),AY74),"")</f>
        <v/>
      </c>
      <c r="AZ75" s="25"/>
      <c r="BA75" s="25" t="str">
        <f>IF('Submission Template'!BT71&lt;&gt;"",IF('Submission Template'!U71="yes",1,0),"")</f>
        <v/>
      </c>
      <c r="BB75" s="25" t="str">
        <f>IF('Submission Template'!BY71&lt;&gt;"",IF('Submission Template'!Z71="yes",1,0),"")</f>
        <v/>
      </c>
      <c r="BC75" s="25"/>
      <c r="BD75" s="25" t="str">
        <f>IF(AND('Submission Template'!U71="yes",'Submission Template'!BT71&lt;&gt;""),'Submission Template'!BT71,"")</f>
        <v/>
      </c>
      <c r="BE75" s="25" t="str">
        <f>IF(AND('Submission Template'!Z71="yes",'Submission Template'!BY71&lt;&gt;""),'Submission Template'!BY71,"")</f>
        <v/>
      </c>
      <c r="BF75" s="25"/>
      <c r="BG75" s="25"/>
      <c r="BH75" s="25"/>
      <c r="BI75" s="27"/>
      <c r="BJ75" s="25"/>
      <c r="BK75" s="40" t="str">
        <f>IF(AND($B75&lt;&gt;"",'Submission Template'!$BA$34=1),IF(AND('Submission Template'!U71="yes",$AX75&gt;1,'Submission Template'!BT71&lt;&gt;""),ROUND((($AU75*$E75)/($D75-'Submission Template'!S$26))^2+1,1),""),"")</f>
        <v/>
      </c>
      <c r="BL75" s="40" t="str">
        <f>IF(AND($L75&lt;&gt;"",'Submission Template'!$BB$34=1),IF(AND('Submission Template'!Z71="yes",$AY75&gt;1,'Submission Template'!BY71&lt;&gt;""),ROUND((($AV75*$O75)/($N75-'Submission Template'!V$26))^2+1,1),""),"")</f>
        <v/>
      </c>
      <c r="BM75" s="55">
        <f t="shared" si="3"/>
        <v>8</v>
      </c>
      <c r="BN75" s="6"/>
      <c r="BO75" s="6"/>
      <c r="BP75" s="6"/>
      <c r="BQ75" s="6"/>
      <c r="BR75" s="6"/>
      <c r="BS75" s="6"/>
      <c r="BT75" s="6"/>
      <c r="BU75" s="6"/>
      <c r="BV75" s="6"/>
      <c r="BW75" s="6"/>
      <c r="BX75" s="6"/>
      <c r="BY75" s="6"/>
      <c r="BZ75" s="6"/>
      <c r="CA75" s="6"/>
      <c r="CB75" s="6"/>
      <c r="CC75" s="6"/>
      <c r="CD75" s="6"/>
      <c r="CE75" s="6"/>
      <c r="CF75" s="65">
        <f>IF(AND('Submission Template'!C97="final",'Submission Template'!AH97="yes"),1,0)</f>
        <v>0</v>
      </c>
      <c r="CG75" s="65" t="str">
        <f>IF(AND('Submission Template'!$C97="final",'Submission Template'!$U97="yes",'Submission Template'!$AH97&lt;&gt;"yes"),$D101,$CG74)</f>
        <v/>
      </c>
      <c r="CH75" s="65" t="str">
        <f>IF(AND('Submission Template'!$C97="final",'Submission Template'!$U97="yes",'Submission Template'!$AH97&lt;&gt;"yes"),$C101,$CH74)</f>
        <v/>
      </c>
      <c r="CI75" s="65" t="str">
        <f>IF(AND('Submission Template'!$C97="final",'Submission Template'!$Z97="yes",'Submission Template'!$AH97&lt;&gt;"yes"),$N101,$CI74)</f>
        <v/>
      </c>
      <c r="CJ75" s="65" t="str">
        <f>IF(AND('Submission Template'!$C97="final",'Submission Template'!$Z97="yes",'Submission Template'!$AH97&lt;&gt;"yes"),$M101,$CJ74)</f>
        <v/>
      </c>
      <c r="CK75" s="6"/>
      <c r="CL75" s="6"/>
    </row>
    <row r="76" spans="1:90" x14ac:dyDescent="0.2">
      <c r="A76" s="10"/>
      <c r="B76" s="82" t="str">
        <f>IF('Submission Template'!$BA$34=1,$AX76,"")</f>
        <v/>
      </c>
      <c r="C76" s="83" t="str">
        <f t="shared" si="1"/>
        <v/>
      </c>
      <c r="D76" s="84" t="str">
        <f>IF('Submission Template'!$BA$34=1,IF(AND('Submission Template'!U72="yes",'Submission Template'!BT72&lt;&gt;""),ROUND(AVERAGE(BD$36:BD76),2),""),"")</f>
        <v/>
      </c>
      <c r="E76" s="85" t="str">
        <f>IF('Submission Template'!$BA$34=1,IF($AX76&gt;1,IF(AND('Submission Template'!U72&lt;&gt;"no",'Submission Template'!BT72&lt;&gt;""),STDEV(BD$36:BD76),""),""),"")</f>
        <v/>
      </c>
      <c r="F76" s="86" t="str">
        <f>IF('Submission Template'!$BA$34=1,IF('Submission Template'!BT72&lt;&gt;"",G75,""),"")</f>
        <v/>
      </c>
      <c r="G76" s="86" t="str">
        <f>IF(AND('Submission Template'!$BA$34=1,'Submission Template'!$C72&lt;&gt;""),IF(OR($AX76=1,$AX76=0),0,IF('Submission Template'!$C72="initial",$G75,IF('Submission Template'!U72="yes",MAX(($F76+'Submission Template'!BT72-('Submission Template'!S$26+0.25*$E76)),0),$G75))),"")</f>
        <v/>
      </c>
      <c r="H76" s="86" t="str">
        <f t="shared" si="5"/>
        <v/>
      </c>
      <c r="I76" s="87" t="str">
        <f t="shared" si="6"/>
        <v/>
      </c>
      <c r="J76" s="87" t="str">
        <f t="shared" si="7"/>
        <v/>
      </c>
      <c r="K76" s="88" t="str">
        <f>IF(G76&lt;&gt;"",IF($BA76=1,IF(AND(J76&lt;&gt;1,I76=1,D76&lt;='Submission Template'!S$26),1,0),K75),"")</f>
        <v/>
      </c>
      <c r="L76" s="82" t="str">
        <f>IF('Submission Template'!$BB$34=1,$AY76,"")</f>
        <v/>
      </c>
      <c r="M76" s="83" t="str">
        <f t="shared" si="2"/>
        <v/>
      </c>
      <c r="N76" s="84" t="str">
        <f>IF('Submission Template'!$BB$34=1,IF(AND('Submission Template'!Z72="yes",'Submission Template'!BY72&lt;&gt;""),ROUND(AVERAGE(BE$36:BE76),2),""),"")</f>
        <v/>
      </c>
      <c r="O76" s="85" t="str">
        <f>IF('Submission Template'!$BB$34=1,IF($AY76&gt;1,IF(AND('Submission Template'!Z72&lt;&gt;"no",'Submission Template'!BY72&lt;&gt;""),STDEV(BE$36:BE76),""),""),"")</f>
        <v/>
      </c>
      <c r="P76" s="86" t="str">
        <f>IF('Submission Template'!$BB$34=1,IF('Submission Template'!BY72&lt;&gt;"",Q75,""),"")</f>
        <v/>
      </c>
      <c r="Q76" s="86" t="str">
        <f>IF(AND('Submission Template'!$BB$34=1,'Submission Template'!$C72&lt;&gt;""),IF(OR($AY76=1,$AY76=0),0,IF('Submission Template'!$C72="initial",$Q75,IF('Submission Template'!Z72="yes",MAX(($P76+'Submission Template'!BY72-('Submission Template'!V$26+0.25*$O76)),0),$Q75))),"")</f>
        <v/>
      </c>
      <c r="R76" s="86" t="str">
        <f t="shared" si="8"/>
        <v/>
      </c>
      <c r="S76" s="87" t="str">
        <f t="shared" si="9"/>
        <v/>
      </c>
      <c r="T76" s="87" t="str">
        <f t="shared" si="10"/>
        <v/>
      </c>
      <c r="U76" s="88" t="str">
        <f>IF(Q76&lt;&gt;"",IF($BB76=1,IF(AND(T76&lt;&gt;1,S76=1,N76&lt;='Submission Template'!V$26),1,0),U75),"")</f>
        <v/>
      </c>
      <c r="V76" s="10"/>
      <c r="W76" s="10"/>
      <c r="X76" s="10"/>
      <c r="Y76" s="10"/>
      <c r="Z76" s="10"/>
      <c r="AA76" s="10"/>
      <c r="AB76" s="10"/>
      <c r="AC76" s="10"/>
      <c r="AD76" s="10"/>
      <c r="AE76" s="10"/>
      <c r="AF76" s="148"/>
      <c r="AG76" s="149" t="str">
        <f>IF(AND(OR('Submission Template'!U72="yes",AND('Submission Template'!Z72="yes",'Submission Template'!$P$16="yes")),'Submission Template'!AH72="yes"),"Test cannot be invalid AND included in CumSum",IF(OR(AND($Q76&gt;$R76,$N76&lt;&gt;""),AND($G76&gt;H76,$D76&lt;&gt;"")),"Warning:  CumSum statistic exceeds the Action Limit.",""))</f>
        <v/>
      </c>
      <c r="AH76" s="18"/>
      <c r="AI76" s="18"/>
      <c r="AJ76" s="18"/>
      <c r="AK76" s="150"/>
      <c r="AL76" s="187"/>
      <c r="AM76" s="6"/>
      <c r="AN76" s="6"/>
      <c r="AO76" s="6"/>
      <c r="AP76" s="6"/>
      <c r="AQ76" s="23"/>
      <c r="AR76" s="25">
        <f>IF(AND('Submission Template'!BT72&lt;&gt;"",'Submission Template'!S$26&lt;&gt;"",'Submission Template'!U72&lt;&gt;""),1,0)</f>
        <v>0</v>
      </c>
      <c r="AS76" s="25">
        <f>IF(AND('Submission Template'!BY72&lt;&gt;"",'Submission Template'!V$26&lt;&gt;"",'Submission Template'!Z72&lt;&gt;""),1,0)</f>
        <v>0</v>
      </c>
      <c r="AT76" s="25"/>
      <c r="AU76" s="25" t="str">
        <f t="shared" si="0"/>
        <v/>
      </c>
      <c r="AV76" s="25" t="str">
        <f t="shared" si="0"/>
        <v/>
      </c>
      <c r="AW76" s="25"/>
      <c r="AX76" s="25" t="str">
        <f>IF('Submission Template'!$C72&lt;&gt;"",IF('Submission Template'!BT72&lt;&gt;"",IF('Submission Template'!U72="yes",AX75+1,AX75),AX75),"")</f>
        <v/>
      </c>
      <c r="AY76" s="25" t="str">
        <f>IF('Submission Template'!$C72&lt;&gt;"",IF('Submission Template'!BY72&lt;&gt;"",IF('Submission Template'!Z72="yes",AY75+1,AY75),AY75),"")</f>
        <v/>
      </c>
      <c r="AZ76" s="25"/>
      <c r="BA76" s="25" t="str">
        <f>IF('Submission Template'!BT72&lt;&gt;"",IF('Submission Template'!U72="yes",1,0),"")</f>
        <v/>
      </c>
      <c r="BB76" s="25" t="str">
        <f>IF('Submission Template'!BY72&lt;&gt;"",IF('Submission Template'!Z72="yes",1,0),"")</f>
        <v/>
      </c>
      <c r="BC76" s="25"/>
      <c r="BD76" s="25" t="str">
        <f>IF(AND('Submission Template'!U72="yes",'Submission Template'!BT72&lt;&gt;""),'Submission Template'!BT72,"")</f>
        <v/>
      </c>
      <c r="BE76" s="25" t="str">
        <f>IF(AND('Submission Template'!Z72="yes",'Submission Template'!BY72&lt;&gt;""),'Submission Template'!BY72,"")</f>
        <v/>
      </c>
      <c r="BF76" s="25"/>
      <c r="BG76" s="25"/>
      <c r="BH76" s="25"/>
      <c r="BI76" s="27"/>
      <c r="BJ76" s="25"/>
      <c r="BK76" s="40" t="str">
        <f>IF(AND($B76&lt;&gt;"",'Submission Template'!$BA$34=1),IF(AND('Submission Template'!U72="yes",$AX76&gt;1,'Submission Template'!BT72&lt;&gt;""),ROUND((($AU76*$E76)/($D76-'Submission Template'!S$26))^2+1,1),""),"")</f>
        <v/>
      </c>
      <c r="BL76" s="40" t="str">
        <f>IF(AND($L76&lt;&gt;"",'Submission Template'!$BB$34=1),IF(AND('Submission Template'!Z72="yes",$AY76&gt;1,'Submission Template'!BY72&lt;&gt;""),ROUND((($AV76*$O76)/($N76-'Submission Template'!V$26))^2+1,1),""),"")</f>
        <v/>
      </c>
      <c r="BM76" s="55">
        <f t="shared" si="3"/>
        <v>8</v>
      </c>
      <c r="BN76" s="6"/>
      <c r="BO76" s="6"/>
      <c r="BP76" s="6"/>
      <c r="BQ76" s="6"/>
      <c r="BR76" s="6"/>
      <c r="BS76" s="6"/>
      <c r="BT76" s="6"/>
      <c r="BU76" s="6"/>
      <c r="BV76" s="6"/>
      <c r="BW76" s="6"/>
      <c r="BX76" s="6"/>
      <c r="BY76" s="6"/>
      <c r="BZ76" s="6"/>
      <c r="CA76" s="6"/>
      <c r="CB76" s="6"/>
      <c r="CC76" s="6"/>
      <c r="CD76" s="6"/>
      <c r="CE76" s="6"/>
      <c r="CF76" s="65">
        <f>IF(AND('Submission Template'!C98="final",'Submission Template'!AH98="yes"),1,0)</f>
        <v>0</v>
      </c>
      <c r="CG76" s="65" t="str">
        <f>IF(AND('Submission Template'!$C98="final",'Submission Template'!$U98="yes",'Submission Template'!$AH98&lt;&gt;"yes"),$D102,$CG75)</f>
        <v/>
      </c>
      <c r="CH76" s="65" t="str">
        <f>IF(AND('Submission Template'!$C98="final",'Submission Template'!$U98="yes",'Submission Template'!$AH98&lt;&gt;"yes"),$C102,$CH75)</f>
        <v/>
      </c>
      <c r="CI76" s="65" t="str">
        <f>IF(AND('Submission Template'!$C98="final",'Submission Template'!$Z98="yes",'Submission Template'!$AH98&lt;&gt;"yes"),$N102,$CI75)</f>
        <v/>
      </c>
      <c r="CJ76" s="65" t="str">
        <f>IF(AND('Submission Template'!$C98="final",'Submission Template'!$Z98="yes",'Submission Template'!$AH98&lt;&gt;"yes"),$M102,$CJ75)</f>
        <v/>
      </c>
      <c r="CK76" s="6"/>
      <c r="CL76" s="6"/>
    </row>
    <row r="77" spans="1:90" x14ac:dyDescent="0.2">
      <c r="A77" s="10"/>
      <c r="B77" s="82" t="str">
        <f>IF('Submission Template'!$BA$34=1,$AX77,"")</f>
        <v/>
      </c>
      <c r="C77" s="83" t="str">
        <f t="shared" si="1"/>
        <v/>
      </c>
      <c r="D77" s="84" t="str">
        <f>IF('Submission Template'!$BA$34=1,IF(AND('Submission Template'!U73="yes",'Submission Template'!BT73&lt;&gt;""),ROUND(AVERAGE(BD$36:BD77),2),""),"")</f>
        <v/>
      </c>
      <c r="E77" s="85" t="str">
        <f>IF('Submission Template'!$BA$34=1,IF($AX77&gt;1,IF(AND('Submission Template'!U73&lt;&gt;"no",'Submission Template'!BT73&lt;&gt;""),STDEV(BD$36:BD77),""),""),"")</f>
        <v/>
      </c>
      <c r="F77" s="86" t="str">
        <f>IF('Submission Template'!$BA$34=1,IF('Submission Template'!BT73&lt;&gt;"",G76,""),"")</f>
        <v/>
      </c>
      <c r="G77" s="86" t="str">
        <f>IF(AND('Submission Template'!$BA$34=1,'Submission Template'!$C73&lt;&gt;""),IF(OR($AX77=1,$AX77=0),0,IF('Submission Template'!$C73="initial",$G76,IF('Submission Template'!U73="yes",MAX(($F77+'Submission Template'!BT73-('Submission Template'!S$26+0.25*$E77)),0),$G76))),"")</f>
        <v/>
      </c>
      <c r="H77" s="86" t="str">
        <f t="shared" si="5"/>
        <v/>
      </c>
      <c r="I77" s="87" t="str">
        <f t="shared" si="6"/>
        <v/>
      </c>
      <c r="J77" s="87" t="str">
        <f t="shared" si="7"/>
        <v/>
      </c>
      <c r="K77" s="88" t="str">
        <f>IF(G77&lt;&gt;"",IF($BA77=1,IF(AND(J77&lt;&gt;1,I77=1,D77&lt;='Submission Template'!S$26),1,0),K76),"")</f>
        <v/>
      </c>
      <c r="L77" s="82" t="str">
        <f>IF('Submission Template'!$BB$34=1,$AY77,"")</f>
        <v/>
      </c>
      <c r="M77" s="83" t="str">
        <f t="shared" si="2"/>
        <v/>
      </c>
      <c r="N77" s="84" t="str">
        <f>IF('Submission Template'!$BB$34=1,IF(AND('Submission Template'!Z73="yes",'Submission Template'!BY73&lt;&gt;""),ROUND(AVERAGE(BE$36:BE77),2),""),"")</f>
        <v/>
      </c>
      <c r="O77" s="85" t="str">
        <f>IF('Submission Template'!$BB$34=1,IF($AY77&gt;1,IF(AND('Submission Template'!Z73&lt;&gt;"no",'Submission Template'!BY73&lt;&gt;""),STDEV(BE$36:BE77),""),""),"")</f>
        <v/>
      </c>
      <c r="P77" s="86" t="str">
        <f>IF('Submission Template'!$BB$34=1,IF('Submission Template'!BY73&lt;&gt;"",Q76,""),"")</f>
        <v/>
      </c>
      <c r="Q77" s="86" t="str">
        <f>IF(AND('Submission Template'!$BB$34=1,'Submission Template'!$C73&lt;&gt;""),IF(OR($AY77=1,$AY77=0),0,IF('Submission Template'!$C73="initial",$Q76,IF('Submission Template'!Z73="yes",MAX(($P77+'Submission Template'!BY73-('Submission Template'!V$26+0.25*$O77)),0),$Q76))),"")</f>
        <v/>
      </c>
      <c r="R77" s="86" t="str">
        <f t="shared" si="8"/>
        <v/>
      </c>
      <c r="S77" s="87" t="str">
        <f t="shared" si="9"/>
        <v/>
      </c>
      <c r="T77" s="87" t="str">
        <f t="shared" si="10"/>
        <v/>
      </c>
      <c r="U77" s="88" t="str">
        <f>IF(Q77&lt;&gt;"",IF($BB77=1,IF(AND(T77&lt;&gt;1,S77=1,N77&lt;='Submission Template'!V$26),1,0),U76),"")</f>
        <v/>
      </c>
      <c r="V77" s="10"/>
      <c r="W77" s="10"/>
      <c r="X77" s="10"/>
      <c r="Y77" s="10"/>
      <c r="Z77" s="10"/>
      <c r="AA77" s="10"/>
      <c r="AB77" s="10"/>
      <c r="AC77" s="10"/>
      <c r="AD77" s="10"/>
      <c r="AE77" s="10"/>
      <c r="AF77" s="148"/>
      <c r="AG77" s="149" t="str">
        <f>IF(AND(OR('Submission Template'!U73="yes",AND('Submission Template'!Z73="yes",'Submission Template'!$P$16="yes")),'Submission Template'!AH73="yes"),"Test cannot be invalid AND included in CumSum",IF(OR(AND($Q77&gt;$R77,$N77&lt;&gt;""),AND($G77&gt;H77,$D77&lt;&gt;"")),"Warning:  CumSum statistic exceeds the Action Limit.",""))</f>
        <v/>
      </c>
      <c r="AH77" s="18"/>
      <c r="AI77" s="18"/>
      <c r="AJ77" s="18"/>
      <c r="AK77" s="150"/>
      <c r="AL77" s="187"/>
      <c r="AM77" s="6"/>
      <c r="AN77" s="6"/>
      <c r="AO77" s="6"/>
      <c r="AP77" s="6"/>
      <c r="AQ77" s="23"/>
      <c r="AR77" s="25">
        <f>IF(AND('Submission Template'!BT73&lt;&gt;"",'Submission Template'!S$26&lt;&gt;"",'Submission Template'!U73&lt;&gt;""),1,0)</f>
        <v>0</v>
      </c>
      <c r="AS77" s="25">
        <f>IF(AND('Submission Template'!BY73&lt;&gt;"",'Submission Template'!V$26&lt;&gt;"",'Submission Template'!Z73&lt;&gt;""),1,0)</f>
        <v>0</v>
      </c>
      <c r="AT77" s="25"/>
      <c r="AU77" s="25" t="str">
        <f t="shared" si="0"/>
        <v/>
      </c>
      <c r="AV77" s="25" t="str">
        <f t="shared" si="0"/>
        <v/>
      </c>
      <c r="AW77" s="25"/>
      <c r="AX77" s="25" t="str">
        <f>IF('Submission Template'!$C73&lt;&gt;"",IF('Submission Template'!BT73&lt;&gt;"",IF('Submission Template'!U73="yes",AX76+1,AX76),AX76),"")</f>
        <v/>
      </c>
      <c r="AY77" s="25" t="str">
        <f>IF('Submission Template'!$C73&lt;&gt;"",IF('Submission Template'!BY73&lt;&gt;"",IF('Submission Template'!Z73="yes",AY76+1,AY76),AY76),"")</f>
        <v/>
      </c>
      <c r="AZ77" s="25"/>
      <c r="BA77" s="25" t="str">
        <f>IF('Submission Template'!BT73&lt;&gt;"",IF('Submission Template'!U73="yes",1,0),"")</f>
        <v/>
      </c>
      <c r="BB77" s="25" t="str">
        <f>IF('Submission Template'!BY73&lt;&gt;"",IF('Submission Template'!Z73="yes",1,0),"")</f>
        <v/>
      </c>
      <c r="BC77" s="25"/>
      <c r="BD77" s="25" t="str">
        <f>IF(AND('Submission Template'!U73="yes",'Submission Template'!BT73&lt;&gt;""),'Submission Template'!BT73,"")</f>
        <v/>
      </c>
      <c r="BE77" s="25" t="str">
        <f>IF(AND('Submission Template'!Z73="yes",'Submission Template'!BY73&lt;&gt;""),'Submission Template'!BY73,"")</f>
        <v/>
      </c>
      <c r="BF77" s="25"/>
      <c r="BG77" s="25"/>
      <c r="BH77" s="25"/>
      <c r="BI77" s="27"/>
      <c r="BJ77" s="25"/>
      <c r="BK77" s="40" t="str">
        <f>IF(AND($B77&lt;&gt;"",'Submission Template'!$BA$34=1),IF(AND('Submission Template'!U73="yes",$AX77&gt;1,'Submission Template'!BT73&lt;&gt;""),ROUND((($AU77*$E77)/($D77-'Submission Template'!S$26))^2+1,1),""),"")</f>
        <v/>
      </c>
      <c r="BL77" s="40" t="str">
        <f>IF(AND($L77&lt;&gt;"",'Submission Template'!$BB$34=1),IF(AND('Submission Template'!Z73="yes",$AY77&gt;1,'Submission Template'!BY73&lt;&gt;""),ROUND((($AV77*$O77)/($N77-'Submission Template'!V$26))^2+1,1),""),"")</f>
        <v/>
      </c>
      <c r="BM77" s="55">
        <f t="shared" si="3"/>
        <v>8</v>
      </c>
      <c r="BN77" s="6"/>
      <c r="BO77" s="6"/>
      <c r="BP77" s="6"/>
      <c r="BQ77" s="6"/>
      <c r="BR77" s="6"/>
      <c r="BS77" s="6"/>
      <c r="BT77" s="6"/>
      <c r="BU77" s="6"/>
      <c r="BV77" s="6"/>
      <c r="BW77" s="6"/>
      <c r="BX77" s="6"/>
      <c r="BY77" s="6"/>
      <c r="BZ77" s="6"/>
      <c r="CA77" s="6"/>
      <c r="CB77" s="6"/>
      <c r="CC77" s="6"/>
      <c r="CD77" s="6"/>
      <c r="CE77" s="6"/>
      <c r="CF77" s="65">
        <f>IF(AND('Submission Template'!C99="final",'Submission Template'!AH99="yes"),1,0)</f>
        <v>0</v>
      </c>
      <c r="CG77" s="65" t="str">
        <f>IF(AND('Submission Template'!$C99="final",'Submission Template'!$U99="yes",'Submission Template'!$AH99&lt;&gt;"yes"),$D103,$CG76)</f>
        <v/>
      </c>
      <c r="CH77" s="65" t="str">
        <f>IF(AND('Submission Template'!$C99="final",'Submission Template'!$U99="yes",'Submission Template'!$AH99&lt;&gt;"yes"),$C103,$CH76)</f>
        <v/>
      </c>
      <c r="CI77" s="65" t="str">
        <f>IF(AND('Submission Template'!$C99="final",'Submission Template'!$Z99="yes",'Submission Template'!$AH99&lt;&gt;"yes"),$N103,$CI76)</f>
        <v/>
      </c>
      <c r="CJ77" s="65" t="str">
        <f>IF(AND('Submission Template'!$C99="final",'Submission Template'!$Z99="yes",'Submission Template'!$AH99&lt;&gt;"yes"),$M103,$CJ76)</f>
        <v/>
      </c>
      <c r="CK77" s="6"/>
      <c r="CL77" s="6"/>
    </row>
    <row r="78" spans="1:90" x14ac:dyDescent="0.2">
      <c r="A78" s="10"/>
      <c r="B78" s="82" t="str">
        <f>IF('Submission Template'!$BA$34=1,$AX78,"")</f>
        <v/>
      </c>
      <c r="C78" s="83" t="str">
        <f t="shared" si="1"/>
        <v/>
      </c>
      <c r="D78" s="84" t="str">
        <f>IF('Submission Template'!$BA$34=1,IF(AND('Submission Template'!U74="yes",'Submission Template'!BT74&lt;&gt;""),ROUND(AVERAGE(BD$36:BD78),2),""),"")</f>
        <v/>
      </c>
      <c r="E78" s="85" t="str">
        <f>IF('Submission Template'!$BA$34=1,IF($AX78&gt;1,IF(AND('Submission Template'!U74&lt;&gt;"no",'Submission Template'!BT74&lt;&gt;""),STDEV(BD$36:BD78),""),""),"")</f>
        <v/>
      </c>
      <c r="F78" s="86" t="str">
        <f>IF('Submission Template'!$BA$34=1,IF('Submission Template'!BT74&lt;&gt;"",G77,""),"")</f>
        <v/>
      </c>
      <c r="G78" s="86" t="str">
        <f>IF(AND('Submission Template'!$BA$34=1,'Submission Template'!$C74&lt;&gt;""),IF(OR($AX78=1,$AX78=0),0,IF('Submission Template'!$C74="initial",$G77,IF('Submission Template'!U74="yes",MAX(($F78+'Submission Template'!BT74-('Submission Template'!S$26+0.25*$E78)),0),$G77))),"")</f>
        <v/>
      </c>
      <c r="H78" s="86" t="str">
        <f t="shared" si="5"/>
        <v/>
      </c>
      <c r="I78" s="87" t="str">
        <f t="shared" si="6"/>
        <v/>
      </c>
      <c r="J78" s="87" t="str">
        <f t="shared" si="7"/>
        <v/>
      </c>
      <c r="K78" s="88" t="str">
        <f>IF(G78&lt;&gt;"",IF($BA78=1,IF(AND(J78&lt;&gt;1,I78=1,D78&lt;='Submission Template'!S$26),1,0),K77),"")</f>
        <v/>
      </c>
      <c r="L78" s="82" t="str">
        <f>IF('Submission Template'!$BB$34=1,$AY78,"")</f>
        <v/>
      </c>
      <c r="M78" s="83" t="str">
        <f t="shared" si="2"/>
        <v/>
      </c>
      <c r="N78" s="84" t="str">
        <f>IF('Submission Template'!$BB$34=1,IF(AND('Submission Template'!Z74="yes",'Submission Template'!BY74&lt;&gt;""),ROUND(AVERAGE(BE$36:BE78),2),""),"")</f>
        <v/>
      </c>
      <c r="O78" s="85" t="str">
        <f>IF('Submission Template'!$BB$34=1,IF($AY78&gt;1,IF(AND('Submission Template'!Z74&lt;&gt;"no",'Submission Template'!BY74&lt;&gt;""),STDEV(BE$36:BE78),""),""),"")</f>
        <v/>
      </c>
      <c r="P78" s="86" t="str">
        <f>IF('Submission Template'!$BB$34=1,IF('Submission Template'!BY74&lt;&gt;"",Q77,""),"")</f>
        <v/>
      </c>
      <c r="Q78" s="86" t="str">
        <f>IF(AND('Submission Template'!$BB$34=1,'Submission Template'!$C74&lt;&gt;""),IF(OR($AY78=1,$AY78=0),0,IF('Submission Template'!$C74="initial",$Q77,IF('Submission Template'!Z74="yes",MAX(($P78+'Submission Template'!BY74-('Submission Template'!V$26+0.25*$O78)),0),$Q77))),"")</f>
        <v/>
      </c>
      <c r="R78" s="86" t="str">
        <f t="shared" si="8"/>
        <v/>
      </c>
      <c r="S78" s="87" t="str">
        <f t="shared" si="9"/>
        <v/>
      </c>
      <c r="T78" s="87" t="str">
        <f t="shared" si="10"/>
        <v/>
      </c>
      <c r="U78" s="88" t="str">
        <f>IF(Q78&lt;&gt;"",IF($BB78=1,IF(AND(T78&lt;&gt;1,S78=1,N78&lt;='Submission Template'!V$26),1,0),U77),"")</f>
        <v/>
      </c>
      <c r="V78" s="10"/>
      <c r="W78" s="10"/>
      <c r="X78" s="10"/>
      <c r="Y78" s="10"/>
      <c r="Z78" s="10"/>
      <c r="AA78" s="10"/>
      <c r="AB78" s="10"/>
      <c r="AC78" s="10"/>
      <c r="AD78" s="10"/>
      <c r="AE78" s="10"/>
      <c r="AF78" s="148"/>
      <c r="AG78" s="149" t="str">
        <f>IF(AND(OR('Submission Template'!U74="yes",AND('Submission Template'!Z74="yes",'Submission Template'!$P$16="yes")),'Submission Template'!AH74="yes"),"Test cannot be invalid AND included in CumSum",IF(OR(AND($Q78&gt;$R78,$N78&lt;&gt;""),AND($G78&gt;H78,$D78&lt;&gt;"")),"Warning:  CumSum statistic exceeds the Action Limit.",""))</f>
        <v/>
      </c>
      <c r="AH78" s="18"/>
      <c r="AI78" s="18"/>
      <c r="AJ78" s="18"/>
      <c r="AK78" s="150"/>
      <c r="AL78" s="187"/>
      <c r="AM78" s="6"/>
      <c r="AN78" s="6"/>
      <c r="AO78" s="6"/>
      <c r="AP78" s="6"/>
      <c r="AQ78" s="23"/>
      <c r="AR78" s="25">
        <f>IF(AND('Submission Template'!BT74&lt;&gt;"",'Submission Template'!S$26&lt;&gt;"",'Submission Template'!U74&lt;&gt;""),1,0)</f>
        <v>0</v>
      </c>
      <c r="AS78" s="25">
        <f>IF(AND('Submission Template'!BY74&lt;&gt;"",'Submission Template'!V$26&lt;&gt;"",'Submission Template'!Z74&lt;&gt;""),1,0)</f>
        <v>0</v>
      </c>
      <c r="AT78" s="25"/>
      <c r="AU78" s="25" t="str">
        <f t="shared" si="0"/>
        <v/>
      </c>
      <c r="AV78" s="25" t="str">
        <f t="shared" si="0"/>
        <v/>
      </c>
      <c r="AW78" s="25"/>
      <c r="AX78" s="25" t="str">
        <f>IF('Submission Template'!$C74&lt;&gt;"",IF('Submission Template'!BT74&lt;&gt;"",IF('Submission Template'!U74="yes",AX77+1,AX77),AX77),"")</f>
        <v/>
      </c>
      <c r="AY78" s="25" t="str">
        <f>IF('Submission Template'!$C74&lt;&gt;"",IF('Submission Template'!BY74&lt;&gt;"",IF('Submission Template'!Z74="yes",AY77+1,AY77),AY77),"")</f>
        <v/>
      </c>
      <c r="AZ78" s="25"/>
      <c r="BA78" s="25" t="str">
        <f>IF('Submission Template'!BT74&lt;&gt;"",IF('Submission Template'!U74="yes",1,0),"")</f>
        <v/>
      </c>
      <c r="BB78" s="25" t="str">
        <f>IF('Submission Template'!BY74&lt;&gt;"",IF('Submission Template'!Z74="yes",1,0),"")</f>
        <v/>
      </c>
      <c r="BC78" s="25"/>
      <c r="BD78" s="25" t="str">
        <f>IF(AND('Submission Template'!U74="yes",'Submission Template'!BT74&lt;&gt;""),'Submission Template'!BT74,"")</f>
        <v/>
      </c>
      <c r="BE78" s="25" t="str">
        <f>IF(AND('Submission Template'!Z74="yes",'Submission Template'!BY74&lt;&gt;""),'Submission Template'!BY74,"")</f>
        <v/>
      </c>
      <c r="BF78" s="25"/>
      <c r="BG78" s="25"/>
      <c r="BH78" s="25"/>
      <c r="BI78" s="27"/>
      <c r="BJ78" s="25"/>
      <c r="BK78" s="40" t="str">
        <f>IF(AND($B78&lt;&gt;"",'Submission Template'!$BA$34=1),IF(AND('Submission Template'!U74="yes",$AX78&gt;1,'Submission Template'!BT74&lt;&gt;""),ROUND((($AU78*$E78)/($D78-'Submission Template'!S$26))^2+1,1),""),"")</f>
        <v/>
      </c>
      <c r="BL78" s="40" t="str">
        <f>IF(AND($L78&lt;&gt;"",'Submission Template'!$BB$34=1),IF(AND('Submission Template'!Z74="yes",$AY78&gt;1,'Submission Template'!BY74&lt;&gt;""),ROUND((($AV78*$O78)/($N78-'Submission Template'!V$26))^2+1,1),""),"")</f>
        <v/>
      </c>
      <c r="BM78" s="55">
        <f t="shared" si="3"/>
        <v>8</v>
      </c>
      <c r="BN78" s="6"/>
      <c r="BO78" s="6"/>
      <c r="BP78" s="6"/>
      <c r="BQ78" s="6"/>
      <c r="BR78" s="6"/>
      <c r="BS78" s="6"/>
      <c r="BT78" s="6"/>
      <c r="BU78" s="6"/>
      <c r="BV78" s="6"/>
      <c r="BW78" s="6"/>
      <c r="BX78" s="6"/>
      <c r="BY78" s="6"/>
      <c r="BZ78" s="6"/>
      <c r="CA78" s="6"/>
      <c r="CB78" s="6"/>
      <c r="CC78" s="6"/>
      <c r="CD78" s="6"/>
      <c r="CE78" s="6"/>
      <c r="CF78" s="65">
        <f>IF(AND('Submission Template'!C100="final",'Submission Template'!AH100="yes"),1,0)</f>
        <v>0</v>
      </c>
      <c r="CG78" s="65" t="str">
        <f>IF(AND('Submission Template'!$C100="final",'Submission Template'!$U100="yes",'Submission Template'!$AH100&lt;&gt;"yes"),$D104,$CG77)</f>
        <v/>
      </c>
      <c r="CH78" s="65" t="str">
        <f>IF(AND('Submission Template'!$C100="final",'Submission Template'!$U100="yes",'Submission Template'!$AH100&lt;&gt;"yes"),$C104,$CH77)</f>
        <v/>
      </c>
      <c r="CI78" s="65" t="str">
        <f>IF(AND('Submission Template'!$C100="final",'Submission Template'!$Z100="yes",'Submission Template'!$AH100&lt;&gt;"yes"),$N104,$CI77)</f>
        <v/>
      </c>
      <c r="CJ78" s="65" t="str">
        <f>IF(AND('Submission Template'!$C100="final",'Submission Template'!$Z100="yes",'Submission Template'!$AH100&lt;&gt;"yes"),$M104,$CJ77)</f>
        <v/>
      </c>
      <c r="CK78" s="6"/>
      <c r="CL78" s="6"/>
    </row>
    <row r="79" spans="1:90" x14ac:dyDescent="0.2">
      <c r="A79" s="10"/>
      <c r="B79" s="82" t="str">
        <f>IF('Submission Template'!$BA$34=1,$AX79,"")</f>
        <v/>
      </c>
      <c r="C79" s="83" t="str">
        <f t="shared" si="1"/>
        <v/>
      </c>
      <c r="D79" s="84" t="str">
        <f>IF('Submission Template'!$BA$34=1,IF(AND('Submission Template'!U75="yes",'Submission Template'!BT75&lt;&gt;""),ROUND(AVERAGE(BD$36:BD79),2),""),"")</f>
        <v/>
      </c>
      <c r="E79" s="85" t="str">
        <f>IF('Submission Template'!$BA$34=1,IF($AX79&gt;1,IF(AND('Submission Template'!U75&lt;&gt;"no",'Submission Template'!BT75&lt;&gt;""),STDEV(BD$36:BD79),""),""),"")</f>
        <v/>
      </c>
      <c r="F79" s="86" t="str">
        <f>IF('Submission Template'!$BA$34=1,IF('Submission Template'!BT75&lt;&gt;"",G78,""),"")</f>
        <v/>
      </c>
      <c r="G79" s="86" t="str">
        <f>IF(AND('Submission Template'!$BA$34=1,'Submission Template'!$C75&lt;&gt;""),IF(OR($AX79=1,$AX79=0),0,IF('Submission Template'!$C75="initial",$G78,IF('Submission Template'!U75="yes",MAX(($F79+'Submission Template'!BT75-('Submission Template'!S$26+0.25*$E79)),0),$G78))),"")</f>
        <v/>
      </c>
      <c r="H79" s="86" t="str">
        <f t="shared" si="5"/>
        <v/>
      </c>
      <c r="I79" s="87" t="str">
        <f t="shared" si="6"/>
        <v/>
      </c>
      <c r="J79" s="87" t="str">
        <f t="shared" si="7"/>
        <v/>
      </c>
      <c r="K79" s="88" t="str">
        <f>IF(G79&lt;&gt;"",IF($BA79=1,IF(AND(J79&lt;&gt;1,I79=1,D79&lt;='Submission Template'!S$26),1,0),K78),"")</f>
        <v/>
      </c>
      <c r="L79" s="82" t="str">
        <f>IF('Submission Template'!$BB$34=1,$AY79,"")</f>
        <v/>
      </c>
      <c r="M79" s="83" t="str">
        <f t="shared" si="2"/>
        <v/>
      </c>
      <c r="N79" s="84" t="str">
        <f>IF('Submission Template'!$BB$34=1,IF(AND('Submission Template'!Z75="yes",'Submission Template'!BY75&lt;&gt;""),ROUND(AVERAGE(BE$36:BE79),2),""),"")</f>
        <v/>
      </c>
      <c r="O79" s="85" t="str">
        <f>IF('Submission Template'!$BB$34=1,IF($AY79&gt;1,IF(AND('Submission Template'!Z75&lt;&gt;"no",'Submission Template'!BY75&lt;&gt;""),STDEV(BE$36:BE79),""),""),"")</f>
        <v/>
      </c>
      <c r="P79" s="86" t="str">
        <f>IF('Submission Template'!$BB$34=1,IF('Submission Template'!BY75&lt;&gt;"",Q78,""),"")</f>
        <v/>
      </c>
      <c r="Q79" s="86" t="str">
        <f>IF(AND('Submission Template'!$BB$34=1,'Submission Template'!$C75&lt;&gt;""),IF(OR($AY79=1,$AY79=0),0,IF('Submission Template'!$C75="initial",$Q78,IF('Submission Template'!Z75="yes",MAX(($P79+'Submission Template'!BY75-('Submission Template'!V$26+0.25*$O79)),0),$Q78))),"")</f>
        <v/>
      </c>
      <c r="R79" s="86" t="str">
        <f t="shared" si="8"/>
        <v/>
      </c>
      <c r="S79" s="87" t="str">
        <f t="shared" si="9"/>
        <v/>
      </c>
      <c r="T79" s="87" t="str">
        <f t="shared" si="10"/>
        <v/>
      </c>
      <c r="U79" s="88" t="str">
        <f>IF(Q79&lt;&gt;"",IF($BB79=1,IF(AND(T79&lt;&gt;1,S79=1,N79&lt;='Submission Template'!V$26),1,0),U78),"")</f>
        <v/>
      </c>
      <c r="V79" s="10"/>
      <c r="W79" s="10"/>
      <c r="X79" s="10"/>
      <c r="Y79" s="10"/>
      <c r="Z79" s="10"/>
      <c r="AA79" s="10"/>
      <c r="AB79" s="10"/>
      <c r="AC79" s="10"/>
      <c r="AD79" s="10"/>
      <c r="AE79" s="10"/>
      <c r="AF79" s="148"/>
      <c r="AG79" s="149" t="str">
        <f>IF(AND(OR('Submission Template'!U75="yes",AND('Submission Template'!Z75="yes",'Submission Template'!$P$16="yes")),'Submission Template'!AH75="yes"),"Test cannot be invalid AND included in CumSum",IF(OR(AND($Q79&gt;$R79,$N79&lt;&gt;""),AND($G79&gt;H79,$D79&lt;&gt;"")),"Warning:  CumSum statistic exceeds the Action Limit.",""))</f>
        <v/>
      </c>
      <c r="AH79" s="18"/>
      <c r="AI79" s="18"/>
      <c r="AJ79" s="18"/>
      <c r="AK79" s="150"/>
      <c r="AL79" s="187"/>
      <c r="AM79" s="6"/>
      <c r="AN79" s="6"/>
      <c r="AO79" s="6"/>
      <c r="AP79" s="6"/>
      <c r="AQ79" s="23"/>
      <c r="AR79" s="25">
        <f>IF(AND('Submission Template'!BT75&lt;&gt;"",'Submission Template'!S$26&lt;&gt;"",'Submission Template'!U75&lt;&gt;""),1,0)</f>
        <v>0</v>
      </c>
      <c r="AS79" s="25">
        <f>IF(AND('Submission Template'!BY75&lt;&gt;"",'Submission Template'!V$26&lt;&gt;"",'Submission Template'!Z75&lt;&gt;""),1,0)</f>
        <v>0</v>
      </c>
      <c r="AT79" s="25"/>
      <c r="AU79" s="25" t="str">
        <f t="shared" si="0"/>
        <v/>
      </c>
      <c r="AV79" s="25" t="str">
        <f t="shared" si="0"/>
        <v/>
      </c>
      <c r="AW79" s="25"/>
      <c r="AX79" s="25" t="str">
        <f>IF('Submission Template'!$C75&lt;&gt;"",IF('Submission Template'!BT75&lt;&gt;"",IF('Submission Template'!U75="yes",AX78+1,AX78),AX78),"")</f>
        <v/>
      </c>
      <c r="AY79" s="25" t="str">
        <f>IF('Submission Template'!$C75&lt;&gt;"",IF('Submission Template'!BY75&lt;&gt;"",IF('Submission Template'!Z75="yes",AY78+1,AY78),AY78),"")</f>
        <v/>
      </c>
      <c r="AZ79" s="25"/>
      <c r="BA79" s="25" t="str">
        <f>IF('Submission Template'!BT75&lt;&gt;"",IF('Submission Template'!U75="yes",1,0),"")</f>
        <v/>
      </c>
      <c r="BB79" s="25" t="str">
        <f>IF('Submission Template'!BY75&lt;&gt;"",IF('Submission Template'!Z75="yes",1,0),"")</f>
        <v/>
      </c>
      <c r="BC79" s="25"/>
      <c r="BD79" s="25" t="str">
        <f>IF(AND('Submission Template'!U75="yes",'Submission Template'!BT75&lt;&gt;""),'Submission Template'!BT75,"")</f>
        <v/>
      </c>
      <c r="BE79" s="25" t="str">
        <f>IF(AND('Submission Template'!Z75="yes",'Submission Template'!BY75&lt;&gt;""),'Submission Template'!BY75,"")</f>
        <v/>
      </c>
      <c r="BF79" s="25"/>
      <c r="BG79" s="25"/>
      <c r="BH79" s="25"/>
      <c r="BI79" s="27"/>
      <c r="BJ79" s="25"/>
      <c r="BK79" s="40" t="str">
        <f>IF(AND($B79&lt;&gt;"",'Submission Template'!$BA$34=1),IF(AND('Submission Template'!U75="yes",$AX79&gt;1,'Submission Template'!BT75&lt;&gt;""),ROUND((($AU79*$E79)/($D79-'Submission Template'!S$26))^2+1,1),""),"")</f>
        <v/>
      </c>
      <c r="BL79" s="40" t="str">
        <f>IF(AND($L79&lt;&gt;"",'Submission Template'!$BB$34=1),IF(AND('Submission Template'!Z75="yes",$AY79&gt;1,'Submission Template'!BY75&lt;&gt;""),ROUND((($AV79*$O79)/($N79-'Submission Template'!V$26))^2+1,1),""),"")</f>
        <v/>
      </c>
      <c r="BM79" s="55">
        <f t="shared" si="3"/>
        <v>8</v>
      </c>
      <c r="BN79" s="6"/>
      <c r="BO79" s="6"/>
      <c r="BP79" s="6"/>
      <c r="BQ79" s="6"/>
      <c r="BR79" s="6"/>
      <c r="BS79" s="6"/>
      <c r="BT79" s="6"/>
      <c r="BU79" s="6"/>
      <c r="BV79" s="6"/>
      <c r="BW79" s="6"/>
      <c r="BX79" s="6"/>
      <c r="BY79" s="6"/>
      <c r="BZ79" s="6"/>
      <c r="CA79" s="6"/>
      <c r="CB79" s="6"/>
      <c r="CC79" s="6"/>
      <c r="CD79" s="6"/>
      <c r="CE79" s="6"/>
      <c r="CF79" s="65">
        <f>IF(AND('Submission Template'!C101="final",'Submission Template'!AH101="yes"),1,0)</f>
        <v>0</v>
      </c>
      <c r="CG79" s="65" t="str">
        <f>IF(AND('Submission Template'!$C101="final",'Submission Template'!$U101="yes",'Submission Template'!$AH101&lt;&gt;"yes"),$D105,$CG78)</f>
        <v/>
      </c>
      <c r="CH79" s="65" t="str">
        <f>IF(AND('Submission Template'!$C101="final",'Submission Template'!$U101="yes",'Submission Template'!$AH101&lt;&gt;"yes"),$C105,$CH78)</f>
        <v/>
      </c>
      <c r="CI79" s="65" t="str">
        <f>IF(AND('Submission Template'!$C101="final",'Submission Template'!$Z101="yes",'Submission Template'!$AH101&lt;&gt;"yes"),$N105,$CI78)</f>
        <v/>
      </c>
      <c r="CJ79" s="65" t="str">
        <f>IF(AND('Submission Template'!$C101="final",'Submission Template'!$Z101="yes",'Submission Template'!$AH101&lt;&gt;"yes"),$M105,$CJ78)</f>
        <v/>
      </c>
      <c r="CK79" s="6"/>
      <c r="CL79" s="6"/>
    </row>
    <row r="80" spans="1:90" x14ac:dyDescent="0.2">
      <c r="A80" s="10"/>
      <c r="B80" s="82" t="str">
        <f>IF('Submission Template'!$BA$34=1,$AX80,"")</f>
        <v/>
      </c>
      <c r="C80" s="83" t="str">
        <f t="shared" si="1"/>
        <v/>
      </c>
      <c r="D80" s="84" t="str">
        <f>IF('Submission Template'!$BA$34=1,IF(AND('Submission Template'!U76="yes",'Submission Template'!BT76&lt;&gt;""),ROUND(AVERAGE(BD$36:BD80),2),""),"")</f>
        <v/>
      </c>
      <c r="E80" s="85" t="str">
        <f>IF('Submission Template'!$BA$34=1,IF($AX80&gt;1,IF(AND('Submission Template'!U76&lt;&gt;"no",'Submission Template'!BT76&lt;&gt;""),STDEV(BD$36:BD80),""),""),"")</f>
        <v/>
      </c>
      <c r="F80" s="86" t="str">
        <f>IF('Submission Template'!$BA$34=1,IF('Submission Template'!BT76&lt;&gt;"",G79,""),"")</f>
        <v/>
      </c>
      <c r="G80" s="86" t="str">
        <f>IF(AND('Submission Template'!$BA$34=1,'Submission Template'!$C76&lt;&gt;""),IF(OR($AX80=1,$AX80=0),0,IF('Submission Template'!$C76="initial",$G79,IF('Submission Template'!U76="yes",MAX(($F80+'Submission Template'!BT76-('Submission Template'!S$26+0.25*$E80)),0),$G79))),"")</f>
        <v/>
      </c>
      <c r="H80" s="86" t="str">
        <f t="shared" si="5"/>
        <v/>
      </c>
      <c r="I80" s="87" t="str">
        <f t="shared" si="6"/>
        <v/>
      </c>
      <c r="J80" s="87" t="str">
        <f t="shared" si="7"/>
        <v/>
      </c>
      <c r="K80" s="88" t="str">
        <f>IF(G80&lt;&gt;"",IF($BA80=1,IF(AND(J80&lt;&gt;1,I80=1,D80&lt;='Submission Template'!S$26),1,0),K79),"")</f>
        <v/>
      </c>
      <c r="L80" s="82" t="str">
        <f>IF('Submission Template'!$BB$34=1,$AY80,"")</f>
        <v/>
      </c>
      <c r="M80" s="83" t="str">
        <f t="shared" si="2"/>
        <v/>
      </c>
      <c r="N80" s="84" t="str">
        <f>IF('Submission Template'!$BB$34=1,IF(AND('Submission Template'!Z76="yes",'Submission Template'!BY76&lt;&gt;""),ROUND(AVERAGE(BE$36:BE80),2),""),"")</f>
        <v/>
      </c>
      <c r="O80" s="85" t="str">
        <f>IF('Submission Template'!$BB$34=1,IF($AY80&gt;1,IF(AND('Submission Template'!Z76&lt;&gt;"no",'Submission Template'!BY76&lt;&gt;""),STDEV(BE$36:BE80),""),""),"")</f>
        <v/>
      </c>
      <c r="P80" s="86" t="str">
        <f>IF('Submission Template'!$BB$34=1,IF('Submission Template'!BY76&lt;&gt;"",Q79,""),"")</f>
        <v/>
      </c>
      <c r="Q80" s="86" t="str">
        <f>IF(AND('Submission Template'!$BB$34=1,'Submission Template'!$C76&lt;&gt;""),IF(OR($AY80=1,$AY80=0),0,IF('Submission Template'!$C76="initial",$Q79,IF('Submission Template'!Z76="yes",MAX(($P80+'Submission Template'!BY76-('Submission Template'!V$26+0.25*$O80)),0),$Q79))),"")</f>
        <v/>
      </c>
      <c r="R80" s="86" t="str">
        <f t="shared" si="8"/>
        <v/>
      </c>
      <c r="S80" s="87" t="str">
        <f t="shared" si="9"/>
        <v/>
      </c>
      <c r="T80" s="87" t="str">
        <f t="shared" si="10"/>
        <v/>
      </c>
      <c r="U80" s="88" t="str">
        <f>IF(Q80&lt;&gt;"",IF($BB80=1,IF(AND(T80&lt;&gt;1,S80=1,N80&lt;='Submission Template'!V$26),1,0),U79),"")</f>
        <v/>
      </c>
      <c r="V80" s="10"/>
      <c r="W80" s="10"/>
      <c r="X80" s="10"/>
      <c r="Y80" s="10"/>
      <c r="Z80" s="10"/>
      <c r="AA80" s="10"/>
      <c r="AB80" s="10"/>
      <c r="AC80" s="10"/>
      <c r="AD80" s="10"/>
      <c r="AE80" s="10"/>
      <c r="AF80" s="148"/>
      <c r="AG80" s="149" t="str">
        <f>IF(AND(OR('Submission Template'!U76="yes",AND('Submission Template'!Z76="yes",'Submission Template'!$P$16="yes")),'Submission Template'!AH76="yes"),"Test cannot be invalid AND included in CumSum",IF(OR(AND($Q80&gt;$R80,$N80&lt;&gt;""),AND($G80&gt;H80,$D80&lt;&gt;"")),"Warning:  CumSum statistic exceeds the Action Limit.",""))</f>
        <v/>
      </c>
      <c r="AH80" s="18"/>
      <c r="AI80" s="18"/>
      <c r="AJ80" s="18"/>
      <c r="AK80" s="150"/>
      <c r="AL80" s="187"/>
      <c r="AM80" s="6"/>
      <c r="AN80" s="6"/>
      <c r="AO80" s="6"/>
      <c r="AP80" s="6"/>
      <c r="AQ80" s="23"/>
      <c r="AR80" s="25">
        <f>IF(AND('Submission Template'!BT76&lt;&gt;"",'Submission Template'!S$26&lt;&gt;"",'Submission Template'!U76&lt;&gt;""),1,0)</f>
        <v>0</v>
      </c>
      <c r="AS80" s="25">
        <f>IF(AND('Submission Template'!BY76&lt;&gt;"",'Submission Template'!V$26&lt;&gt;"",'Submission Template'!Z76&lt;&gt;""),1,0)</f>
        <v>0</v>
      </c>
      <c r="AT80" s="25"/>
      <c r="AU80" s="25" t="str">
        <f t="shared" si="0"/>
        <v/>
      </c>
      <c r="AV80" s="25" t="str">
        <f t="shared" si="0"/>
        <v/>
      </c>
      <c r="AW80" s="25"/>
      <c r="AX80" s="25" t="str">
        <f>IF('Submission Template'!$C76&lt;&gt;"",IF('Submission Template'!BT76&lt;&gt;"",IF('Submission Template'!U76="yes",AX79+1,AX79),AX79),"")</f>
        <v/>
      </c>
      <c r="AY80" s="25" t="str">
        <f>IF('Submission Template'!$C76&lt;&gt;"",IF('Submission Template'!BY76&lt;&gt;"",IF('Submission Template'!Z76="yes",AY79+1,AY79),AY79),"")</f>
        <v/>
      </c>
      <c r="AZ80" s="25"/>
      <c r="BA80" s="25" t="str">
        <f>IF('Submission Template'!BT76&lt;&gt;"",IF('Submission Template'!U76="yes",1,0),"")</f>
        <v/>
      </c>
      <c r="BB80" s="25" t="str">
        <f>IF('Submission Template'!BY76&lt;&gt;"",IF('Submission Template'!Z76="yes",1,0),"")</f>
        <v/>
      </c>
      <c r="BC80" s="25"/>
      <c r="BD80" s="25" t="str">
        <f>IF(AND('Submission Template'!U76="yes",'Submission Template'!BT76&lt;&gt;""),'Submission Template'!BT76,"")</f>
        <v/>
      </c>
      <c r="BE80" s="25" t="str">
        <f>IF(AND('Submission Template'!Z76="yes",'Submission Template'!BY76&lt;&gt;""),'Submission Template'!BY76,"")</f>
        <v/>
      </c>
      <c r="BF80" s="25"/>
      <c r="BG80" s="25"/>
      <c r="BH80" s="25"/>
      <c r="BI80" s="27"/>
      <c r="BJ80" s="25"/>
      <c r="BK80" s="40" t="str">
        <f>IF(AND($B80&lt;&gt;"",'Submission Template'!$BA$34=1),IF(AND('Submission Template'!U76="yes",$AX80&gt;1,'Submission Template'!BT76&lt;&gt;""),ROUND((($AU80*$E80)/($D80-'Submission Template'!S$26))^2+1,1),""),"")</f>
        <v/>
      </c>
      <c r="BL80" s="40" t="str">
        <f>IF(AND($L80&lt;&gt;"",'Submission Template'!$BB$34=1),IF(AND('Submission Template'!Z76="yes",$AY80&gt;1,'Submission Template'!BY76&lt;&gt;""),ROUND((($AV80*$O80)/($N80-'Submission Template'!V$26))^2+1,1),""),"")</f>
        <v/>
      </c>
      <c r="BM80" s="55">
        <f t="shared" si="3"/>
        <v>8</v>
      </c>
      <c r="BN80" s="6"/>
      <c r="BO80" s="6"/>
      <c r="BP80" s="6"/>
      <c r="BQ80" s="6"/>
      <c r="BR80" s="6"/>
      <c r="BS80" s="6"/>
      <c r="BT80" s="6"/>
      <c r="BU80" s="6"/>
      <c r="BV80" s="6"/>
      <c r="BW80" s="6"/>
      <c r="BX80" s="6"/>
      <c r="BY80" s="6"/>
      <c r="BZ80" s="6"/>
      <c r="CA80" s="6"/>
      <c r="CB80" s="6"/>
      <c r="CC80" s="6"/>
      <c r="CD80" s="6"/>
      <c r="CE80" s="6"/>
      <c r="CF80" s="65">
        <f>IF(AND('Submission Template'!C102="final",'Submission Template'!AH102="yes"),1,0)</f>
        <v>0</v>
      </c>
      <c r="CG80" s="65" t="str">
        <f>IF(AND('Submission Template'!$C102="final",'Submission Template'!$U102="yes",'Submission Template'!$AH102&lt;&gt;"yes"),$D106,$CG79)</f>
        <v/>
      </c>
      <c r="CH80" s="65" t="str">
        <f>IF(AND('Submission Template'!$C102="final",'Submission Template'!$U102="yes",'Submission Template'!$AH102&lt;&gt;"yes"),$C106,$CH79)</f>
        <v/>
      </c>
      <c r="CI80" s="65" t="str">
        <f>IF(AND('Submission Template'!$C102="final",'Submission Template'!$Z102="yes",'Submission Template'!$AH102&lt;&gt;"yes"),$N106,$CI79)</f>
        <v/>
      </c>
      <c r="CJ80" s="65" t="str">
        <f>IF(AND('Submission Template'!$C102="final",'Submission Template'!$Z102="yes",'Submission Template'!$AH102&lt;&gt;"yes"),$M106,$CJ79)</f>
        <v/>
      </c>
      <c r="CK80" s="6"/>
      <c r="CL80" s="6"/>
    </row>
    <row r="81" spans="1:90" x14ac:dyDescent="0.2">
      <c r="A81" s="10"/>
      <c r="B81" s="82" t="str">
        <f>IF('Submission Template'!$BA$34=1,$AX81,"")</f>
        <v/>
      </c>
      <c r="C81" s="83" t="str">
        <f t="shared" si="1"/>
        <v/>
      </c>
      <c r="D81" s="84" t="str">
        <f>IF('Submission Template'!$BA$34=1,IF(AND('Submission Template'!U77="yes",'Submission Template'!BT77&lt;&gt;""),ROUND(AVERAGE(BD$36:BD81),2),""),"")</f>
        <v/>
      </c>
      <c r="E81" s="85" t="str">
        <f>IF('Submission Template'!$BA$34=1,IF($AX81&gt;1,IF(AND('Submission Template'!U77&lt;&gt;"no",'Submission Template'!BT77&lt;&gt;""),STDEV(BD$36:BD81),""),""),"")</f>
        <v/>
      </c>
      <c r="F81" s="86" t="str">
        <f>IF('Submission Template'!$BA$34=1,IF('Submission Template'!BT77&lt;&gt;"",G80,""),"")</f>
        <v/>
      </c>
      <c r="G81" s="86" t="str">
        <f>IF(AND('Submission Template'!$BA$34=1,'Submission Template'!$C77&lt;&gt;""),IF(OR($AX81=1,$AX81=0),0,IF('Submission Template'!$C77="initial",$G80,IF('Submission Template'!U77="yes",MAX(($F81+'Submission Template'!BT77-('Submission Template'!S$26+0.25*$E81)),0),$G80))),"")</f>
        <v/>
      </c>
      <c r="H81" s="86" t="str">
        <f t="shared" si="5"/>
        <v/>
      </c>
      <c r="I81" s="87" t="str">
        <f t="shared" si="6"/>
        <v/>
      </c>
      <c r="J81" s="87" t="str">
        <f t="shared" si="7"/>
        <v/>
      </c>
      <c r="K81" s="88" t="str">
        <f>IF(G81&lt;&gt;"",IF($BA81=1,IF(AND(J81&lt;&gt;1,I81=1,D81&lt;='Submission Template'!S$26),1,0),K80),"")</f>
        <v/>
      </c>
      <c r="L81" s="82" t="str">
        <f>IF('Submission Template'!$BB$34=1,$AY81,"")</f>
        <v/>
      </c>
      <c r="M81" s="83" t="str">
        <f t="shared" si="2"/>
        <v/>
      </c>
      <c r="N81" s="84" t="str">
        <f>IF('Submission Template'!$BB$34=1,IF(AND('Submission Template'!Z77="yes",'Submission Template'!BY77&lt;&gt;""),ROUND(AVERAGE(BE$36:BE81),2),""),"")</f>
        <v/>
      </c>
      <c r="O81" s="85" t="str">
        <f>IF('Submission Template'!$BB$34=1,IF($AY81&gt;1,IF(AND('Submission Template'!Z77&lt;&gt;"no",'Submission Template'!BY77&lt;&gt;""),STDEV(BE$36:BE81),""),""),"")</f>
        <v/>
      </c>
      <c r="P81" s="86" t="str">
        <f>IF('Submission Template'!$BB$34=1,IF('Submission Template'!BY77&lt;&gt;"",Q80,""),"")</f>
        <v/>
      </c>
      <c r="Q81" s="86" t="str">
        <f>IF(AND('Submission Template'!$BB$34=1,'Submission Template'!$C77&lt;&gt;""),IF(OR($AY81=1,$AY81=0),0,IF('Submission Template'!$C77="initial",$Q80,IF('Submission Template'!Z77="yes",MAX(($P81+'Submission Template'!BY77-('Submission Template'!V$26+0.25*$O81)),0),$Q80))),"")</f>
        <v/>
      </c>
      <c r="R81" s="86" t="str">
        <f t="shared" si="8"/>
        <v/>
      </c>
      <c r="S81" s="87" t="str">
        <f t="shared" si="9"/>
        <v/>
      </c>
      <c r="T81" s="87" t="str">
        <f t="shared" si="10"/>
        <v/>
      </c>
      <c r="U81" s="88" t="str">
        <f>IF(Q81&lt;&gt;"",IF($BB81=1,IF(AND(T81&lt;&gt;1,S81=1,N81&lt;='Submission Template'!V$26),1,0),U80),"")</f>
        <v/>
      </c>
      <c r="V81" s="10"/>
      <c r="W81" s="10"/>
      <c r="X81" s="10"/>
      <c r="Y81" s="10"/>
      <c r="Z81" s="10"/>
      <c r="AA81" s="10"/>
      <c r="AB81" s="10"/>
      <c r="AC81" s="10"/>
      <c r="AD81" s="10"/>
      <c r="AE81" s="10"/>
      <c r="AF81" s="148"/>
      <c r="AG81" s="149" t="str">
        <f>IF(AND(OR('Submission Template'!U77="yes",AND('Submission Template'!Z77="yes",'Submission Template'!$P$16="yes")),'Submission Template'!AH77="yes"),"Test cannot be invalid AND included in CumSum",IF(OR(AND($Q81&gt;$R81,$N81&lt;&gt;""),AND($G81&gt;H81,$D81&lt;&gt;"")),"Warning:  CumSum statistic exceeds the Action Limit.",""))</f>
        <v/>
      </c>
      <c r="AH81" s="18"/>
      <c r="AI81" s="18"/>
      <c r="AJ81" s="18"/>
      <c r="AK81" s="150"/>
      <c r="AL81" s="187"/>
      <c r="AM81" s="6"/>
      <c r="AN81" s="6"/>
      <c r="AO81" s="6"/>
      <c r="AP81" s="6"/>
      <c r="AQ81" s="23"/>
      <c r="AR81" s="25">
        <f>IF(AND('Submission Template'!BT77&lt;&gt;"",'Submission Template'!S$26&lt;&gt;"",'Submission Template'!U77&lt;&gt;""),1,0)</f>
        <v>0</v>
      </c>
      <c r="AS81" s="25">
        <f>IF(AND('Submission Template'!BY77&lt;&gt;"",'Submission Template'!V$26&lt;&gt;"",'Submission Template'!Z77&lt;&gt;""),1,0)</f>
        <v>0</v>
      </c>
      <c r="AT81" s="25"/>
      <c r="AU81" s="25" t="str">
        <f t="shared" si="0"/>
        <v/>
      </c>
      <c r="AV81" s="25" t="str">
        <f t="shared" si="0"/>
        <v/>
      </c>
      <c r="AW81" s="25"/>
      <c r="AX81" s="25" t="str">
        <f>IF('Submission Template'!$C77&lt;&gt;"",IF('Submission Template'!BT77&lt;&gt;"",IF('Submission Template'!U77="yes",AX80+1,AX80),AX80),"")</f>
        <v/>
      </c>
      <c r="AY81" s="25" t="str">
        <f>IF('Submission Template'!$C77&lt;&gt;"",IF('Submission Template'!BY77&lt;&gt;"",IF('Submission Template'!Z77="yes",AY80+1,AY80),AY80),"")</f>
        <v/>
      </c>
      <c r="AZ81" s="25"/>
      <c r="BA81" s="25" t="str">
        <f>IF('Submission Template'!BT77&lt;&gt;"",IF('Submission Template'!U77="yes",1,0),"")</f>
        <v/>
      </c>
      <c r="BB81" s="25" t="str">
        <f>IF('Submission Template'!BY77&lt;&gt;"",IF('Submission Template'!Z77="yes",1,0),"")</f>
        <v/>
      </c>
      <c r="BC81" s="25"/>
      <c r="BD81" s="25" t="str">
        <f>IF(AND('Submission Template'!U77="yes",'Submission Template'!BT77&lt;&gt;""),'Submission Template'!BT77,"")</f>
        <v/>
      </c>
      <c r="BE81" s="25" t="str">
        <f>IF(AND('Submission Template'!Z77="yes",'Submission Template'!BY77&lt;&gt;""),'Submission Template'!BY77,"")</f>
        <v/>
      </c>
      <c r="BF81" s="25"/>
      <c r="BG81" s="25"/>
      <c r="BH81" s="25"/>
      <c r="BI81" s="27"/>
      <c r="BJ81" s="25"/>
      <c r="BK81" s="40" t="str">
        <f>IF(AND($B81&lt;&gt;"",'Submission Template'!$BA$34=1),IF(AND('Submission Template'!U77="yes",$AX81&gt;1,'Submission Template'!BT77&lt;&gt;""),ROUND((($AU81*$E81)/($D81-'Submission Template'!S$26))^2+1,1),""),"")</f>
        <v/>
      </c>
      <c r="BL81" s="40" t="str">
        <f>IF(AND($L81&lt;&gt;"",'Submission Template'!$BB$34=1),IF(AND('Submission Template'!Z77="yes",$AY81&gt;1,'Submission Template'!BY77&lt;&gt;""),ROUND((($AV81*$O81)/($N81-'Submission Template'!V$26))^2+1,1),""),"")</f>
        <v/>
      </c>
      <c r="BM81" s="55">
        <f t="shared" si="3"/>
        <v>8</v>
      </c>
      <c r="BN81" s="6"/>
      <c r="BO81" s="6"/>
      <c r="BP81" s="6"/>
      <c r="BQ81" s="6"/>
      <c r="BR81" s="6"/>
      <c r="BS81" s="6"/>
      <c r="BT81" s="6"/>
      <c r="BU81" s="6"/>
      <c r="BV81" s="6"/>
      <c r="BW81" s="6"/>
      <c r="BX81" s="6"/>
      <c r="BY81" s="6"/>
      <c r="BZ81" s="6"/>
      <c r="CA81" s="6"/>
      <c r="CB81" s="6"/>
      <c r="CC81" s="6"/>
      <c r="CD81" s="6"/>
      <c r="CE81" s="6"/>
      <c r="CF81" s="65">
        <f>IF(AND('Submission Template'!C103="final",'Submission Template'!AH103="yes"),1,0)</f>
        <v>0</v>
      </c>
      <c r="CG81" s="65" t="str">
        <f>IF(AND('Submission Template'!$C103="final",'Submission Template'!$U103="yes",'Submission Template'!$AH103&lt;&gt;"yes"),$D107,$CG80)</f>
        <v/>
      </c>
      <c r="CH81" s="65" t="str">
        <f>IF(AND('Submission Template'!$C103="final",'Submission Template'!$U103="yes",'Submission Template'!$AH103&lt;&gt;"yes"),$C107,$CH80)</f>
        <v/>
      </c>
      <c r="CI81" s="65" t="str">
        <f>IF(AND('Submission Template'!$C103="final",'Submission Template'!$Z103="yes",'Submission Template'!$AH103&lt;&gt;"yes"),$N107,$CI80)</f>
        <v/>
      </c>
      <c r="CJ81" s="65" t="str">
        <f>IF(AND('Submission Template'!$C103="final",'Submission Template'!$Z103="yes",'Submission Template'!$AH103&lt;&gt;"yes"),$M107,$CJ80)</f>
        <v/>
      </c>
      <c r="CK81" s="6"/>
      <c r="CL81" s="6"/>
    </row>
    <row r="82" spans="1:90" x14ac:dyDescent="0.2">
      <c r="A82" s="10"/>
      <c r="B82" s="82" t="str">
        <f>IF('Submission Template'!$BA$34=1,$AX82,"")</f>
        <v/>
      </c>
      <c r="C82" s="83" t="str">
        <f t="shared" si="1"/>
        <v/>
      </c>
      <c r="D82" s="84" t="str">
        <f>IF('Submission Template'!$BA$34=1,IF(AND('Submission Template'!U78="yes",'Submission Template'!BT78&lt;&gt;""),ROUND(AVERAGE(BD$36:BD82),2),""),"")</f>
        <v/>
      </c>
      <c r="E82" s="85" t="str">
        <f>IF('Submission Template'!$BA$34=1,IF($AX82&gt;1,IF(AND('Submission Template'!U78&lt;&gt;"no",'Submission Template'!BT78&lt;&gt;""),STDEV(BD$36:BD82),""),""),"")</f>
        <v/>
      </c>
      <c r="F82" s="86" t="str">
        <f>IF('Submission Template'!$BA$34=1,IF('Submission Template'!BT78&lt;&gt;"",G81,""),"")</f>
        <v/>
      </c>
      <c r="G82" s="86" t="str">
        <f>IF(AND('Submission Template'!$BA$34=1,'Submission Template'!$C78&lt;&gt;""),IF(OR($AX82=1,$AX82=0),0,IF('Submission Template'!$C78="initial",$G81,IF('Submission Template'!U78="yes",MAX(($F82+'Submission Template'!BT78-('Submission Template'!S$26+0.25*$E82)),0),$G81))),"")</f>
        <v/>
      </c>
      <c r="H82" s="86" t="str">
        <f t="shared" si="5"/>
        <v/>
      </c>
      <c r="I82" s="87" t="str">
        <f t="shared" si="6"/>
        <v/>
      </c>
      <c r="J82" s="87" t="str">
        <f t="shared" si="7"/>
        <v/>
      </c>
      <c r="K82" s="88" t="str">
        <f>IF(G82&lt;&gt;"",IF($BA82=1,IF(AND(J82&lt;&gt;1,I82=1,D82&lt;='Submission Template'!S$26),1,0),K81),"")</f>
        <v/>
      </c>
      <c r="L82" s="82" t="str">
        <f>IF('Submission Template'!$BB$34=1,$AY82,"")</f>
        <v/>
      </c>
      <c r="M82" s="83" t="str">
        <f t="shared" si="2"/>
        <v/>
      </c>
      <c r="N82" s="84" t="str">
        <f>IF('Submission Template'!$BB$34=1,IF(AND('Submission Template'!Z78="yes",'Submission Template'!BY78&lt;&gt;""),ROUND(AVERAGE(BE$36:BE82),2),""),"")</f>
        <v/>
      </c>
      <c r="O82" s="85" t="str">
        <f>IF('Submission Template'!$BB$34=1,IF($AY82&gt;1,IF(AND('Submission Template'!Z78&lt;&gt;"no",'Submission Template'!BY78&lt;&gt;""),STDEV(BE$36:BE82),""),""),"")</f>
        <v/>
      </c>
      <c r="P82" s="86" t="str">
        <f>IF('Submission Template'!$BB$34=1,IF('Submission Template'!BY78&lt;&gt;"",Q81,""),"")</f>
        <v/>
      </c>
      <c r="Q82" s="86" t="str">
        <f>IF(AND('Submission Template'!$BB$34=1,'Submission Template'!$C78&lt;&gt;""),IF(OR($AY82=1,$AY82=0),0,IF('Submission Template'!$C78="initial",$Q81,IF('Submission Template'!Z78="yes",MAX(($P82+'Submission Template'!BY78-('Submission Template'!V$26+0.25*$O82)),0),$Q81))),"")</f>
        <v/>
      </c>
      <c r="R82" s="86" t="str">
        <f t="shared" si="8"/>
        <v/>
      </c>
      <c r="S82" s="87" t="str">
        <f t="shared" si="9"/>
        <v/>
      </c>
      <c r="T82" s="87" t="str">
        <f t="shared" si="10"/>
        <v/>
      </c>
      <c r="U82" s="88" t="str">
        <f>IF(Q82&lt;&gt;"",IF($BB82=1,IF(AND(T82&lt;&gt;1,S82=1,N82&lt;='Submission Template'!V$26),1,0),U81),"")</f>
        <v/>
      </c>
      <c r="V82" s="10"/>
      <c r="W82" s="10"/>
      <c r="X82" s="10"/>
      <c r="Y82" s="10"/>
      <c r="Z82" s="10"/>
      <c r="AA82" s="10"/>
      <c r="AB82" s="10"/>
      <c r="AC82" s="10"/>
      <c r="AD82" s="10"/>
      <c r="AE82" s="10"/>
      <c r="AF82" s="148"/>
      <c r="AG82" s="149" t="str">
        <f>IF(AND(OR('Submission Template'!U78="yes",AND('Submission Template'!Z78="yes",'Submission Template'!$P$16="yes")),'Submission Template'!AH78="yes"),"Test cannot be invalid AND included in CumSum",IF(OR(AND($Q82&gt;$R82,$N82&lt;&gt;""),AND($G82&gt;H82,$D82&lt;&gt;"")),"Warning:  CumSum statistic exceeds the Action Limit.",""))</f>
        <v/>
      </c>
      <c r="AH82" s="18"/>
      <c r="AI82" s="18"/>
      <c r="AJ82" s="18"/>
      <c r="AK82" s="150"/>
      <c r="AL82" s="187"/>
      <c r="AM82" s="6"/>
      <c r="AN82" s="6"/>
      <c r="AO82" s="6"/>
      <c r="AP82" s="6"/>
      <c r="AQ82" s="23"/>
      <c r="AR82" s="25">
        <f>IF(AND('Submission Template'!BT78&lt;&gt;"",'Submission Template'!S$26&lt;&gt;"",'Submission Template'!U78&lt;&gt;""),1,0)</f>
        <v>0</v>
      </c>
      <c r="AS82" s="25">
        <f>IF(AND('Submission Template'!BY78&lt;&gt;"",'Submission Template'!V$26&lt;&gt;"",'Submission Template'!Z78&lt;&gt;""),1,0)</f>
        <v>0</v>
      </c>
      <c r="AT82" s="25"/>
      <c r="AU82" s="25" t="str">
        <f t="shared" si="0"/>
        <v/>
      </c>
      <c r="AV82" s="25" t="str">
        <f t="shared" si="0"/>
        <v/>
      </c>
      <c r="AW82" s="25"/>
      <c r="AX82" s="25" t="str">
        <f>IF('Submission Template'!$C78&lt;&gt;"",IF('Submission Template'!BT78&lt;&gt;"",IF('Submission Template'!U78="yes",AX81+1,AX81),AX81),"")</f>
        <v/>
      </c>
      <c r="AY82" s="25" t="str">
        <f>IF('Submission Template'!$C78&lt;&gt;"",IF('Submission Template'!BY78&lt;&gt;"",IF('Submission Template'!Z78="yes",AY81+1,AY81),AY81),"")</f>
        <v/>
      </c>
      <c r="AZ82" s="25"/>
      <c r="BA82" s="25" t="str">
        <f>IF('Submission Template'!BT78&lt;&gt;"",IF('Submission Template'!U78="yes",1,0),"")</f>
        <v/>
      </c>
      <c r="BB82" s="25" t="str">
        <f>IF('Submission Template'!BY78&lt;&gt;"",IF('Submission Template'!Z78="yes",1,0),"")</f>
        <v/>
      </c>
      <c r="BC82" s="25"/>
      <c r="BD82" s="25" t="str">
        <f>IF(AND('Submission Template'!U78="yes",'Submission Template'!BT78&lt;&gt;""),'Submission Template'!BT78,"")</f>
        <v/>
      </c>
      <c r="BE82" s="25" t="str">
        <f>IF(AND('Submission Template'!Z78="yes",'Submission Template'!BY78&lt;&gt;""),'Submission Template'!BY78,"")</f>
        <v/>
      </c>
      <c r="BF82" s="25"/>
      <c r="BG82" s="25"/>
      <c r="BH82" s="25"/>
      <c r="BI82" s="27"/>
      <c r="BJ82" s="25"/>
      <c r="BK82" s="40" t="str">
        <f>IF(AND($B82&lt;&gt;"",'Submission Template'!$BA$34=1),IF(AND('Submission Template'!U78="yes",$AX82&gt;1,'Submission Template'!BT78&lt;&gt;""),ROUND((($AU82*$E82)/($D82-'Submission Template'!S$26))^2+1,1),""),"")</f>
        <v/>
      </c>
      <c r="BL82" s="40" t="str">
        <f>IF(AND($L82&lt;&gt;"",'Submission Template'!$BB$34=1),IF(AND('Submission Template'!Z78="yes",$AY82&gt;1,'Submission Template'!BY78&lt;&gt;""),ROUND((($AV82*$O82)/($N82-'Submission Template'!V$26))^2+1,1),""),"")</f>
        <v/>
      </c>
      <c r="BM82" s="55">
        <f t="shared" si="3"/>
        <v>8</v>
      </c>
      <c r="BN82" s="6"/>
      <c r="BO82" s="6"/>
      <c r="BP82" s="6"/>
      <c r="BQ82" s="6"/>
      <c r="BR82" s="6"/>
      <c r="BS82" s="6"/>
      <c r="BT82" s="6"/>
      <c r="BU82" s="6"/>
      <c r="BV82" s="6"/>
      <c r="BW82" s="6"/>
      <c r="BX82" s="6"/>
      <c r="BY82" s="6"/>
      <c r="BZ82" s="6"/>
      <c r="CA82" s="6"/>
      <c r="CB82" s="6"/>
      <c r="CC82" s="6"/>
      <c r="CD82" s="6"/>
      <c r="CE82" s="6"/>
      <c r="CF82" s="65">
        <f>IF(AND('Submission Template'!C104="final",'Submission Template'!AH104="yes"),1,0)</f>
        <v>0</v>
      </c>
      <c r="CG82" s="65" t="str">
        <f>IF(AND('Submission Template'!$C104="final",'Submission Template'!$U104="yes",'Submission Template'!$AH104&lt;&gt;"yes"),$D108,$CG81)</f>
        <v/>
      </c>
      <c r="CH82" s="65" t="str">
        <f>IF(AND('Submission Template'!$C104="final",'Submission Template'!$U104="yes",'Submission Template'!$AH104&lt;&gt;"yes"),$C108,$CH81)</f>
        <v/>
      </c>
      <c r="CI82" s="65" t="str">
        <f>IF(AND('Submission Template'!$C104="final",'Submission Template'!$Z104="yes",'Submission Template'!$AH104&lt;&gt;"yes"),$N108,$CI81)</f>
        <v/>
      </c>
      <c r="CJ82" s="65" t="str">
        <f>IF(AND('Submission Template'!$C104="final",'Submission Template'!$Z104="yes",'Submission Template'!$AH104&lt;&gt;"yes"),$M108,$CJ81)</f>
        <v/>
      </c>
      <c r="CK82" s="6"/>
      <c r="CL82" s="6"/>
    </row>
    <row r="83" spans="1:90" x14ac:dyDescent="0.2">
      <c r="A83" s="10"/>
      <c r="B83" s="82" t="str">
        <f>IF('Submission Template'!$BA$34=1,$AX83,"")</f>
        <v/>
      </c>
      <c r="C83" s="83" t="str">
        <f t="shared" si="1"/>
        <v/>
      </c>
      <c r="D83" s="84" t="str">
        <f>IF('Submission Template'!$BA$34=1,IF(AND('Submission Template'!U79="yes",'Submission Template'!BT79&lt;&gt;""),ROUND(AVERAGE(BD$36:BD83),2),""),"")</f>
        <v/>
      </c>
      <c r="E83" s="85" t="str">
        <f>IF('Submission Template'!$BA$34=1,IF($AX83&gt;1,IF(AND('Submission Template'!U79&lt;&gt;"no",'Submission Template'!BT79&lt;&gt;""),STDEV(BD$36:BD83),""),""),"")</f>
        <v/>
      </c>
      <c r="F83" s="86" t="str">
        <f>IF('Submission Template'!$BA$34=1,IF('Submission Template'!BT79&lt;&gt;"",G82,""),"")</f>
        <v/>
      </c>
      <c r="G83" s="86" t="str">
        <f>IF(AND('Submission Template'!$BA$34=1,'Submission Template'!$C79&lt;&gt;""),IF(OR($AX83=1,$AX83=0),0,IF('Submission Template'!$C79="initial",$G82,IF('Submission Template'!U79="yes",MAX(($F83+'Submission Template'!BT79-('Submission Template'!S$26+0.25*$E83)),0),$G82))),"")</f>
        <v/>
      </c>
      <c r="H83" s="86" t="str">
        <f t="shared" si="5"/>
        <v/>
      </c>
      <c r="I83" s="87" t="str">
        <f t="shared" si="6"/>
        <v/>
      </c>
      <c r="J83" s="87" t="str">
        <f t="shared" si="7"/>
        <v/>
      </c>
      <c r="K83" s="88" t="str">
        <f>IF(G83&lt;&gt;"",IF($BA83=1,IF(AND(J83&lt;&gt;1,I83=1,D83&lt;='Submission Template'!S$26),1,0),K82),"")</f>
        <v/>
      </c>
      <c r="L83" s="82" t="str">
        <f>IF('Submission Template'!$BB$34=1,$AY83,"")</f>
        <v/>
      </c>
      <c r="M83" s="83" t="str">
        <f t="shared" si="2"/>
        <v/>
      </c>
      <c r="N83" s="84" t="str">
        <f>IF('Submission Template'!$BB$34=1,IF(AND('Submission Template'!Z79="yes",'Submission Template'!BY79&lt;&gt;""),ROUND(AVERAGE(BE$36:BE83),2),""),"")</f>
        <v/>
      </c>
      <c r="O83" s="85" t="str">
        <f>IF('Submission Template'!$BB$34=1,IF($AY83&gt;1,IF(AND('Submission Template'!Z79&lt;&gt;"no",'Submission Template'!BY79&lt;&gt;""),STDEV(BE$36:BE83),""),""),"")</f>
        <v/>
      </c>
      <c r="P83" s="86" t="str">
        <f>IF('Submission Template'!$BB$34=1,IF('Submission Template'!BY79&lt;&gt;"",Q82,""),"")</f>
        <v/>
      </c>
      <c r="Q83" s="86" t="str">
        <f>IF(AND('Submission Template'!$BB$34=1,'Submission Template'!$C79&lt;&gt;""),IF(OR($AY83=1,$AY83=0),0,IF('Submission Template'!$C79="initial",$Q82,IF('Submission Template'!Z79="yes",MAX(($P83+'Submission Template'!BY79-('Submission Template'!V$26+0.25*$O83)),0),$Q82))),"")</f>
        <v/>
      </c>
      <c r="R83" s="86" t="str">
        <f t="shared" si="8"/>
        <v/>
      </c>
      <c r="S83" s="87" t="str">
        <f t="shared" si="9"/>
        <v/>
      </c>
      <c r="T83" s="87" t="str">
        <f t="shared" si="10"/>
        <v/>
      </c>
      <c r="U83" s="88" t="str">
        <f>IF(Q83&lt;&gt;"",IF($BB83=1,IF(AND(T83&lt;&gt;1,S83=1,N83&lt;='Submission Template'!V$26),1,0),U82),"")</f>
        <v/>
      </c>
      <c r="V83" s="10"/>
      <c r="W83" s="10"/>
      <c r="X83" s="10"/>
      <c r="Y83" s="10"/>
      <c r="Z83" s="10"/>
      <c r="AA83" s="10"/>
      <c r="AB83" s="10"/>
      <c r="AC83" s="10"/>
      <c r="AD83" s="10"/>
      <c r="AE83" s="10"/>
      <c r="AF83" s="148"/>
      <c r="AG83" s="149" t="str">
        <f>IF(AND(OR('Submission Template'!U79="yes",AND('Submission Template'!Z79="yes",'Submission Template'!$P$16="yes")),'Submission Template'!AH79="yes"),"Test cannot be invalid AND included in CumSum",IF(OR(AND($Q83&gt;$R83,$N83&lt;&gt;""),AND($G83&gt;H83,$D83&lt;&gt;"")),"Warning:  CumSum statistic exceeds the Action Limit.",""))</f>
        <v/>
      </c>
      <c r="AH83" s="18"/>
      <c r="AI83" s="18"/>
      <c r="AJ83" s="18"/>
      <c r="AK83" s="150"/>
      <c r="AL83" s="187"/>
      <c r="AM83" s="6"/>
      <c r="AN83" s="6"/>
      <c r="AO83" s="6"/>
      <c r="AP83" s="6"/>
      <c r="AQ83" s="23"/>
      <c r="AR83" s="25">
        <f>IF(AND('Submission Template'!BT79&lt;&gt;"",'Submission Template'!S$26&lt;&gt;"",'Submission Template'!U79&lt;&gt;""),1,0)</f>
        <v>0</v>
      </c>
      <c r="AS83" s="25">
        <f>IF(AND('Submission Template'!BY79&lt;&gt;"",'Submission Template'!V$26&lt;&gt;"",'Submission Template'!Z79&lt;&gt;""),1,0)</f>
        <v>0</v>
      </c>
      <c r="AT83" s="25"/>
      <c r="AU83" s="25" t="str">
        <f t="shared" si="0"/>
        <v/>
      </c>
      <c r="AV83" s="25" t="str">
        <f t="shared" si="0"/>
        <v/>
      </c>
      <c r="AW83" s="25"/>
      <c r="AX83" s="25" t="str">
        <f>IF('Submission Template'!$C79&lt;&gt;"",IF('Submission Template'!BT79&lt;&gt;"",IF('Submission Template'!U79="yes",AX82+1,AX82),AX82),"")</f>
        <v/>
      </c>
      <c r="AY83" s="25" t="str">
        <f>IF('Submission Template'!$C79&lt;&gt;"",IF('Submission Template'!BY79&lt;&gt;"",IF('Submission Template'!Z79="yes",AY82+1,AY82),AY82),"")</f>
        <v/>
      </c>
      <c r="AZ83" s="25"/>
      <c r="BA83" s="25" t="str">
        <f>IF('Submission Template'!BT79&lt;&gt;"",IF('Submission Template'!U79="yes",1,0),"")</f>
        <v/>
      </c>
      <c r="BB83" s="25" t="str">
        <f>IF('Submission Template'!BY79&lt;&gt;"",IF('Submission Template'!Z79="yes",1,0),"")</f>
        <v/>
      </c>
      <c r="BC83" s="25"/>
      <c r="BD83" s="25" t="str">
        <f>IF(AND('Submission Template'!U79="yes",'Submission Template'!BT79&lt;&gt;""),'Submission Template'!BT79,"")</f>
        <v/>
      </c>
      <c r="BE83" s="25" t="str">
        <f>IF(AND('Submission Template'!Z79="yes",'Submission Template'!BY79&lt;&gt;""),'Submission Template'!BY79,"")</f>
        <v/>
      </c>
      <c r="BF83" s="25"/>
      <c r="BG83" s="25"/>
      <c r="BH83" s="25"/>
      <c r="BI83" s="27"/>
      <c r="BJ83" s="25"/>
      <c r="BK83" s="40" t="str">
        <f>IF(AND($B83&lt;&gt;"",'Submission Template'!$BA$34=1),IF(AND('Submission Template'!U79="yes",$AX83&gt;1,'Submission Template'!BT79&lt;&gt;""),ROUND((($AU83*$E83)/($D83-'Submission Template'!S$26))^2+1,1),""),"")</f>
        <v/>
      </c>
      <c r="BL83" s="40" t="str">
        <f>IF(AND($L83&lt;&gt;"",'Submission Template'!$BB$34=1),IF(AND('Submission Template'!Z79="yes",$AY83&gt;1,'Submission Template'!BY79&lt;&gt;""),ROUND((($AV83*$O83)/($N83-'Submission Template'!V$26))^2+1,1),""),"")</f>
        <v/>
      </c>
      <c r="BM83" s="55">
        <f t="shared" si="3"/>
        <v>8</v>
      </c>
      <c r="BN83" s="6"/>
      <c r="BO83" s="6"/>
      <c r="BP83" s="6"/>
      <c r="BQ83" s="6"/>
      <c r="BR83" s="6"/>
      <c r="BS83" s="6"/>
      <c r="BT83" s="6"/>
      <c r="BU83" s="6"/>
      <c r="BV83" s="6"/>
      <c r="BW83" s="6"/>
      <c r="BX83" s="6"/>
      <c r="BY83" s="6"/>
      <c r="BZ83" s="6"/>
      <c r="CA83" s="6"/>
      <c r="CB83" s="6"/>
      <c r="CC83" s="6"/>
      <c r="CD83" s="6"/>
      <c r="CE83" s="6"/>
      <c r="CF83" s="65">
        <f>IF(AND('Submission Template'!C105="final",'Submission Template'!AH105="yes"),1,0)</f>
        <v>0</v>
      </c>
      <c r="CG83" s="65" t="str">
        <f>IF(AND('Submission Template'!$C105="final",'Submission Template'!$U105="yes",'Submission Template'!$AH105&lt;&gt;"yes"),$D109,$CG82)</f>
        <v/>
      </c>
      <c r="CH83" s="65" t="str">
        <f>IF(AND('Submission Template'!$C105="final",'Submission Template'!$U105="yes",'Submission Template'!$AH105&lt;&gt;"yes"),$C109,$CH82)</f>
        <v/>
      </c>
      <c r="CI83" s="65" t="str">
        <f>IF(AND('Submission Template'!$C105="final",'Submission Template'!$Z105="yes",'Submission Template'!$AH105&lt;&gt;"yes"),$N109,$CI82)</f>
        <v/>
      </c>
      <c r="CJ83" s="65" t="str">
        <f>IF(AND('Submission Template'!$C105="final",'Submission Template'!$Z105="yes",'Submission Template'!$AH105&lt;&gt;"yes"),$M109,$CJ82)</f>
        <v/>
      </c>
      <c r="CK83" s="6"/>
      <c r="CL83" s="6"/>
    </row>
    <row r="84" spans="1:90" x14ac:dyDescent="0.2">
      <c r="A84" s="10"/>
      <c r="B84" s="82" t="str">
        <f>IF('Submission Template'!$BA$34=1,$AX84,"")</f>
        <v/>
      </c>
      <c r="C84" s="83" t="str">
        <f t="shared" si="1"/>
        <v/>
      </c>
      <c r="D84" s="84" t="str">
        <f>IF('Submission Template'!$BA$34=1,IF(AND('Submission Template'!U80="yes",'Submission Template'!BT80&lt;&gt;""),ROUND(AVERAGE(BD$36:BD84),2),""),"")</f>
        <v/>
      </c>
      <c r="E84" s="85" t="str">
        <f>IF('Submission Template'!$BA$34=1,IF($AX84&gt;1,IF(AND('Submission Template'!U80&lt;&gt;"no",'Submission Template'!BT80&lt;&gt;""),STDEV(BD$36:BD84),""),""),"")</f>
        <v/>
      </c>
      <c r="F84" s="86" t="str">
        <f>IF('Submission Template'!$BA$34=1,IF('Submission Template'!BT80&lt;&gt;"",G83,""),"")</f>
        <v/>
      </c>
      <c r="G84" s="86" t="str">
        <f>IF(AND('Submission Template'!$BA$34=1,'Submission Template'!$C80&lt;&gt;""),IF(OR($AX84=1,$AX84=0),0,IF('Submission Template'!$C80="initial",$G83,IF('Submission Template'!U80="yes",MAX(($F84+'Submission Template'!BT80-('Submission Template'!S$26+0.25*$E84)),0),$G83))),"")</f>
        <v/>
      </c>
      <c r="H84" s="86" t="str">
        <f t="shared" si="5"/>
        <v/>
      </c>
      <c r="I84" s="87" t="str">
        <f t="shared" si="6"/>
        <v/>
      </c>
      <c r="J84" s="87" t="str">
        <f t="shared" si="7"/>
        <v/>
      </c>
      <c r="K84" s="88" t="str">
        <f>IF(G84&lt;&gt;"",IF($BA84=1,IF(AND(J84&lt;&gt;1,I84=1,D84&lt;='Submission Template'!S$26),1,0),K83),"")</f>
        <v/>
      </c>
      <c r="L84" s="82" t="str">
        <f>IF('Submission Template'!$BB$34=1,$AY84,"")</f>
        <v/>
      </c>
      <c r="M84" s="83" t="str">
        <f t="shared" si="2"/>
        <v/>
      </c>
      <c r="N84" s="84" t="str">
        <f>IF('Submission Template'!$BB$34=1,IF(AND('Submission Template'!Z80="yes",'Submission Template'!BY80&lt;&gt;""),ROUND(AVERAGE(BE$36:BE84),2),""),"")</f>
        <v/>
      </c>
      <c r="O84" s="85" t="str">
        <f>IF('Submission Template'!$BB$34=1,IF($AY84&gt;1,IF(AND('Submission Template'!Z80&lt;&gt;"no",'Submission Template'!BY80&lt;&gt;""),STDEV(BE$36:BE84),""),""),"")</f>
        <v/>
      </c>
      <c r="P84" s="86" t="str">
        <f>IF('Submission Template'!$BB$34=1,IF('Submission Template'!BY80&lt;&gt;"",Q83,""),"")</f>
        <v/>
      </c>
      <c r="Q84" s="86" t="str">
        <f>IF(AND('Submission Template'!$BB$34=1,'Submission Template'!$C80&lt;&gt;""),IF(OR($AY84=1,$AY84=0),0,IF('Submission Template'!$C80="initial",$Q83,IF('Submission Template'!Z80="yes",MAX(($P84+'Submission Template'!BY80-('Submission Template'!V$26+0.25*$O84)),0),$Q83))),"")</f>
        <v/>
      </c>
      <c r="R84" s="86" t="str">
        <f t="shared" si="8"/>
        <v/>
      </c>
      <c r="S84" s="87" t="str">
        <f t="shared" si="9"/>
        <v/>
      </c>
      <c r="T84" s="87" t="str">
        <f t="shared" si="10"/>
        <v/>
      </c>
      <c r="U84" s="88" t="str">
        <f>IF(Q84&lt;&gt;"",IF($BB84=1,IF(AND(T84&lt;&gt;1,S84=1,N84&lt;='Submission Template'!V$26),1,0),U83),"")</f>
        <v/>
      </c>
      <c r="V84" s="140"/>
      <c r="W84" s="140"/>
      <c r="X84" s="140"/>
      <c r="Y84" s="140"/>
      <c r="Z84" s="140"/>
      <c r="AA84" s="140"/>
      <c r="AB84" s="140"/>
      <c r="AC84" s="140"/>
      <c r="AD84" s="140"/>
      <c r="AE84" s="140"/>
      <c r="AF84" s="148"/>
      <c r="AG84" s="149" t="str">
        <f>IF(AND(OR('Submission Template'!U80="yes",AND('Submission Template'!Z80="yes",'Submission Template'!$P$16="yes")),'Submission Template'!AH80="yes"),"Test cannot be invalid AND included in CumSum",IF(OR(AND($Q84&gt;$R84,$N84&lt;&gt;""),AND($G84&gt;H84,$D84&lt;&gt;"")),"Warning:  CumSum statistic exceeds the Action Limit.",""))</f>
        <v/>
      </c>
      <c r="AH84" s="18"/>
      <c r="AI84" s="18"/>
      <c r="AJ84" s="18"/>
      <c r="AK84" s="150"/>
      <c r="AL84" s="187"/>
      <c r="AM84" s="6"/>
      <c r="AN84" s="6"/>
      <c r="AO84" s="6"/>
      <c r="AP84" s="6"/>
      <c r="AQ84" s="23"/>
      <c r="AR84" s="25">
        <f>IF(AND('Submission Template'!BT80&lt;&gt;"",'Submission Template'!S$26&lt;&gt;"",'Submission Template'!U80&lt;&gt;""),1,0)</f>
        <v>0</v>
      </c>
      <c r="AS84" s="25">
        <f>IF(AND('Submission Template'!BY80&lt;&gt;"",'Submission Template'!V$26&lt;&gt;"",'Submission Template'!Z80&lt;&gt;""),1,0)</f>
        <v>0</v>
      </c>
      <c r="AT84" s="25"/>
      <c r="AU84" s="25" t="str">
        <f t="shared" ref="AU84:AU125" si="11">IF(AND(AX84&lt;&gt;0,AX84&lt;&gt;""),VLOOKUP(AX84,$BH$37:$BI$84,2),"")</f>
        <v/>
      </c>
      <c r="AV84" s="25" t="str">
        <f t="shared" ref="AV84:AV125" si="12">IF(AND(AY84&lt;&gt;0,AY84&lt;&gt;""),VLOOKUP(AY84,$BH$37:$BI$84,2),"")</f>
        <v/>
      </c>
      <c r="AW84" s="25"/>
      <c r="AX84" s="25" t="str">
        <f>IF('Submission Template'!$C80&lt;&gt;"",IF('Submission Template'!BT80&lt;&gt;"",IF('Submission Template'!U80="yes",AX83+1,AX83),AX83),"")</f>
        <v/>
      </c>
      <c r="AY84" s="25" t="str">
        <f>IF('Submission Template'!$C80&lt;&gt;"",IF('Submission Template'!BY80&lt;&gt;"",IF('Submission Template'!Z80="yes",AY83+1,AY83),AY83),"")</f>
        <v/>
      </c>
      <c r="AZ84" s="25"/>
      <c r="BA84" s="25" t="str">
        <f>IF('Submission Template'!BT80&lt;&gt;"",IF('Submission Template'!U80="yes",1,0),"")</f>
        <v/>
      </c>
      <c r="BB84" s="25" t="str">
        <f>IF('Submission Template'!BY80&lt;&gt;"",IF('Submission Template'!Z80="yes",1,0),"")</f>
        <v/>
      </c>
      <c r="BC84" s="25"/>
      <c r="BD84" s="25" t="str">
        <f>IF(AND('Submission Template'!U80="yes",'Submission Template'!BT80&lt;&gt;""),'Submission Template'!BT80,"")</f>
        <v/>
      </c>
      <c r="BE84" s="25" t="str">
        <f>IF(AND('Submission Template'!Z80="yes",'Submission Template'!BY80&lt;&gt;""),'Submission Template'!BY80,"")</f>
        <v/>
      </c>
      <c r="BF84" s="25"/>
      <c r="BG84" s="25"/>
      <c r="BH84" s="25"/>
      <c r="BI84" s="27"/>
      <c r="BJ84" s="25"/>
      <c r="BK84" s="40" t="str">
        <f>IF(AND($B84&lt;&gt;"",'Submission Template'!$BA$34=1),IF(AND('Submission Template'!U80="yes",$AX84&gt;1,'Submission Template'!BT80&lt;&gt;""),ROUND((($AU84*$E84)/($D84-'Submission Template'!S$26))^2+1,1),""),"")</f>
        <v/>
      </c>
      <c r="BL84" s="40" t="str">
        <f>IF(AND($L84&lt;&gt;"",'Submission Template'!$BB$34=1),IF(AND('Submission Template'!Z80="yes",$AY84&gt;1,'Submission Template'!BY80&lt;&gt;""),ROUND((($AV84*$O84)/($N84-'Submission Template'!V$26))^2+1,1),""),"")</f>
        <v/>
      </c>
      <c r="BM84" s="55">
        <f t="shared" si="3"/>
        <v>8</v>
      </c>
      <c r="BN84" s="6"/>
      <c r="BO84" s="6"/>
      <c r="BP84" s="6"/>
      <c r="BQ84" s="6"/>
      <c r="BR84" s="6"/>
      <c r="BS84" s="6"/>
      <c r="BT84" s="6"/>
      <c r="BU84" s="6"/>
      <c r="BV84" s="6"/>
      <c r="BW84" s="6"/>
      <c r="BX84" s="6"/>
      <c r="BY84" s="6"/>
      <c r="BZ84" s="6"/>
      <c r="CA84" s="6"/>
      <c r="CB84" s="6"/>
      <c r="CC84" s="6"/>
      <c r="CD84" s="6"/>
      <c r="CE84" s="6"/>
      <c r="CF84" s="65">
        <f>IF(AND('Submission Template'!C106="final",'Submission Template'!AH106="yes"),1,0)</f>
        <v>0</v>
      </c>
      <c r="CG84" s="65" t="str">
        <f>IF(AND('Submission Template'!$C106="final",'Submission Template'!$U106="yes",'Submission Template'!$AH106&lt;&gt;"yes"),$D110,$CG83)</f>
        <v/>
      </c>
      <c r="CH84" s="65" t="str">
        <f>IF(AND('Submission Template'!$C106="final",'Submission Template'!$U106="yes",'Submission Template'!$AH106&lt;&gt;"yes"),$C110,$CH83)</f>
        <v/>
      </c>
      <c r="CI84" s="65" t="str">
        <f>IF(AND('Submission Template'!$C106="final",'Submission Template'!$Z106="yes",'Submission Template'!$AH106&lt;&gt;"yes"),$N110,$CI83)</f>
        <v/>
      </c>
      <c r="CJ84" s="65" t="str">
        <f>IF(AND('Submission Template'!$C106="final",'Submission Template'!$Z106="yes",'Submission Template'!$AH106&lt;&gt;"yes"),$M110,$CJ83)</f>
        <v/>
      </c>
      <c r="CK84" s="6"/>
      <c r="CL84" s="6"/>
    </row>
    <row r="85" spans="1:90" x14ac:dyDescent="0.2">
      <c r="A85" s="10"/>
      <c r="B85" s="82" t="str">
        <f>IF('Submission Template'!$BA$34=1,$AX85,"")</f>
        <v/>
      </c>
      <c r="C85" s="83" t="str">
        <f t="shared" si="1"/>
        <v/>
      </c>
      <c r="D85" s="84" t="str">
        <f>IF('Submission Template'!$BA$34=1,IF(AND('Submission Template'!U81="yes",'Submission Template'!BT81&lt;&gt;""),ROUND(AVERAGE(BD$36:BD85),2),""),"")</f>
        <v/>
      </c>
      <c r="E85" s="85" t="str">
        <f>IF('Submission Template'!$BA$34=1,IF($AX85&gt;1,IF(AND('Submission Template'!U81&lt;&gt;"no",'Submission Template'!BT81&lt;&gt;""),STDEV(BD$36:BD85),""),""),"")</f>
        <v/>
      </c>
      <c r="F85" s="86" t="str">
        <f>IF('Submission Template'!$BA$34=1,IF('Submission Template'!BT81&lt;&gt;"",G84,""),"")</f>
        <v/>
      </c>
      <c r="G85" s="86" t="str">
        <f>IF(AND('Submission Template'!$BA$34=1,'Submission Template'!$C81&lt;&gt;""),IF(OR($AX85=1,$AX85=0),0,IF('Submission Template'!$C81="initial",$G84,IF('Submission Template'!U81="yes",MAX(($F85+'Submission Template'!BT81-('Submission Template'!S$26+0.25*$E85)),0),$G84))),"")</f>
        <v/>
      </c>
      <c r="H85" s="86" t="str">
        <f t="shared" si="5"/>
        <v/>
      </c>
      <c r="I85" s="87" t="str">
        <f t="shared" si="6"/>
        <v/>
      </c>
      <c r="J85" s="87" t="str">
        <f t="shared" si="7"/>
        <v/>
      </c>
      <c r="K85" s="88" t="str">
        <f>IF(G85&lt;&gt;"",IF($BA85=1,IF(AND(J85&lt;&gt;1,I85=1,D85&lt;='Submission Template'!S$26),1,0),K84),"")</f>
        <v/>
      </c>
      <c r="L85" s="82" t="str">
        <f>IF('Submission Template'!$BB$34=1,$AY85,"")</f>
        <v/>
      </c>
      <c r="M85" s="83" t="str">
        <f t="shared" si="2"/>
        <v/>
      </c>
      <c r="N85" s="84" t="str">
        <f>IF('Submission Template'!$BB$34=1,IF(AND('Submission Template'!Z81="yes",'Submission Template'!BY81&lt;&gt;""),ROUND(AVERAGE(BE$36:BE85),2),""),"")</f>
        <v/>
      </c>
      <c r="O85" s="85" t="str">
        <f>IF('Submission Template'!$BB$34=1,IF($AY85&gt;1,IF(AND('Submission Template'!Z81&lt;&gt;"no",'Submission Template'!BY81&lt;&gt;""),STDEV(BE$36:BE85),""),""),"")</f>
        <v/>
      </c>
      <c r="P85" s="86" t="str">
        <f>IF('Submission Template'!$BB$34=1,IF('Submission Template'!BY81&lt;&gt;"",Q84,""),"")</f>
        <v/>
      </c>
      <c r="Q85" s="86" t="str">
        <f>IF(AND('Submission Template'!$BB$34=1,'Submission Template'!$C81&lt;&gt;""),IF(OR($AY85=1,$AY85=0),0,IF('Submission Template'!$C81="initial",$Q84,IF('Submission Template'!Z81="yes",MAX(($P85+'Submission Template'!BY81-('Submission Template'!V$26+0.25*$O85)),0),$Q84))),"")</f>
        <v/>
      </c>
      <c r="R85" s="86" t="str">
        <f t="shared" si="8"/>
        <v/>
      </c>
      <c r="S85" s="87" t="str">
        <f t="shared" si="9"/>
        <v/>
      </c>
      <c r="T85" s="87" t="str">
        <f t="shared" si="10"/>
        <v/>
      </c>
      <c r="U85" s="88" t="str">
        <f>IF(Q85&lt;&gt;"",IF($BB85=1,IF(AND(T85&lt;&gt;1,S85=1,N85&lt;='Submission Template'!V$26),1,0),U84),"")</f>
        <v/>
      </c>
      <c r="V85" s="10"/>
      <c r="W85" s="10"/>
      <c r="X85" s="10"/>
      <c r="Y85" s="10"/>
      <c r="Z85" s="10"/>
      <c r="AA85" s="10"/>
      <c r="AB85" s="10"/>
      <c r="AC85" s="10"/>
      <c r="AD85" s="10"/>
      <c r="AE85" s="10"/>
      <c r="AF85" s="148"/>
      <c r="AG85" s="149" t="str">
        <f>IF(AND(OR('Submission Template'!U81="yes",AND('Submission Template'!Z81="yes",'Submission Template'!$P$16="yes")),'Submission Template'!AH81="yes"),"Test cannot be invalid AND included in CumSum",IF(OR(AND($Q85&gt;$R85,$N85&lt;&gt;""),AND($G85&gt;H85,$D85&lt;&gt;"")),"Warning:  CumSum statistic exceeds the Action Limit.",""))</f>
        <v/>
      </c>
      <c r="AH85" s="18"/>
      <c r="AI85" s="18"/>
      <c r="AJ85" s="18"/>
      <c r="AK85" s="150"/>
      <c r="AL85" s="187"/>
      <c r="AM85" s="6"/>
      <c r="AN85" s="6"/>
      <c r="AO85" s="6"/>
      <c r="AP85" s="6"/>
      <c r="AQ85" s="23"/>
      <c r="AR85" s="25">
        <f>IF(AND('Submission Template'!BT81&lt;&gt;"",'Submission Template'!S$26&lt;&gt;"",'Submission Template'!U81&lt;&gt;""),1,0)</f>
        <v>0</v>
      </c>
      <c r="AS85" s="25">
        <f>IF(AND('Submission Template'!BY81&lt;&gt;"",'Submission Template'!V$26&lt;&gt;"",'Submission Template'!Z81&lt;&gt;""),1,0)</f>
        <v>0</v>
      </c>
      <c r="AT85" s="25"/>
      <c r="AU85" s="25" t="str">
        <f t="shared" si="11"/>
        <v/>
      </c>
      <c r="AV85" s="25" t="str">
        <f t="shared" si="12"/>
        <v/>
      </c>
      <c r="AW85" s="25"/>
      <c r="AX85" s="25" t="str">
        <f>IF('Submission Template'!$C81&lt;&gt;"",IF('Submission Template'!BT81&lt;&gt;"",IF('Submission Template'!U81="yes",AX84+1,AX84),AX84),"")</f>
        <v/>
      </c>
      <c r="AY85" s="25" t="str">
        <f>IF('Submission Template'!$C81&lt;&gt;"",IF('Submission Template'!BY81&lt;&gt;"",IF('Submission Template'!Z81="yes",AY84+1,AY84),AY84),"")</f>
        <v/>
      </c>
      <c r="AZ85" s="25"/>
      <c r="BA85" s="25" t="str">
        <f>IF('Submission Template'!BT81&lt;&gt;"",IF('Submission Template'!U81="yes",1,0),"")</f>
        <v/>
      </c>
      <c r="BB85" s="25" t="str">
        <f>IF('Submission Template'!BY81&lt;&gt;"",IF('Submission Template'!Z81="yes",1,0),"")</f>
        <v/>
      </c>
      <c r="BC85" s="25"/>
      <c r="BD85" s="25" t="str">
        <f>IF(AND('Submission Template'!U81="yes",'Submission Template'!BT81&lt;&gt;""),'Submission Template'!BT81,"")</f>
        <v/>
      </c>
      <c r="BE85" s="25" t="str">
        <f>IF(AND('Submission Template'!Z81="yes",'Submission Template'!BY81&lt;&gt;""),'Submission Template'!BY81,"")</f>
        <v/>
      </c>
      <c r="BF85" s="25"/>
      <c r="BG85" s="25"/>
      <c r="BH85" s="25"/>
      <c r="BI85" s="27"/>
      <c r="BJ85" s="25"/>
      <c r="BK85" s="40" t="str">
        <f>IF(AND($B85&lt;&gt;"",'Submission Template'!$BA$34=1),IF(AND('Submission Template'!U81="yes",$AX85&gt;1,'Submission Template'!BT81&lt;&gt;""),ROUND((($AU85*$E85)/($D85-'Submission Template'!S$26))^2+1,1),""),"")</f>
        <v/>
      </c>
      <c r="BL85" s="40" t="str">
        <f>IF(AND($L85&lt;&gt;"",'Submission Template'!$BB$34=1),IF(AND('Submission Template'!Z81="yes",$AY85&gt;1,'Submission Template'!BY81&lt;&gt;""),ROUND((($AV85*$O85)/($N85-'Submission Template'!V$26))^2+1,1),""),"")</f>
        <v/>
      </c>
      <c r="BM85" s="55">
        <f t="shared" si="3"/>
        <v>8</v>
      </c>
      <c r="BN85" s="6"/>
      <c r="BO85" s="6"/>
      <c r="BP85" s="6"/>
      <c r="BQ85" s="6"/>
      <c r="BR85" s="6"/>
      <c r="BS85" s="6"/>
      <c r="BT85" s="6"/>
      <c r="BU85" s="6"/>
      <c r="BV85" s="6"/>
      <c r="BW85" s="6"/>
      <c r="BX85" s="6"/>
      <c r="BY85" s="6"/>
      <c r="BZ85" s="6"/>
      <c r="CA85" s="6"/>
      <c r="CB85" s="6"/>
      <c r="CC85" s="6"/>
      <c r="CD85" s="6"/>
      <c r="CE85" s="6"/>
      <c r="CF85" s="65">
        <f>IF(AND('Submission Template'!C107="final",'Submission Template'!AH107="yes"),1,0)</f>
        <v>0</v>
      </c>
      <c r="CG85" s="65" t="str">
        <f>IF(AND('Submission Template'!$C107="final",'Submission Template'!$U107="yes",'Submission Template'!$AH107&lt;&gt;"yes"),$D111,$CG84)</f>
        <v/>
      </c>
      <c r="CH85" s="65" t="str">
        <f>IF(AND('Submission Template'!$C107="final",'Submission Template'!$U107="yes",'Submission Template'!$AH107&lt;&gt;"yes"),$C111,$CH84)</f>
        <v/>
      </c>
      <c r="CI85" s="65" t="str">
        <f>IF(AND('Submission Template'!$C107="final",'Submission Template'!$Z107="yes",'Submission Template'!$AH107&lt;&gt;"yes"),$N111,$CI84)</f>
        <v/>
      </c>
      <c r="CJ85" s="65" t="str">
        <f>IF(AND('Submission Template'!$C107="final",'Submission Template'!$Z107="yes",'Submission Template'!$AH107&lt;&gt;"yes"),$M111,$CJ84)</f>
        <v/>
      </c>
      <c r="CK85" s="6"/>
      <c r="CL85" s="6"/>
    </row>
    <row r="86" spans="1:90" x14ac:dyDescent="0.2">
      <c r="A86" s="10"/>
      <c r="B86" s="82" t="str">
        <f>IF('Submission Template'!$BA$34=1,$AX86,"")</f>
        <v/>
      </c>
      <c r="C86" s="83" t="str">
        <f t="shared" si="1"/>
        <v/>
      </c>
      <c r="D86" s="84" t="str">
        <f>IF('Submission Template'!$BA$34=1,IF(AND('Submission Template'!U82="yes",'Submission Template'!BT82&lt;&gt;""),ROUND(AVERAGE(BD$36:BD86),2),""),"")</f>
        <v/>
      </c>
      <c r="E86" s="85" t="str">
        <f>IF('Submission Template'!$BA$34=1,IF($AX86&gt;1,IF(AND('Submission Template'!U82&lt;&gt;"no",'Submission Template'!BT82&lt;&gt;""),STDEV(BD$36:BD86),""),""),"")</f>
        <v/>
      </c>
      <c r="F86" s="86" t="str">
        <f>IF('Submission Template'!$BA$34=1,IF('Submission Template'!BT82&lt;&gt;"",G85,""),"")</f>
        <v/>
      </c>
      <c r="G86" s="86" t="str">
        <f>IF(AND('Submission Template'!$BA$34=1,'Submission Template'!$C82&lt;&gt;""),IF(OR($AX86=1,$AX86=0),0,IF('Submission Template'!$C82="initial",$G85,IF('Submission Template'!U82="yes",MAX(($F86+'Submission Template'!BT82-('Submission Template'!S$26+0.25*$E86)),0),$G85))),"")</f>
        <v/>
      </c>
      <c r="H86" s="86" t="str">
        <f t="shared" si="5"/>
        <v/>
      </c>
      <c r="I86" s="87" t="str">
        <f t="shared" si="6"/>
        <v/>
      </c>
      <c r="J86" s="87" t="str">
        <f t="shared" si="7"/>
        <v/>
      </c>
      <c r="K86" s="88" t="str">
        <f>IF(G86&lt;&gt;"",IF($BA86=1,IF(AND(J86&lt;&gt;1,I86=1,D86&lt;='Submission Template'!S$26),1,0),K85),"")</f>
        <v/>
      </c>
      <c r="L86" s="82" t="str">
        <f>IF('Submission Template'!$BB$34=1,$AY86,"")</f>
        <v/>
      </c>
      <c r="M86" s="83" t="str">
        <f t="shared" si="2"/>
        <v/>
      </c>
      <c r="N86" s="84" t="str">
        <f>IF('Submission Template'!$BB$34=1,IF(AND('Submission Template'!Z82="yes",'Submission Template'!BY82&lt;&gt;""),ROUND(AVERAGE(BE$36:BE86),2),""),"")</f>
        <v/>
      </c>
      <c r="O86" s="85" t="str">
        <f>IF('Submission Template'!$BB$34=1,IF($AY86&gt;1,IF(AND('Submission Template'!Z82&lt;&gt;"no",'Submission Template'!BY82&lt;&gt;""),STDEV(BE$36:BE86),""),""),"")</f>
        <v/>
      </c>
      <c r="P86" s="86" t="str">
        <f>IF('Submission Template'!$BB$34=1,IF('Submission Template'!BY82&lt;&gt;"",Q85,""),"")</f>
        <v/>
      </c>
      <c r="Q86" s="86" t="str">
        <f>IF(AND('Submission Template'!$BB$34=1,'Submission Template'!$C82&lt;&gt;""),IF(OR($AY86=1,$AY86=0),0,IF('Submission Template'!$C82="initial",$Q85,IF('Submission Template'!Z82="yes",MAX(($P86+'Submission Template'!BY82-('Submission Template'!V$26+0.25*$O86)),0),$Q85))),"")</f>
        <v/>
      </c>
      <c r="R86" s="86" t="str">
        <f t="shared" si="8"/>
        <v/>
      </c>
      <c r="S86" s="87" t="str">
        <f t="shared" si="9"/>
        <v/>
      </c>
      <c r="T86" s="87" t="str">
        <f t="shared" si="10"/>
        <v/>
      </c>
      <c r="U86" s="88" t="str">
        <f>IF(Q86&lt;&gt;"",IF($BB86=1,IF(AND(T86&lt;&gt;1,S86=1,N86&lt;='Submission Template'!V$26),1,0),U85),"")</f>
        <v/>
      </c>
      <c r="V86" s="10"/>
      <c r="W86" s="10"/>
      <c r="X86" s="10"/>
      <c r="Y86" s="10"/>
      <c r="Z86" s="10"/>
      <c r="AA86" s="10"/>
      <c r="AB86" s="10"/>
      <c r="AC86" s="10"/>
      <c r="AD86" s="10"/>
      <c r="AE86" s="10"/>
      <c r="AF86" s="148"/>
      <c r="AG86" s="149" t="str">
        <f>IF(AND(OR('Submission Template'!U82="yes",AND('Submission Template'!Z82="yes",'Submission Template'!$P$16="yes")),'Submission Template'!AH82="yes"),"Test cannot be invalid AND included in CumSum",IF(OR(AND($Q86&gt;$R86,$N86&lt;&gt;""),AND($G86&gt;H86,$D86&lt;&gt;"")),"Warning:  CumSum statistic exceeds the Action Limit.",""))</f>
        <v/>
      </c>
      <c r="AH86" s="18"/>
      <c r="AI86" s="18"/>
      <c r="AJ86" s="18"/>
      <c r="AK86" s="150"/>
      <c r="AL86" s="187"/>
      <c r="AM86" s="6"/>
      <c r="AN86" s="6"/>
      <c r="AO86" s="6"/>
      <c r="AP86" s="6"/>
      <c r="AQ86" s="23"/>
      <c r="AR86" s="25">
        <f>IF(AND('Submission Template'!BT82&lt;&gt;"",'Submission Template'!S$26&lt;&gt;"",'Submission Template'!U82&lt;&gt;""),1,0)</f>
        <v>0</v>
      </c>
      <c r="AS86" s="25">
        <f>IF(AND('Submission Template'!BY82&lt;&gt;"",'Submission Template'!V$26&lt;&gt;"",'Submission Template'!Z82&lt;&gt;""),1,0)</f>
        <v>0</v>
      </c>
      <c r="AT86" s="25"/>
      <c r="AU86" s="25" t="str">
        <f t="shared" si="11"/>
        <v/>
      </c>
      <c r="AV86" s="25" t="str">
        <f t="shared" si="12"/>
        <v/>
      </c>
      <c r="AW86" s="25"/>
      <c r="AX86" s="25" t="str">
        <f>IF('Submission Template'!$C82&lt;&gt;"",IF('Submission Template'!BT82&lt;&gt;"",IF('Submission Template'!U82="yes",AX85+1,AX85),AX85),"")</f>
        <v/>
      </c>
      <c r="AY86" s="25" t="str">
        <f>IF('Submission Template'!$C82&lt;&gt;"",IF('Submission Template'!BY82&lt;&gt;"",IF('Submission Template'!Z82="yes",AY85+1,AY85),AY85),"")</f>
        <v/>
      </c>
      <c r="AZ86" s="25"/>
      <c r="BA86" s="25" t="str">
        <f>IF('Submission Template'!BT82&lt;&gt;"",IF('Submission Template'!U82="yes",1,0),"")</f>
        <v/>
      </c>
      <c r="BB86" s="25" t="str">
        <f>IF('Submission Template'!BY82&lt;&gt;"",IF('Submission Template'!Z82="yes",1,0),"")</f>
        <v/>
      </c>
      <c r="BC86" s="25"/>
      <c r="BD86" s="25" t="str">
        <f>IF(AND('Submission Template'!U82="yes",'Submission Template'!BT82&lt;&gt;""),'Submission Template'!BT82,"")</f>
        <v/>
      </c>
      <c r="BE86" s="25" t="str">
        <f>IF(AND('Submission Template'!Z82="yes",'Submission Template'!BY82&lt;&gt;""),'Submission Template'!BY82,"")</f>
        <v/>
      </c>
      <c r="BF86" s="25"/>
      <c r="BG86" s="25"/>
      <c r="BH86" s="25"/>
      <c r="BI86" s="27"/>
      <c r="BJ86" s="25"/>
      <c r="BK86" s="40" t="str">
        <f>IF(AND($B86&lt;&gt;"",'Submission Template'!$BA$34=1),IF(AND('Submission Template'!U82="yes",$AX86&gt;1,'Submission Template'!BT82&lt;&gt;""),ROUND((($AU86*$E86)/($D86-'Submission Template'!S$26))^2+1,1),""),"")</f>
        <v/>
      </c>
      <c r="BL86" s="40" t="str">
        <f>IF(AND($L86&lt;&gt;"",'Submission Template'!$BB$34=1),IF(AND('Submission Template'!Z82="yes",$AY86&gt;1,'Submission Template'!BY82&lt;&gt;""),ROUND((($AV86*$O86)/($N86-'Submission Template'!V$26))^2+1,1),""),"")</f>
        <v/>
      </c>
      <c r="BM86" s="55">
        <f t="shared" si="3"/>
        <v>8</v>
      </c>
      <c r="BN86" s="6"/>
      <c r="BO86" s="6"/>
      <c r="BP86" s="6"/>
      <c r="BQ86" s="6"/>
      <c r="BR86" s="6"/>
      <c r="BS86" s="6"/>
      <c r="BT86" s="6"/>
      <c r="BU86" s="6"/>
      <c r="BV86" s="6"/>
      <c r="BW86" s="6"/>
      <c r="BX86" s="6"/>
      <c r="BY86" s="6"/>
      <c r="BZ86" s="6"/>
      <c r="CA86" s="6"/>
      <c r="CB86" s="6"/>
      <c r="CC86" s="6"/>
      <c r="CD86" s="6"/>
      <c r="CE86" s="6"/>
      <c r="CF86" s="65">
        <f>IF(AND('Submission Template'!C108="final",'Submission Template'!AH108="yes"),1,0)</f>
        <v>0</v>
      </c>
      <c r="CG86" s="65" t="str">
        <f>IF(AND('Submission Template'!$C108="final",'Submission Template'!$U108="yes",'Submission Template'!$AH108&lt;&gt;"yes"),$D112,$CG85)</f>
        <v/>
      </c>
      <c r="CH86" s="65" t="str">
        <f>IF(AND('Submission Template'!$C108="final",'Submission Template'!$U108="yes",'Submission Template'!$AH108&lt;&gt;"yes"),$C112,$CH85)</f>
        <v/>
      </c>
      <c r="CI86" s="65" t="str">
        <f>IF(AND('Submission Template'!$C108="final",'Submission Template'!$Z108="yes",'Submission Template'!$AH108&lt;&gt;"yes"),$N112,$CI85)</f>
        <v/>
      </c>
      <c r="CJ86" s="65" t="str">
        <f>IF(AND('Submission Template'!$C108="final",'Submission Template'!$Z108="yes",'Submission Template'!$AH108&lt;&gt;"yes"),$M112,$CJ85)</f>
        <v/>
      </c>
      <c r="CK86" s="6"/>
      <c r="CL86" s="6"/>
    </row>
    <row r="87" spans="1:90" x14ac:dyDescent="0.2">
      <c r="A87" s="10"/>
      <c r="B87" s="82" t="str">
        <f>IF('Submission Template'!$BA$34=1,$AX87,"")</f>
        <v/>
      </c>
      <c r="C87" s="83" t="str">
        <f t="shared" si="1"/>
        <v/>
      </c>
      <c r="D87" s="84" t="str">
        <f>IF('Submission Template'!$BA$34=1,IF(AND('Submission Template'!U83="yes",'Submission Template'!BT83&lt;&gt;""),ROUND(AVERAGE(BD$36:BD87),2),""),"")</f>
        <v/>
      </c>
      <c r="E87" s="85" t="str">
        <f>IF('Submission Template'!$BA$34=1,IF($AX87&gt;1,IF(AND('Submission Template'!U83&lt;&gt;"no",'Submission Template'!BT83&lt;&gt;""),STDEV(BD$36:BD87),""),""),"")</f>
        <v/>
      </c>
      <c r="F87" s="86" t="str">
        <f>IF('Submission Template'!$BA$34=1,IF('Submission Template'!BT83&lt;&gt;"",G86,""),"")</f>
        <v/>
      </c>
      <c r="G87" s="86" t="str">
        <f>IF(AND('Submission Template'!$BA$34=1,'Submission Template'!$C83&lt;&gt;""),IF(OR($AX87=1,$AX87=0),0,IF('Submission Template'!$C83="initial",$G86,IF('Submission Template'!U83="yes",MAX(($F87+'Submission Template'!BT83-('Submission Template'!S$26+0.25*$E87)),0),$G86))),"")</f>
        <v/>
      </c>
      <c r="H87" s="86" t="str">
        <f t="shared" si="5"/>
        <v/>
      </c>
      <c r="I87" s="87" t="str">
        <f t="shared" si="6"/>
        <v/>
      </c>
      <c r="J87" s="87" t="str">
        <f t="shared" si="7"/>
        <v/>
      </c>
      <c r="K87" s="88" t="str">
        <f>IF(G87&lt;&gt;"",IF($BA87=1,IF(AND(J87&lt;&gt;1,I87=1,D87&lt;='Submission Template'!S$26),1,0),K86),"")</f>
        <v/>
      </c>
      <c r="L87" s="82" t="str">
        <f>IF('Submission Template'!$BB$34=1,$AY87,"")</f>
        <v/>
      </c>
      <c r="M87" s="83" t="str">
        <f t="shared" si="2"/>
        <v/>
      </c>
      <c r="N87" s="84" t="str">
        <f>IF('Submission Template'!$BB$34=1,IF(AND('Submission Template'!Z83="yes",'Submission Template'!BY83&lt;&gt;""),ROUND(AVERAGE(BE$36:BE87),2),""),"")</f>
        <v/>
      </c>
      <c r="O87" s="85" t="str">
        <f>IF('Submission Template'!$BB$34=1,IF($AY87&gt;1,IF(AND('Submission Template'!Z83&lt;&gt;"no",'Submission Template'!BY83&lt;&gt;""),STDEV(BE$36:BE87),""),""),"")</f>
        <v/>
      </c>
      <c r="P87" s="86" t="str">
        <f>IF('Submission Template'!$BB$34=1,IF('Submission Template'!BY83&lt;&gt;"",Q86,""),"")</f>
        <v/>
      </c>
      <c r="Q87" s="86" t="str">
        <f>IF(AND('Submission Template'!$BB$34=1,'Submission Template'!$C83&lt;&gt;""),IF(OR($AY87=1,$AY87=0),0,IF('Submission Template'!$C83="initial",$Q86,IF('Submission Template'!Z83="yes",MAX(($P87+'Submission Template'!BY83-('Submission Template'!V$26+0.25*$O87)),0),$Q86))),"")</f>
        <v/>
      </c>
      <c r="R87" s="86" t="str">
        <f t="shared" si="8"/>
        <v/>
      </c>
      <c r="S87" s="87" t="str">
        <f t="shared" si="9"/>
        <v/>
      </c>
      <c r="T87" s="87" t="str">
        <f t="shared" si="10"/>
        <v/>
      </c>
      <c r="U87" s="88" t="str">
        <f>IF(Q87&lt;&gt;"",IF($BB87=1,IF(AND(T87&lt;&gt;1,S87=1,N87&lt;='Submission Template'!V$26),1,0),U86),"")</f>
        <v/>
      </c>
      <c r="V87" s="10"/>
      <c r="W87" s="10"/>
      <c r="X87" s="10"/>
      <c r="Y87" s="10"/>
      <c r="Z87" s="10"/>
      <c r="AA87" s="10"/>
      <c r="AB87" s="10"/>
      <c r="AC87" s="10"/>
      <c r="AD87" s="10"/>
      <c r="AE87" s="10"/>
      <c r="AF87" s="148"/>
      <c r="AG87" s="149" t="str">
        <f>IF(AND(OR('Submission Template'!U83="yes",AND('Submission Template'!Z83="yes",'Submission Template'!$P$16="yes")),'Submission Template'!AH83="yes"),"Test cannot be invalid AND included in CumSum",IF(OR(AND($Q87&gt;$R87,$N87&lt;&gt;""),AND($G87&gt;H87,$D87&lt;&gt;"")),"Warning:  CumSum statistic exceeds the Action Limit.",""))</f>
        <v/>
      </c>
      <c r="AH87" s="18"/>
      <c r="AI87" s="18"/>
      <c r="AJ87" s="18"/>
      <c r="AK87" s="150"/>
      <c r="AL87" s="187"/>
      <c r="AM87" s="6"/>
      <c r="AN87" s="6"/>
      <c r="AO87" s="6"/>
      <c r="AP87" s="6"/>
      <c r="AQ87" s="23"/>
      <c r="AR87" s="25">
        <f>IF(AND('Submission Template'!BT83&lt;&gt;"",'Submission Template'!S$26&lt;&gt;"",'Submission Template'!U83&lt;&gt;""),1,0)</f>
        <v>0</v>
      </c>
      <c r="AS87" s="25">
        <f>IF(AND('Submission Template'!BY83&lt;&gt;"",'Submission Template'!V$26&lt;&gt;"",'Submission Template'!Z83&lt;&gt;""),1,0)</f>
        <v>0</v>
      </c>
      <c r="AT87" s="25"/>
      <c r="AU87" s="25" t="str">
        <f t="shared" si="11"/>
        <v/>
      </c>
      <c r="AV87" s="25" t="str">
        <f t="shared" si="12"/>
        <v/>
      </c>
      <c r="AW87" s="25"/>
      <c r="AX87" s="25" t="str">
        <f>IF('Submission Template'!$C83&lt;&gt;"",IF('Submission Template'!BT83&lt;&gt;"",IF('Submission Template'!U83="yes",AX86+1,AX86),AX86),"")</f>
        <v/>
      </c>
      <c r="AY87" s="25" t="str">
        <f>IF('Submission Template'!$C83&lt;&gt;"",IF('Submission Template'!BY83&lt;&gt;"",IF('Submission Template'!Z83="yes",AY86+1,AY86),AY86),"")</f>
        <v/>
      </c>
      <c r="AZ87" s="25"/>
      <c r="BA87" s="25" t="str">
        <f>IF('Submission Template'!BT83&lt;&gt;"",IF('Submission Template'!U83="yes",1,0),"")</f>
        <v/>
      </c>
      <c r="BB87" s="25" t="str">
        <f>IF('Submission Template'!BY83&lt;&gt;"",IF('Submission Template'!Z83="yes",1,0),"")</f>
        <v/>
      </c>
      <c r="BC87" s="25"/>
      <c r="BD87" s="25" t="str">
        <f>IF(AND('Submission Template'!U83="yes",'Submission Template'!BT83&lt;&gt;""),'Submission Template'!BT83,"")</f>
        <v/>
      </c>
      <c r="BE87" s="25" t="str">
        <f>IF(AND('Submission Template'!Z83="yes",'Submission Template'!BY83&lt;&gt;""),'Submission Template'!BY83,"")</f>
        <v/>
      </c>
      <c r="BF87" s="25"/>
      <c r="BG87" s="25"/>
      <c r="BH87" s="25"/>
      <c r="BI87" s="27"/>
      <c r="BJ87" s="25"/>
      <c r="BK87" s="40" t="str">
        <f>IF(AND($B87&lt;&gt;"",'Submission Template'!$BA$34=1),IF(AND('Submission Template'!U83="yes",$AX87&gt;1,'Submission Template'!BT83&lt;&gt;""),ROUND((($AU87*$E87)/($D87-'Submission Template'!S$26))^2+1,1),""),"")</f>
        <v/>
      </c>
      <c r="BL87" s="40" t="str">
        <f>IF(AND($L87&lt;&gt;"",'Submission Template'!$BB$34=1),IF(AND('Submission Template'!Z83="yes",$AY87&gt;1,'Submission Template'!BY83&lt;&gt;""),ROUND((($AV87*$O87)/($N87-'Submission Template'!V$26))^2+1,1),""),"")</f>
        <v/>
      </c>
      <c r="BM87" s="55">
        <f t="shared" si="3"/>
        <v>8</v>
      </c>
      <c r="BN87" s="6"/>
      <c r="BO87" s="6"/>
      <c r="BP87" s="6"/>
      <c r="BQ87" s="6"/>
      <c r="BR87" s="6"/>
      <c r="BS87" s="6"/>
      <c r="BT87" s="6"/>
      <c r="BU87" s="6"/>
      <c r="BV87" s="6"/>
      <c r="BW87" s="6"/>
      <c r="BX87" s="6"/>
      <c r="BY87" s="6"/>
      <c r="BZ87" s="6"/>
      <c r="CA87" s="6"/>
      <c r="CB87" s="6"/>
      <c r="CC87" s="6"/>
      <c r="CD87" s="6"/>
      <c r="CE87" s="6"/>
      <c r="CF87" s="65">
        <f>IF(AND('Submission Template'!C109="final",'Submission Template'!AH109="yes"),1,0)</f>
        <v>0</v>
      </c>
      <c r="CG87" s="65" t="str">
        <f>IF(AND('Submission Template'!$C109="final",'Submission Template'!$U109="yes",'Submission Template'!$AH109&lt;&gt;"yes"),$D113,$CG86)</f>
        <v/>
      </c>
      <c r="CH87" s="65" t="str">
        <f>IF(AND('Submission Template'!$C109="final",'Submission Template'!$U109="yes",'Submission Template'!$AH109&lt;&gt;"yes"),$C113,$CH86)</f>
        <v/>
      </c>
      <c r="CI87" s="65" t="str">
        <f>IF(AND('Submission Template'!$C109="final",'Submission Template'!$Z109="yes",'Submission Template'!$AH109&lt;&gt;"yes"),$N113,$CI86)</f>
        <v/>
      </c>
      <c r="CJ87" s="65" t="str">
        <f>IF(AND('Submission Template'!$C109="final",'Submission Template'!$Z109="yes",'Submission Template'!$AH109&lt;&gt;"yes"),$M113,$CJ86)</f>
        <v/>
      </c>
      <c r="CK87" s="6"/>
      <c r="CL87" s="6"/>
    </row>
    <row r="88" spans="1:90" x14ac:dyDescent="0.2">
      <c r="A88" s="10"/>
      <c r="B88" s="82" t="str">
        <f>IF('Submission Template'!$BA$34=1,$AX88,"")</f>
        <v/>
      </c>
      <c r="C88" s="83" t="str">
        <f t="shared" si="1"/>
        <v/>
      </c>
      <c r="D88" s="84" t="str">
        <f>IF('Submission Template'!$BA$34=1,IF(AND('Submission Template'!U84="yes",'Submission Template'!BT84&lt;&gt;""),ROUND(AVERAGE(BD$36:BD88),2),""),"")</f>
        <v/>
      </c>
      <c r="E88" s="85" t="str">
        <f>IF('Submission Template'!$BA$34=1,IF($AX88&gt;1,IF(AND('Submission Template'!U84&lt;&gt;"no",'Submission Template'!BT84&lt;&gt;""),STDEV(BD$36:BD88),""),""),"")</f>
        <v/>
      </c>
      <c r="F88" s="86" t="str">
        <f>IF('Submission Template'!$BA$34=1,IF('Submission Template'!BT84&lt;&gt;"",G87,""),"")</f>
        <v/>
      </c>
      <c r="G88" s="86" t="str">
        <f>IF(AND('Submission Template'!$BA$34=1,'Submission Template'!$C84&lt;&gt;""),IF(OR($AX88=1,$AX88=0),0,IF('Submission Template'!$C84="initial",$G87,IF('Submission Template'!U84="yes",MAX(($F88+'Submission Template'!BT84-('Submission Template'!S$26+0.25*$E88)),0),$G87))),"")</f>
        <v/>
      </c>
      <c r="H88" s="86" t="str">
        <f t="shared" si="5"/>
        <v/>
      </c>
      <c r="I88" s="87" t="str">
        <f t="shared" si="6"/>
        <v/>
      </c>
      <c r="J88" s="87" t="str">
        <f t="shared" si="7"/>
        <v/>
      </c>
      <c r="K88" s="88" t="str">
        <f>IF(G88&lt;&gt;"",IF($BA88=1,IF(AND(J88&lt;&gt;1,I88=1,D88&lt;='Submission Template'!S$26),1,0),K87),"")</f>
        <v/>
      </c>
      <c r="L88" s="82" t="str">
        <f>IF('Submission Template'!$BB$34=1,$AY88,"")</f>
        <v/>
      </c>
      <c r="M88" s="83" t="str">
        <f t="shared" si="2"/>
        <v/>
      </c>
      <c r="N88" s="84" t="str">
        <f>IF('Submission Template'!$BB$34=1,IF(AND('Submission Template'!Z84="yes",'Submission Template'!BY84&lt;&gt;""),ROUND(AVERAGE(BE$36:BE88),2),""),"")</f>
        <v/>
      </c>
      <c r="O88" s="85" t="str">
        <f>IF('Submission Template'!$BB$34=1,IF($AY88&gt;1,IF(AND('Submission Template'!Z84&lt;&gt;"no",'Submission Template'!BY84&lt;&gt;""),STDEV(BE$36:BE88),""),""),"")</f>
        <v/>
      </c>
      <c r="P88" s="86" t="str">
        <f>IF('Submission Template'!$BB$34=1,IF('Submission Template'!BY84&lt;&gt;"",Q87,""),"")</f>
        <v/>
      </c>
      <c r="Q88" s="86" t="str">
        <f>IF(AND('Submission Template'!$BB$34=1,'Submission Template'!$C84&lt;&gt;""),IF(OR($AY88=1,$AY88=0),0,IF('Submission Template'!$C84="initial",$Q87,IF('Submission Template'!Z84="yes",MAX(($P88+'Submission Template'!BY84-('Submission Template'!V$26+0.25*$O88)),0),$Q87))),"")</f>
        <v/>
      </c>
      <c r="R88" s="86" t="str">
        <f t="shared" si="8"/>
        <v/>
      </c>
      <c r="S88" s="87" t="str">
        <f t="shared" si="9"/>
        <v/>
      </c>
      <c r="T88" s="87" t="str">
        <f t="shared" si="10"/>
        <v/>
      </c>
      <c r="U88" s="88" t="str">
        <f>IF(Q88&lt;&gt;"",IF($BB88=1,IF(AND(T88&lt;&gt;1,S88=1,N88&lt;='Submission Template'!V$26),1,0),U87),"")</f>
        <v/>
      </c>
      <c r="V88" s="10"/>
      <c r="W88" s="10"/>
      <c r="X88" s="10"/>
      <c r="Y88" s="10"/>
      <c r="Z88" s="10"/>
      <c r="AA88" s="10"/>
      <c r="AB88" s="10"/>
      <c r="AC88" s="10"/>
      <c r="AD88" s="10"/>
      <c r="AE88" s="10"/>
      <c r="AF88" s="148"/>
      <c r="AG88" s="149" t="str">
        <f>IF(AND(OR('Submission Template'!U84="yes",AND('Submission Template'!Z84="yes",'Submission Template'!$P$16="yes")),'Submission Template'!AH84="yes"),"Test cannot be invalid AND included in CumSum",IF(OR(AND($Q88&gt;$R88,$N88&lt;&gt;""),AND($G88&gt;H88,$D88&lt;&gt;"")),"Warning:  CumSum statistic exceeds the Action Limit.",""))</f>
        <v/>
      </c>
      <c r="AH88" s="18"/>
      <c r="AI88" s="18"/>
      <c r="AJ88" s="18"/>
      <c r="AK88" s="150"/>
      <c r="AL88" s="187"/>
      <c r="AM88" s="6"/>
      <c r="AN88" s="6"/>
      <c r="AO88" s="6"/>
      <c r="AP88" s="6"/>
      <c r="AQ88" s="23"/>
      <c r="AR88" s="25">
        <f>IF(AND('Submission Template'!BT84&lt;&gt;"",'Submission Template'!S$26&lt;&gt;"",'Submission Template'!U84&lt;&gt;""),1,0)</f>
        <v>0</v>
      </c>
      <c r="AS88" s="25">
        <f>IF(AND('Submission Template'!BY84&lt;&gt;"",'Submission Template'!V$26&lt;&gt;"",'Submission Template'!Z84&lt;&gt;""),1,0)</f>
        <v>0</v>
      </c>
      <c r="AT88" s="25"/>
      <c r="AU88" s="25" t="str">
        <f t="shared" si="11"/>
        <v/>
      </c>
      <c r="AV88" s="25" t="str">
        <f t="shared" si="12"/>
        <v/>
      </c>
      <c r="AW88" s="25"/>
      <c r="AX88" s="25" t="str">
        <f>IF('Submission Template'!$C84&lt;&gt;"",IF('Submission Template'!BT84&lt;&gt;"",IF('Submission Template'!U84="yes",AX87+1,AX87),AX87),"")</f>
        <v/>
      </c>
      <c r="AY88" s="25" t="str">
        <f>IF('Submission Template'!$C84&lt;&gt;"",IF('Submission Template'!BY84&lt;&gt;"",IF('Submission Template'!Z84="yes",AY87+1,AY87),AY87),"")</f>
        <v/>
      </c>
      <c r="AZ88" s="25"/>
      <c r="BA88" s="25" t="str">
        <f>IF('Submission Template'!BT84&lt;&gt;"",IF('Submission Template'!U84="yes",1,0),"")</f>
        <v/>
      </c>
      <c r="BB88" s="25" t="str">
        <f>IF('Submission Template'!BY84&lt;&gt;"",IF('Submission Template'!Z84="yes",1,0),"")</f>
        <v/>
      </c>
      <c r="BC88" s="25"/>
      <c r="BD88" s="25" t="str">
        <f>IF(AND('Submission Template'!U84="yes",'Submission Template'!BT84&lt;&gt;""),'Submission Template'!BT84,"")</f>
        <v/>
      </c>
      <c r="BE88" s="25" t="str">
        <f>IF(AND('Submission Template'!Z84="yes",'Submission Template'!BY84&lt;&gt;""),'Submission Template'!BY84,"")</f>
        <v/>
      </c>
      <c r="BF88" s="25"/>
      <c r="BG88" s="25"/>
      <c r="BH88" s="25"/>
      <c r="BI88" s="27"/>
      <c r="BJ88" s="25"/>
      <c r="BK88" s="40" t="str">
        <f>IF(AND($B88&lt;&gt;"",'Submission Template'!$BA$34=1),IF(AND('Submission Template'!U84="yes",$AX88&gt;1,'Submission Template'!BT84&lt;&gt;""),ROUND((($AU88*$E88)/($D88-'Submission Template'!S$26))^2+1,1),""),"")</f>
        <v/>
      </c>
      <c r="BL88" s="40" t="str">
        <f>IF(AND($L88&lt;&gt;"",'Submission Template'!$BB$34=1),IF(AND('Submission Template'!Z84="yes",$AY88&gt;1,'Submission Template'!BY84&lt;&gt;""),ROUND((($AV88*$O88)/($N88-'Submission Template'!V$26))^2+1,1),""),"")</f>
        <v/>
      </c>
      <c r="BM88" s="55">
        <f t="shared" si="3"/>
        <v>8</v>
      </c>
      <c r="BN88" s="6"/>
      <c r="BO88" s="6"/>
      <c r="BP88" s="6"/>
      <c r="BQ88" s="6"/>
      <c r="BR88" s="6"/>
      <c r="BS88" s="6"/>
      <c r="BT88" s="6"/>
      <c r="BU88" s="6"/>
      <c r="BV88" s="6"/>
      <c r="BW88" s="6"/>
      <c r="BX88" s="6"/>
      <c r="BY88" s="6"/>
      <c r="BZ88" s="6"/>
      <c r="CA88" s="6"/>
      <c r="CB88" s="6"/>
      <c r="CC88" s="6"/>
      <c r="CD88" s="6"/>
      <c r="CE88" s="6"/>
      <c r="CF88" s="65">
        <f>IF(AND('Submission Template'!C110="final",'Submission Template'!AH110="yes"),1,0)</f>
        <v>0</v>
      </c>
      <c r="CG88" s="65" t="str">
        <f>IF(AND('Submission Template'!$C110="final",'Submission Template'!$U110="yes",'Submission Template'!$AH110&lt;&gt;"yes"),$D114,$CG87)</f>
        <v/>
      </c>
      <c r="CH88" s="65" t="str">
        <f>IF(AND('Submission Template'!$C110="final",'Submission Template'!$U110="yes",'Submission Template'!$AH110&lt;&gt;"yes"),$C114,$CH87)</f>
        <v/>
      </c>
      <c r="CI88" s="65" t="str">
        <f>IF(AND('Submission Template'!$C110="final",'Submission Template'!$Z110="yes",'Submission Template'!$AH110&lt;&gt;"yes"),$N114,$CI87)</f>
        <v/>
      </c>
      <c r="CJ88" s="65" t="str">
        <f>IF(AND('Submission Template'!$C110="final",'Submission Template'!$Z110="yes",'Submission Template'!$AH110&lt;&gt;"yes"),$M114,$CJ87)</f>
        <v/>
      </c>
      <c r="CK88" s="6"/>
      <c r="CL88" s="6"/>
    </row>
    <row r="89" spans="1:90" x14ac:dyDescent="0.2">
      <c r="A89" s="10"/>
      <c r="B89" s="82" t="str">
        <f>IF('Submission Template'!$BA$34=1,$AX89,"")</f>
        <v/>
      </c>
      <c r="C89" s="83" t="str">
        <f t="shared" si="1"/>
        <v/>
      </c>
      <c r="D89" s="84" t="str">
        <f>IF('Submission Template'!$BA$34=1,IF(AND('Submission Template'!U85="yes",'Submission Template'!BT85&lt;&gt;""),ROUND(AVERAGE(BD$36:BD89),2),""),"")</f>
        <v/>
      </c>
      <c r="E89" s="85" t="str">
        <f>IF('Submission Template'!$BA$34=1,IF($AX89&gt;1,IF(AND('Submission Template'!U85&lt;&gt;"no",'Submission Template'!BT85&lt;&gt;""),STDEV(BD$36:BD89),""),""),"")</f>
        <v/>
      </c>
      <c r="F89" s="86" t="str">
        <f>IF('Submission Template'!$BA$34=1,IF('Submission Template'!BT85&lt;&gt;"",G88,""),"")</f>
        <v/>
      </c>
      <c r="G89" s="86" t="str">
        <f>IF(AND('Submission Template'!$BA$34=1,'Submission Template'!$C85&lt;&gt;""),IF(OR($AX89=1,$AX89=0),0,IF('Submission Template'!$C85="initial",$G88,IF('Submission Template'!U85="yes",MAX(($F89+'Submission Template'!BT85-('Submission Template'!S$26+0.25*$E89)),0),$G88))),"")</f>
        <v/>
      </c>
      <c r="H89" s="86" t="str">
        <f t="shared" si="5"/>
        <v/>
      </c>
      <c r="I89" s="87" t="str">
        <f t="shared" si="6"/>
        <v/>
      </c>
      <c r="J89" s="87" t="str">
        <f t="shared" si="7"/>
        <v/>
      </c>
      <c r="K89" s="88" t="str">
        <f>IF(G89&lt;&gt;"",IF($BA89=1,IF(AND(J89&lt;&gt;1,I89=1,D89&lt;='Submission Template'!S$26),1,0),K88),"")</f>
        <v/>
      </c>
      <c r="L89" s="82" t="str">
        <f>IF('Submission Template'!$BB$34=1,$AY89,"")</f>
        <v/>
      </c>
      <c r="M89" s="83" t="str">
        <f t="shared" si="2"/>
        <v/>
      </c>
      <c r="N89" s="84" t="str">
        <f>IF('Submission Template'!$BB$34=1,IF(AND('Submission Template'!Z85="yes",'Submission Template'!BY85&lt;&gt;""),ROUND(AVERAGE(BE$36:BE89),2),""),"")</f>
        <v/>
      </c>
      <c r="O89" s="85" t="str">
        <f>IF('Submission Template'!$BB$34=1,IF($AY89&gt;1,IF(AND('Submission Template'!Z85&lt;&gt;"no",'Submission Template'!BY85&lt;&gt;""),STDEV(BE$36:BE89),""),""),"")</f>
        <v/>
      </c>
      <c r="P89" s="86" t="str">
        <f>IF('Submission Template'!$BB$34=1,IF('Submission Template'!BY85&lt;&gt;"",Q88,""),"")</f>
        <v/>
      </c>
      <c r="Q89" s="86" t="str">
        <f>IF(AND('Submission Template'!$BB$34=1,'Submission Template'!$C85&lt;&gt;""),IF(OR($AY89=1,$AY89=0),0,IF('Submission Template'!$C85="initial",$Q88,IF('Submission Template'!Z85="yes",MAX(($P89+'Submission Template'!BY85-('Submission Template'!V$26+0.25*$O89)),0),$Q88))),"")</f>
        <v/>
      </c>
      <c r="R89" s="86" t="str">
        <f t="shared" si="8"/>
        <v/>
      </c>
      <c r="S89" s="87" t="str">
        <f t="shared" si="9"/>
        <v/>
      </c>
      <c r="T89" s="87" t="str">
        <f t="shared" si="10"/>
        <v/>
      </c>
      <c r="U89" s="88" t="str">
        <f>IF(Q89&lt;&gt;"",IF($BB89=1,IF(AND(T89&lt;&gt;1,S89=1,N89&lt;='Submission Template'!V$26),1,0),U88),"")</f>
        <v/>
      </c>
      <c r="V89" s="10"/>
      <c r="W89" s="10"/>
      <c r="X89" s="10"/>
      <c r="Y89" s="10"/>
      <c r="Z89" s="10"/>
      <c r="AA89" s="10"/>
      <c r="AB89" s="10"/>
      <c r="AC89" s="10"/>
      <c r="AD89" s="10"/>
      <c r="AE89" s="10"/>
      <c r="AF89" s="148"/>
      <c r="AG89" s="149" t="str">
        <f>IF(AND(OR('Submission Template'!U85="yes",AND('Submission Template'!Z85="yes",'Submission Template'!$P$16="yes")),'Submission Template'!AH85="yes"),"Test cannot be invalid AND included in CumSum",IF(OR(AND($Q89&gt;$R89,$N89&lt;&gt;""),AND($G89&gt;H89,$D89&lt;&gt;"")),"Warning:  CumSum statistic exceeds the Action Limit.",""))</f>
        <v/>
      </c>
      <c r="AH89" s="18"/>
      <c r="AI89" s="18"/>
      <c r="AJ89" s="18"/>
      <c r="AK89" s="150"/>
      <c r="AL89" s="187"/>
      <c r="AM89" s="6"/>
      <c r="AN89" s="6"/>
      <c r="AO89" s="6"/>
      <c r="AP89" s="6"/>
      <c r="AQ89" s="23"/>
      <c r="AR89" s="25">
        <f>IF(AND('Submission Template'!BT85&lt;&gt;"",'Submission Template'!S$26&lt;&gt;"",'Submission Template'!U85&lt;&gt;""),1,0)</f>
        <v>0</v>
      </c>
      <c r="AS89" s="25">
        <f>IF(AND('Submission Template'!BY85&lt;&gt;"",'Submission Template'!V$26&lt;&gt;"",'Submission Template'!Z85&lt;&gt;""),1,0)</f>
        <v>0</v>
      </c>
      <c r="AT89" s="25"/>
      <c r="AU89" s="25" t="str">
        <f t="shared" si="11"/>
        <v/>
      </c>
      <c r="AV89" s="25" t="str">
        <f t="shared" si="12"/>
        <v/>
      </c>
      <c r="AW89" s="25"/>
      <c r="AX89" s="25" t="str">
        <f>IF('Submission Template'!$C85&lt;&gt;"",IF('Submission Template'!BT85&lt;&gt;"",IF('Submission Template'!U85="yes",AX88+1,AX88),AX88),"")</f>
        <v/>
      </c>
      <c r="AY89" s="25" t="str">
        <f>IF('Submission Template'!$C85&lt;&gt;"",IF('Submission Template'!BY85&lt;&gt;"",IF('Submission Template'!Z85="yes",AY88+1,AY88),AY88),"")</f>
        <v/>
      </c>
      <c r="AZ89" s="25"/>
      <c r="BA89" s="25" t="str">
        <f>IF('Submission Template'!BT85&lt;&gt;"",IF('Submission Template'!U85="yes",1,0),"")</f>
        <v/>
      </c>
      <c r="BB89" s="25" t="str">
        <f>IF('Submission Template'!BY85&lt;&gt;"",IF('Submission Template'!Z85="yes",1,0),"")</f>
        <v/>
      </c>
      <c r="BC89" s="25"/>
      <c r="BD89" s="25" t="str">
        <f>IF(AND('Submission Template'!U85="yes",'Submission Template'!BT85&lt;&gt;""),'Submission Template'!BT85,"")</f>
        <v/>
      </c>
      <c r="BE89" s="25" t="str">
        <f>IF(AND('Submission Template'!Z85="yes",'Submission Template'!BY85&lt;&gt;""),'Submission Template'!BY85,"")</f>
        <v/>
      </c>
      <c r="BF89" s="25"/>
      <c r="BG89" s="25"/>
      <c r="BH89" s="25"/>
      <c r="BI89" s="27"/>
      <c r="BJ89" s="25"/>
      <c r="BK89" s="40" t="str">
        <f>IF(AND($B89&lt;&gt;"",'Submission Template'!$BA$34=1),IF(AND('Submission Template'!U85="yes",$AX89&gt;1,'Submission Template'!BT85&lt;&gt;""),ROUND((($AU89*$E89)/($D89-'Submission Template'!S$26))^2+1,1),""),"")</f>
        <v/>
      </c>
      <c r="BL89" s="40" t="str">
        <f>IF(AND($L89&lt;&gt;"",'Submission Template'!$BB$34=1),IF(AND('Submission Template'!Z85="yes",$AY89&gt;1,'Submission Template'!BY85&lt;&gt;""),ROUND((($AV89*$O89)/($N89-'Submission Template'!V$26))^2+1,1),""),"")</f>
        <v/>
      </c>
      <c r="BM89" s="55">
        <f t="shared" si="3"/>
        <v>8</v>
      </c>
      <c r="BN89" s="6"/>
      <c r="BO89" s="6"/>
      <c r="BP89" s="6"/>
      <c r="BQ89" s="6"/>
      <c r="BR89" s="6"/>
      <c r="BS89" s="6"/>
      <c r="BT89" s="6"/>
      <c r="BU89" s="6"/>
      <c r="BV89" s="6"/>
      <c r="BW89" s="6"/>
      <c r="BX89" s="6"/>
      <c r="BY89" s="6"/>
      <c r="BZ89" s="6"/>
      <c r="CA89" s="6"/>
      <c r="CB89" s="6"/>
      <c r="CC89" s="6"/>
      <c r="CD89" s="6"/>
      <c r="CE89" s="6"/>
      <c r="CF89" s="65">
        <f>IF(AND('Submission Template'!C111="final",'Submission Template'!AH111="yes"),1,0)</f>
        <v>0</v>
      </c>
      <c r="CG89" s="65" t="str">
        <f>IF(AND('Submission Template'!$C111="final",'Submission Template'!$U111="yes",'Submission Template'!$AH111&lt;&gt;"yes"),$D115,$CG88)</f>
        <v/>
      </c>
      <c r="CH89" s="65" t="str">
        <f>IF(AND('Submission Template'!$C111="final",'Submission Template'!$U111="yes",'Submission Template'!$AH111&lt;&gt;"yes"),$C115,$CH88)</f>
        <v/>
      </c>
      <c r="CI89" s="65" t="str">
        <f>IF(AND('Submission Template'!$C111="final",'Submission Template'!$Z111="yes",'Submission Template'!$AH111&lt;&gt;"yes"),$N115,$CI88)</f>
        <v/>
      </c>
      <c r="CJ89" s="65" t="str">
        <f>IF(AND('Submission Template'!$C111="final",'Submission Template'!$Z111="yes",'Submission Template'!$AH111&lt;&gt;"yes"),$M115,$CJ88)</f>
        <v/>
      </c>
      <c r="CK89" s="6"/>
      <c r="CL89" s="6"/>
    </row>
    <row r="90" spans="1:90" x14ac:dyDescent="0.2">
      <c r="A90" s="10"/>
      <c r="B90" s="82" t="str">
        <f>IF('Submission Template'!$BA$34=1,$AX90,"")</f>
        <v/>
      </c>
      <c r="C90" s="83" t="str">
        <f t="shared" si="1"/>
        <v/>
      </c>
      <c r="D90" s="84" t="str">
        <f>IF('Submission Template'!$BA$34=1,IF(AND('Submission Template'!U86="yes",'Submission Template'!BT86&lt;&gt;""),ROUND(AVERAGE(BD$36:BD90),2),""),"")</f>
        <v/>
      </c>
      <c r="E90" s="85" t="str">
        <f>IF('Submission Template'!$BA$34=1,IF($AX90&gt;1,IF(AND('Submission Template'!U86&lt;&gt;"no",'Submission Template'!BT86&lt;&gt;""),STDEV(BD$36:BD90),""),""),"")</f>
        <v/>
      </c>
      <c r="F90" s="86" t="str">
        <f>IF('Submission Template'!$BA$34=1,IF('Submission Template'!BT86&lt;&gt;"",G89,""),"")</f>
        <v/>
      </c>
      <c r="G90" s="86" t="str">
        <f>IF(AND('Submission Template'!$BA$34=1,'Submission Template'!$C86&lt;&gt;""),IF(OR($AX90=1,$AX90=0),0,IF('Submission Template'!$C86="initial",$G89,IF('Submission Template'!U86="yes",MAX(($F90+'Submission Template'!BT86-('Submission Template'!S$26+0.25*$E90)),0),$G89))),"")</f>
        <v/>
      </c>
      <c r="H90" s="86" t="str">
        <f t="shared" si="5"/>
        <v/>
      </c>
      <c r="I90" s="87" t="str">
        <f t="shared" si="6"/>
        <v/>
      </c>
      <c r="J90" s="87" t="str">
        <f t="shared" si="7"/>
        <v/>
      </c>
      <c r="K90" s="88" t="str">
        <f>IF(G90&lt;&gt;"",IF($BA90=1,IF(AND(J90&lt;&gt;1,I90=1,D90&lt;='Submission Template'!S$26),1,0),K89),"")</f>
        <v/>
      </c>
      <c r="L90" s="82" t="str">
        <f>IF('Submission Template'!$BB$34=1,$AY90,"")</f>
        <v/>
      </c>
      <c r="M90" s="83" t="str">
        <f t="shared" si="2"/>
        <v/>
      </c>
      <c r="N90" s="84" t="str">
        <f>IF('Submission Template'!$BB$34=1,IF(AND('Submission Template'!Z86="yes",'Submission Template'!BY86&lt;&gt;""),ROUND(AVERAGE(BE$36:BE90),2),""),"")</f>
        <v/>
      </c>
      <c r="O90" s="85" t="str">
        <f>IF('Submission Template'!$BB$34=1,IF($AY90&gt;1,IF(AND('Submission Template'!Z86&lt;&gt;"no",'Submission Template'!BY86&lt;&gt;""),STDEV(BE$36:BE90),""),""),"")</f>
        <v/>
      </c>
      <c r="P90" s="86" t="str">
        <f>IF('Submission Template'!$BB$34=1,IF('Submission Template'!BY86&lt;&gt;"",Q89,""),"")</f>
        <v/>
      </c>
      <c r="Q90" s="86" t="str">
        <f>IF(AND('Submission Template'!$BB$34=1,'Submission Template'!$C86&lt;&gt;""),IF(OR($AY90=1,$AY90=0),0,IF('Submission Template'!$C86="initial",$Q89,IF('Submission Template'!Z86="yes",MAX(($P90+'Submission Template'!BY86-('Submission Template'!V$26+0.25*$O90)),0),$Q89))),"")</f>
        <v/>
      </c>
      <c r="R90" s="86" t="str">
        <f t="shared" si="8"/>
        <v/>
      </c>
      <c r="S90" s="87" t="str">
        <f t="shared" si="9"/>
        <v/>
      </c>
      <c r="T90" s="87" t="str">
        <f t="shared" si="10"/>
        <v/>
      </c>
      <c r="U90" s="88" t="str">
        <f>IF(Q90&lt;&gt;"",IF($BB90=1,IF(AND(T90&lt;&gt;1,S90=1,N90&lt;='Submission Template'!V$26),1,0),U89),"")</f>
        <v/>
      </c>
      <c r="V90" s="10"/>
      <c r="W90" s="10"/>
      <c r="X90" s="10"/>
      <c r="Y90" s="10"/>
      <c r="Z90" s="10"/>
      <c r="AA90" s="10"/>
      <c r="AB90" s="10"/>
      <c r="AC90" s="10"/>
      <c r="AD90" s="10"/>
      <c r="AE90" s="10"/>
      <c r="AF90" s="148"/>
      <c r="AG90" s="149" t="str">
        <f>IF(AND(OR('Submission Template'!U86="yes",AND('Submission Template'!Z86="yes",'Submission Template'!$P$16="yes")),'Submission Template'!AH86="yes"),"Test cannot be invalid AND included in CumSum",IF(OR(AND($Q90&gt;$R90,$N90&lt;&gt;""),AND($G90&gt;H90,$D90&lt;&gt;"")),"Warning:  CumSum statistic exceeds the Action Limit.",""))</f>
        <v/>
      </c>
      <c r="AH90" s="18"/>
      <c r="AI90" s="18"/>
      <c r="AJ90" s="18"/>
      <c r="AK90" s="150"/>
      <c r="AL90" s="187"/>
      <c r="AM90" s="6"/>
      <c r="AN90" s="6"/>
      <c r="AO90" s="6"/>
      <c r="AP90" s="6"/>
      <c r="AQ90" s="23"/>
      <c r="AR90" s="25">
        <f>IF(AND('Submission Template'!BT86&lt;&gt;"",'Submission Template'!S$26&lt;&gt;"",'Submission Template'!U86&lt;&gt;""),1,0)</f>
        <v>0</v>
      </c>
      <c r="AS90" s="25">
        <f>IF(AND('Submission Template'!BY86&lt;&gt;"",'Submission Template'!V$26&lt;&gt;"",'Submission Template'!Z86&lt;&gt;""),1,0)</f>
        <v>0</v>
      </c>
      <c r="AT90" s="25"/>
      <c r="AU90" s="25" t="str">
        <f t="shared" si="11"/>
        <v/>
      </c>
      <c r="AV90" s="25" t="str">
        <f t="shared" si="12"/>
        <v/>
      </c>
      <c r="AW90" s="25"/>
      <c r="AX90" s="25" t="str">
        <f>IF('Submission Template'!$C86&lt;&gt;"",IF('Submission Template'!BT86&lt;&gt;"",IF('Submission Template'!U86="yes",AX89+1,AX89),AX89),"")</f>
        <v/>
      </c>
      <c r="AY90" s="25" t="str">
        <f>IF('Submission Template'!$C86&lt;&gt;"",IF('Submission Template'!BY86&lt;&gt;"",IF('Submission Template'!Z86="yes",AY89+1,AY89),AY89),"")</f>
        <v/>
      </c>
      <c r="AZ90" s="25"/>
      <c r="BA90" s="25" t="str">
        <f>IF('Submission Template'!BT86&lt;&gt;"",IF('Submission Template'!U86="yes",1,0),"")</f>
        <v/>
      </c>
      <c r="BB90" s="25" t="str">
        <f>IF('Submission Template'!BY86&lt;&gt;"",IF('Submission Template'!Z86="yes",1,0),"")</f>
        <v/>
      </c>
      <c r="BC90" s="25"/>
      <c r="BD90" s="25" t="str">
        <f>IF(AND('Submission Template'!U86="yes",'Submission Template'!BT86&lt;&gt;""),'Submission Template'!BT86,"")</f>
        <v/>
      </c>
      <c r="BE90" s="25" t="str">
        <f>IF(AND('Submission Template'!Z86="yes",'Submission Template'!BY86&lt;&gt;""),'Submission Template'!BY86,"")</f>
        <v/>
      </c>
      <c r="BF90" s="25"/>
      <c r="BG90" s="25"/>
      <c r="BH90" s="25"/>
      <c r="BI90" s="27"/>
      <c r="BJ90" s="25"/>
      <c r="BK90" s="40" t="str">
        <f>IF(AND($B90&lt;&gt;"",'Submission Template'!$BA$34=1),IF(AND('Submission Template'!U86="yes",$AX90&gt;1,'Submission Template'!BT86&lt;&gt;""),ROUND((($AU90*$E90)/($D90-'Submission Template'!S$26))^2+1,1),""),"")</f>
        <v/>
      </c>
      <c r="BL90" s="40" t="str">
        <f>IF(AND($L90&lt;&gt;"",'Submission Template'!$BB$34=1),IF(AND('Submission Template'!Z86="yes",$AY90&gt;1,'Submission Template'!BY86&lt;&gt;""),ROUND((($AV90*$O90)/($N90-'Submission Template'!V$26))^2+1,1),""),"")</f>
        <v/>
      </c>
      <c r="BM90" s="55">
        <f t="shared" si="3"/>
        <v>8</v>
      </c>
      <c r="BN90" s="6"/>
      <c r="BO90" s="6"/>
      <c r="BP90" s="6"/>
      <c r="BQ90" s="6"/>
      <c r="BR90" s="6"/>
      <c r="BS90" s="6"/>
      <c r="BT90" s="6"/>
      <c r="BU90" s="6"/>
      <c r="BV90" s="6"/>
      <c r="BW90" s="6"/>
      <c r="BX90" s="6"/>
      <c r="BY90" s="6"/>
      <c r="BZ90" s="6"/>
      <c r="CA90" s="6"/>
      <c r="CB90" s="6"/>
      <c r="CC90" s="6"/>
      <c r="CD90" s="6"/>
      <c r="CE90" s="6"/>
      <c r="CF90" s="65">
        <f>IF(AND('Submission Template'!C112="final",'Submission Template'!AH112="yes"),1,0)</f>
        <v>0</v>
      </c>
      <c r="CG90" s="65" t="str">
        <f>IF(AND('Submission Template'!$C112="final",'Submission Template'!$U112="yes",'Submission Template'!$AH112&lt;&gt;"yes"),$D116,$CG89)</f>
        <v/>
      </c>
      <c r="CH90" s="65" t="str">
        <f>IF(AND('Submission Template'!$C112="final",'Submission Template'!$U112="yes",'Submission Template'!$AH112&lt;&gt;"yes"),$C116,$CH89)</f>
        <v/>
      </c>
      <c r="CI90" s="65" t="str">
        <f>IF(AND('Submission Template'!$C112="final",'Submission Template'!$Z112="yes",'Submission Template'!$AH112&lt;&gt;"yes"),$N116,$CI89)</f>
        <v/>
      </c>
      <c r="CJ90" s="65" t="str">
        <f>IF(AND('Submission Template'!$C112="final",'Submission Template'!$Z112="yes",'Submission Template'!$AH112&lt;&gt;"yes"),$M116,$CJ89)</f>
        <v/>
      </c>
      <c r="CK90" s="6"/>
      <c r="CL90" s="6"/>
    </row>
    <row r="91" spans="1:90" x14ac:dyDescent="0.2">
      <c r="A91" s="10"/>
      <c r="B91" s="82" t="str">
        <f>IF('Submission Template'!$BA$34=1,$AX91,"")</f>
        <v/>
      </c>
      <c r="C91" s="83" t="str">
        <f t="shared" si="1"/>
        <v/>
      </c>
      <c r="D91" s="84" t="str">
        <f>IF('Submission Template'!$BA$34=1,IF(AND('Submission Template'!U87="yes",'Submission Template'!BT87&lt;&gt;""),ROUND(AVERAGE(BD$36:BD91),2),""),"")</f>
        <v/>
      </c>
      <c r="E91" s="85" t="str">
        <f>IF('Submission Template'!$BA$34=1,IF($AX91&gt;1,IF(AND('Submission Template'!U87&lt;&gt;"no",'Submission Template'!BT87&lt;&gt;""),STDEV(BD$36:BD91),""),""),"")</f>
        <v/>
      </c>
      <c r="F91" s="86" t="str">
        <f>IF('Submission Template'!$BA$34=1,IF('Submission Template'!BT87&lt;&gt;"",G90,""),"")</f>
        <v/>
      </c>
      <c r="G91" s="86" t="str">
        <f>IF(AND('Submission Template'!$BA$34=1,'Submission Template'!$C87&lt;&gt;""),IF(OR($AX91=1,$AX91=0),0,IF('Submission Template'!$C87="initial",$G90,IF('Submission Template'!U87="yes",MAX(($F91+'Submission Template'!BT87-('Submission Template'!S$26+0.25*$E91)),0),$G90))),"")</f>
        <v/>
      </c>
      <c r="H91" s="86" t="str">
        <f t="shared" si="5"/>
        <v/>
      </c>
      <c r="I91" s="87" t="str">
        <f t="shared" si="6"/>
        <v/>
      </c>
      <c r="J91" s="87" t="str">
        <f t="shared" si="7"/>
        <v/>
      </c>
      <c r="K91" s="88" t="str">
        <f>IF(G91&lt;&gt;"",IF($BA91=1,IF(AND(J91&lt;&gt;1,I91=1,D91&lt;='Submission Template'!S$26),1,0),K90),"")</f>
        <v/>
      </c>
      <c r="L91" s="82" t="str">
        <f>IF('Submission Template'!$BB$34=1,$AY91,"")</f>
        <v/>
      </c>
      <c r="M91" s="83" t="str">
        <f t="shared" si="2"/>
        <v/>
      </c>
      <c r="N91" s="84" t="str">
        <f>IF('Submission Template'!$BB$34=1,IF(AND('Submission Template'!Z87="yes",'Submission Template'!BY87&lt;&gt;""),ROUND(AVERAGE(BE$36:BE91),2),""),"")</f>
        <v/>
      </c>
      <c r="O91" s="85" t="str">
        <f>IF('Submission Template'!$BB$34=1,IF($AY91&gt;1,IF(AND('Submission Template'!Z87&lt;&gt;"no",'Submission Template'!BY87&lt;&gt;""),STDEV(BE$36:BE91),""),""),"")</f>
        <v/>
      </c>
      <c r="P91" s="86" t="str">
        <f>IF('Submission Template'!$BB$34=1,IF('Submission Template'!BY87&lt;&gt;"",Q90,""),"")</f>
        <v/>
      </c>
      <c r="Q91" s="86" t="str">
        <f>IF(AND('Submission Template'!$BB$34=1,'Submission Template'!$C87&lt;&gt;""),IF(OR($AY91=1,$AY91=0),0,IF('Submission Template'!$C87="initial",$Q90,IF('Submission Template'!Z87="yes",MAX(($P91+'Submission Template'!BY87-('Submission Template'!V$26+0.25*$O91)),0),$Q90))),"")</f>
        <v/>
      </c>
      <c r="R91" s="86" t="str">
        <f t="shared" si="8"/>
        <v/>
      </c>
      <c r="S91" s="87" t="str">
        <f t="shared" si="9"/>
        <v/>
      </c>
      <c r="T91" s="87" t="str">
        <f t="shared" si="10"/>
        <v/>
      </c>
      <c r="U91" s="88" t="str">
        <f>IF(Q91&lt;&gt;"",IF($BB91=1,IF(AND(T91&lt;&gt;1,S91=1,N91&lt;='Submission Template'!V$26),1,0),U90),"")</f>
        <v/>
      </c>
      <c r="V91" s="10"/>
      <c r="W91" s="10"/>
      <c r="X91" s="10"/>
      <c r="Y91" s="10"/>
      <c r="Z91" s="10"/>
      <c r="AA91" s="10"/>
      <c r="AB91" s="10"/>
      <c r="AC91" s="10"/>
      <c r="AD91" s="10"/>
      <c r="AE91" s="10"/>
      <c r="AF91" s="148"/>
      <c r="AG91" s="149" t="str">
        <f>IF(AND(OR('Submission Template'!U87="yes",AND('Submission Template'!Z87="yes",'Submission Template'!$P$16="yes")),'Submission Template'!AH87="yes"),"Test cannot be invalid AND included in CumSum",IF(OR(AND($Q91&gt;$R91,$N91&lt;&gt;""),AND($G91&gt;H91,$D91&lt;&gt;"")),"Warning:  CumSum statistic exceeds the Action Limit.",""))</f>
        <v/>
      </c>
      <c r="AH91" s="18"/>
      <c r="AI91" s="18"/>
      <c r="AJ91" s="18"/>
      <c r="AK91" s="150"/>
      <c r="AL91" s="187"/>
      <c r="AM91" s="6"/>
      <c r="AN91" s="6"/>
      <c r="AO91" s="6"/>
      <c r="AP91" s="6"/>
      <c r="AQ91" s="23"/>
      <c r="AR91" s="25">
        <f>IF(AND('Submission Template'!BT87&lt;&gt;"",'Submission Template'!S$26&lt;&gt;"",'Submission Template'!U87&lt;&gt;""),1,0)</f>
        <v>0</v>
      </c>
      <c r="AS91" s="25">
        <f>IF(AND('Submission Template'!BY87&lt;&gt;"",'Submission Template'!V$26&lt;&gt;"",'Submission Template'!Z87&lt;&gt;""),1,0)</f>
        <v>0</v>
      </c>
      <c r="AT91" s="25"/>
      <c r="AU91" s="25" t="str">
        <f t="shared" si="11"/>
        <v/>
      </c>
      <c r="AV91" s="25" t="str">
        <f t="shared" si="12"/>
        <v/>
      </c>
      <c r="AW91" s="25"/>
      <c r="AX91" s="25" t="str">
        <f>IF('Submission Template'!$C87&lt;&gt;"",IF('Submission Template'!BT87&lt;&gt;"",IF('Submission Template'!U87="yes",AX90+1,AX90),AX90),"")</f>
        <v/>
      </c>
      <c r="AY91" s="25" t="str">
        <f>IF('Submission Template'!$C87&lt;&gt;"",IF('Submission Template'!BY87&lt;&gt;"",IF('Submission Template'!Z87="yes",AY90+1,AY90),AY90),"")</f>
        <v/>
      </c>
      <c r="AZ91" s="25"/>
      <c r="BA91" s="25" t="str">
        <f>IF('Submission Template'!BT87&lt;&gt;"",IF('Submission Template'!U87="yes",1,0),"")</f>
        <v/>
      </c>
      <c r="BB91" s="25" t="str">
        <f>IF('Submission Template'!BY87&lt;&gt;"",IF('Submission Template'!Z87="yes",1,0),"")</f>
        <v/>
      </c>
      <c r="BC91" s="25"/>
      <c r="BD91" s="25" t="str">
        <f>IF(AND('Submission Template'!U87="yes",'Submission Template'!BT87&lt;&gt;""),'Submission Template'!BT87,"")</f>
        <v/>
      </c>
      <c r="BE91" s="25" t="str">
        <f>IF(AND('Submission Template'!Z87="yes",'Submission Template'!BY87&lt;&gt;""),'Submission Template'!BY87,"")</f>
        <v/>
      </c>
      <c r="BF91" s="25"/>
      <c r="BG91" s="25"/>
      <c r="BH91" s="25"/>
      <c r="BI91" s="27"/>
      <c r="BJ91" s="25"/>
      <c r="BK91" s="40" t="str">
        <f>IF(AND($B91&lt;&gt;"",'Submission Template'!$BA$34=1),IF(AND('Submission Template'!U87="yes",$AX91&gt;1,'Submission Template'!BT87&lt;&gt;""),ROUND((($AU91*$E91)/($D91-'Submission Template'!S$26))^2+1,1),""),"")</f>
        <v/>
      </c>
      <c r="BL91" s="40" t="str">
        <f>IF(AND($L91&lt;&gt;"",'Submission Template'!$BB$34=1),IF(AND('Submission Template'!Z87="yes",$AY91&gt;1,'Submission Template'!BY87&lt;&gt;""),ROUND((($AV91*$O91)/($N91-'Submission Template'!V$26))^2+1,1),""),"")</f>
        <v/>
      </c>
      <c r="BM91" s="55">
        <f t="shared" si="3"/>
        <v>8</v>
      </c>
      <c r="BN91" s="6"/>
      <c r="BO91" s="6"/>
      <c r="BP91" s="6"/>
      <c r="BQ91" s="6"/>
      <c r="BR91" s="6"/>
      <c r="BS91" s="6"/>
      <c r="BT91" s="6"/>
      <c r="BU91" s="6"/>
      <c r="BV91" s="6"/>
      <c r="BW91" s="6"/>
      <c r="BX91" s="6"/>
      <c r="BY91" s="6"/>
      <c r="BZ91" s="6"/>
      <c r="CA91" s="6"/>
      <c r="CB91" s="6"/>
      <c r="CC91" s="6"/>
      <c r="CD91" s="6"/>
      <c r="CE91" s="6"/>
      <c r="CF91" s="65">
        <f>IF(AND('Submission Template'!C113="final",'Submission Template'!AH113="yes"),1,0)</f>
        <v>0</v>
      </c>
      <c r="CG91" s="65" t="str">
        <f>IF(AND('Submission Template'!$C113="final",'Submission Template'!$U113="yes",'Submission Template'!$AH113&lt;&gt;"yes"),$D117,$CG90)</f>
        <v/>
      </c>
      <c r="CH91" s="65" t="str">
        <f>IF(AND('Submission Template'!$C113="final",'Submission Template'!$U113="yes",'Submission Template'!$AH113&lt;&gt;"yes"),$C117,$CH90)</f>
        <v/>
      </c>
      <c r="CI91" s="65" t="str">
        <f>IF(AND('Submission Template'!$C113="final",'Submission Template'!$Z113="yes",'Submission Template'!$AH113&lt;&gt;"yes"),$N117,$CI90)</f>
        <v/>
      </c>
      <c r="CJ91" s="65" t="str">
        <f>IF(AND('Submission Template'!$C113="final",'Submission Template'!$Z113="yes",'Submission Template'!$AH113&lt;&gt;"yes"),$M117,$CJ90)</f>
        <v/>
      </c>
      <c r="CK91" s="6"/>
      <c r="CL91" s="6"/>
    </row>
    <row r="92" spans="1:90" x14ac:dyDescent="0.2">
      <c r="A92" s="10"/>
      <c r="B92" s="82" t="str">
        <f>IF('Submission Template'!$BA$34=1,$AX92,"")</f>
        <v/>
      </c>
      <c r="C92" s="83" t="str">
        <f t="shared" si="1"/>
        <v/>
      </c>
      <c r="D92" s="84" t="str">
        <f>IF('Submission Template'!$BA$34=1,IF(AND('Submission Template'!U88="yes",'Submission Template'!BT88&lt;&gt;""),ROUND(AVERAGE(BD$36:BD92),2),""),"")</f>
        <v/>
      </c>
      <c r="E92" s="85" t="str">
        <f>IF('Submission Template'!$BA$34=1,IF($AX92&gt;1,IF(AND('Submission Template'!U88&lt;&gt;"no",'Submission Template'!BT88&lt;&gt;""),STDEV(BD$36:BD92),""),""),"")</f>
        <v/>
      </c>
      <c r="F92" s="86" t="str">
        <f>IF('Submission Template'!$BA$34=1,IF('Submission Template'!BT88&lt;&gt;"",G91,""),"")</f>
        <v/>
      </c>
      <c r="G92" s="86" t="str">
        <f>IF(AND('Submission Template'!$BA$34=1,'Submission Template'!$C88&lt;&gt;""),IF(OR($AX92=1,$AX92=0),0,IF('Submission Template'!$C88="initial",$G91,IF('Submission Template'!U88="yes",MAX(($F92+'Submission Template'!BT88-('Submission Template'!S$26+0.25*$E92)),0),$G91))),"")</f>
        <v/>
      </c>
      <c r="H92" s="86" t="str">
        <f t="shared" si="5"/>
        <v/>
      </c>
      <c r="I92" s="87" t="str">
        <f t="shared" si="6"/>
        <v/>
      </c>
      <c r="J92" s="87" t="str">
        <f t="shared" si="7"/>
        <v/>
      </c>
      <c r="K92" s="88" t="str">
        <f>IF(G92&lt;&gt;"",IF($BA92=1,IF(AND(J92&lt;&gt;1,I92=1,D92&lt;='Submission Template'!S$26),1,0),K91),"")</f>
        <v/>
      </c>
      <c r="L92" s="82" t="str">
        <f>IF('Submission Template'!$BB$34=1,$AY92,"")</f>
        <v/>
      </c>
      <c r="M92" s="83" t="str">
        <f t="shared" si="2"/>
        <v/>
      </c>
      <c r="N92" s="84" t="str">
        <f>IF('Submission Template'!$BB$34=1,IF(AND('Submission Template'!Z88="yes",'Submission Template'!BY88&lt;&gt;""),ROUND(AVERAGE(BE$36:BE92),2),""),"")</f>
        <v/>
      </c>
      <c r="O92" s="85" t="str">
        <f>IF('Submission Template'!$BB$34=1,IF($AY92&gt;1,IF(AND('Submission Template'!Z88&lt;&gt;"no",'Submission Template'!BY88&lt;&gt;""),STDEV(BE$36:BE92),""),""),"")</f>
        <v/>
      </c>
      <c r="P92" s="86" t="str">
        <f>IF('Submission Template'!$BB$34=1,IF('Submission Template'!BY88&lt;&gt;"",Q91,""),"")</f>
        <v/>
      </c>
      <c r="Q92" s="86" t="str">
        <f>IF(AND('Submission Template'!$BB$34=1,'Submission Template'!$C88&lt;&gt;""),IF(OR($AY92=1,$AY92=0),0,IF('Submission Template'!$C88="initial",$Q91,IF('Submission Template'!Z88="yes",MAX(($P92+'Submission Template'!BY88-('Submission Template'!V$26+0.25*$O92)),0),$Q91))),"")</f>
        <v/>
      </c>
      <c r="R92" s="86" t="str">
        <f t="shared" si="8"/>
        <v/>
      </c>
      <c r="S92" s="87" t="str">
        <f t="shared" si="9"/>
        <v/>
      </c>
      <c r="T92" s="87" t="str">
        <f t="shared" si="10"/>
        <v/>
      </c>
      <c r="U92" s="88" t="str">
        <f>IF(Q92&lt;&gt;"",IF($BB92=1,IF(AND(T92&lt;&gt;1,S92=1,N92&lt;='Submission Template'!V$26),1,0),U91),"")</f>
        <v/>
      </c>
      <c r="V92" s="10"/>
      <c r="W92" s="10"/>
      <c r="X92" s="10"/>
      <c r="Y92" s="10"/>
      <c r="Z92" s="10"/>
      <c r="AA92" s="10"/>
      <c r="AB92" s="10"/>
      <c r="AC92" s="10"/>
      <c r="AD92" s="10"/>
      <c r="AE92" s="10"/>
      <c r="AF92" s="148"/>
      <c r="AG92" s="149" t="str">
        <f>IF(AND(OR('Submission Template'!U88="yes",AND('Submission Template'!Z88="yes",'Submission Template'!$P$16="yes")),'Submission Template'!AH88="yes"),"Test cannot be invalid AND included in CumSum",IF(OR(AND($Q92&gt;$R92,$N92&lt;&gt;""),AND($G92&gt;H92,$D92&lt;&gt;"")),"Warning:  CumSum statistic exceeds the Action Limit.",""))</f>
        <v/>
      </c>
      <c r="AH92" s="18"/>
      <c r="AI92" s="18"/>
      <c r="AJ92" s="18"/>
      <c r="AK92" s="150"/>
      <c r="AL92" s="187"/>
      <c r="AM92" s="6"/>
      <c r="AN92" s="6"/>
      <c r="AO92" s="6"/>
      <c r="AP92" s="6"/>
      <c r="AQ92" s="23"/>
      <c r="AR92" s="25">
        <f>IF(AND('Submission Template'!BT88&lt;&gt;"",'Submission Template'!S$26&lt;&gt;"",'Submission Template'!U88&lt;&gt;""),1,0)</f>
        <v>0</v>
      </c>
      <c r="AS92" s="25">
        <f>IF(AND('Submission Template'!BY88&lt;&gt;"",'Submission Template'!V$26&lt;&gt;"",'Submission Template'!Z88&lt;&gt;""),1,0)</f>
        <v>0</v>
      </c>
      <c r="AT92" s="25"/>
      <c r="AU92" s="25" t="str">
        <f t="shared" si="11"/>
        <v/>
      </c>
      <c r="AV92" s="25" t="str">
        <f t="shared" si="12"/>
        <v/>
      </c>
      <c r="AW92" s="25"/>
      <c r="AX92" s="25" t="str">
        <f>IF('Submission Template'!$C88&lt;&gt;"",IF('Submission Template'!BT88&lt;&gt;"",IF('Submission Template'!U88="yes",AX91+1,AX91),AX91),"")</f>
        <v/>
      </c>
      <c r="AY92" s="25" t="str">
        <f>IF('Submission Template'!$C88&lt;&gt;"",IF('Submission Template'!BY88&lt;&gt;"",IF('Submission Template'!Z88="yes",AY91+1,AY91),AY91),"")</f>
        <v/>
      </c>
      <c r="AZ92" s="25"/>
      <c r="BA92" s="25" t="str">
        <f>IF('Submission Template'!BT88&lt;&gt;"",IF('Submission Template'!U88="yes",1,0),"")</f>
        <v/>
      </c>
      <c r="BB92" s="25" t="str">
        <f>IF('Submission Template'!BY88&lt;&gt;"",IF('Submission Template'!Z88="yes",1,0),"")</f>
        <v/>
      </c>
      <c r="BC92" s="25"/>
      <c r="BD92" s="25" t="str">
        <f>IF(AND('Submission Template'!U88="yes",'Submission Template'!BT88&lt;&gt;""),'Submission Template'!BT88,"")</f>
        <v/>
      </c>
      <c r="BE92" s="25" t="str">
        <f>IF(AND('Submission Template'!Z88="yes",'Submission Template'!BY88&lt;&gt;""),'Submission Template'!BY88,"")</f>
        <v/>
      </c>
      <c r="BF92" s="25"/>
      <c r="BG92" s="25"/>
      <c r="BH92" s="25"/>
      <c r="BI92" s="27"/>
      <c r="BJ92" s="25"/>
      <c r="BK92" s="40" t="str">
        <f>IF(AND($B92&lt;&gt;"",'Submission Template'!$BA$34=1),IF(AND('Submission Template'!U88="yes",$AX92&gt;1,'Submission Template'!BT88&lt;&gt;""),ROUND((($AU92*$E92)/($D92-'Submission Template'!S$26))^2+1,1),""),"")</f>
        <v/>
      </c>
      <c r="BL92" s="40" t="str">
        <f>IF(AND($L92&lt;&gt;"",'Submission Template'!$BB$34=1),IF(AND('Submission Template'!Z88="yes",$AY92&gt;1,'Submission Template'!BY88&lt;&gt;""),ROUND((($AV92*$O92)/($N92-'Submission Template'!V$26))^2+1,1),""),"")</f>
        <v/>
      </c>
      <c r="BM92" s="55">
        <f t="shared" si="3"/>
        <v>8</v>
      </c>
      <c r="BN92" s="6"/>
      <c r="BO92" s="6"/>
      <c r="BP92" s="6"/>
      <c r="BQ92" s="6"/>
      <c r="BR92" s="6"/>
      <c r="BS92" s="6"/>
      <c r="BT92" s="6"/>
      <c r="BU92" s="6"/>
      <c r="BV92" s="6"/>
      <c r="BW92" s="6"/>
      <c r="BX92" s="6"/>
      <c r="BY92" s="6"/>
      <c r="BZ92" s="6"/>
      <c r="CA92" s="6"/>
      <c r="CB92" s="6"/>
      <c r="CC92" s="6"/>
      <c r="CD92" s="6"/>
      <c r="CE92" s="6"/>
      <c r="CF92" s="65">
        <f>IF(AND('Submission Template'!C114="final",'Submission Template'!AH114="yes"),1,0)</f>
        <v>0</v>
      </c>
      <c r="CG92" s="65" t="str">
        <f>IF(AND('Submission Template'!$C114="final",'Submission Template'!$U114="yes",'Submission Template'!$AH114&lt;&gt;"yes"),$D118,$CG91)</f>
        <v/>
      </c>
      <c r="CH92" s="65" t="str">
        <f>IF(AND('Submission Template'!$C114="final",'Submission Template'!$U114="yes",'Submission Template'!$AH114&lt;&gt;"yes"),$C118,$CH91)</f>
        <v/>
      </c>
      <c r="CI92" s="65" t="str">
        <f>IF(AND('Submission Template'!$C114="final",'Submission Template'!$Z114="yes",'Submission Template'!$AH114&lt;&gt;"yes"),$N118,$CI91)</f>
        <v/>
      </c>
      <c r="CJ92" s="65" t="str">
        <f>IF(AND('Submission Template'!$C114="final",'Submission Template'!$Z114="yes",'Submission Template'!$AH114&lt;&gt;"yes"),$M118,$CJ91)</f>
        <v/>
      </c>
      <c r="CK92" s="6"/>
      <c r="CL92" s="6"/>
    </row>
    <row r="93" spans="1:90" x14ac:dyDescent="0.2">
      <c r="A93" s="10"/>
      <c r="B93" s="82" t="str">
        <f>IF('Submission Template'!$BA$34=1,$AX93,"")</f>
        <v/>
      </c>
      <c r="C93" s="83" t="str">
        <f t="shared" si="1"/>
        <v/>
      </c>
      <c r="D93" s="84" t="str">
        <f>IF('Submission Template'!$BA$34=1,IF(AND('Submission Template'!U89="yes",'Submission Template'!BT89&lt;&gt;""),ROUND(AVERAGE(BD$36:BD93),2),""),"")</f>
        <v/>
      </c>
      <c r="E93" s="85" t="str">
        <f>IF('Submission Template'!$BA$34=1,IF($AX93&gt;1,IF(AND('Submission Template'!U89&lt;&gt;"no",'Submission Template'!BT89&lt;&gt;""),STDEV(BD$36:BD93),""),""),"")</f>
        <v/>
      </c>
      <c r="F93" s="86" t="str">
        <f>IF('Submission Template'!$BA$34=1,IF('Submission Template'!BT89&lt;&gt;"",G92,""),"")</f>
        <v/>
      </c>
      <c r="G93" s="86" t="str">
        <f>IF(AND('Submission Template'!$BA$34=1,'Submission Template'!$C89&lt;&gt;""),IF(OR($AX93=1,$AX93=0),0,IF('Submission Template'!$C89="initial",$G92,IF('Submission Template'!U89="yes",MAX(($F93+'Submission Template'!BT89-('Submission Template'!S$26+0.25*$E93)),0),$G92))),"")</f>
        <v/>
      </c>
      <c r="H93" s="86" t="str">
        <f t="shared" si="5"/>
        <v/>
      </c>
      <c r="I93" s="87" t="str">
        <f t="shared" si="6"/>
        <v/>
      </c>
      <c r="J93" s="87" t="str">
        <f t="shared" si="7"/>
        <v/>
      </c>
      <c r="K93" s="88" t="str">
        <f>IF(G93&lt;&gt;"",IF($BA93=1,IF(AND(J93&lt;&gt;1,I93=1,D93&lt;='Submission Template'!S$26),1,0),K92),"")</f>
        <v/>
      </c>
      <c r="L93" s="82" t="str">
        <f>IF('Submission Template'!$BB$34=1,$AY93,"")</f>
        <v/>
      </c>
      <c r="M93" s="83" t="str">
        <f t="shared" si="2"/>
        <v/>
      </c>
      <c r="N93" s="84" t="str">
        <f>IF('Submission Template'!$BB$34=1,IF(AND('Submission Template'!Z89="yes",'Submission Template'!BY89&lt;&gt;""),ROUND(AVERAGE(BE$36:BE93),2),""),"")</f>
        <v/>
      </c>
      <c r="O93" s="85" t="str">
        <f>IF('Submission Template'!$BB$34=1,IF($AY93&gt;1,IF(AND('Submission Template'!Z89&lt;&gt;"no",'Submission Template'!BY89&lt;&gt;""),STDEV(BE$36:BE93),""),""),"")</f>
        <v/>
      </c>
      <c r="P93" s="86" t="str">
        <f>IF('Submission Template'!$BB$34=1,IF('Submission Template'!BY89&lt;&gt;"",Q92,""),"")</f>
        <v/>
      </c>
      <c r="Q93" s="86" t="str">
        <f>IF(AND('Submission Template'!$BB$34=1,'Submission Template'!$C89&lt;&gt;""),IF(OR($AY93=1,$AY93=0),0,IF('Submission Template'!$C89="initial",$Q92,IF('Submission Template'!Z89="yes",MAX(($P93+'Submission Template'!BY89-('Submission Template'!V$26+0.25*$O93)),0),$Q92))),"")</f>
        <v/>
      </c>
      <c r="R93" s="86" t="str">
        <f t="shared" si="8"/>
        <v/>
      </c>
      <c r="S93" s="87" t="str">
        <f t="shared" si="9"/>
        <v/>
      </c>
      <c r="T93" s="87" t="str">
        <f t="shared" si="10"/>
        <v/>
      </c>
      <c r="U93" s="88" t="str">
        <f>IF(Q93&lt;&gt;"",IF($BB93=1,IF(AND(T93&lt;&gt;1,S93=1,N93&lt;='Submission Template'!V$26),1,0),U92),"")</f>
        <v/>
      </c>
      <c r="V93" s="10"/>
      <c r="W93" s="10"/>
      <c r="X93" s="10"/>
      <c r="Y93" s="10"/>
      <c r="Z93" s="10"/>
      <c r="AA93" s="10"/>
      <c r="AB93" s="10"/>
      <c r="AC93" s="10"/>
      <c r="AD93" s="10"/>
      <c r="AE93" s="10"/>
      <c r="AF93" s="148"/>
      <c r="AG93" s="149" t="str">
        <f>IF(AND(OR('Submission Template'!U89="yes",AND('Submission Template'!Z89="yes",'Submission Template'!$P$16="yes")),'Submission Template'!AH89="yes"),"Test cannot be invalid AND included in CumSum",IF(OR(AND($Q93&gt;$R93,$N93&lt;&gt;""),AND($G93&gt;H93,$D93&lt;&gt;"")),"Warning:  CumSum statistic exceeds the Action Limit.",""))</f>
        <v/>
      </c>
      <c r="AH93" s="18"/>
      <c r="AI93" s="18"/>
      <c r="AJ93" s="18"/>
      <c r="AK93" s="150"/>
      <c r="AL93" s="187"/>
      <c r="AM93" s="6"/>
      <c r="AN93" s="6"/>
      <c r="AO93" s="6"/>
      <c r="AP93" s="6"/>
      <c r="AQ93" s="23"/>
      <c r="AR93" s="25">
        <f>IF(AND('Submission Template'!BT89&lt;&gt;"",'Submission Template'!S$26&lt;&gt;"",'Submission Template'!U89&lt;&gt;""),1,0)</f>
        <v>0</v>
      </c>
      <c r="AS93" s="25">
        <f>IF(AND('Submission Template'!BY89&lt;&gt;"",'Submission Template'!V$26&lt;&gt;"",'Submission Template'!Z89&lt;&gt;""),1,0)</f>
        <v>0</v>
      </c>
      <c r="AT93" s="25"/>
      <c r="AU93" s="25" t="str">
        <f t="shared" si="11"/>
        <v/>
      </c>
      <c r="AV93" s="25" t="str">
        <f t="shared" si="12"/>
        <v/>
      </c>
      <c r="AW93" s="25"/>
      <c r="AX93" s="25" t="str">
        <f>IF('Submission Template'!$C89&lt;&gt;"",IF('Submission Template'!BT89&lt;&gt;"",IF('Submission Template'!U89="yes",AX92+1,AX92),AX92),"")</f>
        <v/>
      </c>
      <c r="AY93" s="25" t="str">
        <f>IF('Submission Template'!$C89&lt;&gt;"",IF('Submission Template'!BY89&lt;&gt;"",IF('Submission Template'!Z89="yes",AY92+1,AY92),AY92),"")</f>
        <v/>
      </c>
      <c r="AZ93" s="25"/>
      <c r="BA93" s="25" t="str">
        <f>IF('Submission Template'!BT89&lt;&gt;"",IF('Submission Template'!U89="yes",1,0),"")</f>
        <v/>
      </c>
      <c r="BB93" s="25" t="str">
        <f>IF('Submission Template'!BY89&lt;&gt;"",IF('Submission Template'!Z89="yes",1,0),"")</f>
        <v/>
      </c>
      <c r="BC93" s="25"/>
      <c r="BD93" s="25" t="str">
        <f>IF(AND('Submission Template'!U89="yes",'Submission Template'!BT89&lt;&gt;""),'Submission Template'!BT89,"")</f>
        <v/>
      </c>
      <c r="BE93" s="25" t="str">
        <f>IF(AND('Submission Template'!Z89="yes",'Submission Template'!BY89&lt;&gt;""),'Submission Template'!BY89,"")</f>
        <v/>
      </c>
      <c r="BF93" s="25"/>
      <c r="BG93" s="25"/>
      <c r="BH93" s="25"/>
      <c r="BI93" s="27"/>
      <c r="BJ93" s="25"/>
      <c r="BK93" s="40" t="str">
        <f>IF(AND($B93&lt;&gt;"",'Submission Template'!$BA$34=1),IF(AND('Submission Template'!U89="yes",$AX93&gt;1,'Submission Template'!BT89&lt;&gt;""),ROUND((($AU93*$E93)/($D93-'Submission Template'!S$26))^2+1,1),""),"")</f>
        <v/>
      </c>
      <c r="BL93" s="40" t="str">
        <f>IF(AND($L93&lt;&gt;"",'Submission Template'!$BB$34=1),IF(AND('Submission Template'!Z89="yes",$AY93&gt;1,'Submission Template'!BY89&lt;&gt;""),ROUND((($AV93*$O93)/($N93-'Submission Template'!V$26))^2+1,1),""),"")</f>
        <v/>
      </c>
      <c r="BM93" s="55">
        <f t="shared" si="3"/>
        <v>8</v>
      </c>
      <c r="BN93" s="6"/>
      <c r="BO93" s="6"/>
      <c r="BP93" s="6"/>
      <c r="BQ93" s="6"/>
      <c r="BR93" s="6"/>
      <c r="BS93" s="6"/>
      <c r="BT93" s="6"/>
      <c r="BU93" s="6"/>
      <c r="BV93" s="6"/>
      <c r="BW93" s="6"/>
      <c r="BX93" s="6"/>
      <c r="BY93" s="6"/>
      <c r="BZ93" s="6"/>
      <c r="CA93" s="6"/>
      <c r="CB93" s="6"/>
      <c r="CC93" s="6"/>
      <c r="CD93" s="6"/>
      <c r="CE93" s="6"/>
      <c r="CF93" s="65">
        <f>IF(AND('Submission Template'!C115="final",'Submission Template'!AH115="yes"),1,0)</f>
        <v>0</v>
      </c>
      <c r="CG93" s="65" t="str">
        <f>IF(AND('Submission Template'!$C115="final",'Submission Template'!$U115="yes",'Submission Template'!$AH115&lt;&gt;"yes"),$D119,$CG92)</f>
        <v/>
      </c>
      <c r="CH93" s="65" t="str">
        <f>IF(AND('Submission Template'!$C115="final",'Submission Template'!$U115="yes",'Submission Template'!$AH115&lt;&gt;"yes"),$C119,$CH92)</f>
        <v/>
      </c>
      <c r="CI93" s="65" t="str">
        <f>IF(AND('Submission Template'!$C115="final",'Submission Template'!$Z115="yes",'Submission Template'!$AH115&lt;&gt;"yes"),$N119,$CI92)</f>
        <v/>
      </c>
      <c r="CJ93" s="65" t="str">
        <f>IF(AND('Submission Template'!$C115="final",'Submission Template'!$Z115="yes",'Submission Template'!$AH115&lt;&gt;"yes"),$M119,$CJ92)</f>
        <v/>
      </c>
      <c r="CK93" s="6"/>
      <c r="CL93" s="6"/>
    </row>
    <row r="94" spans="1:90" x14ac:dyDescent="0.2">
      <c r="A94" s="10"/>
      <c r="B94" s="82" t="str">
        <f>IF('Submission Template'!$BA$34=1,$AX94,"")</f>
        <v/>
      </c>
      <c r="C94" s="83" t="str">
        <f t="shared" si="1"/>
        <v/>
      </c>
      <c r="D94" s="84" t="str">
        <f>IF('Submission Template'!$BA$34=1,IF(AND('Submission Template'!U90="yes",'Submission Template'!BT90&lt;&gt;""),ROUND(AVERAGE(BD$36:BD94),2),""),"")</f>
        <v/>
      </c>
      <c r="E94" s="85" t="str">
        <f>IF('Submission Template'!$BA$34=1,IF($AX94&gt;1,IF(AND('Submission Template'!U90&lt;&gt;"no",'Submission Template'!BT90&lt;&gt;""),STDEV(BD$36:BD94),""),""),"")</f>
        <v/>
      </c>
      <c r="F94" s="86" t="str">
        <f>IF('Submission Template'!$BA$34=1,IF('Submission Template'!BT90&lt;&gt;"",G93,""),"")</f>
        <v/>
      </c>
      <c r="G94" s="86" t="str">
        <f>IF(AND('Submission Template'!$BA$34=1,'Submission Template'!$C90&lt;&gt;""),IF(OR($AX94=1,$AX94=0),0,IF('Submission Template'!$C90="initial",$G93,IF('Submission Template'!U90="yes",MAX(($F94+'Submission Template'!BT90-('Submission Template'!S$26+0.25*$E94)),0),$G93))),"")</f>
        <v/>
      </c>
      <c r="H94" s="86" t="str">
        <f t="shared" si="5"/>
        <v/>
      </c>
      <c r="I94" s="87" t="str">
        <f t="shared" si="6"/>
        <v/>
      </c>
      <c r="J94" s="87" t="str">
        <f t="shared" si="7"/>
        <v/>
      </c>
      <c r="K94" s="88" t="str">
        <f>IF(G94&lt;&gt;"",IF($BA94=1,IF(AND(J94&lt;&gt;1,I94=1,D94&lt;='Submission Template'!S$26),1,0),K93),"")</f>
        <v/>
      </c>
      <c r="L94" s="82" t="str">
        <f>IF('Submission Template'!$BB$34=1,$AY94,"")</f>
        <v/>
      </c>
      <c r="M94" s="83" t="str">
        <f t="shared" si="2"/>
        <v/>
      </c>
      <c r="N94" s="84" t="str">
        <f>IF('Submission Template'!$BB$34=1,IF(AND('Submission Template'!Z90="yes",'Submission Template'!BY90&lt;&gt;""),ROUND(AVERAGE(BE$36:BE94),2),""),"")</f>
        <v/>
      </c>
      <c r="O94" s="85" t="str">
        <f>IF('Submission Template'!$BB$34=1,IF($AY94&gt;1,IF(AND('Submission Template'!Z90&lt;&gt;"no",'Submission Template'!BY90&lt;&gt;""),STDEV(BE$36:BE94),""),""),"")</f>
        <v/>
      </c>
      <c r="P94" s="86" t="str">
        <f>IF('Submission Template'!$BB$34=1,IF('Submission Template'!BY90&lt;&gt;"",Q93,""),"")</f>
        <v/>
      </c>
      <c r="Q94" s="86" t="str">
        <f>IF(AND('Submission Template'!$BB$34=1,'Submission Template'!$C90&lt;&gt;""),IF(OR($AY94=1,$AY94=0),0,IF('Submission Template'!$C90="initial",$Q93,IF('Submission Template'!Z90="yes",MAX(($P94+'Submission Template'!BY90-('Submission Template'!V$26+0.25*$O94)),0),$Q93))),"")</f>
        <v/>
      </c>
      <c r="R94" s="86" t="str">
        <f t="shared" si="8"/>
        <v/>
      </c>
      <c r="S94" s="87" t="str">
        <f t="shared" si="9"/>
        <v/>
      </c>
      <c r="T94" s="87" t="str">
        <f t="shared" si="10"/>
        <v/>
      </c>
      <c r="U94" s="88" t="str">
        <f>IF(Q94&lt;&gt;"",IF($BB94=1,IF(AND(T94&lt;&gt;1,S94=1,N94&lt;='Submission Template'!V$26),1,0),U93),"")</f>
        <v/>
      </c>
      <c r="V94" s="10"/>
      <c r="W94" s="10"/>
      <c r="X94" s="10"/>
      <c r="Y94" s="10"/>
      <c r="Z94" s="10"/>
      <c r="AA94" s="10"/>
      <c r="AB94" s="10"/>
      <c r="AC94" s="10"/>
      <c r="AD94" s="10"/>
      <c r="AE94" s="10"/>
      <c r="AF94" s="148"/>
      <c r="AG94" s="149" t="str">
        <f>IF(AND(OR('Submission Template'!U90="yes",AND('Submission Template'!Z90="yes",'Submission Template'!$P$16="yes")),'Submission Template'!AH90="yes"),"Test cannot be invalid AND included in CumSum",IF(OR(AND($Q94&gt;$R94,$N94&lt;&gt;""),AND($G94&gt;H94,$D94&lt;&gt;"")),"Warning:  CumSum statistic exceeds the Action Limit.",""))</f>
        <v/>
      </c>
      <c r="AH94" s="18"/>
      <c r="AI94" s="18"/>
      <c r="AJ94" s="18"/>
      <c r="AK94" s="150"/>
      <c r="AL94" s="187"/>
      <c r="AM94" s="6"/>
      <c r="AN94" s="6"/>
      <c r="AO94" s="6"/>
      <c r="AP94" s="6"/>
      <c r="AQ94" s="23"/>
      <c r="AR94" s="25">
        <f>IF(AND('Submission Template'!BT90&lt;&gt;"",'Submission Template'!S$26&lt;&gt;"",'Submission Template'!U90&lt;&gt;""),1,0)</f>
        <v>0</v>
      </c>
      <c r="AS94" s="25">
        <f>IF(AND('Submission Template'!BY90&lt;&gt;"",'Submission Template'!V$26&lt;&gt;"",'Submission Template'!Z90&lt;&gt;""),1,0)</f>
        <v>0</v>
      </c>
      <c r="AT94" s="25"/>
      <c r="AU94" s="25" t="str">
        <f t="shared" si="11"/>
        <v/>
      </c>
      <c r="AV94" s="25" t="str">
        <f t="shared" si="12"/>
        <v/>
      </c>
      <c r="AW94" s="25"/>
      <c r="AX94" s="25" t="str">
        <f>IF('Submission Template'!$C90&lt;&gt;"",IF('Submission Template'!BT90&lt;&gt;"",IF('Submission Template'!U90="yes",AX93+1,AX93),AX93),"")</f>
        <v/>
      </c>
      <c r="AY94" s="25" t="str">
        <f>IF('Submission Template'!$C90&lt;&gt;"",IF('Submission Template'!BY90&lt;&gt;"",IF('Submission Template'!Z90="yes",AY93+1,AY93),AY93),"")</f>
        <v/>
      </c>
      <c r="AZ94" s="25"/>
      <c r="BA94" s="25" t="str">
        <f>IF('Submission Template'!BT90&lt;&gt;"",IF('Submission Template'!U90="yes",1,0),"")</f>
        <v/>
      </c>
      <c r="BB94" s="25" t="str">
        <f>IF('Submission Template'!BY90&lt;&gt;"",IF('Submission Template'!Z90="yes",1,0),"")</f>
        <v/>
      </c>
      <c r="BC94" s="25"/>
      <c r="BD94" s="25" t="str">
        <f>IF(AND('Submission Template'!U90="yes",'Submission Template'!BT90&lt;&gt;""),'Submission Template'!BT90,"")</f>
        <v/>
      </c>
      <c r="BE94" s="25" t="str">
        <f>IF(AND('Submission Template'!Z90="yes",'Submission Template'!BY90&lt;&gt;""),'Submission Template'!BY90,"")</f>
        <v/>
      </c>
      <c r="BF94" s="25"/>
      <c r="BG94" s="25"/>
      <c r="BH94" s="25"/>
      <c r="BI94" s="27"/>
      <c r="BJ94" s="25"/>
      <c r="BK94" s="40" t="str">
        <f>IF(AND($B94&lt;&gt;"",'Submission Template'!$BA$34=1),IF(AND('Submission Template'!U90="yes",$AX94&gt;1,'Submission Template'!BT90&lt;&gt;""),ROUND((($AU94*$E94)/($D94-'Submission Template'!S$26))^2+1,1),""),"")</f>
        <v/>
      </c>
      <c r="BL94" s="40" t="str">
        <f>IF(AND($L94&lt;&gt;"",'Submission Template'!$BB$34=1),IF(AND('Submission Template'!Z90="yes",$AY94&gt;1,'Submission Template'!BY90&lt;&gt;""),ROUND((($AV94*$O94)/($N94-'Submission Template'!V$26))^2+1,1),""),"")</f>
        <v/>
      </c>
      <c r="BM94" s="55">
        <f t="shared" si="3"/>
        <v>8</v>
      </c>
      <c r="BN94" s="6"/>
      <c r="BO94" s="6"/>
      <c r="BP94" s="6"/>
      <c r="BQ94" s="6"/>
      <c r="BR94" s="6"/>
      <c r="BS94" s="6"/>
      <c r="BT94" s="6"/>
      <c r="BU94" s="6"/>
      <c r="BV94" s="6"/>
      <c r="BW94" s="6"/>
      <c r="BX94" s="6"/>
      <c r="BY94" s="6"/>
      <c r="BZ94" s="6"/>
      <c r="CA94" s="6"/>
      <c r="CB94" s="6"/>
      <c r="CC94" s="6"/>
      <c r="CD94" s="6"/>
      <c r="CE94" s="6"/>
      <c r="CF94" s="65">
        <f>IF(AND('Submission Template'!C116="final",'Submission Template'!AH116="yes"),1,0)</f>
        <v>0</v>
      </c>
      <c r="CG94" s="65" t="str">
        <f>IF(AND('Submission Template'!$C116="final",'Submission Template'!$U116="yes",'Submission Template'!$AH116&lt;&gt;"yes"),$D120,$CG93)</f>
        <v/>
      </c>
      <c r="CH94" s="65" t="str">
        <f>IF(AND('Submission Template'!$C116="final",'Submission Template'!$U116="yes",'Submission Template'!$AH116&lt;&gt;"yes"),$C120,$CH93)</f>
        <v/>
      </c>
      <c r="CI94" s="65" t="str">
        <f>IF(AND('Submission Template'!$C116="final",'Submission Template'!$Z116="yes",'Submission Template'!$AH116&lt;&gt;"yes"),$N120,$CI93)</f>
        <v/>
      </c>
      <c r="CJ94" s="65" t="str">
        <f>IF(AND('Submission Template'!$C116="final",'Submission Template'!$Z116="yes",'Submission Template'!$AH116&lt;&gt;"yes"),$M120,$CJ93)</f>
        <v/>
      </c>
      <c r="CK94" s="6"/>
      <c r="CL94" s="6"/>
    </row>
    <row r="95" spans="1:90" x14ac:dyDescent="0.2">
      <c r="A95" s="10"/>
      <c r="B95" s="82" t="str">
        <f>IF('Submission Template'!$BA$34=1,$AX95,"")</f>
        <v/>
      </c>
      <c r="C95" s="83" t="str">
        <f t="shared" si="1"/>
        <v/>
      </c>
      <c r="D95" s="84" t="str">
        <f>IF('Submission Template'!$BA$34=1,IF(AND('Submission Template'!U91="yes",'Submission Template'!BT91&lt;&gt;""),ROUND(AVERAGE(BD$36:BD95),2),""),"")</f>
        <v/>
      </c>
      <c r="E95" s="85" t="str">
        <f>IF('Submission Template'!$BA$34=1,IF($AX95&gt;1,IF(AND('Submission Template'!U91&lt;&gt;"no",'Submission Template'!BT91&lt;&gt;""),STDEV(BD$36:BD95),""),""),"")</f>
        <v/>
      </c>
      <c r="F95" s="86" t="str">
        <f>IF('Submission Template'!$BA$34=1,IF('Submission Template'!BT91&lt;&gt;"",G94,""),"")</f>
        <v/>
      </c>
      <c r="G95" s="86" t="str">
        <f>IF(AND('Submission Template'!$BA$34=1,'Submission Template'!$C91&lt;&gt;""),IF(OR($AX95=1,$AX95=0),0,IF('Submission Template'!$C91="initial",$G94,IF('Submission Template'!U91="yes",MAX(($F95+'Submission Template'!BT91-('Submission Template'!S$26+0.25*$E95)),0),$G94))),"")</f>
        <v/>
      </c>
      <c r="H95" s="86" t="str">
        <f t="shared" si="5"/>
        <v/>
      </c>
      <c r="I95" s="87" t="str">
        <f t="shared" si="6"/>
        <v/>
      </c>
      <c r="J95" s="87" t="str">
        <f t="shared" si="7"/>
        <v/>
      </c>
      <c r="K95" s="88" t="str">
        <f>IF(G95&lt;&gt;"",IF($BA95=1,IF(AND(J95&lt;&gt;1,I95=1,D95&lt;='Submission Template'!S$26),1,0),K94),"")</f>
        <v/>
      </c>
      <c r="L95" s="82" t="str">
        <f>IF('Submission Template'!$BB$34=1,$AY95,"")</f>
        <v/>
      </c>
      <c r="M95" s="83" t="str">
        <f t="shared" si="2"/>
        <v/>
      </c>
      <c r="N95" s="84" t="str">
        <f>IF('Submission Template'!$BB$34=1,IF(AND('Submission Template'!Z91="yes",'Submission Template'!BY91&lt;&gt;""),ROUND(AVERAGE(BE$36:BE95),2),""),"")</f>
        <v/>
      </c>
      <c r="O95" s="85" t="str">
        <f>IF('Submission Template'!$BB$34=1,IF($AY95&gt;1,IF(AND('Submission Template'!Z91&lt;&gt;"no",'Submission Template'!BY91&lt;&gt;""),STDEV(BE$36:BE95),""),""),"")</f>
        <v/>
      </c>
      <c r="P95" s="86" t="str">
        <f>IF('Submission Template'!$BB$34=1,IF('Submission Template'!BY91&lt;&gt;"",Q94,""),"")</f>
        <v/>
      </c>
      <c r="Q95" s="86" t="str">
        <f>IF(AND('Submission Template'!$BB$34=1,'Submission Template'!$C91&lt;&gt;""),IF(OR($AY95=1,$AY95=0),0,IF('Submission Template'!$C91="initial",$Q94,IF('Submission Template'!Z91="yes",MAX(($P95+'Submission Template'!BY91-('Submission Template'!V$26+0.25*$O95)),0),$Q94))),"")</f>
        <v/>
      </c>
      <c r="R95" s="86" t="str">
        <f t="shared" si="8"/>
        <v/>
      </c>
      <c r="S95" s="87" t="str">
        <f t="shared" si="9"/>
        <v/>
      </c>
      <c r="T95" s="87" t="str">
        <f t="shared" si="10"/>
        <v/>
      </c>
      <c r="U95" s="88" t="str">
        <f>IF(Q95&lt;&gt;"",IF($BB95=1,IF(AND(T95&lt;&gt;1,S95=1,N95&lt;='Submission Template'!V$26),1,0),U94),"")</f>
        <v/>
      </c>
      <c r="V95" s="10"/>
      <c r="W95" s="10"/>
      <c r="X95" s="10"/>
      <c r="Y95" s="10"/>
      <c r="Z95" s="10"/>
      <c r="AA95" s="10"/>
      <c r="AB95" s="10"/>
      <c r="AC95" s="10"/>
      <c r="AD95" s="10"/>
      <c r="AE95" s="10"/>
      <c r="AF95" s="148"/>
      <c r="AG95" s="149" t="str">
        <f>IF(AND(OR('Submission Template'!U91="yes",AND('Submission Template'!Z91="yes",'Submission Template'!$P$16="yes")),'Submission Template'!AH91="yes"),"Test cannot be invalid AND included in CumSum",IF(OR(AND($Q95&gt;$R95,$N95&lt;&gt;""),AND($G95&gt;H95,$D95&lt;&gt;"")),"Warning:  CumSum statistic exceeds the Action Limit.",""))</f>
        <v/>
      </c>
      <c r="AH95" s="18"/>
      <c r="AI95" s="18"/>
      <c r="AJ95" s="18"/>
      <c r="AK95" s="150"/>
      <c r="AL95" s="187"/>
      <c r="AM95" s="6"/>
      <c r="AN95" s="6"/>
      <c r="AO95" s="6"/>
      <c r="AP95" s="6"/>
      <c r="AQ95" s="23"/>
      <c r="AR95" s="25">
        <f>IF(AND('Submission Template'!BT91&lt;&gt;"",'Submission Template'!S$26&lt;&gt;"",'Submission Template'!U91&lt;&gt;""),1,0)</f>
        <v>0</v>
      </c>
      <c r="AS95" s="25">
        <f>IF(AND('Submission Template'!BY91&lt;&gt;"",'Submission Template'!V$26&lt;&gt;"",'Submission Template'!Z91&lt;&gt;""),1,0)</f>
        <v>0</v>
      </c>
      <c r="AT95" s="25"/>
      <c r="AU95" s="25" t="str">
        <f t="shared" si="11"/>
        <v/>
      </c>
      <c r="AV95" s="25" t="str">
        <f t="shared" si="12"/>
        <v/>
      </c>
      <c r="AW95" s="25"/>
      <c r="AX95" s="25" t="str">
        <f>IF('Submission Template'!$C91&lt;&gt;"",IF('Submission Template'!BT91&lt;&gt;"",IF('Submission Template'!U91="yes",AX94+1,AX94),AX94),"")</f>
        <v/>
      </c>
      <c r="AY95" s="25" t="str">
        <f>IF('Submission Template'!$C91&lt;&gt;"",IF('Submission Template'!BY91&lt;&gt;"",IF('Submission Template'!Z91="yes",AY94+1,AY94),AY94),"")</f>
        <v/>
      </c>
      <c r="AZ95" s="25"/>
      <c r="BA95" s="25" t="str">
        <f>IF('Submission Template'!BT91&lt;&gt;"",IF('Submission Template'!U91="yes",1,0),"")</f>
        <v/>
      </c>
      <c r="BB95" s="25" t="str">
        <f>IF('Submission Template'!BY91&lt;&gt;"",IF('Submission Template'!Z91="yes",1,0),"")</f>
        <v/>
      </c>
      <c r="BC95" s="25"/>
      <c r="BD95" s="25" t="str">
        <f>IF(AND('Submission Template'!U91="yes",'Submission Template'!BT91&lt;&gt;""),'Submission Template'!BT91,"")</f>
        <v/>
      </c>
      <c r="BE95" s="25" t="str">
        <f>IF(AND('Submission Template'!Z91="yes",'Submission Template'!BY91&lt;&gt;""),'Submission Template'!BY91,"")</f>
        <v/>
      </c>
      <c r="BF95" s="25"/>
      <c r="BG95" s="25"/>
      <c r="BH95" s="25"/>
      <c r="BI95" s="27"/>
      <c r="BJ95" s="25"/>
      <c r="BK95" s="40" t="str">
        <f>IF(AND($B95&lt;&gt;"",'Submission Template'!$BA$34=1),IF(AND('Submission Template'!U91="yes",$AX95&gt;1,'Submission Template'!BT91&lt;&gt;""),ROUND((($AU95*$E95)/($D95-'Submission Template'!S$26))^2+1,1),""),"")</f>
        <v/>
      </c>
      <c r="BL95" s="40" t="str">
        <f>IF(AND($L95&lt;&gt;"",'Submission Template'!$BB$34=1),IF(AND('Submission Template'!Z91="yes",$AY95&gt;1,'Submission Template'!BY91&lt;&gt;""),ROUND((($AV95*$O95)/($N95-'Submission Template'!V$26))^2+1,1),""),"")</f>
        <v/>
      </c>
      <c r="BM95" s="55">
        <f t="shared" si="3"/>
        <v>8</v>
      </c>
      <c r="BN95" s="6"/>
      <c r="BO95" s="6"/>
      <c r="BP95" s="6"/>
      <c r="BQ95" s="6"/>
      <c r="BR95" s="6"/>
      <c r="BS95" s="6"/>
      <c r="BT95" s="6"/>
      <c r="BU95" s="6"/>
      <c r="BV95" s="6"/>
      <c r="BW95" s="6"/>
      <c r="BX95" s="6"/>
      <c r="BY95" s="6"/>
      <c r="BZ95" s="6"/>
      <c r="CA95" s="6"/>
      <c r="CB95" s="6"/>
      <c r="CC95" s="6"/>
      <c r="CD95" s="6"/>
      <c r="CE95" s="6"/>
      <c r="CF95" s="65">
        <f>IF(AND('Submission Template'!C117="final",'Submission Template'!AH117="yes"),1,0)</f>
        <v>0</v>
      </c>
      <c r="CG95" s="65" t="str">
        <f>IF(AND('Submission Template'!$C117="final",'Submission Template'!$U117="yes",'Submission Template'!$AH117&lt;&gt;"yes"),$D121,$CG94)</f>
        <v/>
      </c>
      <c r="CH95" s="65" t="str">
        <f>IF(AND('Submission Template'!$C117="final",'Submission Template'!$U117="yes",'Submission Template'!$AH117&lt;&gt;"yes"),$C121,$CH94)</f>
        <v/>
      </c>
      <c r="CI95" s="65" t="str">
        <f>IF(AND('Submission Template'!$C117="final",'Submission Template'!$Z117="yes",'Submission Template'!$AH117&lt;&gt;"yes"),$N121,$CI94)</f>
        <v/>
      </c>
      <c r="CJ95" s="65" t="str">
        <f>IF(AND('Submission Template'!$C117="final",'Submission Template'!$Z117="yes",'Submission Template'!$AH117&lt;&gt;"yes"),$M121,$CJ94)</f>
        <v/>
      </c>
      <c r="CK95" s="6"/>
      <c r="CL95" s="6"/>
    </row>
    <row r="96" spans="1:90" x14ac:dyDescent="0.2">
      <c r="A96" s="10"/>
      <c r="B96" s="82" t="str">
        <f>IF('Submission Template'!$BA$34=1,$AX96,"")</f>
        <v/>
      </c>
      <c r="C96" s="83" t="str">
        <f t="shared" si="1"/>
        <v/>
      </c>
      <c r="D96" s="84" t="str">
        <f>IF('Submission Template'!$BA$34=1,IF(AND('Submission Template'!U92="yes",'Submission Template'!BT92&lt;&gt;""),ROUND(AVERAGE(BD$36:BD96),2),""),"")</f>
        <v/>
      </c>
      <c r="E96" s="85" t="str">
        <f>IF('Submission Template'!$BA$34=1,IF($AX96&gt;1,IF(AND('Submission Template'!U92&lt;&gt;"no",'Submission Template'!BT92&lt;&gt;""),STDEV(BD$36:BD96),""),""),"")</f>
        <v/>
      </c>
      <c r="F96" s="86" t="str">
        <f>IF('Submission Template'!$BA$34=1,IF('Submission Template'!BT92&lt;&gt;"",G95,""),"")</f>
        <v/>
      </c>
      <c r="G96" s="86" t="str">
        <f>IF(AND('Submission Template'!$BA$34=1,'Submission Template'!$C92&lt;&gt;""),IF(OR($AX96=1,$AX96=0),0,IF('Submission Template'!$C92="initial",$G95,IF('Submission Template'!U92="yes",MAX(($F96+'Submission Template'!BT92-('Submission Template'!S$26+0.25*$E96)),0),$G95))),"")</f>
        <v/>
      </c>
      <c r="H96" s="86" t="str">
        <f t="shared" si="5"/>
        <v/>
      </c>
      <c r="I96" s="87" t="str">
        <f t="shared" si="6"/>
        <v/>
      </c>
      <c r="J96" s="87" t="str">
        <f t="shared" si="7"/>
        <v/>
      </c>
      <c r="K96" s="88" t="str">
        <f>IF(G96&lt;&gt;"",IF($BA96=1,IF(AND(J96&lt;&gt;1,I96=1,D96&lt;='Submission Template'!S$26),1,0),K95),"")</f>
        <v/>
      </c>
      <c r="L96" s="82" t="str">
        <f>IF('Submission Template'!$BB$34=1,$AY96,"")</f>
        <v/>
      </c>
      <c r="M96" s="83" t="str">
        <f t="shared" si="2"/>
        <v/>
      </c>
      <c r="N96" s="84" t="str">
        <f>IF('Submission Template'!$BB$34=1,IF(AND('Submission Template'!Z92="yes",'Submission Template'!BY92&lt;&gt;""),ROUND(AVERAGE(BE$36:BE96),2),""),"")</f>
        <v/>
      </c>
      <c r="O96" s="85" t="str">
        <f>IF('Submission Template'!$BB$34=1,IF($AY96&gt;1,IF(AND('Submission Template'!Z92&lt;&gt;"no",'Submission Template'!BY92&lt;&gt;""),STDEV(BE$36:BE96),""),""),"")</f>
        <v/>
      </c>
      <c r="P96" s="86" t="str">
        <f>IF('Submission Template'!$BB$34=1,IF('Submission Template'!BY92&lt;&gt;"",Q95,""),"")</f>
        <v/>
      </c>
      <c r="Q96" s="86" t="str">
        <f>IF(AND('Submission Template'!$BB$34=1,'Submission Template'!$C92&lt;&gt;""),IF(OR($AY96=1,$AY96=0),0,IF('Submission Template'!$C92="initial",$Q95,IF('Submission Template'!Z92="yes",MAX(($P96+'Submission Template'!BY92-('Submission Template'!V$26+0.25*$O96)),0),$Q95))),"")</f>
        <v/>
      </c>
      <c r="R96" s="86" t="str">
        <f t="shared" si="8"/>
        <v/>
      </c>
      <c r="S96" s="87" t="str">
        <f t="shared" si="9"/>
        <v/>
      </c>
      <c r="T96" s="87" t="str">
        <f t="shared" si="10"/>
        <v/>
      </c>
      <c r="U96" s="88" t="str">
        <f>IF(Q96&lt;&gt;"",IF($BB96=1,IF(AND(T96&lt;&gt;1,S96=1,N96&lt;='Submission Template'!V$26),1,0),U95),"")</f>
        <v/>
      </c>
      <c r="V96" s="10"/>
      <c r="W96" s="10"/>
      <c r="X96" s="10"/>
      <c r="Y96" s="10"/>
      <c r="Z96" s="10"/>
      <c r="AA96" s="10"/>
      <c r="AB96" s="10"/>
      <c r="AC96" s="10"/>
      <c r="AD96" s="10"/>
      <c r="AE96" s="10"/>
      <c r="AF96" s="148"/>
      <c r="AG96" s="149" t="str">
        <f>IF(AND(OR('Submission Template'!U92="yes",AND('Submission Template'!Z92="yes",'Submission Template'!$P$16="yes")),'Submission Template'!AH92="yes"),"Test cannot be invalid AND included in CumSum",IF(OR(AND($Q96&gt;$R96,$N96&lt;&gt;""),AND($G96&gt;H96,$D96&lt;&gt;"")),"Warning:  CumSum statistic exceeds the Action Limit.",""))</f>
        <v/>
      </c>
      <c r="AH96" s="18"/>
      <c r="AI96" s="18"/>
      <c r="AJ96" s="18"/>
      <c r="AK96" s="150"/>
      <c r="AL96" s="187"/>
      <c r="AM96" s="6"/>
      <c r="AN96" s="6"/>
      <c r="AO96" s="6"/>
      <c r="AP96" s="6"/>
      <c r="AQ96" s="23"/>
      <c r="AR96" s="25">
        <f>IF(AND('Submission Template'!BT92&lt;&gt;"",'Submission Template'!S$26&lt;&gt;"",'Submission Template'!U92&lt;&gt;""),1,0)</f>
        <v>0</v>
      </c>
      <c r="AS96" s="25">
        <f>IF(AND('Submission Template'!BY92&lt;&gt;"",'Submission Template'!V$26&lt;&gt;"",'Submission Template'!Z92&lt;&gt;""),1,0)</f>
        <v>0</v>
      </c>
      <c r="AT96" s="25"/>
      <c r="AU96" s="25" t="str">
        <f t="shared" si="11"/>
        <v/>
      </c>
      <c r="AV96" s="25" t="str">
        <f t="shared" si="12"/>
        <v/>
      </c>
      <c r="AW96" s="25"/>
      <c r="AX96" s="25" t="str">
        <f>IF('Submission Template'!$C92&lt;&gt;"",IF('Submission Template'!BT92&lt;&gt;"",IF('Submission Template'!U92="yes",AX95+1,AX95),AX95),"")</f>
        <v/>
      </c>
      <c r="AY96" s="25" t="str">
        <f>IF('Submission Template'!$C92&lt;&gt;"",IF('Submission Template'!BY92&lt;&gt;"",IF('Submission Template'!Z92="yes",AY95+1,AY95),AY95),"")</f>
        <v/>
      </c>
      <c r="AZ96" s="25"/>
      <c r="BA96" s="25" t="str">
        <f>IF('Submission Template'!BT92&lt;&gt;"",IF('Submission Template'!U92="yes",1,0),"")</f>
        <v/>
      </c>
      <c r="BB96" s="25" t="str">
        <f>IF('Submission Template'!BY92&lt;&gt;"",IF('Submission Template'!Z92="yes",1,0),"")</f>
        <v/>
      </c>
      <c r="BC96" s="25"/>
      <c r="BD96" s="25" t="str">
        <f>IF(AND('Submission Template'!U92="yes",'Submission Template'!BT92&lt;&gt;""),'Submission Template'!BT92,"")</f>
        <v/>
      </c>
      <c r="BE96" s="25" t="str">
        <f>IF(AND('Submission Template'!Z92="yes",'Submission Template'!BY92&lt;&gt;""),'Submission Template'!BY92,"")</f>
        <v/>
      </c>
      <c r="BF96" s="25"/>
      <c r="BG96" s="25"/>
      <c r="BH96" s="25"/>
      <c r="BI96" s="27"/>
      <c r="BJ96" s="25"/>
      <c r="BK96" s="40" t="str">
        <f>IF(AND($B96&lt;&gt;"",'Submission Template'!$BA$34=1),IF(AND('Submission Template'!U92="yes",$AX96&gt;1,'Submission Template'!BT92&lt;&gt;""),ROUND((($AU96*$E96)/($D96-'Submission Template'!S$26))^2+1,1),""),"")</f>
        <v/>
      </c>
      <c r="BL96" s="40" t="str">
        <f>IF(AND($L96&lt;&gt;"",'Submission Template'!$BB$34=1),IF(AND('Submission Template'!Z92="yes",$AY96&gt;1,'Submission Template'!BY92&lt;&gt;""),ROUND((($AV96*$O96)/($N96-'Submission Template'!V$26))^2+1,1),""),"")</f>
        <v/>
      </c>
      <c r="BM96" s="55">
        <f t="shared" si="3"/>
        <v>8</v>
      </c>
      <c r="BN96" s="6"/>
      <c r="BO96" s="6"/>
      <c r="BP96" s="6"/>
      <c r="BQ96" s="6"/>
      <c r="BR96" s="6"/>
      <c r="BS96" s="6"/>
      <c r="BT96" s="6"/>
      <c r="BU96" s="6"/>
      <c r="BV96" s="6"/>
      <c r="BW96" s="6"/>
      <c r="BX96" s="6"/>
      <c r="BY96" s="6"/>
      <c r="BZ96" s="6"/>
      <c r="CA96" s="6"/>
      <c r="CB96" s="6"/>
      <c r="CC96" s="6"/>
      <c r="CD96" s="6"/>
      <c r="CE96" s="6"/>
      <c r="CF96" s="65">
        <f>IF(AND('Submission Template'!C118="final",'Submission Template'!AH118="yes"),1,0)</f>
        <v>0</v>
      </c>
      <c r="CG96" s="65" t="str">
        <f>IF(AND('Submission Template'!$C118="final",'Submission Template'!$U118="yes",'Submission Template'!$AH118&lt;&gt;"yes"),$D122,$CG95)</f>
        <v/>
      </c>
      <c r="CH96" s="65" t="str">
        <f>IF(AND('Submission Template'!$C118="final",'Submission Template'!$U118="yes",'Submission Template'!$AH118&lt;&gt;"yes"),$C122,$CH95)</f>
        <v/>
      </c>
      <c r="CI96" s="65" t="str">
        <f>IF(AND('Submission Template'!$C118="final",'Submission Template'!$Z118="yes",'Submission Template'!$AH118&lt;&gt;"yes"),$N122,$CI95)</f>
        <v/>
      </c>
      <c r="CJ96" s="65" t="str">
        <f>IF(AND('Submission Template'!$C118="final",'Submission Template'!$Z118="yes",'Submission Template'!$AH118&lt;&gt;"yes"),$M122,$CJ95)</f>
        <v/>
      </c>
      <c r="CK96" s="6"/>
      <c r="CL96" s="6"/>
    </row>
    <row r="97" spans="1:90" x14ac:dyDescent="0.2">
      <c r="A97" s="10"/>
      <c r="B97" s="82" t="str">
        <f>IF('Submission Template'!$BA$34=1,$AX97,"")</f>
        <v/>
      </c>
      <c r="C97" s="83" t="str">
        <f t="shared" si="1"/>
        <v/>
      </c>
      <c r="D97" s="84" t="str">
        <f>IF('Submission Template'!$BA$34=1,IF(AND('Submission Template'!U93="yes",'Submission Template'!BT93&lt;&gt;""),ROUND(AVERAGE(BD$36:BD97),2),""),"")</f>
        <v/>
      </c>
      <c r="E97" s="85" t="str">
        <f>IF('Submission Template'!$BA$34=1,IF($AX97&gt;1,IF(AND('Submission Template'!U93&lt;&gt;"no",'Submission Template'!BT93&lt;&gt;""),STDEV(BD$36:BD97),""),""),"")</f>
        <v/>
      </c>
      <c r="F97" s="86" t="str">
        <f>IF('Submission Template'!$BA$34=1,IF('Submission Template'!BT93&lt;&gt;"",G96,""),"")</f>
        <v/>
      </c>
      <c r="G97" s="86" t="str">
        <f>IF(AND('Submission Template'!$BA$34=1,'Submission Template'!$C93&lt;&gt;""),IF(OR($AX97=1,$AX97=0),0,IF('Submission Template'!$C93="initial",$G96,IF('Submission Template'!U93="yes",MAX(($F97+'Submission Template'!BT93-('Submission Template'!S$26+0.25*$E97)),0),$G96))),"")</f>
        <v/>
      </c>
      <c r="H97" s="86" t="str">
        <f t="shared" si="5"/>
        <v/>
      </c>
      <c r="I97" s="87" t="str">
        <f t="shared" si="6"/>
        <v/>
      </c>
      <c r="J97" s="87" t="str">
        <f t="shared" si="7"/>
        <v/>
      </c>
      <c r="K97" s="88" t="str">
        <f>IF(G97&lt;&gt;"",IF($BA97=1,IF(AND(J97&lt;&gt;1,I97=1,D97&lt;='Submission Template'!S$26),1,0),K96),"")</f>
        <v/>
      </c>
      <c r="L97" s="82" t="str">
        <f>IF('Submission Template'!$BB$34=1,$AY97,"")</f>
        <v/>
      </c>
      <c r="M97" s="83" t="str">
        <f t="shared" si="2"/>
        <v/>
      </c>
      <c r="N97" s="84" t="str">
        <f>IF('Submission Template'!$BB$34=1,IF(AND('Submission Template'!Z93="yes",'Submission Template'!BY93&lt;&gt;""),ROUND(AVERAGE(BE$36:BE97),2),""),"")</f>
        <v/>
      </c>
      <c r="O97" s="85" t="str">
        <f>IF('Submission Template'!$BB$34=1,IF($AY97&gt;1,IF(AND('Submission Template'!Z93&lt;&gt;"no",'Submission Template'!BY93&lt;&gt;""),STDEV(BE$36:BE97),""),""),"")</f>
        <v/>
      </c>
      <c r="P97" s="86" t="str">
        <f>IF('Submission Template'!$BB$34=1,IF('Submission Template'!BY93&lt;&gt;"",Q96,""),"")</f>
        <v/>
      </c>
      <c r="Q97" s="86" t="str">
        <f>IF(AND('Submission Template'!$BB$34=1,'Submission Template'!$C93&lt;&gt;""),IF(OR($AY97=1,$AY97=0),0,IF('Submission Template'!$C93="initial",$Q96,IF('Submission Template'!Z93="yes",MAX(($P97+'Submission Template'!BY93-('Submission Template'!V$26+0.25*$O97)),0),$Q96))),"")</f>
        <v/>
      </c>
      <c r="R97" s="86" t="str">
        <f t="shared" si="8"/>
        <v/>
      </c>
      <c r="S97" s="87" t="str">
        <f t="shared" si="9"/>
        <v/>
      </c>
      <c r="T97" s="87" t="str">
        <f t="shared" si="10"/>
        <v/>
      </c>
      <c r="U97" s="88" t="str">
        <f>IF(Q97&lt;&gt;"",IF($BB97=1,IF(AND(T97&lt;&gt;1,S97=1,N97&lt;='Submission Template'!V$26),1,0),U96),"")</f>
        <v/>
      </c>
      <c r="V97" s="10"/>
      <c r="W97" s="10"/>
      <c r="X97" s="10"/>
      <c r="Y97" s="10"/>
      <c r="Z97" s="10"/>
      <c r="AA97" s="10"/>
      <c r="AB97" s="10"/>
      <c r="AC97" s="10"/>
      <c r="AD97" s="10"/>
      <c r="AE97" s="10"/>
      <c r="AF97" s="148"/>
      <c r="AG97" s="149" t="str">
        <f>IF(AND(OR('Submission Template'!U93="yes",AND('Submission Template'!Z93="yes",'Submission Template'!$P$16="yes")),'Submission Template'!AH93="yes"),"Test cannot be invalid AND included in CumSum",IF(OR(AND($Q97&gt;$R97,$N97&lt;&gt;""),AND($G97&gt;H97,$D97&lt;&gt;"")),"Warning:  CumSum statistic exceeds the Action Limit.",""))</f>
        <v/>
      </c>
      <c r="AH97" s="18"/>
      <c r="AI97" s="18"/>
      <c r="AJ97" s="18"/>
      <c r="AK97" s="150"/>
      <c r="AL97" s="187"/>
      <c r="AM97" s="6"/>
      <c r="AN97" s="6"/>
      <c r="AO97" s="6"/>
      <c r="AP97" s="6"/>
      <c r="AQ97" s="23"/>
      <c r="AR97" s="25">
        <f>IF(AND('Submission Template'!BT93&lt;&gt;"",'Submission Template'!S$26&lt;&gt;"",'Submission Template'!U93&lt;&gt;""),1,0)</f>
        <v>0</v>
      </c>
      <c r="AS97" s="25">
        <f>IF(AND('Submission Template'!BY93&lt;&gt;"",'Submission Template'!V$26&lt;&gt;"",'Submission Template'!Z93&lt;&gt;""),1,0)</f>
        <v>0</v>
      </c>
      <c r="AT97" s="25"/>
      <c r="AU97" s="25" t="str">
        <f t="shared" si="11"/>
        <v/>
      </c>
      <c r="AV97" s="25" t="str">
        <f t="shared" si="12"/>
        <v/>
      </c>
      <c r="AW97" s="25"/>
      <c r="AX97" s="25" t="str">
        <f>IF('Submission Template'!$C93&lt;&gt;"",IF('Submission Template'!BT93&lt;&gt;"",IF('Submission Template'!U93="yes",AX96+1,AX96),AX96),"")</f>
        <v/>
      </c>
      <c r="AY97" s="25" t="str">
        <f>IF('Submission Template'!$C93&lt;&gt;"",IF('Submission Template'!BY93&lt;&gt;"",IF('Submission Template'!Z93="yes",AY96+1,AY96),AY96),"")</f>
        <v/>
      </c>
      <c r="AZ97" s="25"/>
      <c r="BA97" s="25" t="str">
        <f>IF('Submission Template'!BT93&lt;&gt;"",IF('Submission Template'!U93="yes",1,0),"")</f>
        <v/>
      </c>
      <c r="BB97" s="25" t="str">
        <f>IF('Submission Template'!BY93&lt;&gt;"",IF('Submission Template'!Z93="yes",1,0),"")</f>
        <v/>
      </c>
      <c r="BC97" s="25"/>
      <c r="BD97" s="25" t="str">
        <f>IF(AND('Submission Template'!U93="yes",'Submission Template'!BT93&lt;&gt;""),'Submission Template'!BT93,"")</f>
        <v/>
      </c>
      <c r="BE97" s="25" t="str">
        <f>IF(AND('Submission Template'!Z93="yes",'Submission Template'!BY93&lt;&gt;""),'Submission Template'!BY93,"")</f>
        <v/>
      </c>
      <c r="BF97" s="25"/>
      <c r="BG97" s="25"/>
      <c r="BH97" s="25"/>
      <c r="BI97" s="27"/>
      <c r="BJ97" s="25"/>
      <c r="BK97" s="40" t="str">
        <f>IF(AND($B97&lt;&gt;"",'Submission Template'!$BA$34=1),IF(AND('Submission Template'!U93="yes",$AX97&gt;1,'Submission Template'!BT93&lt;&gt;""),ROUND((($AU97*$E97)/($D97-'Submission Template'!S$26))^2+1,1),""),"")</f>
        <v/>
      </c>
      <c r="BL97" s="40" t="str">
        <f>IF(AND($L97&lt;&gt;"",'Submission Template'!$BB$34=1),IF(AND('Submission Template'!Z93="yes",$AY97&gt;1,'Submission Template'!BY93&lt;&gt;""),ROUND((($AV97*$O97)/($N97-'Submission Template'!V$26))^2+1,1),""),"")</f>
        <v/>
      </c>
      <c r="BM97" s="55">
        <f t="shared" si="3"/>
        <v>8</v>
      </c>
      <c r="BN97" s="6"/>
      <c r="BO97" s="6"/>
      <c r="BP97" s="6"/>
      <c r="BQ97" s="6"/>
      <c r="BR97" s="6"/>
      <c r="BS97" s="6"/>
      <c r="BT97" s="6"/>
      <c r="BU97" s="6"/>
      <c r="BV97" s="6"/>
      <c r="BW97" s="6"/>
      <c r="BX97" s="6"/>
      <c r="BY97" s="6"/>
      <c r="BZ97" s="6"/>
      <c r="CA97" s="6"/>
      <c r="CB97" s="6"/>
      <c r="CC97" s="6"/>
      <c r="CD97" s="6"/>
      <c r="CE97" s="6"/>
      <c r="CF97" s="65">
        <f>IF(AND('Submission Template'!C119="final",'Submission Template'!AH119="yes"),1,0)</f>
        <v>0</v>
      </c>
      <c r="CG97" s="65" t="str">
        <f>IF(AND('Submission Template'!$C119="final",'Submission Template'!$U119="yes",'Submission Template'!$AH119&lt;&gt;"yes"),$D123,$CG96)</f>
        <v/>
      </c>
      <c r="CH97" s="65" t="str">
        <f>IF(AND('Submission Template'!$C119="final",'Submission Template'!$U119="yes",'Submission Template'!$AH119&lt;&gt;"yes"),$C123,$CH96)</f>
        <v/>
      </c>
      <c r="CI97" s="65" t="str">
        <f>IF(AND('Submission Template'!$C119="final",'Submission Template'!$Z119="yes",'Submission Template'!$AH119&lt;&gt;"yes"),$N123,$CI96)</f>
        <v/>
      </c>
      <c r="CJ97" s="65" t="str">
        <f>IF(AND('Submission Template'!$C119="final",'Submission Template'!$Z119="yes",'Submission Template'!$AH119&lt;&gt;"yes"),$M123,$CJ96)</f>
        <v/>
      </c>
      <c r="CK97" s="6"/>
      <c r="CL97" s="6"/>
    </row>
    <row r="98" spans="1:90" x14ac:dyDescent="0.2">
      <c r="A98" s="10"/>
      <c r="B98" s="82" t="str">
        <f>IF('Submission Template'!$BA$34=1,$AX98,"")</f>
        <v/>
      </c>
      <c r="C98" s="83" t="str">
        <f t="shared" si="1"/>
        <v/>
      </c>
      <c r="D98" s="84" t="str">
        <f>IF('Submission Template'!$BA$34=1,IF(AND('Submission Template'!U94="yes",'Submission Template'!BT94&lt;&gt;""),ROUND(AVERAGE(BD$36:BD98),2),""),"")</f>
        <v/>
      </c>
      <c r="E98" s="85" t="str">
        <f>IF('Submission Template'!$BA$34=1,IF($AX98&gt;1,IF(AND('Submission Template'!U94&lt;&gt;"no",'Submission Template'!BT94&lt;&gt;""),STDEV(BD$36:BD98),""),""),"")</f>
        <v/>
      </c>
      <c r="F98" s="86" t="str">
        <f>IF('Submission Template'!$BA$34=1,IF('Submission Template'!BT94&lt;&gt;"",G97,""),"")</f>
        <v/>
      </c>
      <c r="G98" s="86" t="str">
        <f>IF(AND('Submission Template'!$BA$34=1,'Submission Template'!$C94&lt;&gt;""),IF(OR($AX98=1,$AX98=0),0,IF('Submission Template'!$C94="initial",$G97,IF('Submission Template'!U94="yes",MAX(($F98+'Submission Template'!BT94-('Submission Template'!S$26+0.25*$E98)),0),$G97))),"")</f>
        <v/>
      </c>
      <c r="H98" s="86" t="str">
        <f t="shared" si="5"/>
        <v/>
      </c>
      <c r="I98" s="87" t="str">
        <f t="shared" si="6"/>
        <v/>
      </c>
      <c r="J98" s="87" t="str">
        <f t="shared" si="7"/>
        <v/>
      </c>
      <c r="K98" s="88" t="str">
        <f>IF(G98&lt;&gt;"",IF($BA98=1,IF(AND(J98&lt;&gt;1,I98=1,D98&lt;='Submission Template'!S$26),1,0),K97),"")</f>
        <v/>
      </c>
      <c r="L98" s="82" t="str">
        <f>IF('Submission Template'!$BB$34=1,$AY98,"")</f>
        <v/>
      </c>
      <c r="M98" s="83" t="str">
        <f t="shared" si="2"/>
        <v/>
      </c>
      <c r="N98" s="84" t="str">
        <f>IF('Submission Template'!$BB$34=1,IF(AND('Submission Template'!Z94="yes",'Submission Template'!BY94&lt;&gt;""),ROUND(AVERAGE(BE$36:BE98),2),""),"")</f>
        <v/>
      </c>
      <c r="O98" s="85" t="str">
        <f>IF('Submission Template'!$BB$34=1,IF($AY98&gt;1,IF(AND('Submission Template'!Z94&lt;&gt;"no",'Submission Template'!BY94&lt;&gt;""),STDEV(BE$36:BE98),""),""),"")</f>
        <v/>
      </c>
      <c r="P98" s="86" t="str">
        <f>IF('Submission Template'!$BB$34=1,IF('Submission Template'!BY94&lt;&gt;"",Q97,""),"")</f>
        <v/>
      </c>
      <c r="Q98" s="86" t="str">
        <f>IF(AND('Submission Template'!$BB$34=1,'Submission Template'!$C94&lt;&gt;""),IF(OR($AY98=1,$AY98=0),0,IF('Submission Template'!$C94="initial",$Q97,IF('Submission Template'!Z94="yes",MAX(($P98+'Submission Template'!BY94-('Submission Template'!V$26+0.25*$O98)),0),$Q97))),"")</f>
        <v/>
      </c>
      <c r="R98" s="86" t="str">
        <f t="shared" si="8"/>
        <v/>
      </c>
      <c r="S98" s="87" t="str">
        <f t="shared" si="9"/>
        <v/>
      </c>
      <c r="T98" s="87" t="str">
        <f t="shared" si="10"/>
        <v/>
      </c>
      <c r="U98" s="88" t="str">
        <f>IF(Q98&lt;&gt;"",IF($BB98=1,IF(AND(T98&lt;&gt;1,S98=1,N98&lt;='Submission Template'!V$26),1,0),U97),"")</f>
        <v/>
      </c>
      <c r="V98" s="10"/>
      <c r="W98" s="10"/>
      <c r="X98" s="10"/>
      <c r="Y98" s="10"/>
      <c r="Z98" s="10"/>
      <c r="AA98" s="10"/>
      <c r="AB98" s="10"/>
      <c r="AC98" s="10"/>
      <c r="AD98" s="10"/>
      <c r="AE98" s="10"/>
      <c r="AF98" s="148"/>
      <c r="AG98" s="149" t="str">
        <f>IF(AND(OR('Submission Template'!U94="yes",AND('Submission Template'!Z94="yes",'Submission Template'!$P$16="yes")),'Submission Template'!AH94="yes"),"Test cannot be invalid AND included in CumSum",IF(OR(AND($Q98&gt;$R98,$N98&lt;&gt;""),AND($G98&gt;H98,$D98&lt;&gt;"")),"Warning:  CumSum statistic exceeds the Action Limit.",""))</f>
        <v/>
      </c>
      <c r="AH98" s="18"/>
      <c r="AI98" s="18"/>
      <c r="AJ98" s="18"/>
      <c r="AK98" s="150"/>
      <c r="AL98" s="187"/>
      <c r="AM98" s="6"/>
      <c r="AN98" s="6"/>
      <c r="AO98" s="6"/>
      <c r="AP98" s="6"/>
      <c r="AQ98" s="23"/>
      <c r="AR98" s="25">
        <f>IF(AND('Submission Template'!BT94&lt;&gt;"",'Submission Template'!S$26&lt;&gt;"",'Submission Template'!U94&lt;&gt;""),1,0)</f>
        <v>0</v>
      </c>
      <c r="AS98" s="25">
        <f>IF(AND('Submission Template'!BY94&lt;&gt;"",'Submission Template'!V$26&lt;&gt;"",'Submission Template'!Z94&lt;&gt;""),1,0)</f>
        <v>0</v>
      </c>
      <c r="AT98" s="25"/>
      <c r="AU98" s="25" t="str">
        <f t="shared" si="11"/>
        <v/>
      </c>
      <c r="AV98" s="25" t="str">
        <f t="shared" si="12"/>
        <v/>
      </c>
      <c r="AW98" s="25"/>
      <c r="AX98" s="25" t="str">
        <f>IF('Submission Template'!$C94&lt;&gt;"",IF('Submission Template'!BT94&lt;&gt;"",IF('Submission Template'!U94="yes",AX97+1,AX97),AX97),"")</f>
        <v/>
      </c>
      <c r="AY98" s="25" t="str">
        <f>IF('Submission Template'!$C94&lt;&gt;"",IF('Submission Template'!BY94&lt;&gt;"",IF('Submission Template'!Z94="yes",AY97+1,AY97),AY97),"")</f>
        <v/>
      </c>
      <c r="AZ98" s="25"/>
      <c r="BA98" s="25" t="str">
        <f>IF('Submission Template'!BT94&lt;&gt;"",IF('Submission Template'!U94="yes",1,0),"")</f>
        <v/>
      </c>
      <c r="BB98" s="25" t="str">
        <f>IF('Submission Template'!BY94&lt;&gt;"",IF('Submission Template'!Z94="yes",1,0),"")</f>
        <v/>
      </c>
      <c r="BC98" s="25"/>
      <c r="BD98" s="25" t="str">
        <f>IF(AND('Submission Template'!U94="yes",'Submission Template'!BT94&lt;&gt;""),'Submission Template'!BT94,"")</f>
        <v/>
      </c>
      <c r="BE98" s="25" t="str">
        <f>IF(AND('Submission Template'!Z94="yes",'Submission Template'!BY94&lt;&gt;""),'Submission Template'!BY94,"")</f>
        <v/>
      </c>
      <c r="BF98" s="25"/>
      <c r="BG98" s="25"/>
      <c r="BH98" s="25"/>
      <c r="BI98" s="27"/>
      <c r="BJ98" s="25"/>
      <c r="BK98" s="40" t="str">
        <f>IF(AND($B98&lt;&gt;"",'Submission Template'!$BA$34=1),IF(AND('Submission Template'!U94="yes",$AX98&gt;1,'Submission Template'!BT94&lt;&gt;""),ROUND((($AU98*$E98)/($D98-'Submission Template'!S$26))^2+1,1),""),"")</f>
        <v/>
      </c>
      <c r="BL98" s="40" t="str">
        <f>IF(AND($L98&lt;&gt;"",'Submission Template'!$BB$34=1),IF(AND('Submission Template'!Z94="yes",$AY98&gt;1,'Submission Template'!BY94&lt;&gt;""),ROUND((($AV98*$O98)/($N98-'Submission Template'!V$26))^2+1,1),""),"")</f>
        <v/>
      </c>
      <c r="BM98" s="55">
        <f t="shared" si="3"/>
        <v>8</v>
      </c>
      <c r="BN98" s="6"/>
      <c r="BO98" s="6"/>
      <c r="BP98" s="6"/>
      <c r="BQ98" s="6"/>
      <c r="BR98" s="6"/>
      <c r="BS98" s="6"/>
      <c r="BT98" s="6"/>
      <c r="BU98" s="6"/>
      <c r="BV98" s="6"/>
      <c r="BW98" s="6"/>
      <c r="BX98" s="6"/>
      <c r="BY98" s="6"/>
      <c r="BZ98" s="6"/>
      <c r="CA98" s="6"/>
      <c r="CB98" s="6"/>
      <c r="CC98" s="6"/>
      <c r="CD98" s="6"/>
      <c r="CE98" s="6"/>
      <c r="CF98" s="65">
        <f>IF(AND('Submission Template'!C120="final",'Submission Template'!AH120="yes"),1,0)</f>
        <v>0</v>
      </c>
      <c r="CG98" s="65" t="str">
        <f>IF(AND('Submission Template'!$C120="final",'Submission Template'!$U120="yes",'Submission Template'!$AH120&lt;&gt;"yes"),$D124,$CG97)</f>
        <v/>
      </c>
      <c r="CH98" s="65" t="str">
        <f>IF(AND('Submission Template'!$C120="final",'Submission Template'!$U120="yes",'Submission Template'!$AH120&lt;&gt;"yes"),$C124,$CH97)</f>
        <v/>
      </c>
      <c r="CI98" s="65" t="str">
        <f>IF(AND('Submission Template'!$C120="final",'Submission Template'!$Z120="yes",'Submission Template'!$AH120&lt;&gt;"yes"),$N124,$CI97)</f>
        <v/>
      </c>
      <c r="CJ98" s="65" t="str">
        <f>IF(AND('Submission Template'!$C120="final",'Submission Template'!$Z120="yes",'Submission Template'!$AH120&lt;&gt;"yes"),$M124,$CJ97)</f>
        <v/>
      </c>
      <c r="CK98" s="6"/>
      <c r="CL98" s="6"/>
    </row>
    <row r="99" spans="1:90" x14ac:dyDescent="0.2">
      <c r="A99" s="10"/>
      <c r="B99" s="82" t="str">
        <f>IF('Submission Template'!$BA$34=1,$AX99,"")</f>
        <v/>
      </c>
      <c r="C99" s="83" t="str">
        <f t="shared" si="1"/>
        <v/>
      </c>
      <c r="D99" s="84" t="str">
        <f>IF('Submission Template'!$BA$34=1,IF(AND('Submission Template'!U95="yes",'Submission Template'!BT95&lt;&gt;""),ROUND(AVERAGE(BD$36:BD99),2),""),"")</f>
        <v/>
      </c>
      <c r="E99" s="85" t="str">
        <f>IF('Submission Template'!$BA$34=1,IF($AX99&gt;1,IF(AND('Submission Template'!U95&lt;&gt;"no",'Submission Template'!BT95&lt;&gt;""),STDEV(BD$36:BD99),""),""),"")</f>
        <v/>
      </c>
      <c r="F99" s="86" t="str">
        <f>IF('Submission Template'!$BA$34=1,IF('Submission Template'!BT95&lt;&gt;"",G98,""),"")</f>
        <v/>
      </c>
      <c r="G99" s="86" t="str">
        <f>IF(AND('Submission Template'!$BA$34=1,'Submission Template'!$C95&lt;&gt;""),IF(OR($AX99=1,$AX99=0),0,IF('Submission Template'!$C95="initial",$G98,IF('Submission Template'!U95="yes",MAX(($F99+'Submission Template'!BT95-('Submission Template'!S$26+0.25*$E99)),0),$G98))),"")</f>
        <v/>
      </c>
      <c r="H99" s="86" t="str">
        <f t="shared" si="5"/>
        <v/>
      </c>
      <c r="I99" s="87" t="str">
        <f t="shared" si="6"/>
        <v/>
      </c>
      <c r="J99" s="87" t="str">
        <f t="shared" si="7"/>
        <v/>
      </c>
      <c r="K99" s="88" t="str">
        <f>IF(G99&lt;&gt;"",IF($BA99=1,IF(AND(J99&lt;&gt;1,I99=1,D99&lt;='Submission Template'!S$26),1,0),K98),"")</f>
        <v/>
      </c>
      <c r="L99" s="82" t="str">
        <f>IF('Submission Template'!$BB$34=1,$AY99,"")</f>
        <v/>
      </c>
      <c r="M99" s="83" t="str">
        <f t="shared" si="2"/>
        <v/>
      </c>
      <c r="N99" s="84" t="str">
        <f>IF('Submission Template'!$BB$34=1,IF(AND('Submission Template'!Z95="yes",'Submission Template'!BY95&lt;&gt;""),ROUND(AVERAGE(BE$36:BE99),2),""),"")</f>
        <v/>
      </c>
      <c r="O99" s="85" t="str">
        <f>IF('Submission Template'!$BB$34=1,IF($AY99&gt;1,IF(AND('Submission Template'!Z95&lt;&gt;"no",'Submission Template'!BY95&lt;&gt;""),STDEV(BE$36:BE99),""),""),"")</f>
        <v/>
      </c>
      <c r="P99" s="86" t="str">
        <f>IF('Submission Template'!$BB$34=1,IF('Submission Template'!BY95&lt;&gt;"",Q98,""),"")</f>
        <v/>
      </c>
      <c r="Q99" s="86" t="str">
        <f>IF(AND('Submission Template'!$BB$34=1,'Submission Template'!$C95&lt;&gt;""),IF(OR($AY99=1,$AY99=0),0,IF('Submission Template'!$C95="initial",$Q98,IF('Submission Template'!Z95="yes",MAX(($P99+'Submission Template'!BY95-('Submission Template'!V$26+0.25*$O99)),0),$Q98))),"")</f>
        <v/>
      </c>
      <c r="R99" s="86" t="str">
        <f t="shared" si="8"/>
        <v/>
      </c>
      <c r="S99" s="87" t="str">
        <f t="shared" si="9"/>
        <v/>
      </c>
      <c r="T99" s="87" t="str">
        <f t="shared" si="10"/>
        <v/>
      </c>
      <c r="U99" s="88" t="str">
        <f>IF(Q99&lt;&gt;"",IF($BB99=1,IF(AND(T99&lt;&gt;1,S99=1,N99&lt;='Submission Template'!V$26),1,0),U98),"")</f>
        <v/>
      </c>
      <c r="V99" s="10"/>
      <c r="W99" s="10"/>
      <c r="X99" s="10"/>
      <c r="Y99" s="10"/>
      <c r="Z99" s="10"/>
      <c r="AA99" s="10"/>
      <c r="AB99" s="10"/>
      <c r="AC99" s="10"/>
      <c r="AD99" s="10"/>
      <c r="AE99" s="10"/>
      <c r="AF99" s="148"/>
      <c r="AG99" s="149" t="str">
        <f>IF(AND(OR('Submission Template'!U95="yes",AND('Submission Template'!Z95="yes",'Submission Template'!$P$16="yes")),'Submission Template'!AH95="yes"),"Test cannot be invalid AND included in CumSum",IF(OR(AND($Q99&gt;$R99,$N99&lt;&gt;""),AND($G99&gt;H99,$D99&lt;&gt;"")),"Warning:  CumSum statistic exceeds the Action Limit.",""))</f>
        <v/>
      </c>
      <c r="AH99" s="18"/>
      <c r="AI99" s="18"/>
      <c r="AJ99" s="18"/>
      <c r="AK99" s="150"/>
      <c r="AL99" s="187"/>
      <c r="AM99" s="6"/>
      <c r="AN99" s="6"/>
      <c r="AO99" s="6"/>
      <c r="AP99" s="6"/>
      <c r="AQ99" s="23"/>
      <c r="AR99" s="25">
        <f>IF(AND('Submission Template'!BT95&lt;&gt;"",'Submission Template'!S$26&lt;&gt;"",'Submission Template'!U95&lt;&gt;""),1,0)</f>
        <v>0</v>
      </c>
      <c r="AS99" s="25">
        <f>IF(AND('Submission Template'!BY95&lt;&gt;"",'Submission Template'!V$26&lt;&gt;"",'Submission Template'!Z95&lt;&gt;""),1,0)</f>
        <v>0</v>
      </c>
      <c r="AT99" s="25"/>
      <c r="AU99" s="25" t="str">
        <f t="shared" si="11"/>
        <v/>
      </c>
      <c r="AV99" s="25" t="str">
        <f t="shared" si="12"/>
        <v/>
      </c>
      <c r="AW99" s="25"/>
      <c r="AX99" s="25" t="str">
        <f>IF('Submission Template'!$C95&lt;&gt;"",IF('Submission Template'!BT95&lt;&gt;"",IF('Submission Template'!U95="yes",AX98+1,AX98),AX98),"")</f>
        <v/>
      </c>
      <c r="AY99" s="25" t="str">
        <f>IF('Submission Template'!$C95&lt;&gt;"",IF('Submission Template'!BY95&lt;&gt;"",IF('Submission Template'!Z95="yes",AY98+1,AY98),AY98),"")</f>
        <v/>
      </c>
      <c r="AZ99" s="25"/>
      <c r="BA99" s="25" t="str">
        <f>IF('Submission Template'!BT95&lt;&gt;"",IF('Submission Template'!U95="yes",1,0),"")</f>
        <v/>
      </c>
      <c r="BB99" s="25" t="str">
        <f>IF('Submission Template'!BY95&lt;&gt;"",IF('Submission Template'!Z95="yes",1,0),"")</f>
        <v/>
      </c>
      <c r="BC99" s="25"/>
      <c r="BD99" s="25" t="str">
        <f>IF(AND('Submission Template'!U95="yes",'Submission Template'!BT95&lt;&gt;""),'Submission Template'!BT95,"")</f>
        <v/>
      </c>
      <c r="BE99" s="25" t="str">
        <f>IF(AND('Submission Template'!Z95="yes",'Submission Template'!BY95&lt;&gt;""),'Submission Template'!BY95,"")</f>
        <v/>
      </c>
      <c r="BF99" s="25"/>
      <c r="BG99" s="25"/>
      <c r="BH99" s="25"/>
      <c r="BI99" s="27"/>
      <c r="BJ99" s="25"/>
      <c r="BK99" s="40" t="str">
        <f>IF(AND($B99&lt;&gt;"",'Submission Template'!$BA$34=1),IF(AND('Submission Template'!U95="yes",$AX99&gt;1,'Submission Template'!BT95&lt;&gt;""),ROUND((($AU99*$E99)/($D99-'Submission Template'!S$26))^2+1,1),""),"")</f>
        <v/>
      </c>
      <c r="BL99" s="40" t="str">
        <f>IF(AND($L99&lt;&gt;"",'Submission Template'!$BB$34=1),IF(AND('Submission Template'!Z95="yes",$AY99&gt;1,'Submission Template'!BY95&lt;&gt;""),ROUND((($AV99*$O99)/($N99-'Submission Template'!V$26))^2+1,1),""),"")</f>
        <v/>
      </c>
      <c r="BM99" s="55">
        <f t="shared" si="3"/>
        <v>8</v>
      </c>
      <c r="BN99" s="6"/>
      <c r="BO99" s="6"/>
      <c r="BP99" s="6"/>
      <c r="BQ99" s="6"/>
      <c r="BR99" s="6"/>
      <c r="BS99" s="6"/>
      <c r="BT99" s="6"/>
      <c r="BU99" s="6"/>
      <c r="BV99" s="6"/>
      <c r="BW99" s="6"/>
      <c r="BX99" s="6"/>
      <c r="BY99" s="6"/>
      <c r="BZ99" s="6"/>
      <c r="CA99" s="6"/>
      <c r="CB99" s="6"/>
      <c r="CC99" s="6"/>
      <c r="CD99" s="6"/>
      <c r="CE99" s="6"/>
      <c r="CF99" s="65">
        <f>IF(AND('Submission Template'!C121="final",'Submission Template'!AH121="yes"),1,0)</f>
        <v>0</v>
      </c>
      <c r="CG99" s="65" t="str">
        <f>IF(AND('Submission Template'!$C121="final",'Submission Template'!$U121="yes",'Submission Template'!$AH121&lt;&gt;"yes"),$D125,$CG98)</f>
        <v/>
      </c>
      <c r="CH99" s="65" t="str">
        <f>IF(AND('Submission Template'!$C121="final",'Submission Template'!$U121="yes",'Submission Template'!$AH121&lt;&gt;"yes"),$C125,$CH98)</f>
        <v/>
      </c>
      <c r="CI99" s="65" t="str">
        <f>IF(AND('Submission Template'!$C121="final",'Submission Template'!$Z121="yes",'Submission Template'!$AH121&lt;&gt;"yes"),$N125,$CI98)</f>
        <v/>
      </c>
      <c r="CJ99" s="65" t="str">
        <f>IF(AND('Submission Template'!$C121="final",'Submission Template'!$Z121="yes",'Submission Template'!$AH121&lt;&gt;"yes"),$M125,$CJ98)</f>
        <v/>
      </c>
      <c r="CK99" s="6"/>
      <c r="CL99" s="6"/>
    </row>
    <row r="100" spans="1:90" x14ac:dyDescent="0.2">
      <c r="A100" s="10"/>
      <c r="B100" s="82" t="str">
        <f>IF('Submission Template'!$BA$34=1,$AX100,"")</f>
        <v/>
      </c>
      <c r="C100" s="83" t="str">
        <f t="shared" si="1"/>
        <v/>
      </c>
      <c r="D100" s="84" t="str">
        <f>IF('Submission Template'!$BA$34=1,IF(AND('Submission Template'!U96="yes",'Submission Template'!BT96&lt;&gt;""),ROUND(AVERAGE(BD$36:BD100),2),""),"")</f>
        <v/>
      </c>
      <c r="E100" s="85" t="str">
        <f>IF('Submission Template'!$BA$34=1,IF($AX100&gt;1,IF(AND('Submission Template'!U96&lt;&gt;"no",'Submission Template'!BT96&lt;&gt;""),STDEV(BD$36:BD100),""),""),"")</f>
        <v/>
      </c>
      <c r="F100" s="86" t="str">
        <f>IF('Submission Template'!$BA$34=1,IF('Submission Template'!BT96&lt;&gt;"",G99,""),"")</f>
        <v/>
      </c>
      <c r="G100" s="86" t="str">
        <f>IF(AND('Submission Template'!$BA$34=1,'Submission Template'!$C96&lt;&gt;""),IF(OR($AX100=1,$AX100=0),0,IF('Submission Template'!$C96="initial",$G99,IF('Submission Template'!U96="yes",MAX(($F100+'Submission Template'!BT96-('Submission Template'!S$26+0.25*$E100)),0),$G99))),"")</f>
        <v/>
      </c>
      <c r="H100" s="86" t="str">
        <f t="shared" si="5"/>
        <v/>
      </c>
      <c r="I100" s="87" t="str">
        <f t="shared" si="6"/>
        <v/>
      </c>
      <c r="J100" s="87" t="str">
        <f t="shared" si="7"/>
        <v/>
      </c>
      <c r="K100" s="88" t="str">
        <f>IF(G100&lt;&gt;"",IF($BA100=1,IF(AND(J100&lt;&gt;1,I100=1,D100&lt;='Submission Template'!S$26),1,0),K99),"")</f>
        <v/>
      </c>
      <c r="L100" s="82" t="str">
        <f>IF('Submission Template'!$BB$34=1,$AY100,"")</f>
        <v/>
      </c>
      <c r="M100" s="83" t="str">
        <f t="shared" si="2"/>
        <v/>
      </c>
      <c r="N100" s="84" t="str">
        <f>IF('Submission Template'!$BB$34=1,IF(AND('Submission Template'!Z96="yes",'Submission Template'!BY96&lt;&gt;""),ROUND(AVERAGE(BE$36:BE100),2),""),"")</f>
        <v/>
      </c>
      <c r="O100" s="85" t="str">
        <f>IF('Submission Template'!$BB$34=1,IF($AY100&gt;1,IF(AND('Submission Template'!Z96&lt;&gt;"no",'Submission Template'!BY96&lt;&gt;""),STDEV(BE$36:BE100),""),""),"")</f>
        <v/>
      </c>
      <c r="P100" s="86" t="str">
        <f>IF('Submission Template'!$BB$34=1,IF('Submission Template'!BY96&lt;&gt;"",Q99,""),"")</f>
        <v/>
      </c>
      <c r="Q100" s="86" t="str">
        <f>IF(AND('Submission Template'!$BB$34=1,'Submission Template'!$C96&lt;&gt;""),IF(OR($AY100=1,$AY100=0),0,IF('Submission Template'!$C96="initial",$Q99,IF('Submission Template'!Z96="yes",MAX(($P100+'Submission Template'!BY96-('Submission Template'!V$26+0.25*$O100)),0),$Q99))),"")</f>
        <v/>
      </c>
      <c r="R100" s="86" t="str">
        <f t="shared" si="8"/>
        <v/>
      </c>
      <c r="S100" s="87" t="str">
        <f t="shared" si="9"/>
        <v/>
      </c>
      <c r="T100" s="87" t="str">
        <f t="shared" si="10"/>
        <v/>
      </c>
      <c r="U100" s="88" t="str">
        <f>IF(Q100&lt;&gt;"",IF($BB100=1,IF(AND(T100&lt;&gt;1,S100=1,N100&lt;='Submission Template'!V$26),1,0),U99),"")</f>
        <v/>
      </c>
      <c r="V100" s="10"/>
      <c r="W100" s="10"/>
      <c r="X100" s="10"/>
      <c r="Y100" s="10"/>
      <c r="Z100" s="10"/>
      <c r="AA100" s="10"/>
      <c r="AB100" s="10"/>
      <c r="AC100" s="10"/>
      <c r="AD100" s="10"/>
      <c r="AE100" s="10"/>
      <c r="AF100" s="148"/>
      <c r="AG100" s="149" t="str">
        <f>IF(AND(OR('Submission Template'!U96="yes",AND('Submission Template'!Z96="yes",'Submission Template'!$P$16="yes")),'Submission Template'!AH96="yes"),"Test cannot be invalid AND included in CumSum",IF(OR(AND($Q100&gt;$R100,$N100&lt;&gt;""),AND($G100&gt;H100,$D100&lt;&gt;"")),"Warning:  CumSum statistic exceeds the Action Limit.",""))</f>
        <v/>
      </c>
      <c r="AH100" s="18"/>
      <c r="AI100" s="18"/>
      <c r="AJ100" s="18"/>
      <c r="AK100" s="150"/>
      <c r="AL100" s="187"/>
      <c r="AM100" s="6"/>
      <c r="AN100" s="6"/>
      <c r="AO100" s="6"/>
      <c r="AP100" s="6"/>
      <c r="AQ100" s="23"/>
      <c r="AR100" s="25">
        <f>IF(AND('Submission Template'!BT96&lt;&gt;"",'Submission Template'!S$26&lt;&gt;"",'Submission Template'!U96&lt;&gt;""),1,0)</f>
        <v>0</v>
      </c>
      <c r="AS100" s="25">
        <f>IF(AND('Submission Template'!BY96&lt;&gt;"",'Submission Template'!V$26&lt;&gt;"",'Submission Template'!Z96&lt;&gt;""),1,0)</f>
        <v>0</v>
      </c>
      <c r="AT100" s="25"/>
      <c r="AU100" s="25" t="str">
        <f t="shared" si="11"/>
        <v/>
      </c>
      <c r="AV100" s="25" t="str">
        <f t="shared" si="12"/>
        <v/>
      </c>
      <c r="AW100" s="25"/>
      <c r="AX100" s="25" t="str">
        <f>IF('Submission Template'!$C96&lt;&gt;"",IF('Submission Template'!BT96&lt;&gt;"",IF('Submission Template'!U96="yes",AX99+1,AX99),AX99),"")</f>
        <v/>
      </c>
      <c r="AY100" s="25" t="str">
        <f>IF('Submission Template'!$C96&lt;&gt;"",IF('Submission Template'!BY96&lt;&gt;"",IF('Submission Template'!Z96="yes",AY99+1,AY99),AY99),"")</f>
        <v/>
      </c>
      <c r="AZ100" s="25"/>
      <c r="BA100" s="25" t="str">
        <f>IF('Submission Template'!BT96&lt;&gt;"",IF('Submission Template'!U96="yes",1,0),"")</f>
        <v/>
      </c>
      <c r="BB100" s="25" t="str">
        <f>IF('Submission Template'!BY96&lt;&gt;"",IF('Submission Template'!Z96="yes",1,0),"")</f>
        <v/>
      </c>
      <c r="BC100" s="25"/>
      <c r="BD100" s="25" t="str">
        <f>IF(AND('Submission Template'!U96="yes",'Submission Template'!BT96&lt;&gt;""),'Submission Template'!BT96,"")</f>
        <v/>
      </c>
      <c r="BE100" s="25" t="str">
        <f>IF(AND('Submission Template'!Z96="yes",'Submission Template'!BY96&lt;&gt;""),'Submission Template'!BY96,"")</f>
        <v/>
      </c>
      <c r="BF100" s="25"/>
      <c r="BG100" s="25"/>
      <c r="BH100" s="25"/>
      <c r="BI100" s="27"/>
      <c r="BJ100" s="25"/>
      <c r="BK100" s="40" t="str">
        <f>IF(AND($B100&lt;&gt;"",'Submission Template'!$BA$34=1),IF(AND('Submission Template'!U96="yes",$AX100&gt;1,'Submission Template'!BT96&lt;&gt;""),ROUND((($AU100*$E100)/($D100-'Submission Template'!S$26))^2+1,1),""),"")</f>
        <v/>
      </c>
      <c r="BL100" s="40" t="str">
        <f>IF(AND($L100&lt;&gt;"",'Submission Template'!$BB$34=1),IF(AND('Submission Template'!Z96="yes",$AY100&gt;1,'Submission Template'!BY96&lt;&gt;""),ROUND((($AV100*$O100)/($N100-'Submission Template'!V$26))^2+1,1),""),"")</f>
        <v/>
      </c>
      <c r="BM100" s="55">
        <f t="shared" si="3"/>
        <v>8</v>
      </c>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row>
    <row r="101" spans="1:90" x14ac:dyDescent="0.2">
      <c r="A101" s="10"/>
      <c r="B101" s="82" t="str">
        <f>IF('Submission Template'!$BA$34=1,$AX101,"")</f>
        <v/>
      </c>
      <c r="C101" s="83" t="str">
        <f t="shared" si="1"/>
        <v/>
      </c>
      <c r="D101" s="84" t="str">
        <f>IF('Submission Template'!$BA$34=1,IF(AND('Submission Template'!U97="yes",'Submission Template'!BT97&lt;&gt;""),ROUND(AVERAGE(BD$36:BD101),2),""),"")</f>
        <v/>
      </c>
      <c r="E101" s="85" t="str">
        <f>IF('Submission Template'!$BA$34=1,IF($AX101&gt;1,IF(AND('Submission Template'!U97&lt;&gt;"no",'Submission Template'!BT97&lt;&gt;""),STDEV(BD$36:BD101),""),""),"")</f>
        <v/>
      </c>
      <c r="F101" s="86" t="str">
        <f>IF('Submission Template'!$BA$34=1,IF('Submission Template'!BT97&lt;&gt;"",G100,""),"")</f>
        <v/>
      </c>
      <c r="G101" s="86" t="str">
        <f>IF(AND('Submission Template'!$BA$34=1,'Submission Template'!$C97&lt;&gt;""),IF(OR($AX101=1,$AX101=0),0,IF('Submission Template'!$C97="initial",$G100,IF('Submission Template'!U97="yes",MAX(($F101+'Submission Template'!BT97-('Submission Template'!S$26+0.25*$E101)),0),$G100))),"")</f>
        <v/>
      </c>
      <c r="H101" s="86" t="str">
        <f t="shared" si="5"/>
        <v/>
      </c>
      <c r="I101" s="87" t="str">
        <f t="shared" si="6"/>
        <v/>
      </c>
      <c r="J101" s="87" t="str">
        <f t="shared" si="7"/>
        <v/>
      </c>
      <c r="K101" s="88" t="str">
        <f>IF(G101&lt;&gt;"",IF($BA101=1,IF(AND(J101&lt;&gt;1,I101=1,D101&lt;='Submission Template'!S$26),1,0),K100),"")</f>
        <v/>
      </c>
      <c r="L101" s="82" t="str">
        <f>IF('Submission Template'!$BB$34=1,$AY101,"")</f>
        <v/>
      </c>
      <c r="M101" s="83" t="str">
        <f t="shared" si="2"/>
        <v/>
      </c>
      <c r="N101" s="84" t="str">
        <f>IF('Submission Template'!$BB$34=1,IF(AND('Submission Template'!Z97="yes",'Submission Template'!BY97&lt;&gt;""),ROUND(AVERAGE(BE$36:BE101),2),""),"")</f>
        <v/>
      </c>
      <c r="O101" s="85" t="str">
        <f>IF('Submission Template'!$BB$34=1,IF($AY101&gt;1,IF(AND('Submission Template'!Z97&lt;&gt;"no",'Submission Template'!BY97&lt;&gt;""),STDEV(BE$36:BE101),""),""),"")</f>
        <v/>
      </c>
      <c r="P101" s="86" t="str">
        <f>IF('Submission Template'!$BB$34=1,IF('Submission Template'!BY97&lt;&gt;"",Q100,""),"")</f>
        <v/>
      </c>
      <c r="Q101" s="86" t="str">
        <f>IF(AND('Submission Template'!$BB$34=1,'Submission Template'!$C97&lt;&gt;""),IF(OR($AY101=1,$AY101=0),0,IF('Submission Template'!$C97="initial",$Q100,IF('Submission Template'!Z97="yes",MAX(($P101+'Submission Template'!BY97-('Submission Template'!V$26+0.25*$O101)),0),$Q100))),"")</f>
        <v/>
      </c>
      <c r="R101" s="86" t="str">
        <f t="shared" si="8"/>
        <v/>
      </c>
      <c r="S101" s="87" t="str">
        <f t="shared" si="9"/>
        <v/>
      </c>
      <c r="T101" s="87" t="str">
        <f t="shared" si="10"/>
        <v/>
      </c>
      <c r="U101" s="88" t="str">
        <f>IF(Q101&lt;&gt;"",IF($BB101=1,IF(AND(T101&lt;&gt;1,S101=1,N101&lt;='Submission Template'!V$26),1,0),U100),"")</f>
        <v/>
      </c>
      <c r="V101" s="10"/>
      <c r="W101" s="10"/>
      <c r="X101" s="10"/>
      <c r="Y101" s="10"/>
      <c r="Z101" s="10"/>
      <c r="AA101" s="10"/>
      <c r="AB101" s="10"/>
      <c r="AC101" s="10"/>
      <c r="AD101" s="10"/>
      <c r="AE101" s="10"/>
      <c r="AF101" s="148"/>
      <c r="AG101" s="149" t="str">
        <f>IF(AND(OR('Submission Template'!U97="yes",AND('Submission Template'!Z97="yes",'Submission Template'!$P$16="yes")),'Submission Template'!AH97="yes"),"Test cannot be invalid AND included in CumSum",IF(OR(AND($Q101&gt;$R101,$N101&lt;&gt;""),AND($G101&gt;H101,$D101&lt;&gt;"")),"Warning:  CumSum statistic exceeds the Action Limit.",""))</f>
        <v/>
      </c>
      <c r="AH101" s="18"/>
      <c r="AI101" s="18"/>
      <c r="AJ101" s="18"/>
      <c r="AK101" s="150"/>
      <c r="AL101" s="187"/>
      <c r="AM101" s="6"/>
      <c r="AN101" s="6"/>
      <c r="AO101" s="6"/>
      <c r="AP101" s="6"/>
      <c r="AQ101" s="23"/>
      <c r="AR101" s="25">
        <f>IF(AND('Submission Template'!BT97&lt;&gt;"",'Submission Template'!S$26&lt;&gt;"",'Submission Template'!U97&lt;&gt;""),1,0)</f>
        <v>0</v>
      </c>
      <c r="AS101" s="25">
        <f>IF(AND('Submission Template'!BY97&lt;&gt;"",'Submission Template'!V$26&lt;&gt;"",'Submission Template'!Z97&lt;&gt;""),1,0)</f>
        <v>0</v>
      </c>
      <c r="AT101" s="25"/>
      <c r="AU101" s="25" t="str">
        <f t="shared" si="11"/>
        <v/>
      </c>
      <c r="AV101" s="25" t="str">
        <f t="shared" si="12"/>
        <v/>
      </c>
      <c r="AW101" s="25"/>
      <c r="AX101" s="25" t="str">
        <f>IF('Submission Template'!$C97&lt;&gt;"",IF('Submission Template'!BT97&lt;&gt;"",IF('Submission Template'!U97="yes",AX100+1,AX100),AX100),"")</f>
        <v/>
      </c>
      <c r="AY101" s="25" t="str">
        <f>IF('Submission Template'!$C97&lt;&gt;"",IF('Submission Template'!BY97&lt;&gt;"",IF('Submission Template'!Z97="yes",AY100+1,AY100),AY100),"")</f>
        <v/>
      </c>
      <c r="AZ101" s="25"/>
      <c r="BA101" s="25" t="str">
        <f>IF('Submission Template'!BT97&lt;&gt;"",IF('Submission Template'!U97="yes",1,0),"")</f>
        <v/>
      </c>
      <c r="BB101" s="25" t="str">
        <f>IF('Submission Template'!BY97&lt;&gt;"",IF('Submission Template'!Z97="yes",1,0),"")</f>
        <v/>
      </c>
      <c r="BC101" s="25"/>
      <c r="BD101" s="25" t="str">
        <f>IF(AND('Submission Template'!U97="yes",'Submission Template'!BT97&lt;&gt;""),'Submission Template'!BT97,"")</f>
        <v/>
      </c>
      <c r="BE101" s="25" t="str">
        <f>IF(AND('Submission Template'!Z97="yes",'Submission Template'!BY97&lt;&gt;""),'Submission Template'!BY97,"")</f>
        <v/>
      </c>
      <c r="BF101" s="25"/>
      <c r="BG101" s="25"/>
      <c r="BH101" s="25"/>
      <c r="BI101" s="27"/>
      <c r="BJ101" s="25"/>
      <c r="BK101" s="40" t="str">
        <f>IF(AND($B101&lt;&gt;"",'Submission Template'!$BA$34=1),IF(AND('Submission Template'!U97="yes",$AX101&gt;1,'Submission Template'!BT97&lt;&gt;""),ROUND((($AU101*$E101)/($D101-'Submission Template'!S$26))^2+1,1),""),"")</f>
        <v/>
      </c>
      <c r="BL101" s="40" t="str">
        <f>IF(AND($L101&lt;&gt;"",'Submission Template'!$BB$34=1),IF(AND('Submission Template'!Z97="yes",$AY101&gt;1,'Submission Template'!BY97&lt;&gt;""),ROUND((($AV101*$O101)/($N101-'Submission Template'!V$26))^2+1,1),""),"")</f>
        <v/>
      </c>
      <c r="BM101" s="55">
        <f t="shared" ref="BM101:BM125" si="13">$AS$24</f>
        <v>8</v>
      </c>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row>
    <row r="102" spans="1:90" x14ac:dyDescent="0.2">
      <c r="A102" s="10"/>
      <c r="B102" s="82" t="str">
        <f>IF('Submission Template'!$BA$34=1,$AX102,"")</f>
        <v/>
      </c>
      <c r="C102" s="83" t="str">
        <f t="shared" si="1"/>
        <v/>
      </c>
      <c r="D102" s="84" t="str">
        <f>IF('Submission Template'!$BA$34=1,IF(AND('Submission Template'!U98="yes",'Submission Template'!BT98&lt;&gt;""),ROUND(AVERAGE(BD$36:BD102),2),""),"")</f>
        <v/>
      </c>
      <c r="E102" s="85" t="str">
        <f>IF('Submission Template'!$BA$34=1,IF($AX102&gt;1,IF(AND('Submission Template'!U98&lt;&gt;"no",'Submission Template'!BT98&lt;&gt;""),STDEV(BD$36:BD102),""),""),"")</f>
        <v/>
      </c>
      <c r="F102" s="86" t="str">
        <f>IF('Submission Template'!$BA$34=1,IF('Submission Template'!BT98&lt;&gt;"",G101,""),"")</f>
        <v/>
      </c>
      <c r="G102" s="86" t="str">
        <f>IF(AND('Submission Template'!$BA$34=1,'Submission Template'!$C98&lt;&gt;""),IF(OR($AX102=1,$AX102=0),0,IF('Submission Template'!$C98="initial",$G101,IF('Submission Template'!U98="yes",MAX(($F102+'Submission Template'!BT98-('Submission Template'!S$26+0.25*$E102)),0),$G101))),"")</f>
        <v/>
      </c>
      <c r="H102" s="86" t="str">
        <f t="shared" si="5"/>
        <v/>
      </c>
      <c r="I102" s="87" t="str">
        <f t="shared" si="6"/>
        <v/>
      </c>
      <c r="J102" s="87" t="str">
        <f t="shared" si="7"/>
        <v/>
      </c>
      <c r="K102" s="88" t="str">
        <f>IF(G102&lt;&gt;"",IF($BA102=1,IF(AND(J102&lt;&gt;1,I102=1,D102&lt;='Submission Template'!S$26),1,0),K101),"")</f>
        <v/>
      </c>
      <c r="L102" s="82" t="str">
        <f>IF('Submission Template'!$BB$34=1,$AY102,"")</f>
        <v/>
      </c>
      <c r="M102" s="83" t="str">
        <f t="shared" si="2"/>
        <v/>
      </c>
      <c r="N102" s="84" t="str">
        <f>IF('Submission Template'!$BB$34=1,IF(AND('Submission Template'!Z98="yes",'Submission Template'!BY98&lt;&gt;""),ROUND(AVERAGE(BE$36:BE102),2),""),"")</f>
        <v/>
      </c>
      <c r="O102" s="85" t="str">
        <f>IF('Submission Template'!$BB$34=1,IF($AY102&gt;1,IF(AND('Submission Template'!Z98&lt;&gt;"no",'Submission Template'!BY98&lt;&gt;""),STDEV(BE$36:BE102),""),""),"")</f>
        <v/>
      </c>
      <c r="P102" s="86" t="str">
        <f>IF('Submission Template'!$BB$34=1,IF('Submission Template'!BY98&lt;&gt;"",Q101,""),"")</f>
        <v/>
      </c>
      <c r="Q102" s="86" t="str">
        <f>IF(AND('Submission Template'!$BB$34=1,'Submission Template'!$C98&lt;&gt;""),IF(OR($AY102=1,$AY102=0),0,IF('Submission Template'!$C98="initial",$Q101,IF('Submission Template'!Z98="yes",MAX(($P102+'Submission Template'!BY98-('Submission Template'!V$26+0.25*$O102)),0),$Q101))),"")</f>
        <v/>
      </c>
      <c r="R102" s="86" t="str">
        <f t="shared" si="8"/>
        <v/>
      </c>
      <c r="S102" s="87" t="str">
        <f t="shared" si="9"/>
        <v/>
      </c>
      <c r="T102" s="87" t="str">
        <f t="shared" si="10"/>
        <v/>
      </c>
      <c r="U102" s="88" t="str">
        <f>IF(Q102&lt;&gt;"",IF($BB102=1,IF(AND(T102&lt;&gt;1,S102=1,N102&lt;='Submission Template'!V$26),1,0),U101),"")</f>
        <v/>
      </c>
      <c r="V102" s="140"/>
      <c r="W102" s="140"/>
      <c r="X102" s="140"/>
      <c r="Y102" s="140"/>
      <c r="Z102" s="140"/>
      <c r="AA102" s="140"/>
      <c r="AB102" s="140"/>
      <c r="AC102" s="140"/>
      <c r="AD102" s="140"/>
      <c r="AE102" s="140"/>
      <c r="AF102" s="148"/>
      <c r="AG102" s="149" t="str">
        <f>IF(AND(OR('Submission Template'!U98="yes",AND('Submission Template'!Z98="yes",'Submission Template'!$P$16="yes")),'Submission Template'!AH98="yes"),"Test cannot be invalid AND included in CumSum",IF(OR(AND($Q102&gt;$R102,$N102&lt;&gt;""),AND($G102&gt;H102,$D102&lt;&gt;"")),"Warning:  CumSum statistic exceeds the Action Limit.",""))</f>
        <v/>
      </c>
      <c r="AH102" s="18"/>
      <c r="AI102" s="18"/>
      <c r="AJ102" s="18"/>
      <c r="AK102" s="150"/>
      <c r="AL102" s="187"/>
      <c r="AM102" s="6"/>
      <c r="AN102" s="6"/>
      <c r="AO102" s="6"/>
      <c r="AP102" s="6"/>
      <c r="AQ102" s="23"/>
      <c r="AR102" s="25">
        <f>IF(AND('Submission Template'!BT98&lt;&gt;"",'Submission Template'!S$26&lt;&gt;"",'Submission Template'!U98&lt;&gt;""),1,0)</f>
        <v>0</v>
      </c>
      <c r="AS102" s="25">
        <f>IF(AND('Submission Template'!BY98&lt;&gt;"",'Submission Template'!V$26&lt;&gt;"",'Submission Template'!Z98&lt;&gt;""),1,0)</f>
        <v>0</v>
      </c>
      <c r="AT102" s="25"/>
      <c r="AU102" s="25" t="str">
        <f t="shared" si="11"/>
        <v/>
      </c>
      <c r="AV102" s="25" t="str">
        <f t="shared" si="12"/>
        <v/>
      </c>
      <c r="AW102" s="25"/>
      <c r="AX102" s="25" t="str">
        <f>IF('Submission Template'!$C98&lt;&gt;"",IF('Submission Template'!BT98&lt;&gt;"",IF('Submission Template'!U98="yes",AX101+1,AX101),AX101),"")</f>
        <v/>
      </c>
      <c r="AY102" s="25" t="str">
        <f>IF('Submission Template'!$C98&lt;&gt;"",IF('Submission Template'!BY98&lt;&gt;"",IF('Submission Template'!Z98="yes",AY101+1,AY101),AY101),"")</f>
        <v/>
      </c>
      <c r="AZ102" s="25"/>
      <c r="BA102" s="25" t="str">
        <f>IF('Submission Template'!BT98&lt;&gt;"",IF('Submission Template'!U98="yes",1,0),"")</f>
        <v/>
      </c>
      <c r="BB102" s="25" t="str">
        <f>IF('Submission Template'!BY98&lt;&gt;"",IF('Submission Template'!Z98="yes",1,0),"")</f>
        <v/>
      </c>
      <c r="BC102" s="25"/>
      <c r="BD102" s="25" t="str">
        <f>IF(AND('Submission Template'!U98="yes",'Submission Template'!BT98&lt;&gt;""),'Submission Template'!BT98,"")</f>
        <v/>
      </c>
      <c r="BE102" s="25" t="str">
        <f>IF(AND('Submission Template'!Z98="yes",'Submission Template'!BY98&lt;&gt;""),'Submission Template'!BY98,"")</f>
        <v/>
      </c>
      <c r="BF102" s="25"/>
      <c r="BG102" s="25"/>
      <c r="BH102" s="25"/>
      <c r="BI102" s="27"/>
      <c r="BJ102" s="25"/>
      <c r="BK102" s="40" t="str">
        <f>IF(AND($B102&lt;&gt;"",'Submission Template'!$BA$34=1),IF(AND('Submission Template'!U98="yes",$AX102&gt;1,'Submission Template'!BT98&lt;&gt;""),ROUND((($AU102*$E102)/($D102-'Submission Template'!S$26))^2+1,1),""),"")</f>
        <v/>
      </c>
      <c r="BL102" s="40" t="str">
        <f>IF(AND($L102&lt;&gt;"",'Submission Template'!$BB$34=1),IF(AND('Submission Template'!Z98="yes",$AY102&gt;1,'Submission Template'!BY98&lt;&gt;""),ROUND((($AV102*$O102)/($N102-'Submission Template'!V$26))^2+1,1),""),"")</f>
        <v/>
      </c>
      <c r="BM102" s="55">
        <f t="shared" si="13"/>
        <v>8</v>
      </c>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row>
    <row r="103" spans="1:90" x14ac:dyDescent="0.2">
      <c r="A103" s="10"/>
      <c r="B103" s="82" t="str">
        <f>IF('Submission Template'!$BA$34=1,$AX103,"")</f>
        <v/>
      </c>
      <c r="C103" s="83" t="str">
        <f t="shared" si="1"/>
        <v/>
      </c>
      <c r="D103" s="84" t="str">
        <f>IF('Submission Template'!$BA$34=1,IF(AND('Submission Template'!U99="yes",'Submission Template'!BT99&lt;&gt;""),ROUND(AVERAGE(BD$36:BD103),2),""),"")</f>
        <v/>
      </c>
      <c r="E103" s="85" t="str">
        <f>IF('Submission Template'!$BA$34=1,IF($AX103&gt;1,IF(AND('Submission Template'!U99&lt;&gt;"no",'Submission Template'!BT99&lt;&gt;""),STDEV(BD$36:BD103),""),""),"")</f>
        <v/>
      </c>
      <c r="F103" s="86" t="str">
        <f>IF('Submission Template'!$BA$34=1,IF('Submission Template'!BT99&lt;&gt;"",G102,""),"")</f>
        <v/>
      </c>
      <c r="G103" s="86" t="str">
        <f>IF(AND('Submission Template'!$BA$34=1,'Submission Template'!$C99&lt;&gt;""),IF(OR($AX103=1,$AX103=0),0,IF('Submission Template'!$C99="initial",$G102,IF('Submission Template'!U99="yes",MAX(($F103+'Submission Template'!BT99-('Submission Template'!S$26+0.25*$E103)),0),$G102))),"")</f>
        <v/>
      </c>
      <c r="H103" s="86" t="str">
        <f t="shared" si="5"/>
        <v/>
      </c>
      <c r="I103" s="87" t="str">
        <f t="shared" si="6"/>
        <v/>
      </c>
      <c r="J103" s="87" t="str">
        <f t="shared" si="7"/>
        <v/>
      </c>
      <c r="K103" s="88" t="str">
        <f>IF(G103&lt;&gt;"",IF($BA103=1,IF(AND(J103&lt;&gt;1,I103=1,D103&lt;='Submission Template'!S$26),1,0),K102),"")</f>
        <v/>
      </c>
      <c r="L103" s="82" t="str">
        <f>IF('Submission Template'!$BB$34=1,$AY103,"")</f>
        <v/>
      </c>
      <c r="M103" s="83" t="str">
        <f t="shared" si="2"/>
        <v/>
      </c>
      <c r="N103" s="84" t="str">
        <f>IF('Submission Template'!$BB$34=1,IF(AND('Submission Template'!Z99="yes",'Submission Template'!BY99&lt;&gt;""),ROUND(AVERAGE(BE$36:BE103),2),""),"")</f>
        <v/>
      </c>
      <c r="O103" s="85" t="str">
        <f>IF('Submission Template'!$BB$34=1,IF($AY103&gt;1,IF(AND('Submission Template'!Z99&lt;&gt;"no",'Submission Template'!BY99&lt;&gt;""),STDEV(BE$36:BE103),""),""),"")</f>
        <v/>
      </c>
      <c r="P103" s="86" t="str">
        <f>IF('Submission Template'!$BB$34=1,IF('Submission Template'!BY99&lt;&gt;"",Q102,""),"")</f>
        <v/>
      </c>
      <c r="Q103" s="86" t="str">
        <f>IF(AND('Submission Template'!$BB$34=1,'Submission Template'!$C99&lt;&gt;""),IF(OR($AY103=1,$AY103=0),0,IF('Submission Template'!$C99="initial",$Q102,IF('Submission Template'!Z99="yes",MAX(($P103+'Submission Template'!BY99-('Submission Template'!V$26+0.25*$O103)),0),$Q102))),"")</f>
        <v/>
      </c>
      <c r="R103" s="86" t="str">
        <f t="shared" si="8"/>
        <v/>
      </c>
      <c r="S103" s="87" t="str">
        <f t="shared" si="9"/>
        <v/>
      </c>
      <c r="T103" s="87" t="str">
        <f t="shared" si="10"/>
        <v/>
      </c>
      <c r="U103" s="88" t="str">
        <f>IF(Q103&lt;&gt;"",IF($BB103=1,IF(AND(T103&lt;&gt;1,S103=1,N103&lt;='Submission Template'!V$26),1,0),U102),"")</f>
        <v/>
      </c>
      <c r="V103" s="10"/>
      <c r="W103" s="10"/>
      <c r="X103" s="10"/>
      <c r="Y103" s="10"/>
      <c r="Z103" s="10"/>
      <c r="AA103" s="10"/>
      <c r="AB103" s="10"/>
      <c r="AC103" s="10"/>
      <c r="AD103" s="10"/>
      <c r="AE103" s="10"/>
      <c r="AF103" s="148"/>
      <c r="AG103" s="149" t="str">
        <f>IF(AND(OR('Submission Template'!U99="yes",AND('Submission Template'!Z99="yes",'Submission Template'!$P$16="yes")),'Submission Template'!AH99="yes"),"Test cannot be invalid AND included in CumSum",IF(OR(AND($Q103&gt;$R103,$N103&lt;&gt;""),AND($G103&gt;H103,$D103&lt;&gt;"")),"Warning:  CumSum statistic exceeds the Action Limit.",""))</f>
        <v/>
      </c>
      <c r="AH103" s="18"/>
      <c r="AI103" s="18"/>
      <c r="AJ103" s="18"/>
      <c r="AK103" s="150"/>
      <c r="AL103" s="187"/>
      <c r="AM103" s="6"/>
      <c r="AN103" s="6"/>
      <c r="AO103" s="6"/>
      <c r="AP103" s="6"/>
      <c r="AQ103" s="23"/>
      <c r="AR103" s="25">
        <f>IF(AND('Submission Template'!BT99&lt;&gt;"",'Submission Template'!S$26&lt;&gt;"",'Submission Template'!U99&lt;&gt;""),1,0)</f>
        <v>0</v>
      </c>
      <c r="AS103" s="25">
        <f>IF(AND('Submission Template'!BY99&lt;&gt;"",'Submission Template'!V$26&lt;&gt;"",'Submission Template'!Z99&lt;&gt;""),1,0)</f>
        <v>0</v>
      </c>
      <c r="AT103" s="25"/>
      <c r="AU103" s="25" t="str">
        <f t="shared" si="11"/>
        <v/>
      </c>
      <c r="AV103" s="25" t="str">
        <f t="shared" si="12"/>
        <v/>
      </c>
      <c r="AW103" s="25"/>
      <c r="AX103" s="25" t="str">
        <f>IF('Submission Template'!$C99&lt;&gt;"",IF('Submission Template'!BT99&lt;&gt;"",IF('Submission Template'!U99="yes",AX102+1,AX102),AX102),"")</f>
        <v/>
      </c>
      <c r="AY103" s="25" t="str">
        <f>IF('Submission Template'!$C99&lt;&gt;"",IF('Submission Template'!BY99&lt;&gt;"",IF('Submission Template'!Z99="yes",AY102+1,AY102),AY102),"")</f>
        <v/>
      </c>
      <c r="AZ103" s="25"/>
      <c r="BA103" s="25" t="str">
        <f>IF('Submission Template'!BT99&lt;&gt;"",IF('Submission Template'!U99="yes",1,0),"")</f>
        <v/>
      </c>
      <c r="BB103" s="25" t="str">
        <f>IF('Submission Template'!BY99&lt;&gt;"",IF('Submission Template'!Z99="yes",1,0),"")</f>
        <v/>
      </c>
      <c r="BC103" s="25"/>
      <c r="BD103" s="25" t="str">
        <f>IF(AND('Submission Template'!U99="yes",'Submission Template'!BT99&lt;&gt;""),'Submission Template'!BT99,"")</f>
        <v/>
      </c>
      <c r="BE103" s="25" t="str">
        <f>IF(AND('Submission Template'!Z99="yes",'Submission Template'!BY99&lt;&gt;""),'Submission Template'!BY99,"")</f>
        <v/>
      </c>
      <c r="BF103" s="25"/>
      <c r="BG103" s="25"/>
      <c r="BH103" s="25"/>
      <c r="BI103" s="27"/>
      <c r="BJ103" s="25"/>
      <c r="BK103" s="40" t="str">
        <f>IF(AND($B103&lt;&gt;"",'Submission Template'!$BA$34=1),IF(AND('Submission Template'!U99="yes",$AX103&gt;1,'Submission Template'!BT99&lt;&gt;""),ROUND((($AU103*$E103)/($D103-'Submission Template'!S$26))^2+1,1),""),"")</f>
        <v/>
      </c>
      <c r="BL103" s="40" t="str">
        <f>IF(AND($L103&lt;&gt;"",'Submission Template'!$BB$34=1),IF(AND('Submission Template'!Z99="yes",$AY103&gt;1,'Submission Template'!BY99&lt;&gt;""),ROUND((($AV103*$O103)/($N103-'Submission Template'!V$26))^2+1,1),""),"")</f>
        <v/>
      </c>
      <c r="BM103" s="55">
        <f t="shared" si="13"/>
        <v>8</v>
      </c>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row>
    <row r="104" spans="1:90" x14ac:dyDescent="0.2">
      <c r="A104" s="10"/>
      <c r="B104" s="82" t="str">
        <f>IF('Submission Template'!$BA$34=1,$AX104,"")</f>
        <v/>
      </c>
      <c r="C104" s="83" t="str">
        <f t="shared" si="1"/>
        <v/>
      </c>
      <c r="D104" s="84" t="str">
        <f>IF('Submission Template'!$BA$34=1,IF(AND('Submission Template'!U100="yes",'Submission Template'!BT100&lt;&gt;""),ROUND(AVERAGE(BD$36:BD104),2),""),"")</f>
        <v/>
      </c>
      <c r="E104" s="85" t="str">
        <f>IF('Submission Template'!$BA$34=1,IF($AX104&gt;1,IF(AND('Submission Template'!U100&lt;&gt;"no",'Submission Template'!BT100&lt;&gt;""),STDEV(BD$36:BD104),""),""),"")</f>
        <v/>
      </c>
      <c r="F104" s="86" t="str">
        <f>IF('Submission Template'!$BA$34=1,IF('Submission Template'!BT100&lt;&gt;"",G103,""),"")</f>
        <v/>
      </c>
      <c r="G104" s="86" t="str">
        <f>IF(AND('Submission Template'!$BA$34=1,'Submission Template'!$C100&lt;&gt;""),IF(OR($AX104=1,$AX104=0),0,IF('Submission Template'!$C100="initial",$G103,IF('Submission Template'!U100="yes",MAX(($F104+'Submission Template'!BT100-('Submission Template'!S$26+0.25*$E104)),0),$G103))),"")</f>
        <v/>
      </c>
      <c r="H104" s="86" t="str">
        <f t="shared" ref="H104:H125" si="14">IF(G104&lt;&gt;"",IF(E104&lt;&gt;"",5*E104,H103),"")</f>
        <v/>
      </c>
      <c r="I104" s="87" t="str">
        <f t="shared" ref="I104:I125" si="15">IF(G104&lt;&gt;"",IF(OR(B104&gt;=C104,I103=1),1,0),"")</f>
        <v/>
      </c>
      <c r="J104" s="87" t="str">
        <f t="shared" ref="J104:J125" si="16">IF(G104&lt;&gt;"",IF(AND(AND(G103&gt;H103,G104&gt;H104),B103&lt;&gt;B104),1,IF(J103=1,1,0)),"")</f>
        <v/>
      </c>
      <c r="K104" s="88" t="str">
        <f>IF(G104&lt;&gt;"",IF($BA104=1,IF(AND(J104&lt;&gt;1,I104=1,D104&lt;='Submission Template'!S$26),1,0),K103),"")</f>
        <v/>
      </c>
      <c r="L104" s="82" t="str">
        <f>IF('Submission Template'!$BB$34=1,$AY104,"")</f>
        <v/>
      </c>
      <c r="M104" s="83" t="str">
        <f t="shared" si="2"/>
        <v/>
      </c>
      <c r="N104" s="84" t="str">
        <f>IF('Submission Template'!$BB$34=1,IF(AND('Submission Template'!Z100="yes",'Submission Template'!BY100&lt;&gt;""),ROUND(AVERAGE(BE$36:BE104),2),""),"")</f>
        <v/>
      </c>
      <c r="O104" s="85" t="str">
        <f>IF('Submission Template'!$BB$34=1,IF($AY104&gt;1,IF(AND('Submission Template'!Z100&lt;&gt;"no",'Submission Template'!BY100&lt;&gt;""),STDEV(BE$36:BE104),""),""),"")</f>
        <v/>
      </c>
      <c r="P104" s="86" t="str">
        <f>IF('Submission Template'!$BB$34=1,IF('Submission Template'!BY100&lt;&gt;"",Q103,""),"")</f>
        <v/>
      </c>
      <c r="Q104" s="86" t="str">
        <f>IF(AND('Submission Template'!$BB$34=1,'Submission Template'!$C100&lt;&gt;""),IF(OR($AY104=1,$AY104=0),0,IF('Submission Template'!$C100="initial",$Q103,IF('Submission Template'!Z100="yes",MAX(($P104+'Submission Template'!BY100-('Submission Template'!V$26+0.25*$O104)),0),$Q103))),"")</f>
        <v/>
      </c>
      <c r="R104" s="86" t="str">
        <f t="shared" ref="R104:R125" si="17">IF(Q104&lt;&gt;"",IF(O104&lt;&gt;"",5*O104,R103),"")</f>
        <v/>
      </c>
      <c r="S104" s="87" t="str">
        <f t="shared" ref="S104:S125" si="18">IF(Q104&lt;&gt;"",IF(OR(L104&gt;=$M104,S103=1),1,0),"")</f>
        <v/>
      </c>
      <c r="T104" s="87" t="str">
        <f t="shared" ref="T104:T125" si="19">IF(Q104&lt;&gt;"",IF(AND(AND(Q103&gt;R103,Q104&gt;R104),L103&lt;&gt;L104),1,IF(T103=1,1,0)),"")</f>
        <v/>
      </c>
      <c r="U104" s="88" t="str">
        <f>IF(Q104&lt;&gt;"",IF($BB104=1,IF(AND(T104&lt;&gt;1,S104=1,N104&lt;='Submission Template'!V$26),1,0),U103),"")</f>
        <v/>
      </c>
      <c r="V104" s="10"/>
      <c r="W104" s="10"/>
      <c r="X104" s="10"/>
      <c r="Y104" s="10"/>
      <c r="Z104" s="10"/>
      <c r="AA104" s="10"/>
      <c r="AB104" s="10"/>
      <c r="AC104" s="10"/>
      <c r="AD104" s="10"/>
      <c r="AE104" s="10"/>
      <c r="AF104" s="148"/>
      <c r="AG104" s="149" t="str">
        <f>IF(AND(OR('Submission Template'!U100="yes",AND('Submission Template'!Z100="yes",'Submission Template'!$P$16="yes")),'Submission Template'!AH100="yes"),"Test cannot be invalid AND included in CumSum",IF(OR(AND($Q104&gt;$R104,$N104&lt;&gt;""),AND($G104&gt;H104,$D104&lt;&gt;"")),"Warning:  CumSum statistic exceeds the Action Limit.",""))</f>
        <v/>
      </c>
      <c r="AH104" s="18"/>
      <c r="AI104" s="18"/>
      <c r="AJ104" s="18"/>
      <c r="AK104" s="150"/>
      <c r="AL104" s="187"/>
      <c r="AM104" s="6"/>
      <c r="AN104" s="6"/>
      <c r="AO104" s="6"/>
      <c r="AP104" s="6"/>
      <c r="AQ104" s="23"/>
      <c r="AR104" s="25">
        <f>IF(AND('Submission Template'!BT100&lt;&gt;"",'Submission Template'!S$26&lt;&gt;"",'Submission Template'!U100&lt;&gt;""),1,0)</f>
        <v>0</v>
      </c>
      <c r="AS104" s="25">
        <f>IF(AND('Submission Template'!BY100&lt;&gt;"",'Submission Template'!V$26&lt;&gt;"",'Submission Template'!Z100&lt;&gt;""),1,0)</f>
        <v>0</v>
      </c>
      <c r="AT104" s="25"/>
      <c r="AU104" s="25" t="str">
        <f t="shared" si="11"/>
        <v/>
      </c>
      <c r="AV104" s="25" t="str">
        <f t="shared" si="12"/>
        <v/>
      </c>
      <c r="AW104" s="25"/>
      <c r="AX104" s="25" t="str">
        <f>IF('Submission Template'!$C100&lt;&gt;"",IF('Submission Template'!BT100&lt;&gt;"",IF('Submission Template'!U100="yes",AX103+1,AX103),AX103),"")</f>
        <v/>
      </c>
      <c r="AY104" s="25" t="str">
        <f>IF('Submission Template'!$C100&lt;&gt;"",IF('Submission Template'!BY100&lt;&gt;"",IF('Submission Template'!Z100="yes",AY103+1,AY103),AY103),"")</f>
        <v/>
      </c>
      <c r="AZ104" s="25"/>
      <c r="BA104" s="25" t="str">
        <f>IF('Submission Template'!BT100&lt;&gt;"",IF('Submission Template'!U100="yes",1,0),"")</f>
        <v/>
      </c>
      <c r="BB104" s="25" t="str">
        <f>IF('Submission Template'!BY100&lt;&gt;"",IF('Submission Template'!Z100="yes",1,0),"")</f>
        <v/>
      </c>
      <c r="BC104" s="25"/>
      <c r="BD104" s="25" t="str">
        <f>IF(AND('Submission Template'!U100="yes",'Submission Template'!BT100&lt;&gt;""),'Submission Template'!BT100,"")</f>
        <v/>
      </c>
      <c r="BE104" s="25" t="str">
        <f>IF(AND('Submission Template'!Z100="yes",'Submission Template'!BY100&lt;&gt;""),'Submission Template'!BY100,"")</f>
        <v/>
      </c>
      <c r="BF104" s="25"/>
      <c r="BG104" s="25"/>
      <c r="BH104" s="25"/>
      <c r="BI104" s="27"/>
      <c r="BJ104" s="25"/>
      <c r="BK104" s="40" t="str">
        <f>IF(AND($B104&lt;&gt;"",'Submission Template'!$BA$34=1),IF(AND('Submission Template'!U100="yes",$AX104&gt;1,'Submission Template'!BT100&lt;&gt;""),ROUND((($AU104*$E104)/($D104-'Submission Template'!S$26))^2+1,1),""),"")</f>
        <v/>
      </c>
      <c r="BL104" s="40" t="str">
        <f>IF(AND($L104&lt;&gt;"",'Submission Template'!$BB$34=1),IF(AND('Submission Template'!Z100="yes",$AY104&gt;1,'Submission Template'!BY100&lt;&gt;""),ROUND((($AV104*$O104)/($N104-'Submission Template'!V$26))^2+1,1),""),"")</f>
        <v/>
      </c>
      <c r="BM104" s="55">
        <f t="shared" si="13"/>
        <v>8</v>
      </c>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row>
    <row r="105" spans="1:90" x14ac:dyDescent="0.2">
      <c r="A105" s="10"/>
      <c r="B105" s="82" t="str">
        <f>IF('Submission Template'!$BA$34=1,$AX105,"")</f>
        <v/>
      </c>
      <c r="C105" s="83" t="str">
        <f t="shared" si="1"/>
        <v/>
      </c>
      <c r="D105" s="84" t="str">
        <f>IF('Submission Template'!$BA$34=1,IF(AND('Submission Template'!U101="yes",'Submission Template'!BT101&lt;&gt;""),ROUND(AVERAGE(BD$36:BD105),2),""),"")</f>
        <v/>
      </c>
      <c r="E105" s="85" t="str">
        <f>IF('Submission Template'!$BA$34=1,IF($AX105&gt;1,IF(AND('Submission Template'!U101&lt;&gt;"no",'Submission Template'!BT101&lt;&gt;""),STDEV(BD$36:BD105),""),""),"")</f>
        <v/>
      </c>
      <c r="F105" s="86" t="str">
        <f>IF('Submission Template'!$BA$34=1,IF('Submission Template'!BT101&lt;&gt;"",G104,""),"")</f>
        <v/>
      </c>
      <c r="G105" s="86" t="str">
        <f>IF(AND('Submission Template'!$BA$34=1,'Submission Template'!$C101&lt;&gt;""),IF(OR($AX105=1,$AX105=0),0,IF('Submission Template'!$C101="initial",$G104,IF('Submission Template'!U101="yes",MAX(($F105+'Submission Template'!BT101-('Submission Template'!S$26+0.25*$E105)),0),$G104))),"")</f>
        <v/>
      </c>
      <c r="H105" s="86" t="str">
        <f t="shared" si="14"/>
        <v/>
      </c>
      <c r="I105" s="87" t="str">
        <f t="shared" si="15"/>
        <v/>
      </c>
      <c r="J105" s="87" t="str">
        <f t="shared" si="16"/>
        <v/>
      </c>
      <c r="K105" s="88" t="str">
        <f>IF(G105&lt;&gt;"",IF($BA105=1,IF(AND(J105&lt;&gt;1,I105=1,D105&lt;='Submission Template'!S$26),1,0),K104),"")</f>
        <v/>
      </c>
      <c r="L105" s="82" t="str">
        <f>IF('Submission Template'!$BB$34=1,$AY105,"")</f>
        <v/>
      </c>
      <c r="M105" s="83" t="str">
        <f t="shared" si="2"/>
        <v/>
      </c>
      <c r="N105" s="84" t="str">
        <f>IF('Submission Template'!$BB$34=1,IF(AND('Submission Template'!Z101="yes",'Submission Template'!BY101&lt;&gt;""),ROUND(AVERAGE(BE$36:BE105),2),""),"")</f>
        <v/>
      </c>
      <c r="O105" s="85" t="str">
        <f>IF('Submission Template'!$BB$34=1,IF($AY105&gt;1,IF(AND('Submission Template'!Z101&lt;&gt;"no",'Submission Template'!BY101&lt;&gt;""),STDEV(BE$36:BE105),""),""),"")</f>
        <v/>
      </c>
      <c r="P105" s="86" t="str">
        <f>IF('Submission Template'!$BB$34=1,IF('Submission Template'!BY101&lt;&gt;"",Q104,""),"")</f>
        <v/>
      </c>
      <c r="Q105" s="86" t="str">
        <f>IF(AND('Submission Template'!$BB$34=1,'Submission Template'!$C101&lt;&gt;""),IF(OR($AY105=1,$AY105=0),0,IF('Submission Template'!$C101="initial",$Q104,IF('Submission Template'!Z101="yes",MAX(($P105+'Submission Template'!BY101-('Submission Template'!V$26+0.25*$O105)),0),$Q104))),"")</f>
        <v/>
      </c>
      <c r="R105" s="86" t="str">
        <f t="shared" si="17"/>
        <v/>
      </c>
      <c r="S105" s="87" t="str">
        <f t="shared" si="18"/>
        <v/>
      </c>
      <c r="T105" s="87" t="str">
        <f t="shared" si="19"/>
        <v/>
      </c>
      <c r="U105" s="88" t="str">
        <f>IF(Q105&lt;&gt;"",IF($BB105=1,IF(AND(T105&lt;&gt;1,S105=1,N105&lt;='Submission Template'!V$26),1,0),U104),"")</f>
        <v/>
      </c>
      <c r="V105" s="10"/>
      <c r="W105" s="10"/>
      <c r="X105" s="10"/>
      <c r="Y105" s="10"/>
      <c r="Z105" s="10"/>
      <c r="AA105" s="10"/>
      <c r="AB105" s="10"/>
      <c r="AC105" s="10"/>
      <c r="AD105" s="10"/>
      <c r="AE105" s="10"/>
      <c r="AF105" s="148"/>
      <c r="AG105" s="149" t="str">
        <f>IF(AND(OR('Submission Template'!U101="yes",AND('Submission Template'!Z101="yes",'Submission Template'!$P$16="yes")),'Submission Template'!AH101="yes"),"Test cannot be invalid AND included in CumSum",IF(OR(AND($Q105&gt;$R105,$N105&lt;&gt;""),AND($G105&gt;H105,$D105&lt;&gt;"")),"Warning:  CumSum statistic exceeds the Action Limit.",""))</f>
        <v/>
      </c>
      <c r="AH105" s="18"/>
      <c r="AI105" s="18"/>
      <c r="AJ105" s="18"/>
      <c r="AK105" s="150"/>
      <c r="AL105" s="187"/>
      <c r="AM105" s="6"/>
      <c r="AN105" s="6"/>
      <c r="AO105" s="6"/>
      <c r="AP105" s="6"/>
      <c r="AQ105" s="23"/>
      <c r="AR105" s="25">
        <f>IF(AND('Submission Template'!BT101&lt;&gt;"",'Submission Template'!S$26&lt;&gt;"",'Submission Template'!U101&lt;&gt;""),1,0)</f>
        <v>0</v>
      </c>
      <c r="AS105" s="25">
        <f>IF(AND('Submission Template'!BY101&lt;&gt;"",'Submission Template'!V$26&lt;&gt;"",'Submission Template'!Z101&lt;&gt;""),1,0)</f>
        <v>0</v>
      </c>
      <c r="AT105" s="25"/>
      <c r="AU105" s="25" t="str">
        <f t="shared" si="11"/>
        <v/>
      </c>
      <c r="AV105" s="25" t="str">
        <f t="shared" si="12"/>
        <v/>
      </c>
      <c r="AW105" s="25"/>
      <c r="AX105" s="25" t="str">
        <f>IF('Submission Template'!$C101&lt;&gt;"",IF('Submission Template'!BT101&lt;&gt;"",IF('Submission Template'!U101="yes",AX104+1,AX104),AX104),"")</f>
        <v/>
      </c>
      <c r="AY105" s="25" t="str">
        <f>IF('Submission Template'!$C101&lt;&gt;"",IF('Submission Template'!BY101&lt;&gt;"",IF('Submission Template'!Z101="yes",AY104+1,AY104),AY104),"")</f>
        <v/>
      </c>
      <c r="AZ105" s="25"/>
      <c r="BA105" s="25" t="str">
        <f>IF('Submission Template'!BT101&lt;&gt;"",IF('Submission Template'!U101="yes",1,0),"")</f>
        <v/>
      </c>
      <c r="BB105" s="25" t="str">
        <f>IF('Submission Template'!BY101&lt;&gt;"",IF('Submission Template'!Z101="yes",1,0),"")</f>
        <v/>
      </c>
      <c r="BC105" s="25"/>
      <c r="BD105" s="25" t="str">
        <f>IF(AND('Submission Template'!U101="yes",'Submission Template'!BT101&lt;&gt;""),'Submission Template'!BT101,"")</f>
        <v/>
      </c>
      <c r="BE105" s="25" t="str">
        <f>IF(AND('Submission Template'!Z101="yes",'Submission Template'!BY101&lt;&gt;""),'Submission Template'!BY101,"")</f>
        <v/>
      </c>
      <c r="BF105" s="25"/>
      <c r="BG105" s="25"/>
      <c r="BH105" s="25"/>
      <c r="BI105" s="27"/>
      <c r="BJ105" s="25"/>
      <c r="BK105" s="40" t="str">
        <f>IF(AND($B105&lt;&gt;"",'Submission Template'!$BA$34=1),IF(AND('Submission Template'!U101="yes",$AX105&gt;1,'Submission Template'!BT101&lt;&gt;""),ROUND((($AU105*$E105)/($D105-'Submission Template'!S$26))^2+1,1),""),"")</f>
        <v/>
      </c>
      <c r="BL105" s="40" t="str">
        <f>IF(AND($L105&lt;&gt;"",'Submission Template'!$BB$34=1),IF(AND('Submission Template'!Z101="yes",$AY105&gt;1,'Submission Template'!BY101&lt;&gt;""),ROUND((($AV105*$O105)/($N105-'Submission Template'!V$26))^2+1,1),""),"")</f>
        <v/>
      </c>
      <c r="BM105" s="55">
        <f t="shared" si="13"/>
        <v>8</v>
      </c>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row>
    <row r="106" spans="1:90" x14ac:dyDescent="0.2">
      <c r="A106" s="10"/>
      <c r="B106" s="82" t="str">
        <f>IF('Submission Template'!$BA$34=1,$AX106,"")</f>
        <v/>
      </c>
      <c r="C106" s="83" t="str">
        <f t="shared" si="1"/>
        <v/>
      </c>
      <c r="D106" s="84" t="str">
        <f>IF('Submission Template'!$BA$34=1,IF(AND('Submission Template'!U102="yes",'Submission Template'!BT102&lt;&gt;""),ROUND(AVERAGE(BD$36:BD106),2),""),"")</f>
        <v/>
      </c>
      <c r="E106" s="85" t="str">
        <f>IF('Submission Template'!$BA$34=1,IF($AX106&gt;1,IF(AND('Submission Template'!U102&lt;&gt;"no",'Submission Template'!BT102&lt;&gt;""),STDEV(BD$36:BD106),""),""),"")</f>
        <v/>
      </c>
      <c r="F106" s="86" t="str">
        <f>IF('Submission Template'!$BA$34=1,IF('Submission Template'!BT102&lt;&gt;"",G105,""),"")</f>
        <v/>
      </c>
      <c r="G106" s="86" t="str">
        <f>IF(AND('Submission Template'!$BA$34=1,'Submission Template'!$C102&lt;&gt;""),IF(OR($AX106=1,$AX106=0),0,IF('Submission Template'!$C102="initial",$G105,IF('Submission Template'!U102="yes",MAX(($F106+'Submission Template'!BT102-('Submission Template'!S$26+0.25*$E106)),0),$G105))),"")</f>
        <v/>
      </c>
      <c r="H106" s="86" t="str">
        <f t="shared" si="14"/>
        <v/>
      </c>
      <c r="I106" s="87" t="str">
        <f t="shared" si="15"/>
        <v/>
      </c>
      <c r="J106" s="87" t="str">
        <f t="shared" si="16"/>
        <v/>
      </c>
      <c r="K106" s="88" t="str">
        <f>IF(G106&lt;&gt;"",IF($BA106=1,IF(AND(J106&lt;&gt;1,I106=1,D106&lt;='Submission Template'!S$26),1,0),K105),"")</f>
        <v/>
      </c>
      <c r="L106" s="82" t="str">
        <f>IF('Submission Template'!$BB$34=1,$AY106,"")</f>
        <v/>
      </c>
      <c r="M106" s="83" t="str">
        <f t="shared" si="2"/>
        <v/>
      </c>
      <c r="N106" s="84" t="str">
        <f>IF('Submission Template'!$BB$34=1,IF(AND('Submission Template'!Z102="yes",'Submission Template'!BY102&lt;&gt;""),ROUND(AVERAGE(BE$36:BE106),2),""),"")</f>
        <v/>
      </c>
      <c r="O106" s="85" t="str">
        <f>IF('Submission Template'!$BB$34=1,IF($AY106&gt;1,IF(AND('Submission Template'!Z102&lt;&gt;"no",'Submission Template'!BY102&lt;&gt;""),STDEV(BE$36:BE106),""),""),"")</f>
        <v/>
      </c>
      <c r="P106" s="86" t="str">
        <f>IF('Submission Template'!$BB$34=1,IF('Submission Template'!BY102&lt;&gt;"",Q105,""),"")</f>
        <v/>
      </c>
      <c r="Q106" s="86" t="str">
        <f>IF(AND('Submission Template'!$BB$34=1,'Submission Template'!$C102&lt;&gt;""),IF(OR($AY106=1,$AY106=0),0,IF('Submission Template'!$C102="initial",$Q105,IF('Submission Template'!Z102="yes",MAX(($P106+'Submission Template'!BY102-('Submission Template'!V$26+0.25*$O106)),0),$Q105))),"")</f>
        <v/>
      </c>
      <c r="R106" s="86" t="str">
        <f t="shared" si="17"/>
        <v/>
      </c>
      <c r="S106" s="87" t="str">
        <f t="shared" si="18"/>
        <v/>
      </c>
      <c r="T106" s="87" t="str">
        <f t="shared" si="19"/>
        <v/>
      </c>
      <c r="U106" s="88" t="str">
        <f>IF(Q106&lt;&gt;"",IF($BB106=1,IF(AND(T106&lt;&gt;1,S106=1,N106&lt;='Submission Template'!V$26),1,0),U105),"")</f>
        <v/>
      </c>
      <c r="V106" s="10"/>
      <c r="W106" s="10"/>
      <c r="X106" s="10"/>
      <c r="Y106" s="10"/>
      <c r="Z106" s="10"/>
      <c r="AA106" s="10"/>
      <c r="AB106" s="10"/>
      <c r="AC106" s="10"/>
      <c r="AD106" s="10"/>
      <c r="AE106" s="10"/>
      <c r="AF106" s="148"/>
      <c r="AG106" s="149" t="str">
        <f>IF(AND(OR('Submission Template'!U102="yes",AND('Submission Template'!Z102="yes",'Submission Template'!$P$16="yes")),'Submission Template'!AH102="yes"),"Test cannot be invalid AND included in CumSum",IF(OR(AND($Q106&gt;$R106,$N106&lt;&gt;""),AND($G106&gt;H106,$D106&lt;&gt;"")),"Warning:  CumSum statistic exceeds the Action Limit.",""))</f>
        <v/>
      </c>
      <c r="AH106" s="18"/>
      <c r="AI106" s="18"/>
      <c r="AJ106" s="18"/>
      <c r="AK106" s="150"/>
      <c r="AL106" s="187"/>
      <c r="AM106" s="6"/>
      <c r="AN106" s="6"/>
      <c r="AO106" s="6"/>
      <c r="AP106" s="6"/>
      <c r="AQ106" s="23"/>
      <c r="AR106" s="25">
        <f>IF(AND('Submission Template'!BT102&lt;&gt;"",'Submission Template'!S$26&lt;&gt;"",'Submission Template'!U102&lt;&gt;""),1,0)</f>
        <v>0</v>
      </c>
      <c r="AS106" s="25">
        <f>IF(AND('Submission Template'!BY102&lt;&gt;"",'Submission Template'!V$26&lt;&gt;"",'Submission Template'!Z102&lt;&gt;""),1,0)</f>
        <v>0</v>
      </c>
      <c r="AT106" s="25"/>
      <c r="AU106" s="25" t="str">
        <f t="shared" si="11"/>
        <v/>
      </c>
      <c r="AV106" s="25" t="str">
        <f t="shared" si="12"/>
        <v/>
      </c>
      <c r="AW106" s="25"/>
      <c r="AX106" s="25" t="str">
        <f>IF('Submission Template'!$C102&lt;&gt;"",IF('Submission Template'!BT102&lt;&gt;"",IF('Submission Template'!U102="yes",AX105+1,AX105),AX105),"")</f>
        <v/>
      </c>
      <c r="AY106" s="25" t="str">
        <f>IF('Submission Template'!$C102&lt;&gt;"",IF('Submission Template'!BY102&lt;&gt;"",IF('Submission Template'!Z102="yes",AY105+1,AY105),AY105),"")</f>
        <v/>
      </c>
      <c r="AZ106" s="25"/>
      <c r="BA106" s="25" t="str">
        <f>IF('Submission Template'!BT102&lt;&gt;"",IF('Submission Template'!U102="yes",1,0),"")</f>
        <v/>
      </c>
      <c r="BB106" s="25" t="str">
        <f>IF('Submission Template'!BY102&lt;&gt;"",IF('Submission Template'!Z102="yes",1,0),"")</f>
        <v/>
      </c>
      <c r="BC106" s="25"/>
      <c r="BD106" s="25" t="str">
        <f>IF(AND('Submission Template'!U102="yes",'Submission Template'!BT102&lt;&gt;""),'Submission Template'!BT102,"")</f>
        <v/>
      </c>
      <c r="BE106" s="25" t="str">
        <f>IF(AND('Submission Template'!Z102="yes",'Submission Template'!BY102&lt;&gt;""),'Submission Template'!BY102,"")</f>
        <v/>
      </c>
      <c r="BF106" s="25"/>
      <c r="BG106" s="25"/>
      <c r="BH106" s="25"/>
      <c r="BI106" s="27"/>
      <c r="BJ106" s="25"/>
      <c r="BK106" s="40" t="str">
        <f>IF(AND($B106&lt;&gt;"",'Submission Template'!$BA$34=1),IF(AND('Submission Template'!U102="yes",$AX106&gt;1,'Submission Template'!BT102&lt;&gt;""),ROUND((($AU106*$E106)/($D106-'Submission Template'!S$26))^2+1,1),""),"")</f>
        <v/>
      </c>
      <c r="BL106" s="40" t="str">
        <f>IF(AND($L106&lt;&gt;"",'Submission Template'!$BB$34=1),IF(AND('Submission Template'!Z102="yes",$AY106&gt;1,'Submission Template'!BY102&lt;&gt;""),ROUND((($AV106*$O106)/($N106-'Submission Template'!V$26))^2+1,1),""),"")</f>
        <v/>
      </c>
      <c r="BM106" s="55">
        <f t="shared" si="13"/>
        <v>8</v>
      </c>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row>
    <row r="107" spans="1:90" x14ac:dyDescent="0.2">
      <c r="A107" s="10"/>
      <c r="B107" s="82" t="str">
        <f>IF('Submission Template'!$BA$34=1,$AX107,"")</f>
        <v/>
      </c>
      <c r="C107" s="83" t="str">
        <f t="shared" si="1"/>
        <v/>
      </c>
      <c r="D107" s="84" t="str">
        <f>IF('Submission Template'!$BA$34=1,IF(AND('Submission Template'!U103="yes",'Submission Template'!BT103&lt;&gt;""),ROUND(AVERAGE(BD$36:BD107),2),""),"")</f>
        <v/>
      </c>
      <c r="E107" s="85" t="str">
        <f>IF('Submission Template'!$BA$34=1,IF($AX107&gt;1,IF(AND('Submission Template'!U103&lt;&gt;"no",'Submission Template'!BT103&lt;&gt;""),STDEV(BD$36:BD107),""),""),"")</f>
        <v/>
      </c>
      <c r="F107" s="86" t="str">
        <f>IF('Submission Template'!$BA$34=1,IF('Submission Template'!BT103&lt;&gt;"",G106,""),"")</f>
        <v/>
      </c>
      <c r="G107" s="86" t="str">
        <f>IF(AND('Submission Template'!$BA$34=1,'Submission Template'!$C103&lt;&gt;""),IF(OR($AX107=1,$AX107=0),0,IF('Submission Template'!$C103="initial",$G106,IF('Submission Template'!U103="yes",MAX(($F107+'Submission Template'!BT103-('Submission Template'!S$26+0.25*$E107)),0),$G106))),"")</f>
        <v/>
      </c>
      <c r="H107" s="86" t="str">
        <f t="shared" si="14"/>
        <v/>
      </c>
      <c r="I107" s="87" t="str">
        <f t="shared" si="15"/>
        <v/>
      </c>
      <c r="J107" s="87" t="str">
        <f t="shared" si="16"/>
        <v/>
      </c>
      <c r="K107" s="88" t="str">
        <f>IF(G107&lt;&gt;"",IF($BA107=1,IF(AND(J107&lt;&gt;1,I107=1,D107&lt;='Submission Template'!S$26),1,0),K106),"")</f>
        <v/>
      </c>
      <c r="L107" s="82" t="str">
        <f>IF('Submission Template'!$BB$34=1,$AY107,"")</f>
        <v/>
      </c>
      <c r="M107" s="83" t="str">
        <f t="shared" si="2"/>
        <v/>
      </c>
      <c r="N107" s="84" t="str">
        <f>IF('Submission Template'!$BB$34=1,IF(AND('Submission Template'!Z103="yes",'Submission Template'!BY103&lt;&gt;""),ROUND(AVERAGE(BE$36:BE107),2),""),"")</f>
        <v/>
      </c>
      <c r="O107" s="85" t="str">
        <f>IF('Submission Template'!$BB$34=1,IF($AY107&gt;1,IF(AND('Submission Template'!Z103&lt;&gt;"no",'Submission Template'!BY103&lt;&gt;""),STDEV(BE$36:BE107),""),""),"")</f>
        <v/>
      </c>
      <c r="P107" s="86" t="str">
        <f>IF('Submission Template'!$BB$34=1,IF('Submission Template'!BY103&lt;&gt;"",Q106,""),"")</f>
        <v/>
      </c>
      <c r="Q107" s="86" t="str">
        <f>IF(AND('Submission Template'!$BB$34=1,'Submission Template'!$C103&lt;&gt;""),IF(OR($AY107=1,$AY107=0),0,IF('Submission Template'!$C103="initial",$Q106,IF('Submission Template'!Z103="yes",MAX(($P107+'Submission Template'!BY103-('Submission Template'!V$26+0.25*$O107)),0),$Q106))),"")</f>
        <v/>
      </c>
      <c r="R107" s="86" t="str">
        <f t="shared" si="17"/>
        <v/>
      </c>
      <c r="S107" s="87" t="str">
        <f t="shared" si="18"/>
        <v/>
      </c>
      <c r="T107" s="87" t="str">
        <f t="shared" si="19"/>
        <v/>
      </c>
      <c r="U107" s="88" t="str">
        <f>IF(Q107&lt;&gt;"",IF($BB107=1,IF(AND(T107&lt;&gt;1,S107=1,N107&lt;='Submission Template'!V$26),1,0),U106),"")</f>
        <v/>
      </c>
      <c r="V107" s="10"/>
      <c r="W107" s="10"/>
      <c r="X107" s="10"/>
      <c r="Y107" s="10"/>
      <c r="Z107" s="10"/>
      <c r="AA107" s="10"/>
      <c r="AB107" s="10"/>
      <c r="AC107" s="10"/>
      <c r="AD107" s="10"/>
      <c r="AE107" s="10"/>
      <c r="AF107" s="148"/>
      <c r="AG107" s="149" t="str">
        <f>IF(AND(OR('Submission Template'!U103="yes",AND('Submission Template'!Z103="yes",'Submission Template'!$P$16="yes")),'Submission Template'!AH103="yes"),"Test cannot be invalid AND included in CumSum",IF(OR(AND($Q107&gt;$R107,$N107&lt;&gt;""),AND($G107&gt;H107,$D107&lt;&gt;"")),"Warning:  CumSum statistic exceeds the Action Limit.",""))</f>
        <v/>
      </c>
      <c r="AH107" s="18"/>
      <c r="AI107" s="18"/>
      <c r="AJ107" s="18"/>
      <c r="AK107" s="150"/>
      <c r="AL107" s="187"/>
      <c r="AM107" s="6"/>
      <c r="AN107" s="6"/>
      <c r="AO107" s="6"/>
      <c r="AP107" s="6"/>
      <c r="AQ107" s="23"/>
      <c r="AR107" s="25">
        <f>IF(AND('Submission Template'!BT103&lt;&gt;"",'Submission Template'!S$26&lt;&gt;"",'Submission Template'!U103&lt;&gt;""),1,0)</f>
        <v>0</v>
      </c>
      <c r="AS107" s="25">
        <f>IF(AND('Submission Template'!BY103&lt;&gt;"",'Submission Template'!V$26&lt;&gt;"",'Submission Template'!Z103&lt;&gt;""),1,0)</f>
        <v>0</v>
      </c>
      <c r="AT107" s="25"/>
      <c r="AU107" s="25" t="str">
        <f t="shared" si="11"/>
        <v/>
      </c>
      <c r="AV107" s="25" t="str">
        <f t="shared" si="12"/>
        <v/>
      </c>
      <c r="AW107" s="25"/>
      <c r="AX107" s="25" t="str">
        <f>IF('Submission Template'!$C103&lt;&gt;"",IF('Submission Template'!BT103&lt;&gt;"",IF('Submission Template'!U103="yes",AX106+1,AX106),AX106),"")</f>
        <v/>
      </c>
      <c r="AY107" s="25" t="str">
        <f>IF('Submission Template'!$C103&lt;&gt;"",IF('Submission Template'!BY103&lt;&gt;"",IF('Submission Template'!Z103="yes",AY106+1,AY106),AY106),"")</f>
        <v/>
      </c>
      <c r="AZ107" s="25"/>
      <c r="BA107" s="25" t="str">
        <f>IF('Submission Template'!BT103&lt;&gt;"",IF('Submission Template'!U103="yes",1,0),"")</f>
        <v/>
      </c>
      <c r="BB107" s="25" t="str">
        <f>IF('Submission Template'!BY103&lt;&gt;"",IF('Submission Template'!Z103="yes",1,0),"")</f>
        <v/>
      </c>
      <c r="BC107" s="25"/>
      <c r="BD107" s="25" t="str">
        <f>IF(AND('Submission Template'!U103="yes",'Submission Template'!BT103&lt;&gt;""),'Submission Template'!BT103,"")</f>
        <v/>
      </c>
      <c r="BE107" s="25" t="str">
        <f>IF(AND('Submission Template'!Z103="yes",'Submission Template'!BY103&lt;&gt;""),'Submission Template'!BY103,"")</f>
        <v/>
      </c>
      <c r="BF107" s="25"/>
      <c r="BG107" s="25"/>
      <c r="BH107" s="25"/>
      <c r="BI107" s="27"/>
      <c r="BJ107" s="25"/>
      <c r="BK107" s="40" t="str">
        <f>IF(AND($B107&lt;&gt;"",'Submission Template'!$BA$34=1),IF(AND('Submission Template'!U103="yes",$AX107&gt;1,'Submission Template'!BT103&lt;&gt;""),ROUND((($AU107*$E107)/($D107-'Submission Template'!S$26))^2+1,1),""),"")</f>
        <v/>
      </c>
      <c r="BL107" s="40" t="str">
        <f>IF(AND($L107&lt;&gt;"",'Submission Template'!$BB$34=1),IF(AND('Submission Template'!Z103="yes",$AY107&gt;1,'Submission Template'!BY103&lt;&gt;""),ROUND((($AV107*$O107)/($N107-'Submission Template'!V$26))^2+1,1),""),"")</f>
        <v/>
      </c>
      <c r="BM107" s="55">
        <f t="shared" si="13"/>
        <v>8</v>
      </c>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row>
    <row r="108" spans="1:90" x14ac:dyDescent="0.2">
      <c r="A108" s="10"/>
      <c r="B108" s="82" t="str">
        <f>IF('Submission Template'!$BA$34=1,$AX108,"")</f>
        <v/>
      </c>
      <c r="C108" s="83" t="str">
        <f t="shared" si="1"/>
        <v/>
      </c>
      <c r="D108" s="84" t="str">
        <f>IF('Submission Template'!$BA$34=1,IF(AND('Submission Template'!U104="yes",'Submission Template'!BT104&lt;&gt;""),ROUND(AVERAGE(BD$36:BD108),2),""),"")</f>
        <v/>
      </c>
      <c r="E108" s="85" t="str">
        <f>IF('Submission Template'!$BA$34=1,IF($AX108&gt;1,IF(AND('Submission Template'!U104&lt;&gt;"no",'Submission Template'!BT104&lt;&gt;""),STDEV(BD$36:BD108),""),""),"")</f>
        <v/>
      </c>
      <c r="F108" s="86" t="str">
        <f>IF('Submission Template'!$BA$34=1,IF('Submission Template'!BT104&lt;&gt;"",G107,""),"")</f>
        <v/>
      </c>
      <c r="G108" s="86" t="str">
        <f>IF(AND('Submission Template'!$BA$34=1,'Submission Template'!$C104&lt;&gt;""),IF(OR($AX108=1,$AX108=0),0,IF('Submission Template'!$C104="initial",$G107,IF('Submission Template'!U104="yes",MAX(($F108+'Submission Template'!BT104-('Submission Template'!S$26+0.25*$E108)),0),$G107))),"")</f>
        <v/>
      </c>
      <c r="H108" s="86" t="str">
        <f t="shared" si="14"/>
        <v/>
      </c>
      <c r="I108" s="87" t="str">
        <f t="shared" si="15"/>
        <v/>
      </c>
      <c r="J108" s="87" t="str">
        <f t="shared" si="16"/>
        <v/>
      </c>
      <c r="K108" s="88" t="str">
        <f>IF(G108&lt;&gt;"",IF($BA108=1,IF(AND(J108&lt;&gt;1,I108=1,D108&lt;='Submission Template'!S$26),1,0),K107),"")</f>
        <v/>
      </c>
      <c r="L108" s="82" t="str">
        <f>IF('Submission Template'!$BB$34=1,$AY108,"")</f>
        <v/>
      </c>
      <c r="M108" s="83" t="str">
        <f t="shared" si="2"/>
        <v/>
      </c>
      <c r="N108" s="84" t="str">
        <f>IF('Submission Template'!$BB$34=1,IF(AND('Submission Template'!Z104="yes",'Submission Template'!BY104&lt;&gt;""),ROUND(AVERAGE(BE$36:BE108),2),""),"")</f>
        <v/>
      </c>
      <c r="O108" s="85" t="str">
        <f>IF('Submission Template'!$BB$34=1,IF($AY108&gt;1,IF(AND('Submission Template'!Z104&lt;&gt;"no",'Submission Template'!BY104&lt;&gt;""),STDEV(BE$36:BE108),""),""),"")</f>
        <v/>
      </c>
      <c r="P108" s="86" t="str">
        <f>IF('Submission Template'!$BB$34=1,IF('Submission Template'!BY104&lt;&gt;"",Q107,""),"")</f>
        <v/>
      </c>
      <c r="Q108" s="86" t="str">
        <f>IF(AND('Submission Template'!$BB$34=1,'Submission Template'!$C104&lt;&gt;""),IF(OR($AY108=1,$AY108=0),0,IF('Submission Template'!$C104="initial",$Q107,IF('Submission Template'!Z104="yes",MAX(($P108+'Submission Template'!BY104-('Submission Template'!V$26+0.25*$O108)),0),$Q107))),"")</f>
        <v/>
      </c>
      <c r="R108" s="86" t="str">
        <f t="shared" si="17"/>
        <v/>
      </c>
      <c r="S108" s="87" t="str">
        <f t="shared" si="18"/>
        <v/>
      </c>
      <c r="T108" s="87" t="str">
        <f t="shared" si="19"/>
        <v/>
      </c>
      <c r="U108" s="88" t="str">
        <f>IF(Q108&lt;&gt;"",IF($BB108=1,IF(AND(T108&lt;&gt;1,S108=1,N108&lt;='Submission Template'!V$26),1,0),U107),"")</f>
        <v/>
      </c>
      <c r="V108" s="10"/>
      <c r="W108" s="10"/>
      <c r="X108" s="10"/>
      <c r="Y108" s="10"/>
      <c r="Z108" s="10"/>
      <c r="AA108" s="10"/>
      <c r="AB108" s="10"/>
      <c r="AC108" s="10"/>
      <c r="AD108" s="10"/>
      <c r="AE108" s="10"/>
      <c r="AF108" s="148"/>
      <c r="AG108" s="149" t="str">
        <f>IF(AND(OR('Submission Template'!U104="yes",AND('Submission Template'!Z104="yes",'Submission Template'!$P$16="yes")),'Submission Template'!AH104="yes"),"Test cannot be invalid AND included in CumSum",IF(OR(AND($Q108&gt;$R108,$N108&lt;&gt;""),AND($G108&gt;H108,$D108&lt;&gt;"")),"Warning:  CumSum statistic exceeds the Action Limit.",""))</f>
        <v/>
      </c>
      <c r="AH108" s="18"/>
      <c r="AI108" s="18"/>
      <c r="AJ108" s="18"/>
      <c r="AK108" s="150"/>
      <c r="AL108" s="187"/>
      <c r="AM108" s="6"/>
      <c r="AN108" s="6"/>
      <c r="AO108" s="6"/>
      <c r="AP108" s="6"/>
      <c r="AQ108" s="23"/>
      <c r="AR108" s="25">
        <f>IF(AND('Submission Template'!BT104&lt;&gt;"",'Submission Template'!S$26&lt;&gt;"",'Submission Template'!U104&lt;&gt;""),1,0)</f>
        <v>0</v>
      </c>
      <c r="AS108" s="25">
        <f>IF(AND('Submission Template'!BY104&lt;&gt;"",'Submission Template'!V$26&lt;&gt;"",'Submission Template'!Z104&lt;&gt;""),1,0)</f>
        <v>0</v>
      </c>
      <c r="AT108" s="25"/>
      <c r="AU108" s="25" t="str">
        <f t="shared" si="11"/>
        <v/>
      </c>
      <c r="AV108" s="25" t="str">
        <f t="shared" si="12"/>
        <v/>
      </c>
      <c r="AW108" s="25"/>
      <c r="AX108" s="25" t="str">
        <f>IF('Submission Template'!$C104&lt;&gt;"",IF('Submission Template'!BT104&lt;&gt;"",IF('Submission Template'!U104="yes",AX107+1,AX107),AX107),"")</f>
        <v/>
      </c>
      <c r="AY108" s="25" t="str">
        <f>IF('Submission Template'!$C104&lt;&gt;"",IF('Submission Template'!BY104&lt;&gt;"",IF('Submission Template'!Z104="yes",AY107+1,AY107),AY107),"")</f>
        <v/>
      </c>
      <c r="AZ108" s="25"/>
      <c r="BA108" s="25" t="str">
        <f>IF('Submission Template'!BT104&lt;&gt;"",IF('Submission Template'!U104="yes",1,0),"")</f>
        <v/>
      </c>
      <c r="BB108" s="25" t="str">
        <f>IF('Submission Template'!BY104&lt;&gt;"",IF('Submission Template'!Z104="yes",1,0),"")</f>
        <v/>
      </c>
      <c r="BC108" s="25"/>
      <c r="BD108" s="25" t="str">
        <f>IF(AND('Submission Template'!U104="yes",'Submission Template'!BT104&lt;&gt;""),'Submission Template'!BT104,"")</f>
        <v/>
      </c>
      <c r="BE108" s="25" t="str">
        <f>IF(AND('Submission Template'!Z104="yes",'Submission Template'!BY104&lt;&gt;""),'Submission Template'!BY104,"")</f>
        <v/>
      </c>
      <c r="BF108" s="25"/>
      <c r="BG108" s="25"/>
      <c r="BH108" s="25"/>
      <c r="BI108" s="27"/>
      <c r="BJ108" s="25"/>
      <c r="BK108" s="40" t="str">
        <f>IF(AND($B108&lt;&gt;"",'Submission Template'!$BA$34=1),IF(AND('Submission Template'!U104="yes",$AX108&gt;1,'Submission Template'!BT104&lt;&gt;""),ROUND((($AU108*$E108)/($D108-'Submission Template'!S$26))^2+1,1),""),"")</f>
        <v/>
      </c>
      <c r="BL108" s="40" t="str">
        <f>IF(AND($L108&lt;&gt;"",'Submission Template'!$BB$34=1),IF(AND('Submission Template'!Z104="yes",$AY108&gt;1,'Submission Template'!BY104&lt;&gt;""),ROUND((($AV108*$O108)/($N108-'Submission Template'!V$26))^2+1,1),""),"")</f>
        <v/>
      </c>
      <c r="BM108" s="55">
        <f t="shared" si="13"/>
        <v>8</v>
      </c>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row>
    <row r="109" spans="1:90" x14ac:dyDescent="0.2">
      <c r="A109" s="10"/>
      <c r="B109" s="82" t="str">
        <f>IF('Submission Template'!$BA$34=1,$AX109,"")</f>
        <v/>
      </c>
      <c r="C109" s="83" t="str">
        <f t="shared" si="1"/>
        <v/>
      </c>
      <c r="D109" s="84" t="str">
        <f>IF('Submission Template'!$BA$34=1,IF(AND('Submission Template'!U105="yes",'Submission Template'!BT105&lt;&gt;""),ROUND(AVERAGE(BD$36:BD109),2),""),"")</f>
        <v/>
      </c>
      <c r="E109" s="85" t="str">
        <f>IF('Submission Template'!$BA$34=1,IF($AX109&gt;1,IF(AND('Submission Template'!U105&lt;&gt;"no",'Submission Template'!BT105&lt;&gt;""),STDEV(BD$36:BD109),""),""),"")</f>
        <v/>
      </c>
      <c r="F109" s="86" t="str">
        <f>IF('Submission Template'!$BA$34=1,IF('Submission Template'!BT105&lt;&gt;"",G108,""),"")</f>
        <v/>
      </c>
      <c r="G109" s="86" t="str">
        <f>IF(AND('Submission Template'!$BA$34=1,'Submission Template'!$C105&lt;&gt;""),IF(OR($AX109=1,$AX109=0),0,IF('Submission Template'!$C105="initial",$G108,IF('Submission Template'!U105="yes",MAX(($F109+'Submission Template'!BT105-('Submission Template'!S$26+0.25*$E109)),0),$G108))),"")</f>
        <v/>
      </c>
      <c r="H109" s="86" t="str">
        <f t="shared" si="14"/>
        <v/>
      </c>
      <c r="I109" s="87" t="str">
        <f t="shared" si="15"/>
        <v/>
      </c>
      <c r="J109" s="87" t="str">
        <f t="shared" si="16"/>
        <v/>
      </c>
      <c r="K109" s="88" t="str">
        <f>IF(G109&lt;&gt;"",IF($BA109=1,IF(AND(J109&lt;&gt;1,I109=1,D109&lt;='Submission Template'!S$26),1,0),K108),"")</f>
        <v/>
      </c>
      <c r="L109" s="82" t="str">
        <f>IF('Submission Template'!$BB$34=1,$AY109,"")</f>
        <v/>
      </c>
      <c r="M109" s="83" t="str">
        <f t="shared" si="2"/>
        <v/>
      </c>
      <c r="N109" s="84" t="str">
        <f>IF('Submission Template'!$BB$34=1,IF(AND('Submission Template'!Z105="yes",'Submission Template'!BY105&lt;&gt;""),ROUND(AVERAGE(BE$36:BE109),2),""),"")</f>
        <v/>
      </c>
      <c r="O109" s="85" t="str">
        <f>IF('Submission Template'!$BB$34=1,IF($AY109&gt;1,IF(AND('Submission Template'!Z105&lt;&gt;"no",'Submission Template'!BY105&lt;&gt;""),STDEV(BE$36:BE109),""),""),"")</f>
        <v/>
      </c>
      <c r="P109" s="86" t="str">
        <f>IF('Submission Template'!$BB$34=1,IF('Submission Template'!BY105&lt;&gt;"",Q108,""),"")</f>
        <v/>
      </c>
      <c r="Q109" s="86" t="str">
        <f>IF(AND('Submission Template'!$BB$34=1,'Submission Template'!$C105&lt;&gt;""),IF(OR($AY109=1,$AY109=0),0,IF('Submission Template'!$C105="initial",$Q108,IF('Submission Template'!Z105="yes",MAX(($P109+'Submission Template'!BY105-('Submission Template'!V$26+0.25*$O109)),0),$Q108))),"")</f>
        <v/>
      </c>
      <c r="R109" s="86" t="str">
        <f t="shared" si="17"/>
        <v/>
      </c>
      <c r="S109" s="87" t="str">
        <f t="shared" si="18"/>
        <v/>
      </c>
      <c r="T109" s="87" t="str">
        <f t="shared" si="19"/>
        <v/>
      </c>
      <c r="U109" s="88" t="str">
        <f>IF(Q109&lt;&gt;"",IF($BB109=1,IF(AND(T109&lt;&gt;1,S109=1,N109&lt;='Submission Template'!V$26),1,0),U108),"")</f>
        <v/>
      </c>
      <c r="V109" s="10"/>
      <c r="W109" s="10"/>
      <c r="X109" s="10"/>
      <c r="Y109" s="10"/>
      <c r="Z109" s="10"/>
      <c r="AA109" s="10"/>
      <c r="AB109" s="10"/>
      <c r="AC109" s="10"/>
      <c r="AD109" s="10"/>
      <c r="AE109" s="10"/>
      <c r="AF109" s="148"/>
      <c r="AG109" s="149" t="str">
        <f>IF(AND(OR('Submission Template'!U105="yes",AND('Submission Template'!Z105="yes",'Submission Template'!$P$16="yes")),'Submission Template'!AH105="yes"),"Test cannot be invalid AND included in CumSum",IF(OR(AND($Q109&gt;$R109,$N109&lt;&gt;""),AND($G109&gt;H109,$D109&lt;&gt;"")),"Warning:  CumSum statistic exceeds the Action Limit.",""))</f>
        <v/>
      </c>
      <c r="AH109" s="18"/>
      <c r="AI109" s="18"/>
      <c r="AJ109" s="18"/>
      <c r="AK109" s="150"/>
      <c r="AL109" s="187"/>
      <c r="AM109" s="6"/>
      <c r="AN109" s="6"/>
      <c r="AO109" s="6"/>
      <c r="AP109" s="6"/>
      <c r="AQ109" s="23"/>
      <c r="AR109" s="25">
        <f>IF(AND('Submission Template'!BT105&lt;&gt;"",'Submission Template'!S$26&lt;&gt;"",'Submission Template'!U105&lt;&gt;""),1,0)</f>
        <v>0</v>
      </c>
      <c r="AS109" s="25">
        <f>IF(AND('Submission Template'!BY105&lt;&gt;"",'Submission Template'!V$26&lt;&gt;"",'Submission Template'!Z105&lt;&gt;""),1,0)</f>
        <v>0</v>
      </c>
      <c r="AT109" s="25"/>
      <c r="AU109" s="25" t="str">
        <f t="shared" si="11"/>
        <v/>
      </c>
      <c r="AV109" s="25" t="str">
        <f t="shared" si="12"/>
        <v/>
      </c>
      <c r="AW109" s="25"/>
      <c r="AX109" s="25" t="str">
        <f>IF('Submission Template'!$C105&lt;&gt;"",IF('Submission Template'!BT105&lt;&gt;"",IF('Submission Template'!U105="yes",AX108+1,AX108),AX108),"")</f>
        <v/>
      </c>
      <c r="AY109" s="25" t="str">
        <f>IF('Submission Template'!$C105&lt;&gt;"",IF('Submission Template'!BY105&lt;&gt;"",IF('Submission Template'!Z105="yes",AY108+1,AY108),AY108),"")</f>
        <v/>
      </c>
      <c r="AZ109" s="25"/>
      <c r="BA109" s="25" t="str">
        <f>IF('Submission Template'!BT105&lt;&gt;"",IF('Submission Template'!U105="yes",1,0),"")</f>
        <v/>
      </c>
      <c r="BB109" s="25" t="str">
        <f>IF('Submission Template'!BY105&lt;&gt;"",IF('Submission Template'!Z105="yes",1,0),"")</f>
        <v/>
      </c>
      <c r="BC109" s="25"/>
      <c r="BD109" s="25" t="str">
        <f>IF(AND('Submission Template'!U105="yes",'Submission Template'!BT105&lt;&gt;""),'Submission Template'!BT105,"")</f>
        <v/>
      </c>
      <c r="BE109" s="25" t="str">
        <f>IF(AND('Submission Template'!Z105="yes",'Submission Template'!BY105&lt;&gt;""),'Submission Template'!BY105,"")</f>
        <v/>
      </c>
      <c r="BF109" s="25"/>
      <c r="BG109" s="25"/>
      <c r="BH109" s="25"/>
      <c r="BI109" s="27"/>
      <c r="BJ109" s="25"/>
      <c r="BK109" s="40" t="str">
        <f>IF(AND($B109&lt;&gt;"",'Submission Template'!$BA$34=1),IF(AND('Submission Template'!U105="yes",$AX109&gt;1,'Submission Template'!BT105&lt;&gt;""),ROUND((($AU109*$E109)/($D109-'Submission Template'!S$26))^2+1,1),""),"")</f>
        <v/>
      </c>
      <c r="BL109" s="40" t="str">
        <f>IF(AND($L109&lt;&gt;"",'Submission Template'!$BB$34=1),IF(AND('Submission Template'!Z105="yes",$AY109&gt;1,'Submission Template'!BY105&lt;&gt;""),ROUND((($AV109*$O109)/($N109-'Submission Template'!V$26))^2+1,1),""),"")</f>
        <v/>
      </c>
      <c r="BM109" s="55">
        <f t="shared" si="13"/>
        <v>8</v>
      </c>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row>
    <row r="110" spans="1:90" x14ac:dyDescent="0.2">
      <c r="A110" s="10"/>
      <c r="B110" s="82" t="str">
        <f>IF('Submission Template'!$BA$34=1,$AX110,"")</f>
        <v/>
      </c>
      <c r="C110" s="83" t="str">
        <f t="shared" si="1"/>
        <v/>
      </c>
      <c r="D110" s="84" t="str">
        <f>IF('Submission Template'!$BA$34=1,IF(AND('Submission Template'!U106="yes",'Submission Template'!BT106&lt;&gt;""),ROUND(AVERAGE(BD$36:BD110),2),""),"")</f>
        <v/>
      </c>
      <c r="E110" s="85" t="str">
        <f>IF('Submission Template'!$BA$34=1,IF($AX110&gt;1,IF(AND('Submission Template'!U106&lt;&gt;"no",'Submission Template'!BT106&lt;&gt;""),STDEV(BD$36:BD110),""),""),"")</f>
        <v/>
      </c>
      <c r="F110" s="86" t="str">
        <f>IF('Submission Template'!$BA$34=1,IF('Submission Template'!BT106&lt;&gt;"",G109,""),"")</f>
        <v/>
      </c>
      <c r="G110" s="86" t="str">
        <f>IF(AND('Submission Template'!$BA$34=1,'Submission Template'!$C106&lt;&gt;""),IF(OR($AX110=1,$AX110=0),0,IF('Submission Template'!$C106="initial",$G109,IF('Submission Template'!U106="yes",MAX(($F110+'Submission Template'!BT106-('Submission Template'!S$26+0.25*$E110)),0),$G109))),"")</f>
        <v/>
      </c>
      <c r="H110" s="86" t="str">
        <f t="shared" si="14"/>
        <v/>
      </c>
      <c r="I110" s="87" t="str">
        <f t="shared" si="15"/>
        <v/>
      </c>
      <c r="J110" s="87" t="str">
        <f t="shared" si="16"/>
        <v/>
      </c>
      <c r="K110" s="88" t="str">
        <f>IF(G110&lt;&gt;"",IF($BA110=1,IF(AND(J110&lt;&gt;1,I110=1,D110&lt;='Submission Template'!S$26),1,0),K109),"")</f>
        <v/>
      </c>
      <c r="L110" s="82" t="str">
        <f>IF('Submission Template'!$BB$34=1,$AY110,"")</f>
        <v/>
      </c>
      <c r="M110" s="83" t="str">
        <f t="shared" si="2"/>
        <v/>
      </c>
      <c r="N110" s="84" t="str">
        <f>IF('Submission Template'!$BB$34=1,IF(AND('Submission Template'!Z106="yes",'Submission Template'!BY106&lt;&gt;""),ROUND(AVERAGE(BE$36:BE110),2),""),"")</f>
        <v/>
      </c>
      <c r="O110" s="85" t="str">
        <f>IF('Submission Template'!$BB$34=1,IF($AY110&gt;1,IF(AND('Submission Template'!Z106&lt;&gt;"no",'Submission Template'!BY106&lt;&gt;""),STDEV(BE$36:BE110),""),""),"")</f>
        <v/>
      </c>
      <c r="P110" s="86" t="str">
        <f>IF('Submission Template'!$BB$34=1,IF('Submission Template'!BY106&lt;&gt;"",Q109,""),"")</f>
        <v/>
      </c>
      <c r="Q110" s="86" t="str">
        <f>IF(AND('Submission Template'!$BB$34=1,'Submission Template'!$C106&lt;&gt;""),IF(OR($AY110=1,$AY110=0),0,IF('Submission Template'!$C106="initial",$Q109,IF('Submission Template'!Z106="yes",MAX(($P110+'Submission Template'!BY106-('Submission Template'!V$26+0.25*$O110)),0),$Q109))),"")</f>
        <v/>
      </c>
      <c r="R110" s="86" t="str">
        <f t="shared" si="17"/>
        <v/>
      </c>
      <c r="S110" s="87" t="str">
        <f t="shared" si="18"/>
        <v/>
      </c>
      <c r="T110" s="87" t="str">
        <f t="shared" si="19"/>
        <v/>
      </c>
      <c r="U110" s="88" t="str">
        <f>IF(Q110&lt;&gt;"",IF($BB110=1,IF(AND(T110&lt;&gt;1,S110=1,N110&lt;='Submission Template'!V$26),1,0),U109),"")</f>
        <v/>
      </c>
      <c r="V110" s="10"/>
      <c r="W110" s="10"/>
      <c r="X110" s="10"/>
      <c r="Y110" s="10"/>
      <c r="Z110" s="10"/>
      <c r="AA110" s="10"/>
      <c r="AB110" s="10"/>
      <c r="AC110" s="10"/>
      <c r="AD110" s="10"/>
      <c r="AE110" s="10"/>
      <c r="AF110" s="148"/>
      <c r="AG110" s="149" t="str">
        <f>IF(AND(OR('Submission Template'!U106="yes",AND('Submission Template'!Z106="yes",'Submission Template'!$P$16="yes")),'Submission Template'!AH106="yes"),"Test cannot be invalid AND included in CumSum",IF(OR(AND($Q110&gt;$R110,$N110&lt;&gt;""),AND($G110&gt;H110,$D110&lt;&gt;"")),"Warning:  CumSum statistic exceeds the Action Limit.",""))</f>
        <v/>
      </c>
      <c r="AH110" s="18"/>
      <c r="AI110" s="18"/>
      <c r="AJ110" s="18"/>
      <c r="AK110" s="150"/>
      <c r="AL110" s="187"/>
      <c r="AM110" s="6"/>
      <c r="AN110" s="6"/>
      <c r="AO110" s="6"/>
      <c r="AP110" s="6"/>
      <c r="AQ110" s="23"/>
      <c r="AR110" s="25">
        <f>IF(AND('Submission Template'!BT106&lt;&gt;"",'Submission Template'!S$26&lt;&gt;"",'Submission Template'!U106&lt;&gt;""),1,0)</f>
        <v>0</v>
      </c>
      <c r="AS110" s="25">
        <f>IF(AND('Submission Template'!BY106&lt;&gt;"",'Submission Template'!V$26&lt;&gt;"",'Submission Template'!Z106&lt;&gt;""),1,0)</f>
        <v>0</v>
      </c>
      <c r="AT110" s="25"/>
      <c r="AU110" s="25" t="str">
        <f t="shared" si="11"/>
        <v/>
      </c>
      <c r="AV110" s="25" t="str">
        <f t="shared" si="12"/>
        <v/>
      </c>
      <c r="AW110" s="25"/>
      <c r="AX110" s="25" t="str">
        <f>IF('Submission Template'!$C106&lt;&gt;"",IF('Submission Template'!BT106&lt;&gt;"",IF('Submission Template'!U106="yes",AX109+1,AX109),AX109),"")</f>
        <v/>
      </c>
      <c r="AY110" s="25" t="str">
        <f>IF('Submission Template'!$C106&lt;&gt;"",IF('Submission Template'!BY106&lt;&gt;"",IF('Submission Template'!Z106="yes",AY109+1,AY109),AY109),"")</f>
        <v/>
      </c>
      <c r="AZ110" s="25"/>
      <c r="BA110" s="25" t="str">
        <f>IF('Submission Template'!BT106&lt;&gt;"",IF('Submission Template'!U106="yes",1,0),"")</f>
        <v/>
      </c>
      <c r="BB110" s="25" t="str">
        <f>IF('Submission Template'!BY106&lt;&gt;"",IF('Submission Template'!Z106="yes",1,0),"")</f>
        <v/>
      </c>
      <c r="BC110" s="25"/>
      <c r="BD110" s="25" t="str">
        <f>IF(AND('Submission Template'!U106="yes",'Submission Template'!BT106&lt;&gt;""),'Submission Template'!BT106,"")</f>
        <v/>
      </c>
      <c r="BE110" s="25" t="str">
        <f>IF(AND('Submission Template'!Z106="yes",'Submission Template'!BY106&lt;&gt;""),'Submission Template'!BY106,"")</f>
        <v/>
      </c>
      <c r="BF110" s="25"/>
      <c r="BG110" s="25"/>
      <c r="BH110" s="25"/>
      <c r="BI110" s="27"/>
      <c r="BJ110" s="25"/>
      <c r="BK110" s="40" t="str">
        <f>IF(AND($B110&lt;&gt;"",'Submission Template'!$BA$34=1),IF(AND('Submission Template'!U106="yes",$AX110&gt;1,'Submission Template'!BT106&lt;&gt;""),ROUND((($AU110*$E110)/($D110-'Submission Template'!S$26))^2+1,1),""),"")</f>
        <v/>
      </c>
      <c r="BL110" s="40" t="str">
        <f>IF(AND($L110&lt;&gt;"",'Submission Template'!$BB$34=1),IF(AND('Submission Template'!Z106="yes",$AY110&gt;1,'Submission Template'!BY106&lt;&gt;""),ROUND((($AV110*$O110)/($N110-'Submission Template'!V$26))^2+1,1),""),"")</f>
        <v/>
      </c>
      <c r="BM110" s="55">
        <f t="shared" si="13"/>
        <v>8</v>
      </c>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row>
    <row r="111" spans="1:90" x14ac:dyDescent="0.2">
      <c r="A111" s="10"/>
      <c r="B111" s="82" t="str">
        <f>IF('Submission Template'!$BA$34=1,$AX111,"")</f>
        <v/>
      </c>
      <c r="C111" s="83" t="str">
        <f t="shared" si="1"/>
        <v/>
      </c>
      <c r="D111" s="84" t="str">
        <f>IF('Submission Template'!$BA$34=1,IF(AND('Submission Template'!U107="yes",'Submission Template'!BT107&lt;&gt;""),ROUND(AVERAGE(BD$36:BD111),2),""),"")</f>
        <v/>
      </c>
      <c r="E111" s="85" t="str">
        <f>IF('Submission Template'!$BA$34=1,IF($AX111&gt;1,IF(AND('Submission Template'!U107&lt;&gt;"no",'Submission Template'!BT107&lt;&gt;""),STDEV(BD$36:BD111),""),""),"")</f>
        <v/>
      </c>
      <c r="F111" s="86" t="str">
        <f>IF('Submission Template'!$BA$34=1,IF('Submission Template'!BT107&lt;&gt;"",G110,""),"")</f>
        <v/>
      </c>
      <c r="G111" s="86" t="str">
        <f>IF(AND('Submission Template'!$BA$34=1,'Submission Template'!$C107&lt;&gt;""),IF(OR($AX111=1,$AX111=0),0,IF('Submission Template'!$C107="initial",$G110,IF('Submission Template'!U107="yes",MAX(($F111+'Submission Template'!BT107-('Submission Template'!S$26+0.25*$E111)),0),$G110))),"")</f>
        <v/>
      </c>
      <c r="H111" s="86" t="str">
        <f t="shared" si="14"/>
        <v/>
      </c>
      <c r="I111" s="87" t="str">
        <f t="shared" si="15"/>
        <v/>
      </c>
      <c r="J111" s="87" t="str">
        <f t="shared" si="16"/>
        <v/>
      </c>
      <c r="K111" s="88" t="str">
        <f>IF(G111&lt;&gt;"",IF($BA111=1,IF(AND(J111&lt;&gt;1,I111=1,D111&lt;='Submission Template'!S$26),1,0),K110),"")</f>
        <v/>
      </c>
      <c r="L111" s="82" t="str">
        <f>IF('Submission Template'!$BB$34=1,$AY111,"")</f>
        <v/>
      </c>
      <c r="M111" s="83" t="str">
        <f t="shared" si="2"/>
        <v/>
      </c>
      <c r="N111" s="84" t="str">
        <f>IF('Submission Template'!$BB$34=1,IF(AND('Submission Template'!Z107="yes",'Submission Template'!BY107&lt;&gt;""),ROUND(AVERAGE(BE$36:BE111),2),""),"")</f>
        <v/>
      </c>
      <c r="O111" s="85" t="str">
        <f>IF('Submission Template'!$BB$34=1,IF($AY111&gt;1,IF(AND('Submission Template'!Z107&lt;&gt;"no",'Submission Template'!BY107&lt;&gt;""),STDEV(BE$36:BE111),""),""),"")</f>
        <v/>
      </c>
      <c r="P111" s="86" t="str">
        <f>IF('Submission Template'!$BB$34=1,IF('Submission Template'!BY107&lt;&gt;"",Q110,""),"")</f>
        <v/>
      </c>
      <c r="Q111" s="86" t="str">
        <f>IF(AND('Submission Template'!$BB$34=1,'Submission Template'!$C107&lt;&gt;""),IF(OR($AY111=1,$AY111=0),0,IF('Submission Template'!$C107="initial",$Q110,IF('Submission Template'!Z107="yes",MAX(($P111+'Submission Template'!BY107-('Submission Template'!V$26+0.25*$O111)),0),$Q110))),"")</f>
        <v/>
      </c>
      <c r="R111" s="86" t="str">
        <f t="shared" si="17"/>
        <v/>
      </c>
      <c r="S111" s="87" t="str">
        <f t="shared" si="18"/>
        <v/>
      </c>
      <c r="T111" s="87" t="str">
        <f t="shared" si="19"/>
        <v/>
      </c>
      <c r="U111" s="88" t="str">
        <f>IF(Q111&lt;&gt;"",IF($BB111=1,IF(AND(T111&lt;&gt;1,S111=1,N111&lt;='Submission Template'!V$26),1,0),U110),"")</f>
        <v/>
      </c>
      <c r="V111" s="10"/>
      <c r="W111" s="10"/>
      <c r="X111" s="10"/>
      <c r="Y111" s="10"/>
      <c r="Z111" s="10"/>
      <c r="AA111" s="10"/>
      <c r="AB111" s="10"/>
      <c r="AC111" s="10"/>
      <c r="AD111" s="10"/>
      <c r="AE111" s="10"/>
      <c r="AF111" s="148"/>
      <c r="AG111" s="149" t="str">
        <f>IF(AND(OR('Submission Template'!U107="yes",AND('Submission Template'!Z107="yes",'Submission Template'!$P$16="yes")),'Submission Template'!AH107="yes"),"Test cannot be invalid AND included in CumSum",IF(OR(AND($Q111&gt;$R111,$N111&lt;&gt;""),AND($G111&gt;H111,$D111&lt;&gt;"")),"Warning:  CumSum statistic exceeds the Action Limit.",""))</f>
        <v/>
      </c>
      <c r="AH111" s="18"/>
      <c r="AI111" s="18"/>
      <c r="AJ111" s="18"/>
      <c r="AK111" s="150"/>
      <c r="AL111" s="187"/>
      <c r="AM111" s="6"/>
      <c r="AN111" s="6"/>
      <c r="AO111" s="6"/>
      <c r="AP111" s="6"/>
      <c r="AQ111" s="23"/>
      <c r="AR111" s="25">
        <f>IF(AND('Submission Template'!BT107&lt;&gt;"",'Submission Template'!S$26&lt;&gt;"",'Submission Template'!U107&lt;&gt;""),1,0)</f>
        <v>0</v>
      </c>
      <c r="AS111" s="25">
        <f>IF(AND('Submission Template'!BY107&lt;&gt;"",'Submission Template'!V$26&lt;&gt;"",'Submission Template'!Z107&lt;&gt;""),1,0)</f>
        <v>0</v>
      </c>
      <c r="AT111" s="25"/>
      <c r="AU111" s="25" t="str">
        <f t="shared" si="11"/>
        <v/>
      </c>
      <c r="AV111" s="25" t="str">
        <f t="shared" si="12"/>
        <v/>
      </c>
      <c r="AW111" s="25"/>
      <c r="AX111" s="25" t="str">
        <f>IF('Submission Template'!$C107&lt;&gt;"",IF('Submission Template'!BT107&lt;&gt;"",IF('Submission Template'!U107="yes",AX110+1,AX110),AX110),"")</f>
        <v/>
      </c>
      <c r="AY111" s="25" t="str">
        <f>IF('Submission Template'!$C107&lt;&gt;"",IF('Submission Template'!BY107&lt;&gt;"",IF('Submission Template'!Z107="yes",AY110+1,AY110),AY110),"")</f>
        <v/>
      </c>
      <c r="AZ111" s="25"/>
      <c r="BA111" s="25" t="str">
        <f>IF('Submission Template'!BT107&lt;&gt;"",IF('Submission Template'!U107="yes",1,0),"")</f>
        <v/>
      </c>
      <c r="BB111" s="25" t="str">
        <f>IF('Submission Template'!BY107&lt;&gt;"",IF('Submission Template'!Z107="yes",1,0),"")</f>
        <v/>
      </c>
      <c r="BC111" s="25"/>
      <c r="BD111" s="25" t="str">
        <f>IF(AND('Submission Template'!U107="yes",'Submission Template'!BT107&lt;&gt;""),'Submission Template'!BT107,"")</f>
        <v/>
      </c>
      <c r="BE111" s="25" t="str">
        <f>IF(AND('Submission Template'!Z107="yes",'Submission Template'!BY107&lt;&gt;""),'Submission Template'!BY107,"")</f>
        <v/>
      </c>
      <c r="BF111" s="25"/>
      <c r="BG111" s="25"/>
      <c r="BH111" s="25"/>
      <c r="BI111" s="27"/>
      <c r="BJ111" s="25"/>
      <c r="BK111" s="40" t="str">
        <f>IF(AND($B111&lt;&gt;"",'Submission Template'!$BA$34=1),IF(AND('Submission Template'!U107="yes",$AX111&gt;1,'Submission Template'!BT107&lt;&gt;""),ROUND((($AU111*$E111)/($D111-'Submission Template'!S$26))^2+1,1),""),"")</f>
        <v/>
      </c>
      <c r="BL111" s="40" t="str">
        <f>IF(AND($L111&lt;&gt;"",'Submission Template'!$BB$34=1),IF(AND('Submission Template'!Z107="yes",$AY111&gt;1,'Submission Template'!BY107&lt;&gt;""),ROUND((($AV111*$O111)/($N111-'Submission Template'!V$26))^2+1,1),""),"")</f>
        <v/>
      </c>
      <c r="BM111" s="55">
        <f t="shared" si="13"/>
        <v>8</v>
      </c>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row>
    <row r="112" spans="1:90" x14ac:dyDescent="0.2">
      <c r="A112" s="10"/>
      <c r="B112" s="82" t="str">
        <f>IF('Submission Template'!$BA$34=1,$AX112,"")</f>
        <v/>
      </c>
      <c r="C112" s="83" t="str">
        <f t="shared" si="1"/>
        <v/>
      </c>
      <c r="D112" s="84" t="str">
        <f>IF('Submission Template'!$BA$34=1,IF(AND('Submission Template'!U108="yes",'Submission Template'!BT108&lt;&gt;""),ROUND(AVERAGE(BD$36:BD112),2),""),"")</f>
        <v/>
      </c>
      <c r="E112" s="85" t="str">
        <f>IF('Submission Template'!$BA$34=1,IF($AX112&gt;1,IF(AND('Submission Template'!U108&lt;&gt;"no",'Submission Template'!BT108&lt;&gt;""),STDEV(BD$36:BD112),""),""),"")</f>
        <v/>
      </c>
      <c r="F112" s="86" t="str">
        <f>IF('Submission Template'!$BA$34=1,IF('Submission Template'!BT108&lt;&gt;"",G111,""),"")</f>
        <v/>
      </c>
      <c r="G112" s="86" t="str">
        <f>IF(AND('Submission Template'!$BA$34=1,'Submission Template'!$C108&lt;&gt;""),IF(OR($AX112=1,$AX112=0),0,IF('Submission Template'!$C108="initial",$G111,IF('Submission Template'!U108="yes",MAX(($F112+'Submission Template'!BT108-('Submission Template'!S$26+0.25*$E112)),0),$G111))),"")</f>
        <v/>
      </c>
      <c r="H112" s="86" t="str">
        <f t="shared" si="14"/>
        <v/>
      </c>
      <c r="I112" s="87" t="str">
        <f t="shared" si="15"/>
        <v/>
      </c>
      <c r="J112" s="87" t="str">
        <f t="shared" si="16"/>
        <v/>
      </c>
      <c r="K112" s="88" t="str">
        <f>IF(G112&lt;&gt;"",IF($BA112=1,IF(AND(J112&lt;&gt;1,I112=1,D112&lt;='Submission Template'!S$26),1,0),K111),"")</f>
        <v/>
      </c>
      <c r="L112" s="82" t="str">
        <f>IF('Submission Template'!$BB$34=1,$AY112,"")</f>
        <v/>
      </c>
      <c r="M112" s="83" t="str">
        <f t="shared" si="2"/>
        <v/>
      </c>
      <c r="N112" s="84" t="str">
        <f>IF('Submission Template'!$BB$34=1,IF(AND('Submission Template'!Z108="yes",'Submission Template'!BY108&lt;&gt;""),ROUND(AVERAGE(BE$36:BE112),2),""),"")</f>
        <v/>
      </c>
      <c r="O112" s="85" t="str">
        <f>IF('Submission Template'!$BB$34=1,IF($AY112&gt;1,IF(AND('Submission Template'!Z108&lt;&gt;"no",'Submission Template'!BY108&lt;&gt;""),STDEV(BE$36:BE112),""),""),"")</f>
        <v/>
      </c>
      <c r="P112" s="86" t="str">
        <f>IF('Submission Template'!$BB$34=1,IF('Submission Template'!BY108&lt;&gt;"",Q111,""),"")</f>
        <v/>
      </c>
      <c r="Q112" s="86" t="str">
        <f>IF(AND('Submission Template'!$BB$34=1,'Submission Template'!$C108&lt;&gt;""),IF(OR($AY112=1,$AY112=0),0,IF('Submission Template'!$C108="initial",$Q111,IF('Submission Template'!Z108="yes",MAX(($P112+'Submission Template'!BY108-('Submission Template'!V$26+0.25*$O112)),0),$Q111))),"")</f>
        <v/>
      </c>
      <c r="R112" s="86" t="str">
        <f t="shared" si="17"/>
        <v/>
      </c>
      <c r="S112" s="87" t="str">
        <f t="shared" si="18"/>
        <v/>
      </c>
      <c r="T112" s="87" t="str">
        <f t="shared" si="19"/>
        <v/>
      </c>
      <c r="U112" s="88" t="str">
        <f>IF(Q112&lt;&gt;"",IF($BB112=1,IF(AND(T112&lt;&gt;1,S112=1,N112&lt;='Submission Template'!V$26),1,0),U111),"")</f>
        <v/>
      </c>
      <c r="V112" s="10"/>
      <c r="W112" s="10"/>
      <c r="X112" s="10"/>
      <c r="Y112" s="10"/>
      <c r="Z112" s="10"/>
      <c r="AA112" s="10"/>
      <c r="AB112" s="10"/>
      <c r="AC112" s="10"/>
      <c r="AD112" s="10"/>
      <c r="AE112" s="10"/>
      <c r="AF112" s="148"/>
      <c r="AG112" s="149" t="str">
        <f>IF(AND(OR('Submission Template'!U108="yes",AND('Submission Template'!Z108="yes",'Submission Template'!$P$16="yes")),'Submission Template'!AH108="yes"),"Test cannot be invalid AND included in CumSum",IF(OR(AND($Q112&gt;$R112,$N112&lt;&gt;""),AND($G112&gt;H112,$D112&lt;&gt;"")),"Warning:  CumSum statistic exceeds the Action Limit.",""))</f>
        <v/>
      </c>
      <c r="AH112" s="18"/>
      <c r="AI112" s="18"/>
      <c r="AJ112" s="18"/>
      <c r="AK112" s="150"/>
      <c r="AL112" s="187"/>
      <c r="AM112" s="6"/>
      <c r="AN112" s="6"/>
      <c r="AO112" s="6"/>
      <c r="AP112" s="6"/>
      <c r="AQ112" s="23"/>
      <c r="AR112" s="25">
        <f>IF(AND('Submission Template'!BT108&lt;&gt;"",'Submission Template'!S$26&lt;&gt;"",'Submission Template'!U108&lt;&gt;""),1,0)</f>
        <v>0</v>
      </c>
      <c r="AS112" s="25">
        <f>IF(AND('Submission Template'!BY108&lt;&gt;"",'Submission Template'!V$26&lt;&gt;"",'Submission Template'!Z108&lt;&gt;""),1,0)</f>
        <v>0</v>
      </c>
      <c r="AT112" s="25"/>
      <c r="AU112" s="25" t="str">
        <f t="shared" si="11"/>
        <v/>
      </c>
      <c r="AV112" s="25" t="str">
        <f t="shared" si="12"/>
        <v/>
      </c>
      <c r="AW112" s="25"/>
      <c r="AX112" s="25" t="str">
        <f>IF('Submission Template'!$C108&lt;&gt;"",IF('Submission Template'!BT108&lt;&gt;"",IF('Submission Template'!U108="yes",AX111+1,AX111),AX111),"")</f>
        <v/>
      </c>
      <c r="AY112" s="25" t="str">
        <f>IF('Submission Template'!$C108&lt;&gt;"",IF('Submission Template'!BY108&lt;&gt;"",IF('Submission Template'!Z108="yes",AY111+1,AY111),AY111),"")</f>
        <v/>
      </c>
      <c r="AZ112" s="25"/>
      <c r="BA112" s="25" t="str">
        <f>IF('Submission Template'!BT108&lt;&gt;"",IF('Submission Template'!U108="yes",1,0),"")</f>
        <v/>
      </c>
      <c r="BB112" s="25" t="str">
        <f>IF('Submission Template'!BY108&lt;&gt;"",IF('Submission Template'!Z108="yes",1,0),"")</f>
        <v/>
      </c>
      <c r="BC112" s="25"/>
      <c r="BD112" s="25" t="str">
        <f>IF(AND('Submission Template'!U108="yes",'Submission Template'!BT108&lt;&gt;""),'Submission Template'!BT108,"")</f>
        <v/>
      </c>
      <c r="BE112" s="25" t="str">
        <f>IF(AND('Submission Template'!Z108="yes",'Submission Template'!BY108&lt;&gt;""),'Submission Template'!BY108,"")</f>
        <v/>
      </c>
      <c r="BF112" s="25"/>
      <c r="BG112" s="25"/>
      <c r="BH112" s="25"/>
      <c r="BI112" s="27"/>
      <c r="BJ112" s="25"/>
      <c r="BK112" s="40" t="str">
        <f>IF(AND($B112&lt;&gt;"",'Submission Template'!$BA$34=1),IF(AND('Submission Template'!U108="yes",$AX112&gt;1,'Submission Template'!BT108&lt;&gt;""),ROUND((($AU112*$E112)/($D112-'Submission Template'!S$26))^2+1,1),""),"")</f>
        <v/>
      </c>
      <c r="BL112" s="40" t="str">
        <f>IF(AND($L112&lt;&gt;"",'Submission Template'!$BB$34=1),IF(AND('Submission Template'!Z108="yes",$AY112&gt;1,'Submission Template'!BY108&lt;&gt;""),ROUND((($AV112*$O112)/($N112-'Submission Template'!V$26))^2+1,1),""),"")</f>
        <v/>
      </c>
      <c r="BM112" s="55">
        <f t="shared" si="13"/>
        <v>8</v>
      </c>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row>
    <row r="113" spans="1:90" x14ac:dyDescent="0.2">
      <c r="A113" s="10"/>
      <c r="B113" s="82" t="str">
        <f>IF('Submission Template'!$BA$34=1,$AX113,"")</f>
        <v/>
      </c>
      <c r="C113" s="83" t="str">
        <f t="shared" si="1"/>
        <v/>
      </c>
      <c r="D113" s="84" t="str">
        <f>IF('Submission Template'!$BA$34=1,IF(AND('Submission Template'!U109="yes",'Submission Template'!BT109&lt;&gt;""),ROUND(AVERAGE(BD$36:BD113),2),""),"")</f>
        <v/>
      </c>
      <c r="E113" s="85" t="str">
        <f>IF('Submission Template'!$BA$34=1,IF($AX113&gt;1,IF(AND('Submission Template'!U109&lt;&gt;"no",'Submission Template'!BT109&lt;&gt;""),STDEV(BD$36:BD113),""),""),"")</f>
        <v/>
      </c>
      <c r="F113" s="86" t="str">
        <f>IF('Submission Template'!$BA$34=1,IF('Submission Template'!BT109&lt;&gt;"",G112,""),"")</f>
        <v/>
      </c>
      <c r="G113" s="86" t="str">
        <f>IF(AND('Submission Template'!$BA$34=1,'Submission Template'!$C109&lt;&gt;""),IF(OR($AX113=1,$AX113=0),0,IF('Submission Template'!$C109="initial",$G112,IF('Submission Template'!U109="yes",MAX(($F113+'Submission Template'!BT109-('Submission Template'!S$26+0.25*$E113)),0),$G112))),"")</f>
        <v/>
      </c>
      <c r="H113" s="86" t="str">
        <f t="shared" si="14"/>
        <v/>
      </c>
      <c r="I113" s="87" t="str">
        <f t="shared" si="15"/>
        <v/>
      </c>
      <c r="J113" s="87" t="str">
        <f t="shared" si="16"/>
        <v/>
      </c>
      <c r="K113" s="88" t="str">
        <f>IF(G113&lt;&gt;"",IF($BA113=1,IF(AND(J113&lt;&gt;1,I113=1,D113&lt;='Submission Template'!S$26),1,0),K112),"")</f>
        <v/>
      </c>
      <c r="L113" s="82" t="str">
        <f>IF('Submission Template'!$BB$34=1,$AY113,"")</f>
        <v/>
      </c>
      <c r="M113" s="83" t="str">
        <f t="shared" si="2"/>
        <v/>
      </c>
      <c r="N113" s="84" t="str">
        <f>IF('Submission Template'!$BB$34=1,IF(AND('Submission Template'!Z109="yes",'Submission Template'!BY109&lt;&gt;""),ROUND(AVERAGE(BE$36:BE113),2),""),"")</f>
        <v/>
      </c>
      <c r="O113" s="85" t="str">
        <f>IF('Submission Template'!$BB$34=1,IF($AY113&gt;1,IF(AND('Submission Template'!Z109&lt;&gt;"no",'Submission Template'!BY109&lt;&gt;""),STDEV(BE$36:BE113),""),""),"")</f>
        <v/>
      </c>
      <c r="P113" s="86" t="str">
        <f>IF('Submission Template'!$BB$34=1,IF('Submission Template'!BY109&lt;&gt;"",Q112,""),"")</f>
        <v/>
      </c>
      <c r="Q113" s="86" t="str">
        <f>IF(AND('Submission Template'!$BB$34=1,'Submission Template'!$C109&lt;&gt;""),IF(OR($AY113=1,$AY113=0),0,IF('Submission Template'!$C109="initial",$Q112,IF('Submission Template'!Z109="yes",MAX(($P113+'Submission Template'!BY109-('Submission Template'!V$26+0.25*$O113)),0),$Q112))),"")</f>
        <v/>
      </c>
      <c r="R113" s="86" t="str">
        <f t="shared" si="17"/>
        <v/>
      </c>
      <c r="S113" s="87" t="str">
        <f t="shared" si="18"/>
        <v/>
      </c>
      <c r="T113" s="87" t="str">
        <f t="shared" si="19"/>
        <v/>
      </c>
      <c r="U113" s="88" t="str">
        <f>IF(Q113&lt;&gt;"",IF($BB113=1,IF(AND(T113&lt;&gt;1,S113=1,N113&lt;='Submission Template'!V$26),1,0),U112),"")</f>
        <v/>
      </c>
      <c r="V113" s="10"/>
      <c r="W113" s="10"/>
      <c r="X113" s="10"/>
      <c r="Y113" s="10"/>
      <c r="Z113" s="10"/>
      <c r="AA113" s="10"/>
      <c r="AB113" s="10"/>
      <c r="AC113" s="10"/>
      <c r="AD113" s="10"/>
      <c r="AE113" s="10"/>
      <c r="AF113" s="148"/>
      <c r="AG113" s="149" t="str">
        <f>IF(AND(OR('Submission Template'!U109="yes",AND('Submission Template'!Z109="yes",'Submission Template'!$P$16="yes")),'Submission Template'!AH109="yes"),"Test cannot be invalid AND included in CumSum",IF(OR(AND($Q113&gt;$R113,$N113&lt;&gt;""),AND($G113&gt;H113,$D113&lt;&gt;"")),"Warning:  CumSum statistic exceeds the Action Limit.",""))</f>
        <v/>
      </c>
      <c r="AH113" s="18"/>
      <c r="AI113" s="18"/>
      <c r="AJ113" s="18"/>
      <c r="AK113" s="150"/>
      <c r="AL113" s="187"/>
      <c r="AM113" s="6"/>
      <c r="AN113" s="6"/>
      <c r="AO113" s="6"/>
      <c r="AP113" s="6"/>
      <c r="AQ113" s="23"/>
      <c r="AR113" s="25">
        <f>IF(AND('Submission Template'!BT109&lt;&gt;"",'Submission Template'!S$26&lt;&gt;"",'Submission Template'!U109&lt;&gt;""),1,0)</f>
        <v>0</v>
      </c>
      <c r="AS113" s="25">
        <f>IF(AND('Submission Template'!BY109&lt;&gt;"",'Submission Template'!V$26&lt;&gt;"",'Submission Template'!Z109&lt;&gt;""),1,0)</f>
        <v>0</v>
      </c>
      <c r="AT113" s="25"/>
      <c r="AU113" s="25" t="str">
        <f t="shared" si="11"/>
        <v/>
      </c>
      <c r="AV113" s="25" t="str">
        <f t="shared" si="12"/>
        <v/>
      </c>
      <c r="AW113" s="25"/>
      <c r="AX113" s="25" t="str">
        <f>IF('Submission Template'!$C109&lt;&gt;"",IF('Submission Template'!BT109&lt;&gt;"",IF('Submission Template'!U109="yes",AX112+1,AX112),AX112),"")</f>
        <v/>
      </c>
      <c r="AY113" s="25" t="str">
        <f>IF('Submission Template'!$C109&lt;&gt;"",IF('Submission Template'!BY109&lt;&gt;"",IF('Submission Template'!Z109="yes",AY112+1,AY112),AY112),"")</f>
        <v/>
      </c>
      <c r="AZ113" s="25"/>
      <c r="BA113" s="25" t="str">
        <f>IF('Submission Template'!BT109&lt;&gt;"",IF('Submission Template'!U109="yes",1,0),"")</f>
        <v/>
      </c>
      <c r="BB113" s="25" t="str">
        <f>IF('Submission Template'!BY109&lt;&gt;"",IF('Submission Template'!Z109="yes",1,0),"")</f>
        <v/>
      </c>
      <c r="BC113" s="25"/>
      <c r="BD113" s="25" t="str">
        <f>IF(AND('Submission Template'!U109="yes",'Submission Template'!BT109&lt;&gt;""),'Submission Template'!BT109,"")</f>
        <v/>
      </c>
      <c r="BE113" s="25" t="str">
        <f>IF(AND('Submission Template'!Z109="yes",'Submission Template'!BY109&lt;&gt;""),'Submission Template'!BY109,"")</f>
        <v/>
      </c>
      <c r="BF113" s="25"/>
      <c r="BG113" s="25"/>
      <c r="BH113" s="25"/>
      <c r="BI113" s="27"/>
      <c r="BJ113" s="25"/>
      <c r="BK113" s="40" t="str">
        <f>IF(AND($B113&lt;&gt;"",'Submission Template'!$BA$34=1),IF(AND('Submission Template'!U109="yes",$AX113&gt;1,'Submission Template'!BT109&lt;&gt;""),ROUND((($AU113*$E113)/($D113-'Submission Template'!S$26))^2+1,1),""),"")</f>
        <v/>
      </c>
      <c r="BL113" s="40" t="str">
        <f>IF(AND($L113&lt;&gt;"",'Submission Template'!$BB$34=1),IF(AND('Submission Template'!Z109="yes",$AY113&gt;1,'Submission Template'!BY109&lt;&gt;""),ROUND((($AV113*$O113)/($N113-'Submission Template'!V$26))^2+1,1),""),"")</f>
        <v/>
      </c>
      <c r="BM113" s="55">
        <f t="shared" si="13"/>
        <v>8</v>
      </c>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row>
    <row r="114" spans="1:90" x14ac:dyDescent="0.2">
      <c r="A114" s="10"/>
      <c r="B114" s="82" t="str">
        <f>IF('Submission Template'!$BA$34=1,$AX114,"")</f>
        <v/>
      </c>
      <c r="C114" s="83" t="str">
        <f t="shared" si="1"/>
        <v/>
      </c>
      <c r="D114" s="84" t="str">
        <f>IF('Submission Template'!$BA$34=1,IF(AND('Submission Template'!U110="yes",'Submission Template'!BT110&lt;&gt;""),ROUND(AVERAGE(BD$36:BD114),2),""),"")</f>
        <v/>
      </c>
      <c r="E114" s="85" t="str">
        <f>IF('Submission Template'!$BA$34=1,IF($AX114&gt;1,IF(AND('Submission Template'!U110&lt;&gt;"no",'Submission Template'!BT110&lt;&gt;""),STDEV(BD$36:BD114),""),""),"")</f>
        <v/>
      </c>
      <c r="F114" s="86" t="str">
        <f>IF('Submission Template'!$BA$34=1,IF('Submission Template'!BT110&lt;&gt;"",G113,""),"")</f>
        <v/>
      </c>
      <c r="G114" s="86" t="str">
        <f>IF(AND('Submission Template'!$BA$34=1,'Submission Template'!$C110&lt;&gt;""),IF(OR($AX114=1,$AX114=0),0,IF('Submission Template'!$C110="initial",$G113,IF('Submission Template'!U110="yes",MAX(($F114+'Submission Template'!BT110-('Submission Template'!S$26+0.25*$E114)),0),$G113))),"")</f>
        <v/>
      </c>
      <c r="H114" s="86" t="str">
        <f t="shared" si="14"/>
        <v/>
      </c>
      <c r="I114" s="87" t="str">
        <f t="shared" si="15"/>
        <v/>
      </c>
      <c r="J114" s="87" t="str">
        <f t="shared" si="16"/>
        <v/>
      </c>
      <c r="K114" s="88" t="str">
        <f>IF(G114&lt;&gt;"",IF($BA114=1,IF(AND(J114&lt;&gt;1,I114=1,D114&lt;='Submission Template'!S$26),1,0),K113),"")</f>
        <v/>
      </c>
      <c r="L114" s="82" t="str">
        <f>IF('Submission Template'!$BB$34=1,$AY114,"")</f>
        <v/>
      </c>
      <c r="M114" s="83" t="str">
        <f t="shared" si="2"/>
        <v/>
      </c>
      <c r="N114" s="84" t="str">
        <f>IF('Submission Template'!$BB$34=1,IF(AND('Submission Template'!Z110="yes",'Submission Template'!BY110&lt;&gt;""),ROUND(AVERAGE(BE$36:BE114),2),""),"")</f>
        <v/>
      </c>
      <c r="O114" s="85" t="str">
        <f>IF('Submission Template'!$BB$34=1,IF($AY114&gt;1,IF(AND('Submission Template'!Z110&lt;&gt;"no",'Submission Template'!BY110&lt;&gt;""),STDEV(BE$36:BE114),""),""),"")</f>
        <v/>
      </c>
      <c r="P114" s="86" t="str">
        <f>IF('Submission Template'!$BB$34=1,IF('Submission Template'!BY110&lt;&gt;"",Q113,""),"")</f>
        <v/>
      </c>
      <c r="Q114" s="86" t="str">
        <f>IF(AND('Submission Template'!$BB$34=1,'Submission Template'!$C110&lt;&gt;""),IF(OR($AY114=1,$AY114=0),0,IF('Submission Template'!$C110="initial",$Q113,IF('Submission Template'!Z110="yes",MAX(($P114+'Submission Template'!BY110-('Submission Template'!V$26+0.25*$O114)),0),$Q113))),"")</f>
        <v/>
      </c>
      <c r="R114" s="86" t="str">
        <f t="shared" si="17"/>
        <v/>
      </c>
      <c r="S114" s="87" t="str">
        <f t="shared" si="18"/>
        <v/>
      </c>
      <c r="T114" s="87" t="str">
        <f t="shared" si="19"/>
        <v/>
      </c>
      <c r="U114" s="88" t="str">
        <f>IF(Q114&lt;&gt;"",IF($BB114=1,IF(AND(T114&lt;&gt;1,S114=1,N114&lt;='Submission Template'!V$26),1,0),U113),"")</f>
        <v/>
      </c>
      <c r="V114" s="10"/>
      <c r="W114" s="10"/>
      <c r="X114" s="10"/>
      <c r="Y114" s="10"/>
      <c r="Z114" s="10"/>
      <c r="AA114" s="10"/>
      <c r="AB114" s="10"/>
      <c r="AC114" s="10"/>
      <c r="AD114" s="10"/>
      <c r="AE114" s="10"/>
      <c r="AF114" s="148"/>
      <c r="AG114" s="149" t="str">
        <f>IF(AND(OR('Submission Template'!U110="yes",AND('Submission Template'!Z110="yes",'Submission Template'!$P$16="yes")),'Submission Template'!AH110="yes"),"Test cannot be invalid AND included in CumSum",IF(OR(AND($Q114&gt;$R114,$N114&lt;&gt;""),AND($G114&gt;H114,$D114&lt;&gt;"")),"Warning:  CumSum statistic exceeds the Action Limit.",""))</f>
        <v/>
      </c>
      <c r="AH114" s="18"/>
      <c r="AI114" s="18"/>
      <c r="AJ114" s="18"/>
      <c r="AK114" s="150"/>
      <c r="AL114" s="187"/>
      <c r="AM114" s="6"/>
      <c r="AN114" s="6"/>
      <c r="AO114" s="6"/>
      <c r="AP114" s="6"/>
      <c r="AQ114" s="23"/>
      <c r="AR114" s="25">
        <f>IF(AND('Submission Template'!BT110&lt;&gt;"",'Submission Template'!S$26&lt;&gt;"",'Submission Template'!U110&lt;&gt;""),1,0)</f>
        <v>0</v>
      </c>
      <c r="AS114" s="25">
        <f>IF(AND('Submission Template'!BY110&lt;&gt;"",'Submission Template'!V$26&lt;&gt;"",'Submission Template'!Z110&lt;&gt;""),1,0)</f>
        <v>0</v>
      </c>
      <c r="AT114" s="25"/>
      <c r="AU114" s="25" t="str">
        <f t="shared" si="11"/>
        <v/>
      </c>
      <c r="AV114" s="25" t="str">
        <f t="shared" si="12"/>
        <v/>
      </c>
      <c r="AW114" s="25"/>
      <c r="AX114" s="25" t="str">
        <f>IF('Submission Template'!$C110&lt;&gt;"",IF('Submission Template'!BT110&lt;&gt;"",IF('Submission Template'!U110="yes",AX113+1,AX113),AX113),"")</f>
        <v/>
      </c>
      <c r="AY114" s="25" t="str">
        <f>IF('Submission Template'!$C110&lt;&gt;"",IF('Submission Template'!BY110&lt;&gt;"",IF('Submission Template'!Z110="yes",AY113+1,AY113),AY113),"")</f>
        <v/>
      </c>
      <c r="AZ114" s="25"/>
      <c r="BA114" s="25" t="str">
        <f>IF('Submission Template'!BT110&lt;&gt;"",IF('Submission Template'!U110="yes",1,0),"")</f>
        <v/>
      </c>
      <c r="BB114" s="25" t="str">
        <f>IF('Submission Template'!BY110&lt;&gt;"",IF('Submission Template'!Z110="yes",1,0),"")</f>
        <v/>
      </c>
      <c r="BC114" s="25"/>
      <c r="BD114" s="25" t="str">
        <f>IF(AND('Submission Template'!U110="yes",'Submission Template'!BT110&lt;&gt;""),'Submission Template'!BT110,"")</f>
        <v/>
      </c>
      <c r="BE114" s="25" t="str">
        <f>IF(AND('Submission Template'!Z110="yes",'Submission Template'!BY110&lt;&gt;""),'Submission Template'!BY110,"")</f>
        <v/>
      </c>
      <c r="BF114" s="25"/>
      <c r="BG114" s="25"/>
      <c r="BH114" s="25"/>
      <c r="BI114" s="27"/>
      <c r="BJ114" s="25"/>
      <c r="BK114" s="40" t="str">
        <f>IF(AND($B114&lt;&gt;"",'Submission Template'!$BA$34=1),IF(AND('Submission Template'!U110="yes",$AX114&gt;1,'Submission Template'!BT110&lt;&gt;""),ROUND((($AU114*$E114)/($D114-'Submission Template'!S$26))^2+1,1),""),"")</f>
        <v/>
      </c>
      <c r="BL114" s="40" t="str">
        <f>IF(AND($L114&lt;&gt;"",'Submission Template'!$BB$34=1),IF(AND('Submission Template'!Z110="yes",$AY114&gt;1,'Submission Template'!BY110&lt;&gt;""),ROUND((($AV114*$O114)/($N114-'Submission Template'!V$26))^2+1,1),""),"")</f>
        <v/>
      </c>
      <c r="BM114" s="55">
        <f t="shared" si="13"/>
        <v>8</v>
      </c>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row>
    <row r="115" spans="1:90" x14ac:dyDescent="0.2">
      <c r="A115" s="10"/>
      <c r="B115" s="82" t="str">
        <f>IF('Submission Template'!$BA$34=1,$AX115,"")</f>
        <v/>
      </c>
      <c r="C115" s="83" t="str">
        <f t="shared" si="1"/>
        <v/>
      </c>
      <c r="D115" s="84" t="str">
        <f>IF('Submission Template'!$BA$34=1,IF(AND('Submission Template'!U111="yes",'Submission Template'!BT111&lt;&gt;""),ROUND(AVERAGE(BD$36:BD115),2),""),"")</f>
        <v/>
      </c>
      <c r="E115" s="85" t="str">
        <f>IF('Submission Template'!$BA$34=1,IF($AX115&gt;1,IF(AND('Submission Template'!U111&lt;&gt;"no",'Submission Template'!BT111&lt;&gt;""),STDEV(BD$36:BD115),""),""),"")</f>
        <v/>
      </c>
      <c r="F115" s="86" t="str">
        <f>IF('Submission Template'!$BA$34=1,IF('Submission Template'!BT111&lt;&gt;"",G114,""),"")</f>
        <v/>
      </c>
      <c r="G115" s="86" t="str">
        <f>IF(AND('Submission Template'!$BA$34=1,'Submission Template'!$C111&lt;&gt;""),IF(OR($AX115=1,$AX115=0),0,IF('Submission Template'!$C111="initial",$G114,IF('Submission Template'!U111="yes",MAX(($F115+'Submission Template'!BT111-('Submission Template'!S$26+0.25*$E115)),0),$G114))),"")</f>
        <v/>
      </c>
      <c r="H115" s="86" t="str">
        <f t="shared" si="14"/>
        <v/>
      </c>
      <c r="I115" s="87" t="str">
        <f t="shared" si="15"/>
        <v/>
      </c>
      <c r="J115" s="87" t="str">
        <f t="shared" si="16"/>
        <v/>
      </c>
      <c r="K115" s="88" t="str">
        <f>IF(G115&lt;&gt;"",IF($BA115=1,IF(AND(J115&lt;&gt;1,I115=1,D115&lt;='Submission Template'!S$26),1,0),K114),"")</f>
        <v/>
      </c>
      <c r="L115" s="82" t="str">
        <f>IF('Submission Template'!$BB$34=1,$AY115,"")</f>
        <v/>
      </c>
      <c r="M115" s="83" t="str">
        <f t="shared" si="2"/>
        <v/>
      </c>
      <c r="N115" s="84" t="str">
        <f>IF('Submission Template'!$BB$34=1,IF(AND('Submission Template'!Z111="yes",'Submission Template'!BY111&lt;&gt;""),ROUND(AVERAGE(BE$36:BE115),2),""),"")</f>
        <v/>
      </c>
      <c r="O115" s="85" t="str">
        <f>IF('Submission Template'!$BB$34=1,IF($AY115&gt;1,IF(AND('Submission Template'!Z111&lt;&gt;"no",'Submission Template'!BY111&lt;&gt;""),STDEV(BE$36:BE115),""),""),"")</f>
        <v/>
      </c>
      <c r="P115" s="86" t="str">
        <f>IF('Submission Template'!$BB$34=1,IF('Submission Template'!BY111&lt;&gt;"",Q114,""),"")</f>
        <v/>
      </c>
      <c r="Q115" s="86" t="str">
        <f>IF(AND('Submission Template'!$BB$34=1,'Submission Template'!$C111&lt;&gt;""),IF(OR($AY115=1,$AY115=0),0,IF('Submission Template'!$C111="initial",$Q114,IF('Submission Template'!Z111="yes",MAX(($P115+'Submission Template'!BY111-('Submission Template'!V$26+0.25*$O115)),0),$Q114))),"")</f>
        <v/>
      </c>
      <c r="R115" s="86" t="str">
        <f t="shared" si="17"/>
        <v/>
      </c>
      <c r="S115" s="87" t="str">
        <f t="shared" si="18"/>
        <v/>
      </c>
      <c r="T115" s="87" t="str">
        <f t="shared" si="19"/>
        <v/>
      </c>
      <c r="U115" s="88" t="str">
        <f>IF(Q115&lt;&gt;"",IF($BB115=1,IF(AND(T115&lt;&gt;1,S115=1,N115&lt;='Submission Template'!V$26),1,0),U114),"")</f>
        <v/>
      </c>
      <c r="V115" s="10"/>
      <c r="W115" s="10"/>
      <c r="X115" s="10"/>
      <c r="Y115" s="10"/>
      <c r="Z115" s="10"/>
      <c r="AA115" s="10"/>
      <c r="AB115" s="10"/>
      <c r="AC115" s="10"/>
      <c r="AD115" s="10"/>
      <c r="AE115" s="10"/>
      <c r="AF115" s="148"/>
      <c r="AG115" s="149" t="str">
        <f>IF(AND(OR('Submission Template'!U111="yes",AND('Submission Template'!Z111="yes",'Submission Template'!$P$16="yes")),'Submission Template'!AH111="yes"),"Test cannot be invalid AND included in CumSum",IF(OR(AND($Q115&gt;$R115,$N115&lt;&gt;""),AND($G115&gt;H115,$D115&lt;&gt;"")),"Warning:  CumSum statistic exceeds the Action Limit.",""))</f>
        <v/>
      </c>
      <c r="AH115" s="18"/>
      <c r="AI115" s="18"/>
      <c r="AJ115" s="18"/>
      <c r="AK115" s="150"/>
      <c r="AL115" s="187"/>
      <c r="AM115" s="6"/>
      <c r="AN115" s="6"/>
      <c r="AO115" s="6"/>
      <c r="AP115" s="6"/>
      <c r="AQ115" s="23"/>
      <c r="AR115" s="25">
        <f>IF(AND('Submission Template'!BT111&lt;&gt;"",'Submission Template'!S$26&lt;&gt;"",'Submission Template'!U111&lt;&gt;""),1,0)</f>
        <v>0</v>
      </c>
      <c r="AS115" s="25">
        <f>IF(AND('Submission Template'!BY111&lt;&gt;"",'Submission Template'!V$26&lt;&gt;"",'Submission Template'!Z111&lt;&gt;""),1,0)</f>
        <v>0</v>
      </c>
      <c r="AT115" s="25"/>
      <c r="AU115" s="25" t="str">
        <f t="shared" si="11"/>
        <v/>
      </c>
      <c r="AV115" s="25" t="str">
        <f t="shared" si="12"/>
        <v/>
      </c>
      <c r="AW115" s="25"/>
      <c r="AX115" s="25" t="str">
        <f>IF('Submission Template'!$C111&lt;&gt;"",IF('Submission Template'!BT111&lt;&gt;"",IF('Submission Template'!U111="yes",AX114+1,AX114),AX114),"")</f>
        <v/>
      </c>
      <c r="AY115" s="25" t="str">
        <f>IF('Submission Template'!$C111&lt;&gt;"",IF('Submission Template'!BY111&lt;&gt;"",IF('Submission Template'!Z111="yes",AY114+1,AY114),AY114),"")</f>
        <v/>
      </c>
      <c r="AZ115" s="25"/>
      <c r="BA115" s="25" t="str">
        <f>IF('Submission Template'!BT111&lt;&gt;"",IF('Submission Template'!U111="yes",1,0),"")</f>
        <v/>
      </c>
      <c r="BB115" s="25" t="str">
        <f>IF('Submission Template'!BY111&lt;&gt;"",IF('Submission Template'!Z111="yes",1,0),"")</f>
        <v/>
      </c>
      <c r="BC115" s="25"/>
      <c r="BD115" s="25" t="str">
        <f>IF(AND('Submission Template'!U111="yes",'Submission Template'!BT111&lt;&gt;""),'Submission Template'!BT111,"")</f>
        <v/>
      </c>
      <c r="BE115" s="25" t="str">
        <f>IF(AND('Submission Template'!Z111="yes",'Submission Template'!BY111&lt;&gt;""),'Submission Template'!BY111,"")</f>
        <v/>
      </c>
      <c r="BF115" s="25"/>
      <c r="BG115" s="25"/>
      <c r="BH115" s="25"/>
      <c r="BI115" s="27"/>
      <c r="BJ115" s="25"/>
      <c r="BK115" s="40" t="str">
        <f>IF(AND($B115&lt;&gt;"",'Submission Template'!$BA$34=1),IF(AND('Submission Template'!U111="yes",$AX115&gt;1,'Submission Template'!BT111&lt;&gt;""),ROUND((($AU115*$E115)/($D115-'Submission Template'!S$26))^2+1,1),""),"")</f>
        <v/>
      </c>
      <c r="BL115" s="40" t="str">
        <f>IF(AND($L115&lt;&gt;"",'Submission Template'!$BB$34=1),IF(AND('Submission Template'!Z111="yes",$AY115&gt;1,'Submission Template'!BY111&lt;&gt;""),ROUND((($AV115*$O115)/($N115-'Submission Template'!V$26))^2+1,1),""),"")</f>
        <v/>
      </c>
      <c r="BM115" s="55">
        <f t="shared" si="13"/>
        <v>8</v>
      </c>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row>
    <row r="116" spans="1:90" x14ac:dyDescent="0.2">
      <c r="A116" s="10"/>
      <c r="B116" s="82" t="str">
        <f>IF('Submission Template'!$BA$34=1,$AX116,"")</f>
        <v/>
      </c>
      <c r="C116" s="83" t="str">
        <f t="shared" si="1"/>
        <v/>
      </c>
      <c r="D116" s="84" t="str">
        <f>IF('Submission Template'!$BA$34=1,IF(AND('Submission Template'!U112="yes",'Submission Template'!BT112&lt;&gt;""),ROUND(AVERAGE(BD$36:BD116),2),""),"")</f>
        <v/>
      </c>
      <c r="E116" s="85" t="str">
        <f>IF('Submission Template'!$BA$34=1,IF($AX116&gt;1,IF(AND('Submission Template'!U112&lt;&gt;"no",'Submission Template'!BT112&lt;&gt;""),STDEV(BD$36:BD116),""),""),"")</f>
        <v/>
      </c>
      <c r="F116" s="86" t="str">
        <f>IF('Submission Template'!$BA$34=1,IF('Submission Template'!BT112&lt;&gt;"",G115,""),"")</f>
        <v/>
      </c>
      <c r="G116" s="86" t="str">
        <f>IF(AND('Submission Template'!$BA$34=1,'Submission Template'!$C112&lt;&gt;""),IF(OR($AX116=1,$AX116=0),0,IF('Submission Template'!$C112="initial",$G115,IF('Submission Template'!U112="yes",MAX(($F116+'Submission Template'!BT112-('Submission Template'!S$26+0.25*$E116)),0),$G115))),"")</f>
        <v/>
      </c>
      <c r="H116" s="86" t="str">
        <f t="shared" si="14"/>
        <v/>
      </c>
      <c r="I116" s="87" t="str">
        <f t="shared" si="15"/>
        <v/>
      </c>
      <c r="J116" s="87" t="str">
        <f t="shared" si="16"/>
        <v/>
      </c>
      <c r="K116" s="88" t="str">
        <f>IF(G116&lt;&gt;"",IF($BA116=1,IF(AND(J116&lt;&gt;1,I116=1,D116&lt;='Submission Template'!S$26),1,0),K115),"")</f>
        <v/>
      </c>
      <c r="L116" s="82" t="str">
        <f>IF('Submission Template'!$BB$34=1,$AY116,"")</f>
        <v/>
      </c>
      <c r="M116" s="83" t="str">
        <f t="shared" si="2"/>
        <v/>
      </c>
      <c r="N116" s="84" t="str">
        <f>IF('Submission Template'!$BB$34=1,IF(AND('Submission Template'!Z112="yes",'Submission Template'!BY112&lt;&gt;""),ROUND(AVERAGE(BE$36:BE116),2),""),"")</f>
        <v/>
      </c>
      <c r="O116" s="85" t="str">
        <f>IF('Submission Template'!$BB$34=1,IF($AY116&gt;1,IF(AND('Submission Template'!Z112&lt;&gt;"no",'Submission Template'!BY112&lt;&gt;""),STDEV(BE$36:BE116),""),""),"")</f>
        <v/>
      </c>
      <c r="P116" s="86" t="str">
        <f>IF('Submission Template'!$BB$34=1,IF('Submission Template'!BY112&lt;&gt;"",Q115,""),"")</f>
        <v/>
      </c>
      <c r="Q116" s="86" t="str">
        <f>IF(AND('Submission Template'!$BB$34=1,'Submission Template'!$C112&lt;&gt;""),IF(OR($AY116=1,$AY116=0),0,IF('Submission Template'!$C112="initial",$Q115,IF('Submission Template'!Z112="yes",MAX(($P116+'Submission Template'!BY112-('Submission Template'!V$26+0.25*$O116)),0),$Q115))),"")</f>
        <v/>
      </c>
      <c r="R116" s="86" t="str">
        <f t="shared" si="17"/>
        <v/>
      </c>
      <c r="S116" s="87" t="str">
        <f t="shared" si="18"/>
        <v/>
      </c>
      <c r="T116" s="87" t="str">
        <f t="shared" si="19"/>
        <v/>
      </c>
      <c r="U116" s="88" t="str">
        <f>IF(Q116&lt;&gt;"",IF($BB116=1,IF(AND(T116&lt;&gt;1,S116=1,N116&lt;='Submission Template'!V$26),1,0),U115),"")</f>
        <v/>
      </c>
      <c r="V116" s="10"/>
      <c r="W116" s="10"/>
      <c r="X116" s="10"/>
      <c r="Y116" s="10"/>
      <c r="Z116" s="10"/>
      <c r="AA116" s="10"/>
      <c r="AB116" s="10"/>
      <c r="AC116" s="10"/>
      <c r="AD116" s="10"/>
      <c r="AE116" s="10"/>
      <c r="AF116" s="148"/>
      <c r="AG116" s="149" t="str">
        <f>IF(AND(OR('Submission Template'!U112="yes",AND('Submission Template'!Z112="yes",'Submission Template'!$P$16="yes")),'Submission Template'!AH112="yes"),"Test cannot be invalid AND included in CumSum",IF(OR(AND($Q116&gt;$R116,$N116&lt;&gt;""),AND($G116&gt;H116,$D116&lt;&gt;"")),"Warning:  CumSum statistic exceeds the Action Limit.",""))</f>
        <v/>
      </c>
      <c r="AH116" s="18"/>
      <c r="AI116" s="18"/>
      <c r="AJ116" s="18"/>
      <c r="AK116" s="150"/>
      <c r="AL116" s="187"/>
      <c r="AM116" s="6"/>
      <c r="AN116" s="6"/>
      <c r="AO116" s="6"/>
      <c r="AP116" s="6"/>
      <c r="AQ116" s="23"/>
      <c r="AR116" s="25">
        <f>IF(AND('Submission Template'!BT112&lt;&gt;"",'Submission Template'!S$26&lt;&gt;"",'Submission Template'!U112&lt;&gt;""),1,0)</f>
        <v>0</v>
      </c>
      <c r="AS116" s="25">
        <f>IF(AND('Submission Template'!BY112&lt;&gt;"",'Submission Template'!V$26&lt;&gt;"",'Submission Template'!Z112&lt;&gt;""),1,0)</f>
        <v>0</v>
      </c>
      <c r="AT116" s="25"/>
      <c r="AU116" s="25" t="str">
        <f t="shared" si="11"/>
        <v/>
      </c>
      <c r="AV116" s="25" t="str">
        <f t="shared" si="12"/>
        <v/>
      </c>
      <c r="AW116" s="25"/>
      <c r="AX116" s="25" t="str">
        <f>IF('Submission Template'!$C112&lt;&gt;"",IF('Submission Template'!BT112&lt;&gt;"",IF('Submission Template'!U112="yes",AX115+1,AX115),AX115),"")</f>
        <v/>
      </c>
      <c r="AY116" s="25" t="str">
        <f>IF('Submission Template'!$C112&lt;&gt;"",IF('Submission Template'!BY112&lt;&gt;"",IF('Submission Template'!Z112="yes",AY115+1,AY115),AY115),"")</f>
        <v/>
      </c>
      <c r="AZ116" s="25"/>
      <c r="BA116" s="25" t="str">
        <f>IF('Submission Template'!BT112&lt;&gt;"",IF('Submission Template'!U112="yes",1,0),"")</f>
        <v/>
      </c>
      <c r="BB116" s="25" t="str">
        <f>IF('Submission Template'!BY112&lt;&gt;"",IF('Submission Template'!Z112="yes",1,0),"")</f>
        <v/>
      </c>
      <c r="BC116" s="25"/>
      <c r="BD116" s="25" t="str">
        <f>IF(AND('Submission Template'!U112="yes",'Submission Template'!BT112&lt;&gt;""),'Submission Template'!BT112,"")</f>
        <v/>
      </c>
      <c r="BE116" s="25" t="str">
        <f>IF(AND('Submission Template'!Z112="yes",'Submission Template'!BY112&lt;&gt;""),'Submission Template'!BY112,"")</f>
        <v/>
      </c>
      <c r="BF116" s="25"/>
      <c r="BG116" s="25"/>
      <c r="BH116" s="25"/>
      <c r="BI116" s="27"/>
      <c r="BJ116" s="25"/>
      <c r="BK116" s="40" t="str">
        <f>IF(AND($B116&lt;&gt;"",'Submission Template'!$BA$34=1),IF(AND('Submission Template'!U112="yes",$AX116&gt;1,'Submission Template'!BT112&lt;&gt;""),ROUND((($AU116*$E116)/($D116-'Submission Template'!S$26))^2+1,1),""),"")</f>
        <v/>
      </c>
      <c r="BL116" s="40" t="str">
        <f>IF(AND($L116&lt;&gt;"",'Submission Template'!$BB$34=1),IF(AND('Submission Template'!Z112="yes",$AY116&gt;1,'Submission Template'!BY112&lt;&gt;""),ROUND((($AV116*$O116)/($N116-'Submission Template'!V$26))^2+1,1),""),"")</f>
        <v/>
      </c>
      <c r="BM116" s="55">
        <f t="shared" si="13"/>
        <v>8</v>
      </c>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row>
    <row r="117" spans="1:90" x14ac:dyDescent="0.2">
      <c r="A117" s="10"/>
      <c r="B117" s="82" t="str">
        <f>IF('Submission Template'!$BA$34=1,$AX117,"")</f>
        <v/>
      </c>
      <c r="C117" s="83" t="str">
        <f t="shared" si="1"/>
        <v/>
      </c>
      <c r="D117" s="84" t="str">
        <f>IF('Submission Template'!$BA$34=1,IF(AND('Submission Template'!U113="yes",'Submission Template'!BT113&lt;&gt;""),ROUND(AVERAGE(BD$36:BD117),2),""),"")</f>
        <v/>
      </c>
      <c r="E117" s="85" t="str">
        <f>IF('Submission Template'!$BA$34=1,IF($AX117&gt;1,IF(AND('Submission Template'!U113&lt;&gt;"no",'Submission Template'!BT113&lt;&gt;""),STDEV(BD$36:BD117),""),""),"")</f>
        <v/>
      </c>
      <c r="F117" s="86" t="str">
        <f>IF('Submission Template'!$BA$34=1,IF('Submission Template'!BT113&lt;&gt;"",G116,""),"")</f>
        <v/>
      </c>
      <c r="G117" s="86" t="str">
        <f>IF(AND('Submission Template'!$BA$34=1,'Submission Template'!$C113&lt;&gt;""),IF(OR($AX117=1,$AX117=0),0,IF('Submission Template'!$C113="initial",$G116,IF('Submission Template'!U113="yes",MAX(($F117+'Submission Template'!BT113-('Submission Template'!S$26+0.25*$E117)),0),$G116))),"")</f>
        <v/>
      </c>
      <c r="H117" s="86" t="str">
        <f t="shared" si="14"/>
        <v/>
      </c>
      <c r="I117" s="87" t="str">
        <f t="shared" si="15"/>
        <v/>
      </c>
      <c r="J117" s="87" t="str">
        <f t="shared" si="16"/>
        <v/>
      </c>
      <c r="K117" s="88" t="str">
        <f>IF(G117&lt;&gt;"",IF($BA117=1,IF(AND(J117&lt;&gt;1,I117=1,D117&lt;='Submission Template'!S$26),1,0),K116),"")</f>
        <v/>
      </c>
      <c r="L117" s="82" t="str">
        <f>IF('Submission Template'!$BB$34=1,$AY117,"")</f>
        <v/>
      </c>
      <c r="M117" s="83" t="str">
        <f t="shared" si="2"/>
        <v/>
      </c>
      <c r="N117" s="84" t="str">
        <f>IF('Submission Template'!$BB$34=1,IF(AND('Submission Template'!Z113="yes",'Submission Template'!BY113&lt;&gt;""),ROUND(AVERAGE(BE$36:BE117),2),""),"")</f>
        <v/>
      </c>
      <c r="O117" s="85" t="str">
        <f>IF('Submission Template'!$BB$34=1,IF($AY117&gt;1,IF(AND('Submission Template'!Z113&lt;&gt;"no",'Submission Template'!BY113&lt;&gt;""),STDEV(BE$36:BE117),""),""),"")</f>
        <v/>
      </c>
      <c r="P117" s="86" t="str">
        <f>IF('Submission Template'!$BB$34=1,IF('Submission Template'!BY113&lt;&gt;"",Q116,""),"")</f>
        <v/>
      </c>
      <c r="Q117" s="86" t="str">
        <f>IF(AND('Submission Template'!$BB$34=1,'Submission Template'!$C113&lt;&gt;""),IF(OR($AY117=1,$AY117=0),0,IF('Submission Template'!$C113="initial",$Q116,IF('Submission Template'!Z113="yes",MAX(($P117+'Submission Template'!BY113-('Submission Template'!V$26+0.25*$O117)),0),$Q116))),"")</f>
        <v/>
      </c>
      <c r="R117" s="86" t="str">
        <f t="shared" si="17"/>
        <v/>
      </c>
      <c r="S117" s="87" t="str">
        <f t="shared" si="18"/>
        <v/>
      </c>
      <c r="T117" s="87" t="str">
        <f t="shared" si="19"/>
        <v/>
      </c>
      <c r="U117" s="88" t="str">
        <f>IF(Q117&lt;&gt;"",IF($BB117=1,IF(AND(T117&lt;&gt;1,S117=1,N117&lt;='Submission Template'!V$26),1,0),U116),"")</f>
        <v/>
      </c>
      <c r="V117" s="10"/>
      <c r="W117" s="10"/>
      <c r="X117" s="10"/>
      <c r="Y117" s="10"/>
      <c r="Z117" s="10"/>
      <c r="AA117" s="10"/>
      <c r="AB117" s="10"/>
      <c r="AC117" s="10"/>
      <c r="AD117" s="10"/>
      <c r="AE117" s="10"/>
      <c r="AF117" s="148"/>
      <c r="AG117" s="149" t="str">
        <f>IF(AND(OR('Submission Template'!U113="yes",AND('Submission Template'!Z113="yes",'Submission Template'!$P$16="yes")),'Submission Template'!AH113="yes"),"Test cannot be invalid AND included in CumSum",IF(OR(AND($Q117&gt;$R117,$N117&lt;&gt;""),AND($G117&gt;H117,$D117&lt;&gt;"")),"Warning:  CumSum statistic exceeds the Action Limit.",""))</f>
        <v/>
      </c>
      <c r="AH117" s="18"/>
      <c r="AI117" s="18"/>
      <c r="AJ117" s="18"/>
      <c r="AK117" s="150"/>
      <c r="AL117" s="187"/>
      <c r="AM117" s="6"/>
      <c r="AN117" s="6"/>
      <c r="AO117" s="6"/>
      <c r="AP117" s="6"/>
      <c r="AQ117" s="23"/>
      <c r="AR117" s="25">
        <f>IF(AND('Submission Template'!BT113&lt;&gt;"",'Submission Template'!S$26&lt;&gt;"",'Submission Template'!U113&lt;&gt;""),1,0)</f>
        <v>0</v>
      </c>
      <c r="AS117" s="25">
        <f>IF(AND('Submission Template'!BY113&lt;&gt;"",'Submission Template'!V$26&lt;&gt;"",'Submission Template'!Z113&lt;&gt;""),1,0)</f>
        <v>0</v>
      </c>
      <c r="AT117" s="25"/>
      <c r="AU117" s="25" t="str">
        <f t="shared" si="11"/>
        <v/>
      </c>
      <c r="AV117" s="25" t="str">
        <f t="shared" si="12"/>
        <v/>
      </c>
      <c r="AW117" s="25"/>
      <c r="AX117" s="25" t="str">
        <f>IF('Submission Template'!$C113&lt;&gt;"",IF('Submission Template'!BT113&lt;&gt;"",IF('Submission Template'!U113="yes",AX116+1,AX116),AX116),"")</f>
        <v/>
      </c>
      <c r="AY117" s="25" t="str">
        <f>IF('Submission Template'!$C113&lt;&gt;"",IF('Submission Template'!BY113&lt;&gt;"",IF('Submission Template'!Z113="yes",AY116+1,AY116),AY116),"")</f>
        <v/>
      </c>
      <c r="AZ117" s="25"/>
      <c r="BA117" s="25" t="str">
        <f>IF('Submission Template'!BT113&lt;&gt;"",IF('Submission Template'!U113="yes",1,0),"")</f>
        <v/>
      </c>
      <c r="BB117" s="25" t="str">
        <f>IF('Submission Template'!BY113&lt;&gt;"",IF('Submission Template'!Z113="yes",1,0),"")</f>
        <v/>
      </c>
      <c r="BC117" s="25"/>
      <c r="BD117" s="25" t="str">
        <f>IF(AND('Submission Template'!U113="yes",'Submission Template'!BT113&lt;&gt;""),'Submission Template'!BT113,"")</f>
        <v/>
      </c>
      <c r="BE117" s="25" t="str">
        <f>IF(AND('Submission Template'!Z113="yes",'Submission Template'!BY113&lt;&gt;""),'Submission Template'!BY113,"")</f>
        <v/>
      </c>
      <c r="BF117" s="25"/>
      <c r="BG117" s="25"/>
      <c r="BH117" s="25"/>
      <c r="BI117" s="27"/>
      <c r="BJ117" s="25"/>
      <c r="BK117" s="40" t="str">
        <f>IF(AND($B117&lt;&gt;"",'Submission Template'!$BA$34=1),IF(AND('Submission Template'!U113="yes",$AX117&gt;1,'Submission Template'!BT113&lt;&gt;""),ROUND((($AU117*$E117)/($D117-'Submission Template'!S$26))^2+1,1),""),"")</f>
        <v/>
      </c>
      <c r="BL117" s="40" t="str">
        <f>IF(AND($L117&lt;&gt;"",'Submission Template'!$BB$34=1),IF(AND('Submission Template'!Z113="yes",$AY117&gt;1,'Submission Template'!BY113&lt;&gt;""),ROUND((($AV117*$O117)/($N117-'Submission Template'!V$26))^2+1,1),""),"")</f>
        <v/>
      </c>
      <c r="BM117" s="55">
        <f t="shared" si="13"/>
        <v>8</v>
      </c>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row>
    <row r="118" spans="1:90" x14ac:dyDescent="0.2">
      <c r="A118" s="10"/>
      <c r="B118" s="82" t="str">
        <f>IF('Submission Template'!$BA$34=1,$AX118,"")</f>
        <v/>
      </c>
      <c r="C118" s="83" t="str">
        <f t="shared" si="1"/>
        <v/>
      </c>
      <c r="D118" s="84" t="str">
        <f>IF('Submission Template'!$BA$34=1,IF(AND('Submission Template'!U114="yes",'Submission Template'!BT114&lt;&gt;""),ROUND(AVERAGE(BD$36:BD118),2),""),"")</f>
        <v/>
      </c>
      <c r="E118" s="85" t="str">
        <f>IF('Submission Template'!$BA$34=1,IF($AX118&gt;1,IF(AND('Submission Template'!U114&lt;&gt;"no",'Submission Template'!BT114&lt;&gt;""),STDEV(BD$36:BD118),""),""),"")</f>
        <v/>
      </c>
      <c r="F118" s="86" t="str">
        <f>IF('Submission Template'!$BA$34=1,IF('Submission Template'!BT114&lt;&gt;"",G117,""),"")</f>
        <v/>
      </c>
      <c r="G118" s="86" t="str">
        <f>IF(AND('Submission Template'!$BA$34=1,'Submission Template'!$C114&lt;&gt;""),IF(OR($AX118=1,$AX118=0),0,IF('Submission Template'!$C114="initial",$G117,IF('Submission Template'!U114="yes",MAX(($F118+'Submission Template'!BT114-('Submission Template'!S$26+0.25*$E118)),0),$G117))),"")</f>
        <v/>
      </c>
      <c r="H118" s="86" t="str">
        <f t="shared" si="14"/>
        <v/>
      </c>
      <c r="I118" s="87" t="str">
        <f t="shared" si="15"/>
        <v/>
      </c>
      <c r="J118" s="87" t="str">
        <f t="shared" si="16"/>
        <v/>
      </c>
      <c r="K118" s="88" t="str">
        <f>IF(G118&lt;&gt;"",IF($BA118=1,IF(AND(J118&lt;&gt;1,I118=1,D118&lt;='Submission Template'!S$26),1,0),K117),"")</f>
        <v/>
      </c>
      <c r="L118" s="82" t="str">
        <f>IF('Submission Template'!$BB$34=1,$AY118,"")</f>
        <v/>
      </c>
      <c r="M118" s="83" t="str">
        <f t="shared" si="2"/>
        <v/>
      </c>
      <c r="N118" s="84" t="str">
        <f>IF('Submission Template'!$BB$34=1,IF(AND('Submission Template'!Z114="yes",'Submission Template'!BY114&lt;&gt;""),ROUND(AVERAGE(BE$36:BE118),2),""),"")</f>
        <v/>
      </c>
      <c r="O118" s="85" t="str">
        <f>IF('Submission Template'!$BB$34=1,IF($AY118&gt;1,IF(AND('Submission Template'!Z114&lt;&gt;"no",'Submission Template'!BY114&lt;&gt;""),STDEV(BE$36:BE118),""),""),"")</f>
        <v/>
      </c>
      <c r="P118" s="86" t="str">
        <f>IF('Submission Template'!$BB$34=1,IF('Submission Template'!BY114&lt;&gt;"",Q117,""),"")</f>
        <v/>
      </c>
      <c r="Q118" s="86" t="str">
        <f>IF(AND('Submission Template'!$BB$34=1,'Submission Template'!$C114&lt;&gt;""),IF(OR($AY118=1,$AY118=0),0,IF('Submission Template'!$C114="initial",$Q117,IF('Submission Template'!Z114="yes",MAX(($P118+'Submission Template'!BY114-('Submission Template'!V$26+0.25*$O118)),0),$Q117))),"")</f>
        <v/>
      </c>
      <c r="R118" s="86" t="str">
        <f t="shared" si="17"/>
        <v/>
      </c>
      <c r="S118" s="87" t="str">
        <f t="shared" si="18"/>
        <v/>
      </c>
      <c r="T118" s="87" t="str">
        <f t="shared" si="19"/>
        <v/>
      </c>
      <c r="U118" s="88" t="str">
        <f>IF(Q118&lt;&gt;"",IF($BB118=1,IF(AND(T118&lt;&gt;1,S118=1,N118&lt;='Submission Template'!V$26),1,0),U117),"")</f>
        <v/>
      </c>
      <c r="V118" s="10"/>
      <c r="W118" s="10"/>
      <c r="X118" s="10"/>
      <c r="Y118" s="10"/>
      <c r="Z118" s="10"/>
      <c r="AA118" s="10"/>
      <c r="AB118" s="10"/>
      <c r="AC118" s="10"/>
      <c r="AD118" s="10"/>
      <c r="AE118" s="10"/>
      <c r="AF118" s="148"/>
      <c r="AG118" s="149" t="str">
        <f>IF(AND(OR('Submission Template'!U114="yes",AND('Submission Template'!Z114="yes",'Submission Template'!$P$16="yes")),'Submission Template'!AH114="yes"),"Test cannot be invalid AND included in CumSum",IF(OR(AND($Q118&gt;$R118,$N118&lt;&gt;""),AND($G118&gt;H118,$D118&lt;&gt;"")),"Warning:  CumSum statistic exceeds the Action Limit.",""))</f>
        <v/>
      </c>
      <c r="AH118" s="18"/>
      <c r="AI118" s="18"/>
      <c r="AJ118" s="18"/>
      <c r="AK118" s="150"/>
      <c r="AL118" s="187"/>
      <c r="AM118" s="6"/>
      <c r="AN118" s="6"/>
      <c r="AO118" s="6"/>
      <c r="AP118" s="6"/>
      <c r="AQ118" s="23"/>
      <c r="AR118" s="25">
        <f>IF(AND('Submission Template'!BT114&lt;&gt;"",'Submission Template'!S$26&lt;&gt;"",'Submission Template'!U114&lt;&gt;""),1,0)</f>
        <v>0</v>
      </c>
      <c r="AS118" s="25">
        <f>IF(AND('Submission Template'!BY114&lt;&gt;"",'Submission Template'!V$26&lt;&gt;"",'Submission Template'!Z114&lt;&gt;""),1,0)</f>
        <v>0</v>
      </c>
      <c r="AT118" s="25"/>
      <c r="AU118" s="25" t="str">
        <f t="shared" si="11"/>
        <v/>
      </c>
      <c r="AV118" s="25" t="str">
        <f t="shared" si="12"/>
        <v/>
      </c>
      <c r="AW118" s="25"/>
      <c r="AX118" s="25" t="str">
        <f>IF('Submission Template'!$C114&lt;&gt;"",IF('Submission Template'!BT114&lt;&gt;"",IF('Submission Template'!U114="yes",AX117+1,AX117),AX117),"")</f>
        <v/>
      </c>
      <c r="AY118" s="25" t="str">
        <f>IF('Submission Template'!$C114&lt;&gt;"",IF('Submission Template'!BY114&lt;&gt;"",IF('Submission Template'!Z114="yes",AY117+1,AY117),AY117),"")</f>
        <v/>
      </c>
      <c r="AZ118" s="25"/>
      <c r="BA118" s="25" t="str">
        <f>IF('Submission Template'!BT114&lt;&gt;"",IF('Submission Template'!U114="yes",1,0),"")</f>
        <v/>
      </c>
      <c r="BB118" s="25" t="str">
        <f>IF('Submission Template'!BY114&lt;&gt;"",IF('Submission Template'!Z114="yes",1,0),"")</f>
        <v/>
      </c>
      <c r="BC118" s="25"/>
      <c r="BD118" s="25" t="str">
        <f>IF(AND('Submission Template'!U114="yes",'Submission Template'!BT114&lt;&gt;""),'Submission Template'!BT114,"")</f>
        <v/>
      </c>
      <c r="BE118" s="25" t="str">
        <f>IF(AND('Submission Template'!Z114="yes",'Submission Template'!BY114&lt;&gt;""),'Submission Template'!BY114,"")</f>
        <v/>
      </c>
      <c r="BF118" s="25"/>
      <c r="BG118" s="25"/>
      <c r="BH118" s="25"/>
      <c r="BI118" s="27"/>
      <c r="BJ118" s="25"/>
      <c r="BK118" s="40" t="str">
        <f>IF(AND($B118&lt;&gt;"",'Submission Template'!$BA$34=1),IF(AND('Submission Template'!U114="yes",$AX118&gt;1,'Submission Template'!BT114&lt;&gt;""),ROUND((($AU118*$E118)/($D118-'Submission Template'!S$26))^2+1,1),""),"")</f>
        <v/>
      </c>
      <c r="BL118" s="40" t="str">
        <f>IF(AND($L118&lt;&gt;"",'Submission Template'!$BB$34=1),IF(AND('Submission Template'!Z114="yes",$AY118&gt;1,'Submission Template'!BY114&lt;&gt;""),ROUND((($AV118*$O118)/($N118-'Submission Template'!V$26))^2+1,1),""),"")</f>
        <v/>
      </c>
      <c r="BM118" s="55">
        <f t="shared" si="13"/>
        <v>8</v>
      </c>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row>
    <row r="119" spans="1:90" x14ac:dyDescent="0.2">
      <c r="A119" s="10"/>
      <c r="B119" s="82" t="str">
        <f>IF('Submission Template'!$BA$34=1,$AX119,"")</f>
        <v/>
      </c>
      <c r="C119" s="83" t="str">
        <f t="shared" si="1"/>
        <v/>
      </c>
      <c r="D119" s="84" t="str">
        <f>IF('Submission Template'!$BA$34=1,IF(AND('Submission Template'!U115="yes",'Submission Template'!BT115&lt;&gt;""),ROUND(AVERAGE(BD$36:BD119),2),""),"")</f>
        <v/>
      </c>
      <c r="E119" s="85" t="str">
        <f>IF('Submission Template'!$BA$34=1,IF($AX119&gt;1,IF(AND('Submission Template'!U115&lt;&gt;"no",'Submission Template'!BT115&lt;&gt;""),STDEV(BD$36:BD119),""),""),"")</f>
        <v/>
      </c>
      <c r="F119" s="86" t="str">
        <f>IF('Submission Template'!$BA$34=1,IF('Submission Template'!BT115&lt;&gt;"",G118,""),"")</f>
        <v/>
      </c>
      <c r="G119" s="86" t="str">
        <f>IF(AND('Submission Template'!$BA$34=1,'Submission Template'!$C115&lt;&gt;""),IF(OR($AX119=1,$AX119=0),0,IF('Submission Template'!$C115="initial",$G118,IF('Submission Template'!U115="yes",MAX(($F119+'Submission Template'!BT115-('Submission Template'!S$26+0.25*$E119)),0),$G118))),"")</f>
        <v/>
      </c>
      <c r="H119" s="86" t="str">
        <f t="shared" si="14"/>
        <v/>
      </c>
      <c r="I119" s="87" t="str">
        <f t="shared" si="15"/>
        <v/>
      </c>
      <c r="J119" s="87" t="str">
        <f t="shared" si="16"/>
        <v/>
      </c>
      <c r="K119" s="88" t="str">
        <f>IF(G119&lt;&gt;"",IF($BA119=1,IF(AND(J119&lt;&gt;1,I119=1,D119&lt;='Submission Template'!S$26),1,0),K118),"")</f>
        <v/>
      </c>
      <c r="L119" s="82" t="str">
        <f>IF('Submission Template'!$BB$34=1,$AY119,"")</f>
        <v/>
      </c>
      <c r="M119" s="83" t="str">
        <f t="shared" si="2"/>
        <v/>
      </c>
      <c r="N119" s="84" t="str">
        <f>IF('Submission Template'!$BB$34=1,IF(AND('Submission Template'!Z115="yes",'Submission Template'!BY115&lt;&gt;""),ROUND(AVERAGE(BE$36:BE119),2),""),"")</f>
        <v/>
      </c>
      <c r="O119" s="85" t="str">
        <f>IF('Submission Template'!$BB$34=1,IF($AY119&gt;1,IF(AND('Submission Template'!Z115&lt;&gt;"no",'Submission Template'!BY115&lt;&gt;""),STDEV(BE$36:BE119),""),""),"")</f>
        <v/>
      </c>
      <c r="P119" s="86" t="str">
        <f>IF('Submission Template'!$BB$34=1,IF('Submission Template'!BY115&lt;&gt;"",Q118,""),"")</f>
        <v/>
      </c>
      <c r="Q119" s="86" t="str">
        <f>IF(AND('Submission Template'!$BB$34=1,'Submission Template'!$C115&lt;&gt;""),IF(OR($AY119=1,$AY119=0),0,IF('Submission Template'!$C115="initial",$Q118,IF('Submission Template'!Z115="yes",MAX(($P119+'Submission Template'!BY115-('Submission Template'!V$26+0.25*$O119)),0),$Q118))),"")</f>
        <v/>
      </c>
      <c r="R119" s="86" t="str">
        <f t="shared" si="17"/>
        <v/>
      </c>
      <c r="S119" s="87" t="str">
        <f t="shared" si="18"/>
        <v/>
      </c>
      <c r="T119" s="87" t="str">
        <f t="shared" si="19"/>
        <v/>
      </c>
      <c r="U119" s="88" t="str">
        <f>IF(Q119&lt;&gt;"",IF($BB119=1,IF(AND(T119&lt;&gt;1,S119=1,N119&lt;='Submission Template'!V$26),1,0),U118),"")</f>
        <v/>
      </c>
      <c r="V119" s="10"/>
      <c r="W119" s="10"/>
      <c r="X119" s="10"/>
      <c r="Y119" s="10"/>
      <c r="Z119" s="10"/>
      <c r="AA119" s="10"/>
      <c r="AB119" s="10"/>
      <c r="AC119" s="10"/>
      <c r="AD119" s="10"/>
      <c r="AE119" s="10"/>
      <c r="AF119" s="148"/>
      <c r="AG119" s="149" t="str">
        <f>IF(AND(OR('Submission Template'!U115="yes",AND('Submission Template'!Z115="yes",'Submission Template'!$P$16="yes")),'Submission Template'!AH115="yes"),"Test cannot be invalid AND included in CumSum",IF(OR(AND($Q119&gt;$R119,$N119&lt;&gt;""),AND($G119&gt;H119,$D119&lt;&gt;"")),"Warning:  CumSum statistic exceeds the Action Limit.",""))</f>
        <v/>
      </c>
      <c r="AH119" s="18"/>
      <c r="AI119" s="18"/>
      <c r="AJ119" s="18"/>
      <c r="AK119" s="150"/>
      <c r="AL119" s="187"/>
      <c r="AM119" s="6"/>
      <c r="AN119" s="6"/>
      <c r="AO119" s="6"/>
      <c r="AP119" s="6"/>
      <c r="AQ119" s="23"/>
      <c r="AR119" s="25">
        <f>IF(AND('Submission Template'!BT115&lt;&gt;"",'Submission Template'!S$26&lt;&gt;"",'Submission Template'!U115&lt;&gt;""),1,0)</f>
        <v>0</v>
      </c>
      <c r="AS119" s="25">
        <f>IF(AND('Submission Template'!BY115&lt;&gt;"",'Submission Template'!V$26&lt;&gt;"",'Submission Template'!Z115&lt;&gt;""),1,0)</f>
        <v>0</v>
      </c>
      <c r="AT119" s="25"/>
      <c r="AU119" s="25" t="str">
        <f t="shared" si="11"/>
        <v/>
      </c>
      <c r="AV119" s="25" t="str">
        <f t="shared" si="12"/>
        <v/>
      </c>
      <c r="AW119" s="25"/>
      <c r="AX119" s="25" t="str">
        <f>IF('Submission Template'!$C115&lt;&gt;"",IF('Submission Template'!BT115&lt;&gt;"",IF('Submission Template'!U115="yes",AX118+1,AX118),AX118),"")</f>
        <v/>
      </c>
      <c r="AY119" s="25" t="str">
        <f>IF('Submission Template'!$C115&lt;&gt;"",IF('Submission Template'!BY115&lt;&gt;"",IF('Submission Template'!Z115="yes",AY118+1,AY118),AY118),"")</f>
        <v/>
      </c>
      <c r="AZ119" s="25"/>
      <c r="BA119" s="25" t="str">
        <f>IF('Submission Template'!BT115&lt;&gt;"",IF('Submission Template'!U115="yes",1,0),"")</f>
        <v/>
      </c>
      <c r="BB119" s="25" t="str">
        <f>IF('Submission Template'!BY115&lt;&gt;"",IF('Submission Template'!Z115="yes",1,0),"")</f>
        <v/>
      </c>
      <c r="BC119" s="25"/>
      <c r="BD119" s="25" t="str">
        <f>IF(AND('Submission Template'!U115="yes",'Submission Template'!BT115&lt;&gt;""),'Submission Template'!BT115,"")</f>
        <v/>
      </c>
      <c r="BE119" s="25" t="str">
        <f>IF(AND('Submission Template'!Z115="yes",'Submission Template'!BY115&lt;&gt;""),'Submission Template'!BY115,"")</f>
        <v/>
      </c>
      <c r="BF119" s="25"/>
      <c r="BG119" s="25"/>
      <c r="BH119" s="25"/>
      <c r="BI119" s="27"/>
      <c r="BJ119" s="25"/>
      <c r="BK119" s="40" t="str">
        <f>IF(AND($B119&lt;&gt;"",'Submission Template'!$BA$34=1),IF(AND('Submission Template'!U115="yes",$AX119&gt;1,'Submission Template'!BT115&lt;&gt;""),ROUND((($AU119*$E119)/($D119-'Submission Template'!S$26))^2+1,1),""),"")</f>
        <v/>
      </c>
      <c r="BL119" s="40" t="str">
        <f>IF(AND($L119&lt;&gt;"",'Submission Template'!$BB$34=1),IF(AND('Submission Template'!Z115="yes",$AY119&gt;1,'Submission Template'!BY115&lt;&gt;""),ROUND((($AV119*$O119)/($N119-'Submission Template'!V$26))^2+1,1),""),"")</f>
        <v/>
      </c>
      <c r="BM119" s="55">
        <f t="shared" si="13"/>
        <v>8</v>
      </c>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row>
    <row r="120" spans="1:90" x14ac:dyDescent="0.2">
      <c r="A120" s="10"/>
      <c r="B120" s="82" t="str">
        <f>IF('Submission Template'!$BA$34=1,$AX120,"")</f>
        <v/>
      </c>
      <c r="C120" s="83" t="str">
        <f t="shared" si="1"/>
        <v/>
      </c>
      <c r="D120" s="84" t="str">
        <f>IF('Submission Template'!$BA$34=1,IF(AND('Submission Template'!U116="yes",'Submission Template'!BT116&lt;&gt;""),ROUND(AVERAGE(BD$36:BD120),2),""),"")</f>
        <v/>
      </c>
      <c r="E120" s="85" t="str">
        <f>IF('Submission Template'!$BA$34=1,IF($AX120&gt;1,IF(AND('Submission Template'!U116&lt;&gt;"no",'Submission Template'!BT116&lt;&gt;""),STDEV(BD$36:BD120),""),""),"")</f>
        <v/>
      </c>
      <c r="F120" s="86" t="str">
        <f>IF('Submission Template'!$BA$34=1,IF('Submission Template'!BT116&lt;&gt;"",G119,""),"")</f>
        <v/>
      </c>
      <c r="G120" s="86" t="str">
        <f>IF(AND('Submission Template'!$BA$34=1,'Submission Template'!$C116&lt;&gt;""),IF(OR($AX120=1,$AX120=0),0,IF('Submission Template'!$C116="initial",$G119,IF('Submission Template'!U116="yes",MAX(($F120+'Submission Template'!BT116-('Submission Template'!S$26+0.25*$E120)),0),$G119))),"")</f>
        <v/>
      </c>
      <c r="H120" s="86" t="str">
        <f t="shared" si="14"/>
        <v/>
      </c>
      <c r="I120" s="87" t="str">
        <f t="shared" si="15"/>
        <v/>
      </c>
      <c r="J120" s="87" t="str">
        <f t="shared" si="16"/>
        <v/>
      </c>
      <c r="K120" s="88" t="str">
        <f>IF(G120&lt;&gt;"",IF($BA120=1,IF(AND(J120&lt;&gt;1,I120=1,D120&lt;='Submission Template'!S$26),1,0),K119),"")</f>
        <v/>
      </c>
      <c r="L120" s="82" t="str">
        <f>IF('Submission Template'!$BB$34=1,$AY120,"")</f>
        <v/>
      </c>
      <c r="M120" s="83" t="str">
        <f t="shared" si="2"/>
        <v/>
      </c>
      <c r="N120" s="84" t="str">
        <f>IF('Submission Template'!$BB$34=1,IF(AND('Submission Template'!Z116="yes",'Submission Template'!BY116&lt;&gt;""),ROUND(AVERAGE(BE$36:BE120),2),""),"")</f>
        <v/>
      </c>
      <c r="O120" s="85" t="str">
        <f>IF('Submission Template'!$BB$34=1,IF($AY120&gt;1,IF(AND('Submission Template'!Z116&lt;&gt;"no",'Submission Template'!BY116&lt;&gt;""),STDEV(BE$36:BE120),""),""),"")</f>
        <v/>
      </c>
      <c r="P120" s="86" t="str">
        <f>IF('Submission Template'!$BB$34=1,IF('Submission Template'!BY116&lt;&gt;"",Q119,""),"")</f>
        <v/>
      </c>
      <c r="Q120" s="86" t="str">
        <f>IF(AND('Submission Template'!$BB$34=1,'Submission Template'!$C116&lt;&gt;""),IF(OR($AY120=1,$AY120=0),0,IF('Submission Template'!$C116="initial",$Q119,IF('Submission Template'!Z116="yes",MAX(($P120+'Submission Template'!BY116-('Submission Template'!V$26+0.25*$O120)),0),$Q119))),"")</f>
        <v/>
      </c>
      <c r="R120" s="86" t="str">
        <f t="shared" si="17"/>
        <v/>
      </c>
      <c r="S120" s="87" t="str">
        <f t="shared" si="18"/>
        <v/>
      </c>
      <c r="T120" s="87" t="str">
        <f t="shared" si="19"/>
        <v/>
      </c>
      <c r="U120" s="88" t="str">
        <f>IF(Q120&lt;&gt;"",IF($BB120=1,IF(AND(T120&lt;&gt;1,S120=1,N120&lt;='Submission Template'!V$26),1,0),U119),"")</f>
        <v/>
      </c>
      <c r="V120" s="140"/>
      <c r="W120" s="140"/>
      <c r="X120" s="140"/>
      <c r="Y120" s="140"/>
      <c r="Z120" s="140"/>
      <c r="AA120" s="140"/>
      <c r="AB120" s="140"/>
      <c r="AC120" s="140"/>
      <c r="AD120" s="140"/>
      <c r="AE120" s="140"/>
      <c r="AF120" s="148"/>
      <c r="AG120" s="149" t="str">
        <f>IF(AND(OR('Submission Template'!U116="yes",AND('Submission Template'!Z116="yes",'Submission Template'!$P$16="yes")),'Submission Template'!AH116="yes"),"Test cannot be invalid AND included in CumSum",IF(OR(AND($Q120&gt;$R120,$N120&lt;&gt;""),AND($G120&gt;H120,$D120&lt;&gt;"")),"Warning:  CumSum statistic exceeds the Action Limit.",""))</f>
        <v/>
      </c>
      <c r="AH120" s="18"/>
      <c r="AI120" s="18"/>
      <c r="AJ120" s="18"/>
      <c r="AK120" s="150"/>
      <c r="AL120" s="187"/>
      <c r="AM120" s="6"/>
      <c r="AN120" s="6"/>
      <c r="AO120" s="6"/>
      <c r="AP120" s="6"/>
      <c r="AQ120" s="23"/>
      <c r="AR120" s="25">
        <f>IF(AND('Submission Template'!BT116&lt;&gt;"",'Submission Template'!S$26&lt;&gt;"",'Submission Template'!U116&lt;&gt;""),1,0)</f>
        <v>0</v>
      </c>
      <c r="AS120" s="25">
        <f>IF(AND('Submission Template'!BY116&lt;&gt;"",'Submission Template'!V$26&lt;&gt;"",'Submission Template'!Z116&lt;&gt;""),1,0)</f>
        <v>0</v>
      </c>
      <c r="AT120" s="25"/>
      <c r="AU120" s="25" t="str">
        <f t="shared" si="11"/>
        <v/>
      </c>
      <c r="AV120" s="25" t="str">
        <f t="shared" si="12"/>
        <v/>
      </c>
      <c r="AW120" s="25"/>
      <c r="AX120" s="25" t="str">
        <f>IF('Submission Template'!$C116&lt;&gt;"",IF('Submission Template'!BT116&lt;&gt;"",IF('Submission Template'!U116="yes",AX119+1,AX119),AX119),"")</f>
        <v/>
      </c>
      <c r="AY120" s="25" t="str">
        <f>IF('Submission Template'!$C116&lt;&gt;"",IF('Submission Template'!BY116&lt;&gt;"",IF('Submission Template'!Z116="yes",AY119+1,AY119),AY119),"")</f>
        <v/>
      </c>
      <c r="AZ120" s="25"/>
      <c r="BA120" s="25" t="str">
        <f>IF('Submission Template'!BT116&lt;&gt;"",IF('Submission Template'!U116="yes",1,0),"")</f>
        <v/>
      </c>
      <c r="BB120" s="25" t="str">
        <f>IF('Submission Template'!BY116&lt;&gt;"",IF('Submission Template'!Z116="yes",1,0),"")</f>
        <v/>
      </c>
      <c r="BC120" s="25"/>
      <c r="BD120" s="25" t="str">
        <f>IF(AND('Submission Template'!U116="yes",'Submission Template'!BT116&lt;&gt;""),'Submission Template'!BT116,"")</f>
        <v/>
      </c>
      <c r="BE120" s="25" t="str">
        <f>IF(AND('Submission Template'!Z116="yes",'Submission Template'!BY116&lt;&gt;""),'Submission Template'!BY116,"")</f>
        <v/>
      </c>
      <c r="BF120" s="25"/>
      <c r="BG120" s="25"/>
      <c r="BH120" s="25"/>
      <c r="BI120" s="27"/>
      <c r="BJ120" s="25"/>
      <c r="BK120" s="40" t="str">
        <f>IF(AND($B120&lt;&gt;"",'Submission Template'!$BA$34=1),IF(AND('Submission Template'!U116="yes",$AX120&gt;1,'Submission Template'!BT116&lt;&gt;""),ROUND((($AU120*$E120)/($D120-'Submission Template'!S$26))^2+1,1),""),"")</f>
        <v/>
      </c>
      <c r="BL120" s="40" t="str">
        <f>IF(AND($L120&lt;&gt;"",'Submission Template'!$BB$34=1),IF(AND('Submission Template'!Z116="yes",$AY120&gt;1,'Submission Template'!BY116&lt;&gt;""),ROUND((($AV120*$O120)/($N120-'Submission Template'!V$26))^2+1,1),""),"")</f>
        <v/>
      </c>
      <c r="BM120" s="55">
        <f t="shared" si="13"/>
        <v>8</v>
      </c>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row>
    <row r="121" spans="1:90" x14ac:dyDescent="0.2">
      <c r="A121" s="10"/>
      <c r="B121" s="82" t="str">
        <f>IF('Submission Template'!$BA$34=1,$AX121,"")</f>
        <v/>
      </c>
      <c r="C121" s="83" t="str">
        <f t="shared" si="1"/>
        <v/>
      </c>
      <c r="D121" s="84" t="str">
        <f>IF('Submission Template'!$BA$34=1,IF(AND('Submission Template'!U117="yes",'Submission Template'!BT117&lt;&gt;""),ROUND(AVERAGE(BD$36:BD121),2),""),"")</f>
        <v/>
      </c>
      <c r="E121" s="85" t="str">
        <f>IF('Submission Template'!$BA$34=1,IF($AX121&gt;1,IF(AND('Submission Template'!U117&lt;&gt;"no",'Submission Template'!BT117&lt;&gt;""),STDEV(BD$36:BD121),""),""),"")</f>
        <v/>
      </c>
      <c r="F121" s="86" t="str">
        <f>IF('Submission Template'!$BA$34=1,IF('Submission Template'!BT117&lt;&gt;"",G120,""),"")</f>
        <v/>
      </c>
      <c r="G121" s="86" t="str">
        <f>IF(AND('Submission Template'!$BA$34=1,'Submission Template'!$C117&lt;&gt;""),IF(OR($AX121=1,$AX121=0),0,IF('Submission Template'!$C117="initial",$G120,IF('Submission Template'!U117="yes",MAX(($F121+'Submission Template'!BT117-('Submission Template'!S$26+0.25*$E121)),0),$G120))),"")</f>
        <v/>
      </c>
      <c r="H121" s="86" t="str">
        <f t="shared" si="14"/>
        <v/>
      </c>
      <c r="I121" s="87" t="str">
        <f t="shared" si="15"/>
        <v/>
      </c>
      <c r="J121" s="87" t="str">
        <f t="shared" si="16"/>
        <v/>
      </c>
      <c r="K121" s="88" t="str">
        <f>IF(G121&lt;&gt;"",IF($BA121=1,IF(AND(J121&lt;&gt;1,I121=1,D121&lt;='Submission Template'!S$26),1,0),K120),"")</f>
        <v/>
      </c>
      <c r="L121" s="82" t="str">
        <f>IF('Submission Template'!$BB$34=1,$AY121,"")</f>
        <v/>
      </c>
      <c r="M121" s="83" t="str">
        <f t="shared" si="2"/>
        <v/>
      </c>
      <c r="N121" s="84" t="str">
        <f>IF('Submission Template'!$BB$34=1,IF(AND('Submission Template'!Z117="yes",'Submission Template'!BY117&lt;&gt;""),ROUND(AVERAGE(BE$36:BE121),2),""),"")</f>
        <v/>
      </c>
      <c r="O121" s="85" t="str">
        <f>IF('Submission Template'!$BB$34=1,IF($AY121&gt;1,IF(AND('Submission Template'!Z117&lt;&gt;"no",'Submission Template'!BY117&lt;&gt;""),STDEV(BE$36:BE121),""),""),"")</f>
        <v/>
      </c>
      <c r="P121" s="86" t="str">
        <f>IF('Submission Template'!$BB$34=1,IF('Submission Template'!BY117&lt;&gt;"",Q120,""),"")</f>
        <v/>
      </c>
      <c r="Q121" s="86" t="str">
        <f>IF(AND('Submission Template'!$BB$34=1,'Submission Template'!$C117&lt;&gt;""),IF(OR($AY121=1,$AY121=0),0,IF('Submission Template'!$C117="initial",$Q120,IF('Submission Template'!Z117="yes",MAX(($P121+'Submission Template'!BY117-('Submission Template'!V$26+0.25*$O121)),0),$Q120))),"")</f>
        <v/>
      </c>
      <c r="R121" s="86" t="str">
        <f t="shared" si="17"/>
        <v/>
      </c>
      <c r="S121" s="87" t="str">
        <f t="shared" si="18"/>
        <v/>
      </c>
      <c r="T121" s="87" t="str">
        <f t="shared" si="19"/>
        <v/>
      </c>
      <c r="U121" s="88" t="str">
        <f>IF(Q121&lt;&gt;"",IF($BB121=1,IF(AND(T121&lt;&gt;1,S121=1,N121&lt;='Submission Template'!V$26),1,0),U120),"")</f>
        <v/>
      </c>
      <c r="V121" s="10"/>
      <c r="W121" s="10"/>
      <c r="X121" s="10"/>
      <c r="Y121" s="10"/>
      <c r="Z121" s="10"/>
      <c r="AA121" s="10"/>
      <c r="AB121" s="10"/>
      <c r="AC121" s="10"/>
      <c r="AD121" s="10"/>
      <c r="AE121" s="10"/>
      <c r="AF121" s="148"/>
      <c r="AG121" s="149" t="str">
        <f>IF(AND(OR('Submission Template'!U117="yes",AND('Submission Template'!Z117="yes",'Submission Template'!$P$16="yes")),'Submission Template'!AH117="yes"),"Test cannot be invalid AND included in CumSum",IF(OR(AND($Q121&gt;$R121,$N121&lt;&gt;""),AND($G121&gt;H121,$D121&lt;&gt;"")),"Warning:  CumSum statistic exceeds the Action Limit.",""))</f>
        <v/>
      </c>
      <c r="AH121" s="18"/>
      <c r="AI121" s="18"/>
      <c r="AJ121" s="18"/>
      <c r="AK121" s="150"/>
      <c r="AL121" s="187"/>
      <c r="AM121" s="6"/>
      <c r="AN121" s="6"/>
      <c r="AO121" s="6"/>
      <c r="AP121" s="6"/>
      <c r="AQ121" s="23"/>
      <c r="AR121" s="25">
        <f>IF(AND('Submission Template'!BT117&lt;&gt;"",'Submission Template'!S$26&lt;&gt;"",'Submission Template'!U117&lt;&gt;""),1,0)</f>
        <v>0</v>
      </c>
      <c r="AS121" s="25">
        <f>IF(AND('Submission Template'!BY117&lt;&gt;"",'Submission Template'!V$26&lt;&gt;"",'Submission Template'!Z117&lt;&gt;""),1,0)</f>
        <v>0</v>
      </c>
      <c r="AT121" s="25"/>
      <c r="AU121" s="25" t="str">
        <f t="shared" si="11"/>
        <v/>
      </c>
      <c r="AV121" s="25" t="str">
        <f t="shared" si="12"/>
        <v/>
      </c>
      <c r="AW121" s="25"/>
      <c r="AX121" s="25" t="str">
        <f>IF('Submission Template'!$C117&lt;&gt;"",IF('Submission Template'!BT117&lt;&gt;"",IF('Submission Template'!U117="yes",AX120+1,AX120),AX120),"")</f>
        <v/>
      </c>
      <c r="AY121" s="25" t="str">
        <f>IF('Submission Template'!$C117&lt;&gt;"",IF('Submission Template'!BY117&lt;&gt;"",IF('Submission Template'!Z117="yes",AY120+1,AY120),AY120),"")</f>
        <v/>
      </c>
      <c r="AZ121" s="25"/>
      <c r="BA121" s="25" t="str">
        <f>IF('Submission Template'!BT117&lt;&gt;"",IF('Submission Template'!U117="yes",1,0),"")</f>
        <v/>
      </c>
      <c r="BB121" s="25" t="str">
        <f>IF('Submission Template'!BY117&lt;&gt;"",IF('Submission Template'!Z117="yes",1,0),"")</f>
        <v/>
      </c>
      <c r="BC121" s="25"/>
      <c r="BD121" s="25" t="str">
        <f>IF(AND('Submission Template'!U117="yes",'Submission Template'!BT117&lt;&gt;""),'Submission Template'!BT117,"")</f>
        <v/>
      </c>
      <c r="BE121" s="25" t="str">
        <f>IF(AND('Submission Template'!Z117="yes",'Submission Template'!BY117&lt;&gt;""),'Submission Template'!BY117,"")</f>
        <v/>
      </c>
      <c r="BF121" s="25"/>
      <c r="BG121" s="25"/>
      <c r="BH121" s="25"/>
      <c r="BI121" s="27"/>
      <c r="BJ121" s="25"/>
      <c r="BK121" s="40" t="str">
        <f>IF(AND($B121&lt;&gt;"",'Submission Template'!$BA$34=1),IF(AND('Submission Template'!U117="yes",$AX121&gt;1,'Submission Template'!BT117&lt;&gt;""),ROUND((($AU121*$E121)/($D121-'Submission Template'!S$26))^2+1,1),""),"")</f>
        <v/>
      </c>
      <c r="BL121" s="40" t="str">
        <f>IF(AND($L121&lt;&gt;"",'Submission Template'!$BB$34=1),IF(AND('Submission Template'!Z117="yes",$AY121&gt;1,'Submission Template'!BY117&lt;&gt;""),ROUND((($AV121*$O121)/($N121-'Submission Template'!V$26))^2+1,1),""),"")</f>
        <v/>
      </c>
      <c r="BM121" s="55">
        <f t="shared" si="13"/>
        <v>8</v>
      </c>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row>
    <row r="122" spans="1:90" x14ac:dyDescent="0.2">
      <c r="A122" s="10"/>
      <c r="B122" s="82" t="str">
        <f>IF('Submission Template'!$BA$34=1,$AX122,"")</f>
        <v/>
      </c>
      <c r="C122" s="83" t="str">
        <f t="shared" si="1"/>
        <v/>
      </c>
      <c r="D122" s="84" t="str">
        <f>IF('Submission Template'!$BA$34=1,IF(AND('Submission Template'!U118="yes",'Submission Template'!BT118&lt;&gt;""),ROUND(AVERAGE(BD$36:BD122),2),""),"")</f>
        <v/>
      </c>
      <c r="E122" s="85" t="str">
        <f>IF('Submission Template'!$BA$34=1,IF($AX122&gt;1,IF(AND('Submission Template'!U118&lt;&gt;"no",'Submission Template'!BT118&lt;&gt;""),STDEV(BD$36:BD122),""),""),"")</f>
        <v/>
      </c>
      <c r="F122" s="86" t="str">
        <f>IF('Submission Template'!$BA$34=1,IF('Submission Template'!BT118&lt;&gt;"",G121,""),"")</f>
        <v/>
      </c>
      <c r="G122" s="86" t="str">
        <f>IF(AND('Submission Template'!$BA$34=1,'Submission Template'!$C118&lt;&gt;""),IF(OR($AX122=1,$AX122=0),0,IF('Submission Template'!$C118="initial",$G121,IF('Submission Template'!U118="yes",MAX(($F122+'Submission Template'!BT118-('Submission Template'!S$26+0.25*$E122)),0),$G121))),"")</f>
        <v/>
      </c>
      <c r="H122" s="86" t="str">
        <f t="shared" si="14"/>
        <v/>
      </c>
      <c r="I122" s="87" t="str">
        <f t="shared" si="15"/>
        <v/>
      </c>
      <c r="J122" s="87" t="str">
        <f t="shared" si="16"/>
        <v/>
      </c>
      <c r="K122" s="88" t="str">
        <f>IF(G122&lt;&gt;"",IF($BA122=1,IF(AND(J122&lt;&gt;1,I122=1,D122&lt;='Submission Template'!S$26),1,0),K121),"")</f>
        <v/>
      </c>
      <c r="L122" s="82" t="str">
        <f>IF('Submission Template'!$BB$34=1,$AY122,"")</f>
        <v/>
      </c>
      <c r="M122" s="83" t="str">
        <f t="shared" si="2"/>
        <v/>
      </c>
      <c r="N122" s="84" t="str">
        <f>IF('Submission Template'!$BB$34=1,IF(AND('Submission Template'!Z118="yes",'Submission Template'!BY118&lt;&gt;""),ROUND(AVERAGE(BE$36:BE122),2),""),"")</f>
        <v/>
      </c>
      <c r="O122" s="85" t="str">
        <f>IF('Submission Template'!$BB$34=1,IF($AY122&gt;1,IF(AND('Submission Template'!Z118&lt;&gt;"no",'Submission Template'!BY118&lt;&gt;""),STDEV(BE$36:BE122),""),""),"")</f>
        <v/>
      </c>
      <c r="P122" s="86" t="str">
        <f>IF('Submission Template'!$BB$34=1,IF('Submission Template'!BY118&lt;&gt;"",Q121,""),"")</f>
        <v/>
      </c>
      <c r="Q122" s="86" t="str">
        <f>IF(AND('Submission Template'!$BB$34=1,'Submission Template'!$C118&lt;&gt;""),IF(OR($AY122=1,$AY122=0),0,IF('Submission Template'!$C118="initial",$Q121,IF('Submission Template'!Z118="yes",MAX(($P122+'Submission Template'!BY118-('Submission Template'!V$26+0.25*$O122)),0),$Q121))),"")</f>
        <v/>
      </c>
      <c r="R122" s="86" t="str">
        <f t="shared" si="17"/>
        <v/>
      </c>
      <c r="S122" s="87" t="str">
        <f t="shared" si="18"/>
        <v/>
      </c>
      <c r="T122" s="87" t="str">
        <f t="shared" si="19"/>
        <v/>
      </c>
      <c r="U122" s="88" t="str">
        <f>IF(Q122&lt;&gt;"",IF($BB122=1,IF(AND(T122&lt;&gt;1,S122=1,N122&lt;='Submission Template'!V$26),1,0),U121),"")</f>
        <v/>
      </c>
      <c r="V122" s="10"/>
      <c r="W122" s="10"/>
      <c r="X122" s="10"/>
      <c r="Y122" s="10"/>
      <c r="Z122" s="10"/>
      <c r="AA122" s="10"/>
      <c r="AB122" s="10"/>
      <c r="AC122" s="10"/>
      <c r="AD122" s="10"/>
      <c r="AE122" s="10"/>
      <c r="AF122" s="148"/>
      <c r="AG122" s="149" t="str">
        <f>IF(AND(OR('Submission Template'!U118="yes",AND('Submission Template'!Z118="yes",'Submission Template'!$P$16="yes")),'Submission Template'!AH118="yes"),"Test cannot be invalid AND included in CumSum",IF(OR(AND($Q122&gt;$R122,$N122&lt;&gt;""),AND($G122&gt;H122,$D122&lt;&gt;"")),"Warning:  CumSum statistic exceeds the Action Limit.",""))</f>
        <v/>
      </c>
      <c r="AH122" s="18"/>
      <c r="AI122" s="18"/>
      <c r="AJ122" s="18"/>
      <c r="AK122" s="150"/>
      <c r="AL122" s="187"/>
      <c r="AM122" s="6"/>
      <c r="AN122" s="6"/>
      <c r="AO122" s="6"/>
      <c r="AP122" s="6"/>
      <c r="AQ122" s="23"/>
      <c r="AR122" s="25">
        <f>IF(AND('Submission Template'!BT118&lt;&gt;"",'Submission Template'!S$26&lt;&gt;"",'Submission Template'!U118&lt;&gt;""),1,0)</f>
        <v>0</v>
      </c>
      <c r="AS122" s="25">
        <f>IF(AND('Submission Template'!BY118&lt;&gt;"",'Submission Template'!V$26&lt;&gt;"",'Submission Template'!Z118&lt;&gt;""),1,0)</f>
        <v>0</v>
      </c>
      <c r="AT122" s="25"/>
      <c r="AU122" s="25" t="str">
        <f t="shared" si="11"/>
        <v/>
      </c>
      <c r="AV122" s="25" t="str">
        <f t="shared" si="12"/>
        <v/>
      </c>
      <c r="AW122" s="25"/>
      <c r="AX122" s="25" t="str">
        <f>IF('Submission Template'!$C118&lt;&gt;"",IF('Submission Template'!BT118&lt;&gt;"",IF('Submission Template'!U118="yes",AX121+1,AX121),AX121),"")</f>
        <v/>
      </c>
      <c r="AY122" s="25" t="str">
        <f>IF('Submission Template'!$C118&lt;&gt;"",IF('Submission Template'!BY118&lt;&gt;"",IF('Submission Template'!Z118="yes",AY121+1,AY121),AY121),"")</f>
        <v/>
      </c>
      <c r="AZ122" s="25"/>
      <c r="BA122" s="25" t="str">
        <f>IF('Submission Template'!BT118&lt;&gt;"",IF('Submission Template'!U118="yes",1,0),"")</f>
        <v/>
      </c>
      <c r="BB122" s="25" t="str">
        <f>IF('Submission Template'!BY118&lt;&gt;"",IF('Submission Template'!Z118="yes",1,0),"")</f>
        <v/>
      </c>
      <c r="BC122" s="25"/>
      <c r="BD122" s="25" t="str">
        <f>IF(AND('Submission Template'!U118="yes",'Submission Template'!BT118&lt;&gt;""),'Submission Template'!BT118,"")</f>
        <v/>
      </c>
      <c r="BE122" s="25" t="str">
        <f>IF(AND('Submission Template'!Z118="yes",'Submission Template'!BY118&lt;&gt;""),'Submission Template'!BY118,"")</f>
        <v/>
      </c>
      <c r="BF122" s="25"/>
      <c r="BG122" s="25"/>
      <c r="BH122" s="25"/>
      <c r="BI122" s="27"/>
      <c r="BJ122" s="25"/>
      <c r="BK122" s="40" t="str">
        <f>IF(AND($B122&lt;&gt;"",'Submission Template'!$BA$34=1),IF(AND('Submission Template'!U118="yes",$AX122&gt;1,'Submission Template'!BT118&lt;&gt;""),ROUND((($AU122*$E122)/($D122-'Submission Template'!S$26))^2+1,1),""),"")</f>
        <v/>
      </c>
      <c r="BL122" s="40" t="str">
        <f>IF(AND($L122&lt;&gt;"",'Submission Template'!$BB$34=1),IF(AND('Submission Template'!Z118="yes",$AY122&gt;1,'Submission Template'!BY118&lt;&gt;""),ROUND((($AV122*$O122)/($N122-'Submission Template'!V$26))^2+1,1),""),"")</f>
        <v/>
      </c>
      <c r="BM122" s="55">
        <f t="shared" si="13"/>
        <v>8</v>
      </c>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row>
    <row r="123" spans="1:90" x14ac:dyDescent="0.2">
      <c r="A123" s="10"/>
      <c r="B123" s="82" t="str">
        <f>IF('Submission Template'!$BA$34=1,$AX123,"")</f>
        <v/>
      </c>
      <c r="C123" s="83" t="str">
        <f t="shared" si="1"/>
        <v/>
      </c>
      <c r="D123" s="84" t="str">
        <f>IF('Submission Template'!$BA$34=1,IF(AND('Submission Template'!U119="yes",'Submission Template'!BT119&lt;&gt;""),ROUND(AVERAGE(BD$36:BD123),2),""),"")</f>
        <v/>
      </c>
      <c r="E123" s="85" t="str">
        <f>IF('Submission Template'!$BA$34=1,IF($AX123&gt;1,IF(AND('Submission Template'!U119&lt;&gt;"no",'Submission Template'!BT119&lt;&gt;""),STDEV(BD$36:BD123),""),""),"")</f>
        <v/>
      </c>
      <c r="F123" s="86" t="str">
        <f>IF('Submission Template'!$BA$34=1,IF('Submission Template'!BT119&lt;&gt;"",G122,""),"")</f>
        <v/>
      </c>
      <c r="G123" s="86" t="str">
        <f>IF(AND('Submission Template'!$BA$34=1,'Submission Template'!$C119&lt;&gt;""),IF(OR($AX123=1,$AX123=0),0,IF('Submission Template'!$C119="initial",$G122,IF('Submission Template'!U119="yes",MAX(($F123+'Submission Template'!BT119-('Submission Template'!S$26+0.25*$E123)),0),$G122))),"")</f>
        <v/>
      </c>
      <c r="H123" s="86" t="str">
        <f t="shared" si="14"/>
        <v/>
      </c>
      <c r="I123" s="87" t="str">
        <f t="shared" si="15"/>
        <v/>
      </c>
      <c r="J123" s="87" t="str">
        <f t="shared" si="16"/>
        <v/>
      </c>
      <c r="K123" s="88" t="str">
        <f>IF(G123&lt;&gt;"",IF($BA123=1,IF(AND(J123&lt;&gt;1,I123=1,D123&lt;='Submission Template'!S$26),1,0),K122),"")</f>
        <v/>
      </c>
      <c r="L123" s="82" t="str">
        <f>IF('Submission Template'!$BB$34=1,$AY123,"")</f>
        <v/>
      </c>
      <c r="M123" s="83" t="str">
        <f t="shared" si="2"/>
        <v/>
      </c>
      <c r="N123" s="84" t="str">
        <f>IF('Submission Template'!$BB$34=1,IF(AND('Submission Template'!Z119="yes",'Submission Template'!BY119&lt;&gt;""),ROUND(AVERAGE(BE$36:BE123),2),""),"")</f>
        <v/>
      </c>
      <c r="O123" s="85" t="str">
        <f>IF('Submission Template'!$BB$34=1,IF($AY123&gt;1,IF(AND('Submission Template'!Z119&lt;&gt;"no",'Submission Template'!BY119&lt;&gt;""),STDEV(BE$36:BE123),""),""),"")</f>
        <v/>
      </c>
      <c r="P123" s="86" t="str">
        <f>IF('Submission Template'!$BB$34=1,IF('Submission Template'!BY119&lt;&gt;"",Q122,""),"")</f>
        <v/>
      </c>
      <c r="Q123" s="86" t="str">
        <f>IF(AND('Submission Template'!$BB$34=1,'Submission Template'!$C119&lt;&gt;""),IF(OR($AY123=1,$AY123=0),0,IF('Submission Template'!$C119="initial",$Q122,IF('Submission Template'!Z119="yes",MAX(($P123+'Submission Template'!BY119-('Submission Template'!V$26+0.25*$O123)),0),$Q122))),"")</f>
        <v/>
      </c>
      <c r="R123" s="86" t="str">
        <f t="shared" si="17"/>
        <v/>
      </c>
      <c r="S123" s="87" t="str">
        <f t="shared" si="18"/>
        <v/>
      </c>
      <c r="T123" s="87" t="str">
        <f t="shared" si="19"/>
        <v/>
      </c>
      <c r="U123" s="88" t="str">
        <f>IF(Q123&lt;&gt;"",IF($BB123=1,IF(AND(T123&lt;&gt;1,S123=1,N123&lt;='Submission Template'!V$26),1,0),U122),"")</f>
        <v/>
      </c>
      <c r="V123" s="10"/>
      <c r="W123" s="10"/>
      <c r="X123" s="10"/>
      <c r="Y123" s="10"/>
      <c r="Z123" s="10"/>
      <c r="AA123" s="10"/>
      <c r="AB123" s="10"/>
      <c r="AC123" s="10"/>
      <c r="AD123" s="10"/>
      <c r="AE123" s="10"/>
      <c r="AF123" s="148"/>
      <c r="AG123" s="149" t="str">
        <f>IF(AND(OR('Submission Template'!U119="yes",AND('Submission Template'!Z119="yes",'Submission Template'!$P$16="yes")),'Submission Template'!AH119="yes"),"Test cannot be invalid AND included in CumSum",IF(OR(AND($Q123&gt;$R123,$N123&lt;&gt;""),AND($G123&gt;H123,$D123&lt;&gt;"")),"Warning:  CumSum statistic exceeds the Action Limit.",""))</f>
        <v/>
      </c>
      <c r="AH123" s="18"/>
      <c r="AI123" s="18"/>
      <c r="AJ123" s="18"/>
      <c r="AK123" s="150"/>
      <c r="AL123" s="187"/>
      <c r="AM123" s="6"/>
      <c r="AN123" s="6"/>
      <c r="AO123" s="6"/>
      <c r="AP123" s="6"/>
      <c r="AQ123" s="23"/>
      <c r="AR123" s="25">
        <f>IF(AND('Submission Template'!BT119&lt;&gt;"",'Submission Template'!S$26&lt;&gt;"",'Submission Template'!U119&lt;&gt;""),1,0)</f>
        <v>0</v>
      </c>
      <c r="AS123" s="25">
        <f>IF(AND('Submission Template'!BY119&lt;&gt;"",'Submission Template'!V$26&lt;&gt;"",'Submission Template'!Z119&lt;&gt;""),1,0)</f>
        <v>0</v>
      </c>
      <c r="AT123" s="25"/>
      <c r="AU123" s="25" t="str">
        <f t="shared" si="11"/>
        <v/>
      </c>
      <c r="AV123" s="25" t="str">
        <f t="shared" si="12"/>
        <v/>
      </c>
      <c r="AW123" s="25"/>
      <c r="AX123" s="25" t="str">
        <f>IF('Submission Template'!$C119&lt;&gt;"",IF('Submission Template'!BT119&lt;&gt;"",IF('Submission Template'!U119="yes",AX122+1,AX122),AX122),"")</f>
        <v/>
      </c>
      <c r="AY123" s="25" t="str">
        <f>IF('Submission Template'!$C119&lt;&gt;"",IF('Submission Template'!BY119&lt;&gt;"",IF('Submission Template'!Z119="yes",AY122+1,AY122),AY122),"")</f>
        <v/>
      </c>
      <c r="AZ123" s="25"/>
      <c r="BA123" s="25" t="str">
        <f>IF('Submission Template'!BT119&lt;&gt;"",IF('Submission Template'!U119="yes",1,0),"")</f>
        <v/>
      </c>
      <c r="BB123" s="25" t="str">
        <f>IF('Submission Template'!BY119&lt;&gt;"",IF('Submission Template'!Z119="yes",1,0),"")</f>
        <v/>
      </c>
      <c r="BC123" s="25"/>
      <c r="BD123" s="25" t="str">
        <f>IF(AND('Submission Template'!U119="yes",'Submission Template'!BT119&lt;&gt;""),'Submission Template'!BT119,"")</f>
        <v/>
      </c>
      <c r="BE123" s="25" t="str">
        <f>IF(AND('Submission Template'!Z119="yes",'Submission Template'!BY119&lt;&gt;""),'Submission Template'!BY119,"")</f>
        <v/>
      </c>
      <c r="BF123" s="25"/>
      <c r="BG123" s="25"/>
      <c r="BH123" s="25"/>
      <c r="BI123" s="27"/>
      <c r="BJ123" s="25"/>
      <c r="BK123" s="40" t="str">
        <f>IF(AND($B123&lt;&gt;"",'Submission Template'!$BA$34=1),IF(AND('Submission Template'!U119="yes",$AX123&gt;1,'Submission Template'!BT119&lt;&gt;""),ROUND((($AU123*$E123)/($D123-'Submission Template'!S$26))^2+1,1),""),"")</f>
        <v/>
      </c>
      <c r="BL123" s="40" t="str">
        <f>IF(AND($L123&lt;&gt;"",'Submission Template'!$BB$34=1),IF(AND('Submission Template'!Z119="yes",$AY123&gt;1,'Submission Template'!BY119&lt;&gt;""),ROUND((($AV123*$O123)/($N123-'Submission Template'!V$26))^2+1,1),""),"")</f>
        <v/>
      </c>
      <c r="BM123" s="55">
        <f t="shared" si="13"/>
        <v>8</v>
      </c>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row>
    <row r="124" spans="1:90" x14ac:dyDescent="0.2">
      <c r="A124" s="10"/>
      <c r="B124" s="82" t="str">
        <f>IF('Submission Template'!$BA$34=1,$AX124,"")</f>
        <v/>
      </c>
      <c r="C124" s="83" t="str">
        <f t="shared" si="1"/>
        <v/>
      </c>
      <c r="D124" s="84" t="str">
        <f>IF('Submission Template'!$BA$34=1,IF(AND('Submission Template'!U120="yes",'Submission Template'!BT120&lt;&gt;""),ROUND(AVERAGE(BD$36:BD124),2),""),"")</f>
        <v/>
      </c>
      <c r="E124" s="85" t="str">
        <f>IF('Submission Template'!$BA$34=1,IF($AX124&gt;1,IF(AND('Submission Template'!U120&lt;&gt;"no",'Submission Template'!BT120&lt;&gt;""),STDEV(BD$36:BD124),""),""),"")</f>
        <v/>
      </c>
      <c r="F124" s="86" t="str">
        <f>IF('Submission Template'!$BA$34=1,IF('Submission Template'!BT120&lt;&gt;"",G123,""),"")</f>
        <v/>
      </c>
      <c r="G124" s="86" t="str">
        <f>IF(AND('Submission Template'!$BA$34=1,'Submission Template'!$C120&lt;&gt;""),IF(OR($AX124=1,$AX124=0),0,IF('Submission Template'!$C120="initial",$G123,IF('Submission Template'!U120="yes",MAX(($F124+'Submission Template'!BT120-('Submission Template'!S$26+0.25*$E124)),0),$G123))),"")</f>
        <v/>
      </c>
      <c r="H124" s="86" t="str">
        <f t="shared" si="14"/>
        <v/>
      </c>
      <c r="I124" s="87" t="str">
        <f t="shared" si="15"/>
        <v/>
      </c>
      <c r="J124" s="87" t="str">
        <f t="shared" si="16"/>
        <v/>
      </c>
      <c r="K124" s="88" t="str">
        <f>IF(G124&lt;&gt;"",IF($BA124=1,IF(AND(J124&lt;&gt;1,I124=1,D124&lt;='Submission Template'!S$26),1,0),K123),"")</f>
        <v/>
      </c>
      <c r="L124" s="82" t="str">
        <f>IF('Submission Template'!$BB$34=1,$AY124,"")</f>
        <v/>
      </c>
      <c r="M124" s="83" t="str">
        <f t="shared" si="2"/>
        <v/>
      </c>
      <c r="N124" s="84" t="str">
        <f>IF('Submission Template'!$BB$34=1,IF(AND('Submission Template'!Z120="yes",'Submission Template'!BY120&lt;&gt;""),ROUND(AVERAGE(BE$36:BE124),2),""),"")</f>
        <v/>
      </c>
      <c r="O124" s="85" t="str">
        <f>IF('Submission Template'!$BB$34=1,IF($AY124&gt;1,IF(AND('Submission Template'!Z120&lt;&gt;"no",'Submission Template'!BY120&lt;&gt;""),STDEV(BE$36:BE124),""),""),"")</f>
        <v/>
      </c>
      <c r="P124" s="86" t="str">
        <f>IF('Submission Template'!$BB$34=1,IF('Submission Template'!BY120&lt;&gt;"",Q123,""),"")</f>
        <v/>
      </c>
      <c r="Q124" s="86" t="str">
        <f>IF(AND('Submission Template'!$BB$34=1,'Submission Template'!$C120&lt;&gt;""),IF(OR($AY124=1,$AY124=0),0,IF('Submission Template'!$C120="initial",$Q123,IF('Submission Template'!Z120="yes",MAX(($P124+'Submission Template'!BY120-('Submission Template'!V$26+0.25*$O124)),0),$Q123))),"")</f>
        <v/>
      </c>
      <c r="R124" s="86" t="str">
        <f t="shared" si="17"/>
        <v/>
      </c>
      <c r="S124" s="87" t="str">
        <f t="shared" si="18"/>
        <v/>
      </c>
      <c r="T124" s="87" t="str">
        <f t="shared" si="19"/>
        <v/>
      </c>
      <c r="U124" s="88" t="str">
        <f>IF(Q124&lt;&gt;"",IF($BB124=1,IF(AND(T124&lt;&gt;1,S124=1,N124&lt;='Submission Template'!V$26),1,0),U123),"")</f>
        <v/>
      </c>
      <c r="V124" s="10"/>
      <c r="W124" s="10"/>
      <c r="X124" s="10"/>
      <c r="Y124" s="10"/>
      <c r="Z124" s="10"/>
      <c r="AA124" s="10"/>
      <c r="AB124" s="10"/>
      <c r="AC124" s="10"/>
      <c r="AD124" s="10"/>
      <c r="AE124" s="10"/>
      <c r="AF124" s="148"/>
      <c r="AG124" s="149" t="str">
        <f>IF(AND(OR('Submission Template'!U120="yes",AND('Submission Template'!Z120="yes",'Submission Template'!$P$16="yes")),'Submission Template'!AH120="yes"),"Test cannot be invalid AND included in CumSum",IF(OR(AND($Q124&gt;$R124,$N124&lt;&gt;""),AND($G124&gt;H124,$D124&lt;&gt;"")),"Warning:  CumSum statistic exceeds the Action Limit.",""))</f>
        <v/>
      </c>
      <c r="AH124" s="18"/>
      <c r="AI124" s="18"/>
      <c r="AJ124" s="18"/>
      <c r="AK124" s="150"/>
      <c r="AL124" s="187"/>
      <c r="AM124" s="6"/>
      <c r="AN124" s="6"/>
      <c r="AO124" s="6"/>
      <c r="AP124" s="6"/>
      <c r="AQ124" s="23"/>
      <c r="AR124" s="25">
        <f>IF(AND('Submission Template'!BT120&lt;&gt;"",'Submission Template'!S$26&lt;&gt;"",'Submission Template'!U120&lt;&gt;""),1,0)</f>
        <v>0</v>
      </c>
      <c r="AS124" s="25">
        <f>IF(AND('Submission Template'!BY120&lt;&gt;"",'Submission Template'!V$26&lt;&gt;"",'Submission Template'!Z120&lt;&gt;""),1,0)</f>
        <v>0</v>
      </c>
      <c r="AT124" s="25"/>
      <c r="AU124" s="25" t="str">
        <f t="shared" si="11"/>
        <v/>
      </c>
      <c r="AV124" s="25" t="str">
        <f t="shared" si="12"/>
        <v/>
      </c>
      <c r="AW124" s="25"/>
      <c r="AX124" s="25" t="str">
        <f>IF('Submission Template'!$C120&lt;&gt;"",IF('Submission Template'!BT120&lt;&gt;"",IF('Submission Template'!U120="yes",AX123+1,AX123),AX123),"")</f>
        <v/>
      </c>
      <c r="AY124" s="25" t="str">
        <f>IF('Submission Template'!$C120&lt;&gt;"",IF('Submission Template'!BY120&lt;&gt;"",IF('Submission Template'!Z120="yes",AY123+1,AY123),AY123),"")</f>
        <v/>
      </c>
      <c r="AZ124" s="25"/>
      <c r="BA124" s="25" t="str">
        <f>IF('Submission Template'!BT120&lt;&gt;"",IF('Submission Template'!U120="yes",1,0),"")</f>
        <v/>
      </c>
      <c r="BB124" s="25" t="str">
        <f>IF('Submission Template'!BY120&lt;&gt;"",IF('Submission Template'!Z120="yes",1,0),"")</f>
        <v/>
      </c>
      <c r="BC124" s="25"/>
      <c r="BD124" s="25" t="str">
        <f>IF(AND('Submission Template'!U120="yes",'Submission Template'!BT120&lt;&gt;""),'Submission Template'!BT120,"")</f>
        <v/>
      </c>
      <c r="BE124" s="25" t="str">
        <f>IF(AND('Submission Template'!Z120="yes",'Submission Template'!BY120&lt;&gt;""),'Submission Template'!BY120,"")</f>
        <v/>
      </c>
      <c r="BF124" s="25"/>
      <c r="BG124" s="25"/>
      <c r="BH124" s="25"/>
      <c r="BI124" s="27"/>
      <c r="BJ124" s="25"/>
      <c r="BK124" s="40" t="str">
        <f>IF(AND($B124&lt;&gt;"",'Submission Template'!$BA$34=1),IF(AND('Submission Template'!U120="yes",$AX124&gt;1,'Submission Template'!BT120&lt;&gt;""),ROUND((($AU124*$E124)/($D124-'Submission Template'!S$26))^2+1,1),""),"")</f>
        <v/>
      </c>
      <c r="BL124" s="40" t="str">
        <f>IF(AND($L124&lt;&gt;"",'Submission Template'!$BB$34=1),IF(AND('Submission Template'!Z120="yes",$AY124&gt;1,'Submission Template'!BY120&lt;&gt;""),ROUND((($AV124*$O124)/($N124-'Submission Template'!V$26))^2+1,1),""),"")</f>
        <v/>
      </c>
      <c r="BM124" s="55">
        <f t="shared" si="13"/>
        <v>8</v>
      </c>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row>
    <row r="125" spans="1:90" x14ac:dyDescent="0.2">
      <c r="A125" s="10"/>
      <c r="B125" s="211" t="str">
        <f>IF('Submission Template'!$BA$34=1,$AX125,"")</f>
        <v/>
      </c>
      <c r="C125" s="212" t="str">
        <f t="shared" si="1"/>
        <v/>
      </c>
      <c r="D125" s="89" t="str">
        <f>IF('Submission Template'!$BA$34=1,IF(AND('Submission Template'!U121="yes",'Submission Template'!BT121&lt;&gt;""),ROUND(AVERAGE(BD$36:BD125),2),""),"")</f>
        <v/>
      </c>
      <c r="E125" s="90" t="str">
        <f>IF('Submission Template'!$BA$34=1,IF($AX125&gt;1,IF(AND('Submission Template'!U121&lt;&gt;"no",'Submission Template'!BT121&lt;&gt;""),STDEV(BD$36:BD125),""),""),"")</f>
        <v/>
      </c>
      <c r="F125" s="91" t="str">
        <f>IF('Submission Template'!$BA$34=1,IF('Submission Template'!BT121&lt;&gt;"",G124,""),"")</f>
        <v/>
      </c>
      <c r="G125" s="91" t="str">
        <f>IF(AND('Submission Template'!$BA$34=1,'Submission Template'!$C121&lt;&gt;""),IF(OR($AX125=1,$AX125=0),0,IF('Submission Template'!$C121="initial",$G124,IF('Submission Template'!U121="yes",MAX(($F125+'Submission Template'!BT121-('Submission Template'!S$26+0.25*$E125)),0),$G124))),"")</f>
        <v/>
      </c>
      <c r="H125" s="91" t="str">
        <f t="shared" si="14"/>
        <v/>
      </c>
      <c r="I125" s="92" t="str">
        <f t="shared" si="15"/>
        <v/>
      </c>
      <c r="J125" s="92" t="str">
        <f t="shared" si="16"/>
        <v/>
      </c>
      <c r="K125" s="93" t="str">
        <f>IF(G125&lt;&gt;"",IF($BA125=1,IF(AND(J125&lt;&gt;1,I125=1,D125&lt;='Submission Template'!S$26),1,0),K124),"")</f>
        <v/>
      </c>
      <c r="L125" s="211" t="str">
        <f>IF('Submission Template'!$BB$34=1,$AY125,"")</f>
        <v/>
      </c>
      <c r="M125" s="212" t="str">
        <f t="shared" si="2"/>
        <v/>
      </c>
      <c r="N125" s="89" t="str">
        <f>IF('Submission Template'!$BB$34=1,IF(AND('Submission Template'!Z121="yes",'Submission Template'!BY121&lt;&gt;""),ROUND(AVERAGE(BE$36:BE125),2),""),"")</f>
        <v/>
      </c>
      <c r="O125" s="90" t="str">
        <f>IF('Submission Template'!$BB$34=1,IF($AY125&gt;1,IF(AND('Submission Template'!Z121&lt;&gt;"no",'Submission Template'!BY121&lt;&gt;""),STDEV(BE$36:BE125),""),""),"")</f>
        <v/>
      </c>
      <c r="P125" s="91" t="str">
        <f>IF('Submission Template'!$BB$34=1,IF('Submission Template'!BY121&lt;&gt;"",Q124,""),"")</f>
        <v/>
      </c>
      <c r="Q125" s="91" t="str">
        <f>IF(AND('Submission Template'!$BB$34=1,'Submission Template'!$C121&lt;&gt;""),IF(OR($AY125=1,$AY125=0),0,IF('Submission Template'!$C121="initial",$Q124,IF('Submission Template'!Z121="yes",MAX(($P125+'Submission Template'!BY121-('Submission Template'!V$26+0.25*$O125)),0),$Q124))),"")</f>
        <v/>
      </c>
      <c r="R125" s="91" t="str">
        <f t="shared" si="17"/>
        <v/>
      </c>
      <c r="S125" s="92" t="str">
        <f t="shared" si="18"/>
        <v/>
      </c>
      <c r="T125" s="92" t="str">
        <f t="shared" si="19"/>
        <v/>
      </c>
      <c r="U125" s="93" t="str">
        <f>IF(Q125&lt;&gt;"",IF($BB125=1,IF(AND(T125&lt;&gt;1,S125=1,N125&lt;='Submission Template'!V$26),1,0),U124),"")</f>
        <v/>
      </c>
      <c r="V125" s="10"/>
      <c r="W125" s="10"/>
      <c r="X125" s="10"/>
      <c r="Y125" s="10"/>
      <c r="Z125" s="10"/>
      <c r="AA125" s="10"/>
      <c r="AB125" s="10"/>
      <c r="AC125" s="10"/>
      <c r="AD125" s="10"/>
      <c r="AE125" s="10"/>
      <c r="AF125" s="151"/>
      <c r="AG125" s="203" t="str">
        <f>IF(AND(OR('Submission Template'!U121="yes",AND('Submission Template'!Z121="yes",'Submission Template'!$P$16="yes")),'Submission Template'!AH121="yes"),"Test cannot be invalid AND included in CumSum",IF(OR(AND($Q125&gt;$R125,$N125&lt;&gt;""),AND($G125&gt;H125,$D125&lt;&gt;"")),"Warning:  CumSum statistic exceeds the Action Limit.",""))</f>
        <v/>
      </c>
      <c r="AH125" s="152"/>
      <c r="AI125" s="152"/>
      <c r="AJ125" s="152"/>
      <c r="AK125" s="153"/>
      <c r="AL125" s="187"/>
      <c r="AM125" s="6"/>
      <c r="AN125" s="6"/>
      <c r="AO125" s="6"/>
      <c r="AP125" s="6"/>
      <c r="AQ125" s="23"/>
      <c r="AR125" s="25">
        <f>IF(AND('Submission Template'!BT121&lt;&gt;"",'Submission Template'!S$26&lt;&gt;"",'Submission Template'!U121&lt;&gt;""),1,0)</f>
        <v>0</v>
      </c>
      <c r="AS125" s="25">
        <f>IF(AND('Submission Template'!BY121&lt;&gt;"",'Submission Template'!V$26&lt;&gt;"",'Submission Template'!Z121&lt;&gt;""),1,0)</f>
        <v>0</v>
      </c>
      <c r="AT125" s="25"/>
      <c r="AU125" s="25" t="str">
        <f t="shared" si="11"/>
        <v/>
      </c>
      <c r="AV125" s="25" t="str">
        <f t="shared" si="12"/>
        <v/>
      </c>
      <c r="AW125" s="25"/>
      <c r="AX125" s="25" t="str">
        <f>IF('Submission Template'!$C121&lt;&gt;"",IF('Submission Template'!BT121&lt;&gt;"",IF('Submission Template'!U121="yes",AX124+1,AX124),AX124),"")</f>
        <v/>
      </c>
      <c r="AY125" s="25" t="str">
        <f>IF('Submission Template'!$C121&lt;&gt;"",IF('Submission Template'!BY121&lt;&gt;"",IF('Submission Template'!Z121="yes",AY124+1,AY124),AY124),"")</f>
        <v/>
      </c>
      <c r="AZ125" s="25"/>
      <c r="BA125" s="25" t="str">
        <f>IF('Submission Template'!BT121&lt;&gt;"",IF('Submission Template'!U121="yes",1,0),"")</f>
        <v/>
      </c>
      <c r="BB125" s="25" t="str">
        <f>IF('Submission Template'!BY121&lt;&gt;"",IF('Submission Template'!Z121="yes",1,0),"")</f>
        <v/>
      </c>
      <c r="BC125" s="25"/>
      <c r="BD125" s="25" t="str">
        <f>IF(AND('Submission Template'!U121="yes",'Submission Template'!BT121&lt;&gt;""),'Submission Template'!BT121,"")</f>
        <v/>
      </c>
      <c r="BE125" s="25" t="str">
        <f>IF(AND('Submission Template'!Z121="yes",'Submission Template'!BY121&lt;&gt;""),'Submission Template'!BY121,"")</f>
        <v/>
      </c>
      <c r="BF125" s="25"/>
      <c r="BG125" s="25"/>
      <c r="BH125" s="25"/>
      <c r="BI125" s="27"/>
      <c r="BJ125" s="25"/>
      <c r="BK125" s="40" t="str">
        <f>IF(AND($B125&lt;&gt;"",'Submission Template'!$BA$34=1),IF(AND('Submission Template'!U121="yes",$AX125&gt;1,'Submission Template'!BT121&lt;&gt;""),ROUND((($AU125*$E125)/($D125-'Submission Template'!S$26))^2+1,1),""),"")</f>
        <v/>
      </c>
      <c r="BL125" s="55" t="str">
        <f>IF(AND($L125&lt;&gt;"",'Submission Template'!$BB$34=1),IF(AND('Submission Template'!Z121="yes",$AY125&gt;1,'Submission Template'!BY121&lt;&gt;""),ROUND((($AV125*$O125)/($N125-'Submission Template'!V$26))^2+1,1),""),"")</f>
        <v/>
      </c>
      <c r="BM125" s="55">
        <f t="shared" si="13"/>
        <v>8</v>
      </c>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row>
    <row r="126" spans="1:90" x14ac:dyDescent="0.2">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row>
    <row r="132" spans="2:2" x14ac:dyDescent="0.2">
      <c r="B132" s="4"/>
    </row>
    <row r="133" spans="2:2" x14ac:dyDescent="0.2">
      <c r="B133" s="4"/>
    </row>
    <row r="134" spans="2:2" x14ac:dyDescent="0.2">
      <c r="B134" s="4"/>
    </row>
  </sheetData>
  <sheetProtection selectLockedCells="1"/>
  <mergeCells count="20">
    <mergeCell ref="AF34:AK34"/>
    <mergeCell ref="B13:P14"/>
    <mergeCell ref="AI15:AJ15"/>
    <mergeCell ref="AI16:AJ16"/>
    <mergeCell ref="H16:I16"/>
    <mergeCell ref="AI13:AJ13"/>
    <mergeCell ref="N20:O20"/>
    <mergeCell ref="N18:O18"/>
    <mergeCell ref="AI14:AJ14"/>
    <mergeCell ref="H17:I17"/>
    <mergeCell ref="A2:AK2"/>
    <mergeCell ref="A3:AK3"/>
    <mergeCell ref="A4:AK4"/>
    <mergeCell ref="A9:AK9"/>
    <mergeCell ref="A5:AK5"/>
    <mergeCell ref="A6:AK6"/>
    <mergeCell ref="N17:O17"/>
    <mergeCell ref="A7:AK7"/>
    <mergeCell ref="H20:I20"/>
    <mergeCell ref="H18:I18"/>
  </mergeCells>
  <phoneticPr fontId="2" type="noConversion"/>
  <conditionalFormatting sqref="B37:K37">
    <cfRule type="expression" dxfId="179" priority="180" stopIfTrue="1">
      <formula>$D37=""</formula>
    </cfRule>
  </conditionalFormatting>
  <conditionalFormatting sqref="B38:K38">
    <cfRule type="expression" dxfId="178" priority="179" stopIfTrue="1">
      <formula>$D38=""</formula>
    </cfRule>
  </conditionalFormatting>
  <conditionalFormatting sqref="B36:K36">
    <cfRule type="expression" dxfId="177" priority="178" stopIfTrue="1">
      <formula>$D36=""</formula>
    </cfRule>
  </conditionalFormatting>
  <conditionalFormatting sqref="L36:U36">
    <cfRule type="expression" dxfId="176" priority="177" stopIfTrue="1">
      <formula>$N36=""</formula>
    </cfRule>
  </conditionalFormatting>
  <conditionalFormatting sqref="L37:U37">
    <cfRule type="expression" dxfId="175" priority="176" stopIfTrue="1">
      <formula>$N37=""</formula>
    </cfRule>
  </conditionalFormatting>
  <conditionalFormatting sqref="L38:U38">
    <cfRule type="expression" dxfId="174" priority="175" stopIfTrue="1">
      <formula>$N38=""</formula>
    </cfRule>
  </conditionalFormatting>
  <conditionalFormatting sqref="B39:K39">
    <cfRule type="expression" dxfId="173" priority="174" stopIfTrue="1">
      <formula>$D39=""</formula>
    </cfRule>
  </conditionalFormatting>
  <conditionalFormatting sqref="L39:U39">
    <cfRule type="expression" dxfId="172" priority="173" stopIfTrue="1">
      <formula>$N39=""</formula>
    </cfRule>
  </conditionalFormatting>
  <conditionalFormatting sqref="B40:K40">
    <cfRule type="expression" dxfId="171" priority="172" stopIfTrue="1">
      <formula>$D40=""</formula>
    </cfRule>
  </conditionalFormatting>
  <conditionalFormatting sqref="L40:U40">
    <cfRule type="expression" dxfId="170" priority="171" stopIfTrue="1">
      <formula>$N40=""</formula>
    </cfRule>
  </conditionalFormatting>
  <conditionalFormatting sqref="B41:K41">
    <cfRule type="expression" dxfId="169" priority="170" stopIfTrue="1">
      <formula>$D41=""</formula>
    </cfRule>
  </conditionalFormatting>
  <conditionalFormatting sqref="L41:U41">
    <cfRule type="expression" dxfId="168" priority="169" stopIfTrue="1">
      <formula>$N41=""</formula>
    </cfRule>
  </conditionalFormatting>
  <conditionalFormatting sqref="B42:K42">
    <cfRule type="expression" dxfId="167" priority="168" stopIfTrue="1">
      <formula>$D42=""</formula>
    </cfRule>
  </conditionalFormatting>
  <conditionalFormatting sqref="L42:U42">
    <cfRule type="expression" dxfId="166" priority="167" stopIfTrue="1">
      <formula>$N42=""</formula>
    </cfRule>
  </conditionalFormatting>
  <conditionalFormatting sqref="B43:K43">
    <cfRule type="expression" dxfId="165" priority="166" stopIfTrue="1">
      <formula>$D43=""</formula>
    </cfRule>
  </conditionalFormatting>
  <conditionalFormatting sqref="L43:U43">
    <cfRule type="expression" dxfId="164" priority="165" stopIfTrue="1">
      <formula>$N43=""</formula>
    </cfRule>
  </conditionalFormatting>
  <conditionalFormatting sqref="B44:K44">
    <cfRule type="expression" dxfId="163" priority="164" stopIfTrue="1">
      <formula>$D44=""</formula>
    </cfRule>
  </conditionalFormatting>
  <conditionalFormatting sqref="L44:U44">
    <cfRule type="expression" dxfId="162" priority="163" stopIfTrue="1">
      <formula>$N44=""</formula>
    </cfRule>
  </conditionalFormatting>
  <conditionalFormatting sqref="B45:K45">
    <cfRule type="expression" dxfId="161" priority="162" stopIfTrue="1">
      <formula>$D45=""</formula>
    </cfRule>
  </conditionalFormatting>
  <conditionalFormatting sqref="L45:U45">
    <cfRule type="expression" dxfId="160" priority="161" stopIfTrue="1">
      <formula>$N45=""</formula>
    </cfRule>
  </conditionalFormatting>
  <conditionalFormatting sqref="B46:K46">
    <cfRule type="expression" dxfId="159" priority="160" stopIfTrue="1">
      <formula>$D46=""</formula>
    </cfRule>
  </conditionalFormatting>
  <conditionalFormatting sqref="L46:U46">
    <cfRule type="expression" dxfId="158" priority="159" stopIfTrue="1">
      <formula>$N46=""</formula>
    </cfRule>
  </conditionalFormatting>
  <conditionalFormatting sqref="B47:K47">
    <cfRule type="expression" dxfId="157" priority="158" stopIfTrue="1">
      <formula>$D47=""</formula>
    </cfRule>
  </conditionalFormatting>
  <conditionalFormatting sqref="L47:U47">
    <cfRule type="expression" dxfId="156" priority="157" stopIfTrue="1">
      <formula>$N47=""</formula>
    </cfRule>
  </conditionalFormatting>
  <conditionalFormatting sqref="B48:K48">
    <cfRule type="expression" dxfId="155" priority="156" stopIfTrue="1">
      <formula>$D48=""</formula>
    </cfRule>
  </conditionalFormatting>
  <conditionalFormatting sqref="L48:U48">
    <cfRule type="expression" dxfId="154" priority="155" stopIfTrue="1">
      <formula>$N48=""</formula>
    </cfRule>
  </conditionalFormatting>
  <conditionalFormatting sqref="B49:K49">
    <cfRule type="expression" dxfId="153" priority="154" stopIfTrue="1">
      <formula>$D49=""</formula>
    </cfRule>
  </conditionalFormatting>
  <conditionalFormatting sqref="L49:U49">
    <cfRule type="expression" dxfId="152" priority="153" stopIfTrue="1">
      <formula>$N49=""</formula>
    </cfRule>
  </conditionalFormatting>
  <conditionalFormatting sqref="B50:K50">
    <cfRule type="expression" dxfId="151" priority="152" stopIfTrue="1">
      <formula>$D50=""</formula>
    </cfRule>
  </conditionalFormatting>
  <conditionalFormatting sqref="L50:U50">
    <cfRule type="expression" dxfId="150" priority="151" stopIfTrue="1">
      <formula>$N50=""</formula>
    </cfRule>
  </conditionalFormatting>
  <conditionalFormatting sqref="B51:K51">
    <cfRule type="expression" dxfId="149" priority="150" stopIfTrue="1">
      <formula>$D51=""</formula>
    </cfRule>
  </conditionalFormatting>
  <conditionalFormatting sqref="L51:U51">
    <cfRule type="expression" dxfId="148" priority="149" stopIfTrue="1">
      <formula>$N51=""</formula>
    </cfRule>
  </conditionalFormatting>
  <conditionalFormatting sqref="B52:K52">
    <cfRule type="expression" dxfId="147" priority="148" stopIfTrue="1">
      <formula>$D52=""</formula>
    </cfRule>
  </conditionalFormatting>
  <conditionalFormatting sqref="L52:U52">
    <cfRule type="expression" dxfId="146" priority="147" stopIfTrue="1">
      <formula>$N52=""</formula>
    </cfRule>
  </conditionalFormatting>
  <conditionalFormatting sqref="B53:K53">
    <cfRule type="expression" dxfId="145" priority="146" stopIfTrue="1">
      <formula>$D53=""</formula>
    </cfRule>
  </conditionalFormatting>
  <conditionalFormatting sqref="L53:U53">
    <cfRule type="expression" dxfId="144" priority="145" stopIfTrue="1">
      <formula>$N53=""</formula>
    </cfRule>
  </conditionalFormatting>
  <conditionalFormatting sqref="B54:K54">
    <cfRule type="expression" dxfId="143" priority="144" stopIfTrue="1">
      <formula>$D54=""</formula>
    </cfRule>
  </conditionalFormatting>
  <conditionalFormatting sqref="L54:U54">
    <cfRule type="expression" dxfId="142" priority="143" stopIfTrue="1">
      <formula>$N54=""</formula>
    </cfRule>
  </conditionalFormatting>
  <conditionalFormatting sqref="B55:K55">
    <cfRule type="expression" dxfId="141" priority="142" stopIfTrue="1">
      <formula>$D55=""</formula>
    </cfRule>
  </conditionalFormatting>
  <conditionalFormatting sqref="L55:U55">
    <cfRule type="expression" dxfId="140" priority="141" stopIfTrue="1">
      <formula>$N55=""</formula>
    </cfRule>
  </conditionalFormatting>
  <conditionalFormatting sqref="B56:K56">
    <cfRule type="expression" dxfId="139" priority="140" stopIfTrue="1">
      <formula>$D56=""</formula>
    </cfRule>
  </conditionalFormatting>
  <conditionalFormatting sqref="L56:U56">
    <cfRule type="expression" dxfId="138" priority="139" stopIfTrue="1">
      <formula>$N56=""</formula>
    </cfRule>
  </conditionalFormatting>
  <conditionalFormatting sqref="B57:K57">
    <cfRule type="expression" dxfId="137" priority="138" stopIfTrue="1">
      <formula>$D57=""</formula>
    </cfRule>
  </conditionalFormatting>
  <conditionalFormatting sqref="L57:U57">
    <cfRule type="expression" dxfId="136" priority="137" stopIfTrue="1">
      <formula>$N57=""</formula>
    </cfRule>
  </conditionalFormatting>
  <conditionalFormatting sqref="B58:K58">
    <cfRule type="expression" dxfId="135" priority="136" stopIfTrue="1">
      <formula>$D58=""</formula>
    </cfRule>
  </conditionalFormatting>
  <conditionalFormatting sqref="L58:U58">
    <cfRule type="expression" dxfId="134" priority="135" stopIfTrue="1">
      <formula>$N58=""</formula>
    </cfRule>
  </conditionalFormatting>
  <conditionalFormatting sqref="B59:K59">
    <cfRule type="expression" dxfId="133" priority="134" stopIfTrue="1">
      <formula>$D59=""</formula>
    </cfRule>
  </conditionalFormatting>
  <conditionalFormatting sqref="L59:U59">
    <cfRule type="expression" dxfId="132" priority="133" stopIfTrue="1">
      <formula>$N59=""</formula>
    </cfRule>
  </conditionalFormatting>
  <conditionalFormatting sqref="B60:K60">
    <cfRule type="expression" dxfId="131" priority="132" stopIfTrue="1">
      <formula>$D60=""</formula>
    </cfRule>
  </conditionalFormatting>
  <conditionalFormatting sqref="L60:U60">
    <cfRule type="expression" dxfId="130" priority="131" stopIfTrue="1">
      <formula>$N60=""</formula>
    </cfRule>
  </conditionalFormatting>
  <conditionalFormatting sqref="B61:K61">
    <cfRule type="expression" dxfId="129" priority="130" stopIfTrue="1">
      <formula>$D61=""</formula>
    </cfRule>
  </conditionalFormatting>
  <conditionalFormatting sqref="L61:U61">
    <cfRule type="expression" dxfId="128" priority="129" stopIfTrue="1">
      <formula>$N61=""</formula>
    </cfRule>
  </conditionalFormatting>
  <conditionalFormatting sqref="B62:K62">
    <cfRule type="expression" dxfId="127" priority="128" stopIfTrue="1">
      <formula>$D62=""</formula>
    </cfRule>
  </conditionalFormatting>
  <conditionalFormatting sqref="L62:U62">
    <cfRule type="expression" dxfId="126" priority="127" stopIfTrue="1">
      <formula>$N62=""</formula>
    </cfRule>
  </conditionalFormatting>
  <conditionalFormatting sqref="B63:K63">
    <cfRule type="expression" dxfId="125" priority="126" stopIfTrue="1">
      <formula>$D63=""</formula>
    </cfRule>
  </conditionalFormatting>
  <conditionalFormatting sqref="L63:U63">
    <cfRule type="expression" dxfId="124" priority="125" stopIfTrue="1">
      <formula>$N63=""</formula>
    </cfRule>
  </conditionalFormatting>
  <conditionalFormatting sqref="B64:K64">
    <cfRule type="expression" dxfId="123" priority="124" stopIfTrue="1">
      <formula>$D64=""</formula>
    </cfRule>
  </conditionalFormatting>
  <conditionalFormatting sqref="L64:U64">
    <cfRule type="expression" dxfId="122" priority="123" stopIfTrue="1">
      <formula>$N64=""</formula>
    </cfRule>
  </conditionalFormatting>
  <conditionalFormatting sqref="B65:K65">
    <cfRule type="expression" dxfId="121" priority="122" stopIfTrue="1">
      <formula>$D65=""</formula>
    </cfRule>
  </conditionalFormatting>
  <conditionalFormatting sqref="L65:U65">
    <cfRule type="expression" dxfId="120" priority="121" stopIfTrue="1">
      <formula>$N65=""</formula>
    </cfRule>
  </conditionalFormatting>
  <conditionalFormatting sqref="B66:K66">
    <cfRule type="expression" dxfId="119" priority="120" stopIfTrue="1">
      <formula>$D66=""</formula>
    </cfRule>
  </conditionalFormatting>
  <conditionalFormatting sqref="L66:U66">
    <cfRule type="expression" dxfId="118" priority="119" stopIfTrue="1">
      <formula>$N66=""</formula>
    </cfRule>
  </conditionalFormatting>
  <conditionalFormatting sqref="B67:K67">
    <cfRule type="expression" dxfId="117" priority="118" stopIfTrue="1">
      <formula>$D67=""</formula>
    </cfRule>
  </conditionalFormatting>
  <conditionalFormatting sqref="L67:U67">
    <cfRule type="expression" dxfId="116" priority="117" stopIfTrue="1">
      <formula>$N67=""</formula>
    </cfRule>
  </conditionalFormatting>
  <conditionalFormatting sqref="B68:K68">
    <cfRule type="expression" dxfId="115" priority="116" stopIfTrue="1">
      <formula>$D68=""</formula>
    </cfRule>
  </conditionalFormatting>
  <conditionalFormatting sqref="L68:U68">
    <cfRule type="expression" dxfId="114" priority="115" stopIfTrue="1">
      <formula>$N68=""</formula>
    </cfRule>
  </conditionalFormatting>
  <conditionalFormatting sqref="B69:K69">
    <cfRule type="expression" dxfId="113" priority="114" stopIfTrue="1">
      <formula>$D69=""</formula>
    </cfRule>
  </conditionalFormatting>
  <conditionalFormatting sqref="L69:U69">
    <cfRule type="expression" dxfId="112" priority="113" stopIfTrue="1">
      <formula>$N69=""</formula>
    </cfRule>
  </conditionalFormatting>
  <conditionalFormatting sqref="B70:K70">
    <cfRule type="expression" dxfId="111" priority="112" stopIfTrue="1">
      <formula>$D70=""</formula>
    </cfRule>
  </conditionalFormatting>
  <conditionalFormatting sqref="L70:U70">
    <cfRule type="expression" dxfId="110" priority="111" stopIfTrue="1">
      <formula>$N70=""</formula>
    </cfRule>
  </conditionalFormatting>
  <conditionalFormatting sqref="B71:K71">
    <cfRule type="expression" dxfId="109" priority="110" stopIfTrue="1">
      <formula>$D71=""</formula>
    </cfRule>
  </conditionalFormatting>
  <conditionalFormatting sqref="L71:U71">
    <cfRule type="expression" dxfId="108" priority="109" stopIfTrue="1">
      <formula>$N71=""</formula>
    </cfRule>
  </conditionalFormatting>
  <conditionalFormatting sqref="B72:K72">
    <cfRule type="expression" dxfId="107" priority="108" stopIfTrue="1">
      <formula>$D72=""</formula>
    </cfRule>
  </conditionalFormatting>
  <conditionalFormatting sqref="L72:U72">
    <cfRule type="expression" dxfId="106" priority="107" stopIfTrue="1">
      <formula>$N72=""</formula>
    </cfRule>
  </conditionalFormatting>
  <conditionalFormatting sqref="B73:K73">
    <cfRule type="expression" dxfId="105" priority="106" stopIfTrue="1">
      <formula>$D73=""</formula>
    </cfRule>
  </conditionalFormatting>
  <conditionalFormatting sqref="L73:U73">
    <cfRule type="expression" dxfId="104" priority="105" stopIfTrue="1">
      <formula>$N73=""</formula>
    </cfRule>
  </conditionalFormatting>
  <conditionalFormatting sqref="B74:K74">
    <cfRule type="expression" dxfId="103" priority="104" stopIfTrue="1">
      <formula>$D74=""</formula>
    </cfRule>
  </conditionalFormatting>
  <conditionalFormatting sqref="L74:U74">
    <cfRule type="expression" dxfId="102" priority="103" stopIfTrue="1">
      <formula>$N74=""</formula>
    </cfRule>
  </conditionalFormatting>
  <conditionalFormatting sqref="B75:K75">
    <cfRule type="expression" dxfId="101" priority="102" stopIfTrue="1">
      <formula>$D75=""</formula>
    </cfRule>
  </conditionalFormatting>
  <conditionalFormatting sqref="L75:U75">
    <cfRule type="expression" dxfId="100" priority="101" stopIfTrue="1">
      <formula>$N75=""</formula>
    </cfRule>
  </conditionalFormatting>
  <conditionalFormatting sqref="B76:K76">
    <cfRule type="expression" dxfId="99" priority="100" stopIfTrue="1">
      <formula>$D76=""</formula>
    </cfRule>
  </conditionalFormatting>
  <conditionalFormatting sqref="L76:U76">
    <cfRule type="expression" dxfId="98" priority="99" stopIfTrue="1">
      <formula>$N76=""</formula>
    </cfRule>
  </conditionalFormatting>
  <conditionalFormatting sqref="B77:K77">
    <cfRule type="expression" dxfId="97" priority="98" stopIfTrue="1">
      <formula>$D77=""</formula>
    </cfRule>
  </conditionalFormatting>
  <conditionalFormatting sqref="L77:U77">
    <cfRule type="expression" dxfId="96" priority="97" stopIfTrue="1">
      <formula>$N77=""</formula>
    </cfRule>
  </conditionalFormatting>
  <conditionalFormatting sqref="B78:K78">
    <cfRule type="expression" dxfId="95" priority="96" stopIfTrue="1">
      <formula>$D78=""</formula>
    </cfRule>
  </conditionalFormatting>
  <conditionalFormatting sqref="L78:U78">
    <cfRule type="expression" dxfId="94" priority="95" stopIfTrue="1">
      <formula>$N78=""</formula>
    </cfRule>
  </conditionalFormatting>
  <conditionalFormatting sqref="B79:K79">
    <cfRule type="expression" dxfId="93" priority="94" stopIfTrue="1">
      <formula>$D79=""</formula>
    </cfRule>
  </conditionalFormatting>
  <conditionalFormatting sqref="L79:U79">
    <cfRule type="expression" dxfId="92" priority="93" stopIfTrue="1">
      <formula>$N79=""</formula>
    </cfRule>
  </conditionalFormatting>
  <conditionalFormatting sqref="B80:K80">
    <cfRule type="expression" dxfId="91" priority="92" stopIfTrue="1">
      <formula>$D80=""</formula>
    </cfRule>
  </conditionalFormatting>
  <conditionalFormatting sqref="L80:U80">
    <cfRule type="expression" dxfId="90" priority="91" stopIfTrue="1">
      <formula>$N80=""</formula>
    </cfRule>
  </conditionalFormatting>
  <conditionalFormatting sqref="B81:K81">
    <cfRule type="expression" dxfId="89" priority="90" stopIfTrue="1">
      <formula>$D81=""</formula>
    </cfRule>
  </conditionalFormatting>
  <conditionalFormatting sqref="L81:U81">
    <cfRule type="expression" dxfId="88" priority="89" stopIfTrue="1">
      <formula>$N81=""</formula>
    </cfRule>
  </conditionalFormatting>
  <conditionalFormatting sqref="B82:K82">
    <cfRule type="expression" dxfId="87" priority="88" stopIfTrue="1">
      <formula>$D82=""</formula>
    </cfRule>
  </conditionalFormatting>
  <conditionalFormatting sqref="L82:U82">
    <cfRule type="expression" dxfId="86" priority="87" stopIfTrue="1">
      <formula>$N82=""</formula>
    </cfRule>
  </conditionalFormatting>
  <conditionalFormatting sqref="B83:K83">
    <cfRule type="expression" dxfId="85" priority="86" stopIfTrue="1">
      <formula>$D83=""</formula>
    </cfRule>
  </conditionalFormatting>
  <conditionalFormatting sqref="L83:U83">
    <cfRule type="expression" dxfId="84" priority="85" stopIfTrue="1">
      <formula>$N83=""</formula>
    </cfRule>
  </conditionalFormatting>
  <conditionalFormatting sqref="B84:K84">
    <cfRule type="expression" dxfId="83" priority="84" stopIfTrue="1">
      <formula>$D84=""</formula>
    </cfRule>
  </conditionalFormatting>
  <conditionalFormatting sqref="L84:U84">
    <cfRule type="expression" dxfId="82" priority="83" stopIfTrue="1">
      <formula>$N84=""</formula>
    </cfRule>
  </conditionalFormatting>
  <conditionalFormatting sqref="B85:K85">
    <cfRule type="expression" dxfId="81" priority="82" stopIfTrue="1">
      <formula>$D85=""</formula>
    </cfRule>
  </conditionalFormatting>
  <conditionalFormatting sqref="L85:U85">
    <cfRule type="expression" dxfId="80" priority="81" stopIfTrue="1">
      <formula>$N85=""</formula>
    </cfRule>
  </conditionalFormatting>
  <conditionalFormatting sqref="B86:K86">
    <cfRule type="expression" dxfId="79" priority="80" stopIfTrue="1">
      <formula>$D86=""</formula>
    </cfRule>
  </conditionalFormatting>
  <conditionalFormatting sqref="L86:U86">
    <cfRule type="expression" dxfId="78" priority="79" stopIfTrue="1">
      <formula>$N86=""</formula>
    </cfRule>
  </conditionalFormatting>
  <conditionalFormatting sqref="B87:K87">
    <cfRule type="expression" dxfId="77" priority="78" stopIfTrue="1">
      <formula>$D87=""</formula>
    </cfRule>
  </conditionalFormatting>
  <conditionalFormatting sqref="L87:U87">
    <cfRule type="expression" dxfId="76" priority="77" stopIfTrue="1">
      <formula>$N87=""</formula>
    </cfRule>
  </conditionalFormatting>
  <conditionalFormatting sqref="B88:K88">
    <cfRule type="expression" dxfId="75" priority="76" stopIfTrue="1">
      <formula>$D88=""</formula>
    </cfRule>
  </conditionalFormatting>
  <conditionalFormatting sqref="L88:U88">
    <cfRule type="expression" dxfId="74" priority="75" stopIfTrue="1">
      <formula>$N88=""</formula>
    </cfRule>
  </conditionalFormatting>
  <conditionalFormatting sqref="B89:K89">
    <cfRule type="expression" dxfId="73" priority="74" stopIfTrue="1">
      <formula>$D89=""</formula>
    </cfRule>
  </conditionalFormatting>
  <conditionalFormatting sqref="L89:U89">
    <cfRule type="expression" dxfId="72" priority="73" stopIfTrue="1">
      <formula>$N89=""</formula>
    </cfRule>
  </conditionalFormatting>
  <conditionalFormatting sqref="B90:K90">
    <cfRule type="expression" dxfId="71" priority="72" stopIfTrue="1">
      <formula>$D90=""</formula>
    </cfRule>
  </conditionalFormatting>
  <conditionalFormatting sqref="L90:U90">
    <cfRule type="expression" dxfId="70" priority="71" stopIfTrue="1">
      <formula>$N90=""</formula>
    </cfRule>
  </conditionalFormatting>
  <conditionalFormatting sqref="B91:K91">
    <cfRule type="expression" dxfId="69" priority="70" stopIfTrue="1">
      <formula>$D91=""</formula>
    </cfRule>
  </conditionalFormatting>
  <conditionalFormatting sqref="L91:U91">
    <cfRule type="expression" dxfId="68" priority="69" stopIfTrue="1">
      <formula>$N91=""</formula>
    </cfRule>
  </conditionalFormatting>
  <conditionalFormatting sqref="B92:K92">
    <cfRule type="expression" dxfId="67" priority="68" stopIfTrue="1">
      <formula>$D92=""</formula>
    </cfRule>
  </conditionalFormatting>
  <conditionalFormatting sqref="L92:U92">
    <cfRule type="expression" dxfId="66" priority="67" stopIfTrue="1">
      <formula>$N92=""</formula>
    </cfRule>
  </conditionalFormatting>
  <conditionalFormatting sqref="B93:K93">
    <cfRule type="expression" dxfId="65" priority="66" stopIfTrue="1">
      <formula>$D93=""</formula>
    </cfRule>
  </conditionalFormatting>
  <conditionalFormatting sqref="L93:U93">
    <cfRule type="expression" dxfId="64" priority="65" stopIfTrue="1">
      <formula>$N93=""</formula>
    </cfRule>
  </conditionalFormatting>
  <conditionalFormatting sqref="B94:K94">
    <cfRule type="expression" dxfId="63" priority="64" stopIfTrue="1">
      <formula>$D94=""</formula>
    </cfRule>
  </conditionalFormatting>
  <conditionalFormatting sqref="L94:U94">
    <cfRule type="expression" dxfId="62" priority="63" stopIfTrue="1">
      <formula>$N94=""</formula>
    </cfRule>
  </conditionalFormatting>
  <conditionalFormatting sqref="B95:K95">
    <cfRule type="expression" dxfId="61" priority="62" stopIfTrue="1">
      <formula>$D95=""</formula>
    </cfRule>
  </conditionalFormatting>
  <conditionalFormatting sqref="L95:U95">
    <cfRule type="expression" dxfId="60" priority="61" stopIfTrue="1">
      <formula>$N95=""</formula>
    </cfRule>
  </conditionalFormatting>
  <conditionalFormatting sqref="B96:K96">
    <cfRule type="expression" dxfId="59" priority="60" stopIfTrue="1">
      <formula>$D96=""</formula>
    </cfRule>
  </conditionalFormatting>
  <conditionalFormatting sqref="L96:U96">
    <cfRule type="expression" dxfId="58" priority="59" stopIfTrue="1">
      <formula>$N96=""</formula>
    </cfRule>
  </conditionalFormatting>
  <conditionalFormatting sqref="B97:K97">
    <cfRule type="expression" dxfId="57" priority="58" stopIfTrue="1">
      <formula>$D97=""</formula>
    </cfRule>
  </conditionalFormatting>
  <conditionalFormatting sqref="L97:U97">
    <cfRule type="expression" dxfId="56" priority="57" stopIfTrue="1">
      <formula>$N97=""</formula>
    </cfRule>
  </conditionalFormatting>
  <conditionalFormatting sqref="B98:K98">
    <cfRule type="expression" dxfId="55" priority="56" stopIfTrue="1">
      <formula>$D98=""</formula>
    </cfRule>
  </conditionalFormatting>
  <conditionalFormatting sqref="L98:U98">
    <cfRule type="expression" dxfId="54" priority="55" stopIfTrue="1">
      <formula>$N98=""</formula>
    </cfRule>
  </conditionalFormatting>
  <conditionalFormatting sqref="B99:K99">
    <cfRule type="expression" dxfId="53" priority="54" stopIfTrue="1">
      <formula>$D99=""</formula>
    </cfRule>
  </conditionalFormatting>
  <conditionalFormatting sqref="L99:U99">
    <cfRule type="expression" dxfId="52" priority="53" stopIfTrue="1">
      <formula>$N99=""</formula>
    </cfRule>
  </conditionalFormatting>
  <conditionalFormatting sqref="B100:K100">
    <cfRule type="expression" dxfId="51" priority="52" stopIfTrue="1">
      <formula>$D100=""</formula>
    </cfRule>
  </conditionalFormatting>
  <conditionalFormatting sqref="L100:U100">
    <cfRule type="expression" dxfId="50" priority="51" stopIfTrue="1">
      <formula>$N100=""</formula>
    </cfRule>
  </conditionalFormatting>
  <conditionalFormatting sqref="B101:K101">
    <cfRule type="expression" dxfId="49" priority="50" stopIfTrue="1">
      <formula>$D101=""</formula>
    </cfRule>
  </conditionalFormatting>
  <conditionalFormatting sqref="L101:U101">
    <cfRule type="expression" dxfId="48" priority="49" stopIfTrue="1">
      <formula>$N101=""</formula>
    </cfRule>
  </conditionalFormatting>
  <conditionalFormatting sqref="B102:K102">
    <cfRule type="expression" dxfId="47" priority="48" stopIfTrue="1">
      <formula>$D102=""</formula>
    </cfRule>
  </conditionalFormatting>
  <conditionalFormatting sqref="L102:U102">
    <cfRule type="expression" dxfId="46" priority="47" stopIfTrue="1">
      <formula>$N102=""</formula>
    </cfRule>
  </conditionalFormatting>
  <conditionalFormatting sqref="B103:K103">
    <cfRule type="expression" dxfId="45" priority="46" stopIfTrue="1">
      <formula>$D103=""</formula>
    </cfRule>
  </conditionalFormatting>
  <conditionalFormatting sqref="L103:U103">
    <cfRule type="expression" dxfId="44" priority="45" stopIfTrue="1">
      <formula>$N103=""</formula>
    </cfRule>
  </conditionalFormatting>
  <conditionalFormatting sqref="B104:K104">
    <cfRule type="expression" dxfId="43" priority="44" stopIfTrue="1">
      <formula>$D104=""</formula>
    </cfRule>
  </conditionalFormatting>
  <conditionalFormatting sqref="L104:U104">
    <cfRule type="expression" dxfId="42" priority="43" stopIfTrue="1">
      <formula>$N104=""</formula>
    </cfRule>
  </conditionalFormatting>
  <conditionalFormatting sqref="B105:K105">
    <cfRule type="expression" dxfId="41" priority="42" stopIfTrue="1">
      <formula>$D105=""</formula>
    </cfRule>
  </conditionalFormatting>
  <conditionalFormatting sqref="L105:U105">
    <cfRule type="expression" dxfId="40" priority="41" stopIfTrue="1">
      <formula>$N105=""</formula>
    </cfRule>
  </conditionalFormatting>
  <conditionalFormatting sqref="B106:K106">
    <cfRule type="expression" dxfId="39" priority="40" stopIfTrue="1">
      <formula>$D106=""</formula>
    </cfRule>
  </conditionalFormatting>
  <conditionalFormatting sqref="L106:U106">
    <cfRule type="expression" dxfId="38" priority="39" stopIfTrue="1">
      <formula>$N106=""</formula>
    </cfRule>
  </conditionalFormatting>
  <conditionalFormatting sqref="B107:K107">
    <cfRule type="expression" dxfId="37" priority="38" stopIfTrue="1">
      <formula>$D107=""</formula>
    </cfRule>
  </conditionalFormatting>
  <conditionalFormatting sqref="L107:U107">
    <cfRule type="expression" dxfId="36" priority="37" stopIfTrue="1">
      <formula>$N107=""</formula>
    </cfRule>
  </conditionalFormatting>
  <conditionalFormatting sqref="B108:K108">
    <cfRule type="expression" dxfId="35" priority="36" stopIfTrue="1">
      <formula>$D108=""</formula>
    </cfRule>
  </conditionalFormatting>
  <conditionalFormatting sqref="L108:U108">
    <cfRule type="expression" dxfId="34" priority="35" stopIfTrue="1">
      <formula>$N108=""</formula>
    </cfRule>
  </conditionalFormatting>
  <conditionalFormatting sqref="B109:K109">
    <cfRule type="expression" dxfId="33" priority="34" stopIfTrue="1">
      <formula>$D109=""</formula>
    </cfRule>
  </conditionalFormatting>
  <conditionalFormatting sqref="L109:U109">
    <cfRule type="expression" dxfId="32" priority="33" stopIfTrue="1">
      <formula>$N109=""</formula>
    </cfRule>
  </conditionalFormatting>
  <conditionalFormatting sqref="B110:K110">
    <cfRule type="expression" dxfId="31" priority="32" stopIfTrue="1">
      <formula>$D110=""</formula>
    </cfRule>
  </conditionalFormatting>
  <conditionalFormatting sqref="L110:U110">
    <cfRule type="expression" dxfId="30" priority="31" stopIfTrue="1">
      <formula>$N110=""</formula>
    </cfRule>
  </conditionalFormatting>
  <conditionalFormatting sqref="B111:K111">
    <cfRule type="expression" dxfId="29" priority="30" stopIfTrue="1">
      <formula>$D111=""</formula>
    </cfRule>
  </conditionalFormatting>
  <conditionalFormatting sqref="L111:U111">
    <cfRule type="expression" dxfId="28" priority="29" stopIfTrue="1">
      <formula>$N111=""</formula>
    </cfRule>
  </conditionalFormatting>
  <conditionalFormatting sqref="B112:K112">
    <cfRule type="expression" dxfId="27" priority="28" stopIfTrue="1">
      <formula>$D112=""</formula>
    </cfRule>
  </conditionalFormatting>
  <conditionalFormatting sqref="L112:U112">
    <cfRule type="expression" dxfId="26" priority="27" stopIfTrue="1">
      <formula>$N112=""</formula>
    </cfRule>
  </conditionalFormatting>
  <conditionalFormatting sqref="B113:K113">
    <cfRule type="expression" dxfId="25" priority="26" stopIfTrue="1">
      <formula>$D113=""</formula>
    </cfRule>
  </conditionalFormatting>
  <conditionalFormatting sqref="L113:U113">
    <cfRule type="expression" dxfId="24" priority="25" stopIfTrue="1">
      <formula>$N113=""</formula>
    </cfRule>
  </conditionalFormatting>
  <conditionalFormatting sqref="B114:K114">
    <cfRule type="expression" dxfId="23" priority="24" stopIfTrue="1">
      <formula>$D114=""</formula>
    </cfRule>
  </conditionalFormatting>
  <conditionalFormatting sqref="L114:U114">
    <cfRule type="expression" dxfId="22" priority="23" stopIfTrue="1">
      <formula>$N114=""</formula>
    </cfRule>
  </conditionalFormatting>
  <conditionalFormatting sqref="B115:K115">
    <cfRule type="expression" dxfId="21" priority="22" stopIfTrue="1">
      <formula>$D115=""</formula>
    </cfRule>
  </conditionalFormatting>
  <conditionalFormatting sqref="L115:U115">
    <cfRule type="expression" dxfId="20" priority="21" stopIfTrue="1">
      <formula>$N115=""</formula>
    </cfRule>
  </conditionalFormatting>
  <conditionalFormatting sqref="B116:K116">
    <cfRule type="expression" dxfId="19" priority="20" stopIfTrue="1">
      <formula>$D116=""</formula>
    </cfRule>
  </conditionalFormatting>
  <conditionalFormatting sqref="L116:U116">
    <cfRule type="expression" dxfId="18" priority="19" stopIfTrue="1">
      <formula>$N116=""</formula>
    </cfRule>
  </conditionalFormatting>
  <conditionalFormatting sqref="B117:K117">
    <cfRule type="expression" dxfId="17" priority="18" stopIfTrue="1">
      <formula>$D117=""</formula>
    </cfRule>
  </conditionalFormatting>
  <conditionalFormatting sqref="L117:U117">
    <cfRule type="expression" dxfId="16" priority="17" stopIfTrue="1">
      <formula>$N117=""</formula>
    </cfRule>
  </conditionalFormatting>
  <conditionalFormatting sqref="B118:K118">
    <cfRule type="expression" dxfId="15" priority="16" stopIfTrue="1">
      <formula>$D118=""</formula>
    </cfRule>
  </conditionalFormatting>
  <conditionalFormatting sqref="L118:U118">
    <cfRule type="expression" dxfId="14" priority="15" stopIfTrue="1">
      <formula>$N118=""</formula>
    </cfRule>
  </conditionalFormatting>
  <conditionalFormatting sqref="B119:K119">
    <cfRule type="expression" dxfId="13" priority="14" stopIfTrue="1">
      <formula>$D119=""</formula>
    </cfRule>
  </conditionalFormatting>
  <conditionalFormatting sqref="L119:U119">
    <cfRule type="expression" dxfId="12" priority="13" stopIfTrue="1">
      <formula>$N119=""</formula>
    </cfRule>
  </conditionalFormatting>
  <conditionalFormatting sqref="B120:K120">
    <cfRule type="expression" dxfId="11" priority="12" stopIfTrue="1">
      <formula>$D120=""</formula>
    </cfRule>
  </conditionalFormatting>
  <conditionalFormatting sqref="L120:U120">
    <cfRule type="expression" dxfId="10" priority="11" stopIfTrue="1">
      <formula>$N120=""</formula>
    </cfRule>
  </conditionalFormatting>
  <conditionalFormatting sqref="B121:K121">
    <cfRule type="expression" dxfId="9" priority="10" stopIfTrue="1">
      <formula>$D121=""</formula>
    </cfRule>
  </conditionalFormatting>
  <conditionalFormatting sqref="L121:U121">
    <cfRule type="expression" dxfId="8" priority="9" stopIfTrue="1">
      <formula>$N121=""</formula>
    </cfRule>
  </conditionalFormatting>
  <conditionalFormatting sqref="B122:K122">
    <cfRule type="expression" dxfId="7" priority="8" stopIfTrue="1">
      <formula>$D122=""</formula>
    </cfRule>
  </conditionalFormatting>
  <conditionalFormatting sqref="L122:U122">
    <cfRule type="expression" dxfId="6" priority="7" stopIfTrue="1">
      <formula>$N122=""</formula>
    </cfRule>
  </conditionalFormatting>
  <conditionalFormatting sqref="B123:K123">
    <cfRule type="expression" dxfId="5" priority="6" stopIfTrue="1">
      <formula>$D123=""</formula>
    </cfRule>
  </conditionalFormatting>
  <conditionalFormatting sqref="L123:U123">
    <cfRule type="expression" dxfId="4" priority="5" stopIfTrue="1">
      <formula>$N123=""</formula>
    </cfRule>
  </conditionalFormatting>
  <conditionalFormatting sqref="B124:K124">
    <cfRule type="expression" dxfId="3" priority="4" stopIfTrue="1">
      <formula>$D124=""</formula>
    </cfRule>
  </conditionalFormatting>
  <conditionalFormatting sqref="L124:U124">
    <cfRule type="expression" dxfId="2" priority="3" stopIfTrue="1">
      <formula>$N124=""</formula>
    </cfRule>
  </conditionalFormatting>
  <conditionalFormatting sqref="B125:K125">
    <cfRule type="expression" dxfId="1" priority="2" stopIfTrue="1">
      <formula>$D125=""</formula>
    </cfRule>
  </conditionalFormatting>
  <conditionalFormatting sqref="L125:U125">
    <cfRule type="expression" dxfId="0" priority="1" stopIfTrue="1">
      <formula>$N125=""</formula>
    </cfRule>
  </conditionalFormatting>
  <pageMargins left="0.25" right="0.25" top="0.5" bottom="0.5" header="0.48" footer="0.5"/>
  <pageSetup scale="5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1"/>
  <sheetViews>
    <sheetView showGridLines="0" topLeftCell="A55" zoomScaleNormal="100" workbookViewId="0">
      <selection activeCell="P77" sqref="P77"/>
    </sheetView>
  </sheetViews>
  <sheetFormatPr defaultRowHeight="12.9" x14ac:dyDescent="0.2"/>
  <cols>
    <col min="1" max="1" width="0.875" customWidth="1"/>
    <col min="2" max="2" width="8.625" customWidth="1"/>
    <col min="4" max="4" width="11" customWidth="1"/>
    <col min="11" max="11" width="6.875" customWidth="1"/>
    <col min="12" max="12" width="2.125" customWidth="1"/>
    <col min="14" max="14" width="9.75" customWidth="1"/>
    <col min="15" max="15" width="1.75" customWidth="1"/>
  </cols>
  <sheetData>
    <row r="1" spans="1:16" s="94" customFormat="1" ht="10.9" x14ac:dyDescent="0.2">
      <c r="B1" s="191"/>
      <c r="C1" s="191"/>
      <c r="D1" s="191"/>
      <c r="E1" s="191"/>
      <c r="F1" s="191"/>
      <c r="G1" s="191"/>
      <c r="H1" s="191"/>
      <c r="I1" s="191"/>
      <c r="J1" s="191"/>
      <c r="K1" s="191"/>
      <c r="L1" s="191"/>
      <c r="M1" s="191"/>
      <c r="N1" s="191"/>
      <c r="O1" s="191"/>
      <c r="P1" s="181"/>
    </row>
    <row r="2" spans="1:16" s="94" customFormat="1" ht="17.350000000000001" customHeight="1" x14ac:dyDescent="0.3">
      <c r="B2" s="237" t="s">
        <v>138</v>
      </c>
      <c r="C2" s="237"/>
      <c r="D2" s="237"/>
      <c r="E2" s="237"/>
      <c r="F2" s="237"/>
      <c r="G2" s="237"/>
      <c r="H2" s="237"/>
      <c r="I2" s="237"/>
      <c r="J2" s="237"/>
      <c r="K2" s="237"/>
      <c r="L2" s="237"/>
      <c r="M2" s="237"/>
      <c r="N2" s="237"/>
      <c r="O2" s="237"/>
      <c r="P2" s="181"/>
    </row>
    <row r="3" spans="1:16" s="94" customFormat="1" ht="21.1" x14ac:dyDescent="0.35">
      <c r="B3" s="238" t="s">
        <v>154</v>
      </c>
      <c r="C3" s="238"/>
      <c r="D3" s="238"/>
      <c r="E3" s="238"/>
      <c r="F3" s="238"/>
      <c r="G3" s="238"/>
      <c r="H3" s="238"/>
      <c r="I3" s="238"/>
      <c r="J3" s="238"/>
      <c r="K3" s="238"/>
      <c r="L3" s="238"/>
      <c r="M3" s="238"/>
      <c r="N3" s="238"/>
      <c r="O3" s="238"/>
      <c r="P3" s="181"/>
    </row>
    <row r="4" spans="1:16" s="94" customFormat="1" ht="19.55" customHeight="1" x14ac:dyDescent="0.3">
      <c r="B4" s="237" t="s">
        <v>139</v>
      </c>
      <c r="C4" s="237"/>
      <c r="D4" s="237"/>
      <c r="E4" s="237"/>
      <c r="F4" s="237"/>
      <c r="G4" s="237"/>
      <c r="H4" s="237"/>
      <c r="I4" s="237"/>
      <c r="J4" s="237"/>
      <c r="K4" s="237"/>
      <c r="L4" s="237"/>
      <c r="M4" s="237"/>
      <c r="N4" s="237"/>
      <c r="O4" s="237"/>
      <c r="P4" s="181"/>
    </row>
    <row r="5" spans="1:16" s="94" customFormat="1" ht="10.050000000000001" customHeight="1" x14ac:dyDescent="0.2">
      <c r="B5" s="95"/>
      <c r="C5" s="95"/>
      <c r="D5" s="95"/>
      <c r="E5" s="95"/>
      <c r="F5" s="95"/>
      <c r="G5" s="95"/>
      <c r="H5" s="95"/>
      <c r="I5" s="95"/>
      <c r="J5" s="95"/>
      <c r="K5" s="95"/>
      <c r="L5" s="95"/>
      <c r="M5" s="95"/>
      <c r="N5" s="95"/>
      <c r="O5" s="95"/>
      <c r="P5" s="181"/>
    </row>
    <row r="6" spans="1:16" s="94" customFormat="1" ht="19.55" customHeight="1" x14ac:dyDescent="0.35">
      <c r="B6" s="247" t="s">
        <v>140</v>
      </c>
      <c r="C6" s="247"/>
      <c r="D6" s="247"/>
      <c r="E6" s="247"/>
      <c r="F6" s="247"/>
      <c r="G6" s="247"/>
      <c r="H6" s="247"/>
      <c r="I6" s="247"/>
      <c r="J6" s="247"/>
      <c r="K6" s="247"/>
      <c r="L6" s="247"/>
      <c r="M6" s="247"/>
      <c r="N6" s="247"/>
      <c r="O6" s="247"/>
      <c r="P6" s="181"/>
    </row>
    <row r="7" spans="1:16" s="94" customFormat="1" ht="19.55" customHeight="1" x14ac:dyDescent="0.2">
      <c r="B7" s="214" t="s">
        <v>170</v>
      </c>
      <c r="C7" s="214"/>
      <c r="D7" s="214"/>
      <c r="E7" s="214"/>
      <c r="F7" s="214"/>
      <c r="G7" s="214"/>
      <c r="H7" s="214"/>
      <c r="I7" s="214"/>
      <c r="J7" s="214"/>
      <c r="K7" s="214"/>
      <c r="L7" s="214"/>
      <c r="M7" s="214"/>
      <c r="N7" s="214"/>
      <c r="O7" s="214"/>
      <c r="P7" s="181"/>
    </row>
    <row r="8" spans="1:16" ht="10.55" customHeight="1" x14ac:dyDescent="0.2">
      <c r="B8" s="10"/>
      <c r="C8" s="10"/>
      <c r="D8" s="10"/>
      <c r="E8" s="10"/>
      <c r="F8" s="10"/>
      <c r="G8" s="10"/>
      <c r="H8" s="10"/>
      <c r="I8" s="10"/>
      <c r="J8" s="10"/>
      <c r="K8" s="10"/>
      <c r="L8" s="10"/>
      <c r="M8" s="10"/>
      <c r="N8" s="10"/>
      <c r="O8" s="10"/>
      <c r="P8" s="74"/>
    </row>
    <row r="9" spans="1:16" s="94" customFormat="1" ht="18.350000000000001" x14ac:dyDescent="0.3">
      <c r="B9" s="98" t="s">
        <v>141</v>
      </c>
      <c r="C9" s="99"/>
      <c r="D9" s="99"/>
      <c r="E9" s="100"/>
      <c r="F9" s="101"/>
      <c r="G9" s="101"/>
      <c r="H9" s="102"/>
      <c r="I9" s="101"/>
      <c r="J9" s="101"/>
      <c r="K9" s="101"/>
      <c r="L9" s="101"/>
      <c r="M9" s="101"/>
      <c r="N9" s="101"/>
      <c r="O9" s="101"/>
      <c r="P9" s="181"/>
    </row>
    <row r="10" spans="1:16" ht="13.6" x14ac:dyDescent="0.25">
      <c r="B10" s="11"/>
      <c r="C10" s="10"/>
      <c r="D10" s="10"/>
      <c r="E10" s="10"/>
      <c r="F10" s="10"/>
      <c r="G10" s="10"/>
      <c r="H10" s="10"/>
      <c r="I10" s="10"/>
      <c r="J10" s="10"/>
      <c r="K10" s="10"/>
      <c r="L10" s="10"/>
      <c r="M10" s="10"/>
      <c r="N10" s="10"/>
      <c r="O10" s="10"/>
      <c r="P10" s="74"/>
    </row>
    <row r="11" spans="1:16" x14ac:dyDescent="0.2">
      <c r="A11" s="74"/>
      <c r="B11" s="103"/>
      <c r="C11" s="103"/>
      <c r="D11" s="103"/>
      <c r="E11" s="103"/>
      <c r="F11" s="103"/>
      <c r="G11" s="103"/>
      <c r="H11" s="103"/>
      <c r="I11" s="103"/>
      <c r="J11" s="103"/>
      <c r="K11" s="103"/>
      <c r="L11" s="103"/>
      <c r="M11" s="103"/>
      <c r="N11" s="103"/>
      <c r="O11" s="103"/>
      <c r="P11" s="74"/>
    </row>
    <row r="12" spans="1:16" x14ac:dyDescent="0.2">
      <c r="A12" s="74"/>
      <c r="B12" s="103"/>
      <c r="C12" s="103"/>
      <c r="D12" s="103"/>
      <c r="E12" s="103"/>
      <c r="F12" s="103"/>
      <c r="G12" s="103"/>
      <c r="H12" s="103"/>
      <c r="I12" s="103"/>
      <c r="J12" s="103"/>
      <c r="K12" s="103"/>
      <c r="L12" s="103"/>
      <c r="M12" s="103"/>
      <c r="N12" s="103"/>
      <c r="O12" s="103"/>
      <c r="P12" s="74"/>
    </row>
    <row r="13" spans="1:16" x14ac:dyDescent="0.2">
      <c r="A13" s="74"/>
      <c r="B13" s="103"/>
      <c r="C13" s="103"/>
      <c r="D13" s="103"/>
      <c r="E13" s="103"/>
      <c r="F13" s="103"/>
      <c r="G13" s="103"/>
      <c r="H13" s="103"/>
      <c r="I13" s="103"/>
      <c r="J13" s="103"/>
      <c r="K13" s="103"/>
      <c r="L13" s="103"/>
      <c r="M13" s="103"/>
      <c r="N13" s="103"/>
      <c r="O13" s="103"/>
      <c r="P13" s="74"/>
    </row>
    <row r="14" spans="1:16" x14ac:dyDescent="0.2">
      <c r="A14" s="74"/>
      <c r="B14" s="103"/>
      <c r="C14" s="103"/>
      <c r="D14" s="103"/>
      <c r="E14" s="103"/>
      <c r="F14" s="103"/>
      <c r="G14" s="103"/>
      <c r="H14" s="103"/>
      <c r="I14" s="103"/>
      <c r="J14" s="103"/>
      <c r="K14" s="103"/>
      <c r="L14" s="103"/>
      <c r="M14" s="103"/>
      <c r="N14" s="103"/>
      <c r="O14" s="103"/>
      <c r="P14" s="74"/>
    </row>
    <row r="15" spans="1:16" x14ac:dyDescent="0.2">
      <c r="A15" s="74"/>
      <c r="B15" s="103"/>
      <c r="C15" s="103"/>
      <c r="D15" s="103"/>
      <c r="E15" s="103"/>
      <c r="F15" s="103"/>
      <c r="G15" s="103"/>
      <c r="H15" s="103"/>
      <c r="I15" s="103"/>
      <c r="J15" s="103"/>
      <c r="K15" s="103"/>
      <c r="L15" s="103"/>
      <c r="M15" s="103"/>
      <c r="N15" s="103"/>
      <c r="O15" s="103"/>
      <c r="P15" s="74"/>
    </row>
    <row r="16" spans="1:16" x14ac:dyDescent="0.2">
      <c r="A16" s="74"/>
      <c r="B16" s="103"/>
      <c r="C16" s="103"/>
      <c r="D16" s="103"/>
      <c r="E16" s="103"/>
      <c r="F16" s="103"/>
      <c r="G16" s="103"/>
      <c r="H16" s="103"/>
      <c r="I16" s="103"/>
      <c r="J16" s="103"/>
      <c r="K16" s="103"/>
      <c r="L16" s="103"/>
      <c r="M16" s="103"/>
      <c r="N16" s="103"/>
      <c r="O16" s="103"/>
      <c r="P16" s="74"/>
    </row>
    <row r="17" spans="1:16" x14ac:dyDescent="0.2">
      <c r="A17" s="74"/>
      <c r="B17" s="103"/>
      <c r="C17" s="103"/>
      <c r="D17" s="103"/>
      <c r="E17" s="103"/>
      <c r="F17" s="103"/>
      <c r="G17" s="103"/>
      <c r="H17" s="103"/>
      <c r="I17" s="103"/>
      <c r="J17" s="103"/>
      <c r="K17" s="103"/>
      <c r="L17" s="103"/>
      <c r="M17" s="103"/>
      <c r="N17" s="103"/>
      <c r="O17" s="103"/>
      <c r="P17" s="74"/>
    </row>
    <row r="18" spans="1:16" x14ac:dyDescent="0.2">
      <c r="A18" s="74"/>
      <c r="B18" s="103"/>
      <c r="C18" s="103"/>
      <c r="D18" s="103"/>
      <c r="E18" s="103"/>
      <c r="F18" s="103"/>
      <c r="G18" s="103"/>
      <c r="H18" s="103"/>
      <c r="I18" s="103"/>
      <c r="J18" s="103"/>
      <c r="K18" s="103"/>
      <c r="L18" s="103"/>
      <c r="M18" s="103"/>
      <c r="N18" s="103"/>
      <c r="O18" s="103"/>
      <c r="P18" s="74"/>
    </row>
    <row r="19" spans="1:16" x14ac:dyDescent="0.2">
      <c r="A19" s="74"/>
      <c r="B19" s="103"/>
      <c r="C19" s="103"/>
      <c r="D19" s="103"/>
      <c r="E19" s="103"/>
      <c r="F19" s="103"/>
      <c r="G19" s="103"/>
      <c r="H19" s="103"/>
      <c r="I19" s="103"/>
      <c r="J19" s="103"/>
      <c r="K19" s="103"/>
      <c r="L19" s="103"/>
      <c r="M19" s="103"/>
      <c r="N19" s="103"/>
      <c r="O19" s="103"/>
      <c r="P19" s="74"/>
    </row>
    <row r="20" spans="1:16" x14ac:dyDescent="0.2">
      <c r="A20" s="74"/>
      <c r="B20" s="103"/>
      <c r="C20" s="103"/>
      <c r="D20" s="103"/>
      <c r="E20" s="103"/>
      <c r="F20" s="103"/>
      <c r="G20" s="103"/>
      <c r="H20" s="103"/>
      <c r="I20" s="103"/>
      <c r="J20" s="103"/>
      <c r="K20" s="103"/>
      <c r="L20" s="103"/>
      <c r="M20" s="103"/>
      <c r="N20" s="103"/>
      <c r="O20" s="103"/>
      <c r="P20" s="74"/>
    </row>
    <row r="21" spans="1:16" x14ac:dyDescent="0.2">
      <c r="A21" s="74"/>
      <c r="B21" s="103"/>
      <c r="C21" s="103"/>
      <c r="D21" s="103"/>
      <c r="E21" s="103"/>
      <c r="F21" s="103"/>
      <c r="G21" s="103"/>
      <c r="H21" s="103"/>
      <c r="I21" s="103"/>
      <c r="J21" s="103"/>
      <c r="K21" s="103"/>
      <c r="L21" s="103"/>
      <c r="M21" s="103"/>
      <c r="N21" s="103"/>
      <c r="O21" s="103"/>
      <c r="P21" s="74"/>
    </row>
    <row r="22" spans="1:16" x14ac:dyDescent="0.2">
      <c r="A22" s="74"/>
      <c r="B22" s="103"/>
      <c r="C22" s="103"/>
      <c r="D22" s="103"/>
      <c r="E22" s="103"/>
      <c r="F22" s="103"/>
      <c r="G22" s="103"/>
      <c r="H22" s="103"/>
      <c r="I22" s="103"/>
      <c r="J22" s="103"/>
      <c r="K22" s="103"/>
      <c r="L22" s="103"/>
      <c r="M22" s="103"/>
      <c r="N22" s="103"/>
      <c r="O22" s="103"/>
      <c r="P22" s="74"/>
    </row>
    <row r="23" spans="1:16" x14ac:dyDescent="0.2">
      <c r="A23" s="74"/>
      <c r="B23" s="103"/>
      <c r="C23" s="103"/>
      <c r="D23" s="103"/>
      <c r="E23" s="103"/>
      <c r="F23" s="103"/>
      <c r="G23" s="103"/>
      <c r="H23" s="103"/>
      <c r="I23" s="103"/>
      <c r="J23" s="103"/>
      <c r="K23" s="103"/>
      <c r="L23" s="103"/>
      <c r="M23" s="103"/>
      <c r="N23" s="103"/>
      <c r="O23" s="103"/>
      <c r="P23" s="74"/>
    </row>
    <row r="24" spans="1:16" x14ac:dyDescent="0.2">
      <c r="A24" s="74"/>
      <c r="B24" s="103"/>
      <c r="C24" s="103"/>
      <c r="D24" s="103"/>
      <c r="E24" s="103"/>
      <c r="F24" s="103"/>
      <c r="G24" s="103"/>
      <c r="H24" s="103"/>
      <c r="I24" s="103"/>
      <c r="J24" s="103"/>
      <c r="K24" s="103"/>
      <c r="L24" s="103"/>
      <c r="M24" s="103"/>
      <c r="N24" s="103"/>
      <c r="O24" s="103"/>
      <c r="P24" s="74"/>
    </row>
    <row r="25" spans="1:16" x14ac:dyDescent="0.2">
      <c r="A25" s="74"/>
      <c r="B25" s="103"/>
      <c r="C25" s="103"/>
      <c r="D25" s="103"/>
      <c r="E25" s="103"/>
      <c r="F25" s="103"/>
      <c r="G25" s="103"/>
      <c r="H25" s="103"/>
      <c r="I25" s="103"/>
      <c r="J25" s="103"/>
      <c r="K25" s="103"/>
      <c r="L25" s="103"/>
      <c r="M25" s="103"/>
      <c r="N25" s="103"/>
      <c r="O25" s="103"/>
      <c r="P25" s="74"/>
    </row>
    <row r="26" spans="1:16" x14ac:dyDescent="0.2">
      <c r="A26" s="74"/>
      <c r="B26" s="103"/>
      <c r="C26" s="103"/>
      <c r="D26" s="103"/>
      <c r="E26" s="103"/>
      <c r="F26" s="103"/>
      <c r="G26" s="103"/>
      <c r="H26" s="103"/>
      <c r="I26" s="103"/>
      <c r="J26" s="103"/>
      <c r="K26" s="103"/>
      <c r="L26" s="103"/>
      <c r="M26" s="103"/>
      <c r="N26" s="103"/>
      <c r="O26" s="103"/>
      <c r="P26" s="74"/>
    </row>
    <row r="27" spans="1:16" x14ac:dyDescent="0.2">
      <c r="A27" s="74"/>
      <c r="B27" s="103"/>
      <c r="C27" s="103"/>
      <c r="D27" s="103"/>
      <c r="E27" s="103"/>
      <c r="F27" s="103"/>
      <c r="G27" s="103"/>
      <c r="H27" s="103"/>
      <c r="I27" s="103"/>
      <c r="J27" s="103"/>
      <c r="K27" s="103"/>
      <c r="L27" s="103"/>
      <c r="M27" s="103"/>
      <c r="N27" s="103"/>
      <c r="O27" s="103"/>
      <c r="P27" s="74"/>
    </row>
    <row r="28" spans="1:16" x14ac:dyDescent="0.2">
      <c r="A28" s="74"/>
      <c r="B28" s="103"/>
      <c r="C28" s="103"/>
      <c r="D28" s="103"/>
      <c r="E28" s="103"/>
      <c r="F28" s="103"/>
      <c r="G28" s="103"/>
      <c r="H28" s="103"/>
      <c r="I28" s="103"/>
      <c r="J28" s="103"/>
      <c r="K28" s="103"/>
      <c r="L28" s="103"/>
      <c r="M28" s="103"/>
      <c r="N28" s="103"/>
      <c r="O28" s="103"/>
      <c r="P28" s="74"/>
    </row>
    <row r="29" spans="1:16" x14ac:dyDescent="0.2">
      <c r="A29" s="74"/>
      <c r="B29" s="103"/>
      <c r="C29" s="103"/>
      <c r="D29" s="103"/>
      <c r="E29" s="103"/>
      <c r="F29" s="103"/>
      <c r="G29" s="103"/>
      <c r="H29" s="103"/>
      <c r="I29" s="103"/>
      <c r="J29" s="103"/>
      <c r="K29" s="103"/>
      <c r="L29" s="103"/>
      <c r="M29" s="103"/>
      <c r="N29" s="103"/>
      <c r="O29" s="103"/>
      <c r="P29" s="74"/>
    </row>
    <row r="30" spans="1:16" x14ac:dyDescent="0.2">
      <c r="A30" s="74"/>
      <c r="B30" s="103"/>
      <c r="C30" s="103"/>
      <c r="D30" s="103"/>
      <c r="E30" s="103"/>
      <c r="F30" s="103"/>
      <c r="G30" s="103"/>
      <c r="H30" s="103"/>
      <c r="I30" s="103"/>
      <c r="J30" s="103"/>
      <c r="K30" s="103"/>
      <c r="L30" s="103"/>
      <c r="M30" s="103"/>
      <c r="N30" s="103"/>
      <c r="O30" s="103"/>
      <c r="P30" s="74"/>
    </row>
    <row r="31" spans="1:16" x14ac:dyDescent="0.2">
      <c r="A31" s="74"/>
      <c r="B31" s="103"/>
      <c r="C31" s="103"/>
      <c r="D31" s="103"/>
      <c r="E31" s="103"/>
      <c r="F31" s="103"/>
      <c r="G31" s="103"/>
      <c r="H31" s="103"/>
      <c r="I31" s="103"/>
      <c r="J31" s="103"/>
      <c r="K31" s="103"/>
      <c r="L31" s="103"/>
      <c r="M31" s="103"/>
      <c r="N31" s="103"/>
      <c r="O31" s="103"/>
      <c r="P31" s="74"/>
    </row>
    <row r="32" spans="1:16" x14ac:dyDescent="0.2">
      <c r="A32" s="74"/>
      <c r="B32" s="103"/>
      <c r="C32" s="103"/>
      <c r="D32" s="103"/>
      <c r="E32" s="103"/>
      <c r="F32" s="103"/>
      <c r="G32" s="103"/>
      <c r="H32" s="103"/>
      <c r="I32" s="103"/>
      <c r="J32" s="103"/>
      <c r="K32" s="103"/>
      <c r="L32" s="103"/>
      <c r="M32" s="103"/>
      <c r="N32" s="103"/>
      <c r="O32" s="103"/>
      <c r="P32" s="74"/>
    </row>
    <row r="33" spans="1:16" x14ac:dyDescent="0.2">
      <c r="A33" s="74"/>
      <c r="B33" s="103"/>
      <c r="C33" s="103"/>
      <c r="D33" s="103"/>
      <c r="E33" s="103"/>
      <c r="F33" s="103"/>
      <c r="G33" s="103"/>
      <c r="H33" s="103"/>
      <c r="I33" s="103"/>
      <c r="J33" s="103"/>
      <c r="K33" s="103"/>
      <c r="L33" s="103"/>
      <c r="M33" s="103"/>
      <c r="N33" s="103"/>
      <c r="O33" s="103"/>
      <c r="P33" s="74"/>
    </row>
    <row r="34" spans="1:16" x14ac:dyDescent="0.2">
      <c r="A34" s="74"/>
      <c r="B34" s="103"/>
      <c r="C34" s="103"/>
      <c r="D34" s="103"/>
      <c r="E34" s="103"/>
      <c r="F34" s="103"/>
      <c r="G34" s="103"/>
      <c r="H34" s="103"/>
      <c r="I34" s="103"/>
      <c r="J34" s="103"/>
      <c r="K34" s="103"/>
      <c r="L34" s="103"/>
      <c r="M34" s="103"/>
      <c r="N34" s="103"/>
      <c r="O34" s="103"/>
      <c r="P34" s="74"/>
    </row>
    <row r="35" spans="1:16" x14ac:dyDescent="0.2">
      <c r="A35" s="74"/>
      <c r="B35" s="103"/>
      <c r="C35" s="103"/>
      <c r="D35" s="103"/>
      <c r="E35" s="103"/>
      <c r="F35" s="103"/>
      <c r="G35" s="103"/>
      <c r="H35" s="103"/>
      <c r="I35" s="103"/>
      <c r="J35" s="103"/>
      <c r="K35" s="103"/>
      <c r="L35" s="103"/>
      <c r="M35" s="103"/>
      <c r="N35" s="103"/>
      <c r="O35" s="103"/>
      <c r="P35" s="74"/>
    </row>
    <row r="36" spans="1:16" x14ac:dyDescent="0.2">
      <c r="A36" s="74"/>
      <c r="B36" s="103"/>
      <c r="C36" s="103"/>
      <c r="D36" s="103"/>
      <c r="E36" s="103"/>
      <c r="F36" s="103"/>
      <c r="G36" s="103"/>
      <c r="H36" s="103"/>
      <c r="I36" s="103"/>
      <c r="J36" s="103"/>
      <c r="K36" s="103"/>
      <c r="L36" s="103"/>
      <c r="M36" s="103"/>
      <c r="N36" s="103"/>
      <c r="O36" s="103"/>
      <c r="P36" s="74"/>
    </row>
    <row r="37" spans="1:16" x14ac:dyDescent="0.2">
      <c r="A37" s="74"/>
      <c r="B37" s="103"/>
      <c r="C37" s="103"/>
      <c r="D37" s="103"/>
      <c r="E37" s="103"/>
      <c r="F37" s="103"/>
      <c r="G37" s="103"/>
      <c r="H37" s="103"/>
      <c r="I37" s="103"/>
      <c r="J37" s="103"/>
      <c r="K37" s="103"/>
      <c r="L37" s="103"/>
      <c r="M37" s="103"/>
      <c r="N37" s="103"/>
      <c r="O37" s="103"/>
      <c r="P37" s="74"/>
    </row>
    <row r="38" spans="1:16" x14ac:dyDescent="0.2">
      <c r="A38" s="74"/>
      <c r="B38" s="103"/>
      <c r="C38" s="103"/>
      <c r="D38" s="103"/>
      <c r="E38" s="103"/>
      <c r="F38" s="103"/>
      <c r="G38" s="103"/>
      <c r="H38" s="103"/>
      <c r="I38" s="103"/>
      <c r="J38" s="103"/>
      <c r="K38" s="103"/>
      <c r="L38" s="103"/>
      <c r="M38" s="103"/>
      <c r="N38" s="103"/>
      <c r="O38" s="103"/>
      <c r="P38" s="74"/>
    </row>
    <row r="39" spans="1:16" x14ac:dyDescent="0.2">
      <c r="A39" s="74"/>
      <c r="B39" s="103"/>
      <c r="C39" s="103"/>
      <c r="D39" s="103"/>
      <c r="E39" s="103"/>
      <c r="F39" s="103"/>
      <c r="G39" s="103"/>
      <c r="H39" s="103"/>
      <c r="I39" s="103"/>
      <c r="J39" s="103"/>
      <c r="K39" s="103"/>
      <c r="L39" s="103"/>
      <c r="M39" s="103"/>
      <c r="N39" s="103"/>
      <c r="O39" s="103"/>
      <c r="P39" s="74"/>
    </row>
    <row r="40" spans="1:16" x14ac:dyDescent="0.2">
      <c r="A40" s="74"/>
      <c r="B40" s="103"/>
      <c r="C40" s="103"/>
      <c r="D40" s="103"/>
      <c r="E40" s="103"/>
      <c r="F40" s="103"/>
      <c r="G40" s="103"/>
      <c r="H40" s="103"/>
      <c r="I40" s="103"/>
      <c r="J40" s="103"/>
      <c r="K40" s="103"/>
      <c r="L40" s="103"/>
      <c r="M40" s="103"/>
      <c r="N40" s="103"/>
      <c r="O40" s="103"/>
      <c r="P40" s="74"/>
    </row>
    <row r="41" spans="1:16" x14ac:dyDescent="0.2">
      <c r="A41" s="74"/>
      <c r="B41" s="103"/>
      <c r="C41" s="103"/>
      <c r="D41" s="103"/>
      <c r="E41" s="103"/>
      <c r="F41" s="103"/>
      <c r="G41" s="103"/>
      <c r="H41" s="103"/>
      <c r="I41" s="103"/>
      <c r="J41" s="103"/>
      <c r="K41" s="103"/>
      <c r="L41" s="103"/>
      <c r="M41" s="103"/>
      <c r="N41" s="103"/>
      <c r="O41" s="103"/>
      <c r="P41" s="74"/>
    </row>
    <row r="42" spans="1:16" x14ac:dyDescent="0.2">
      <c r="A42" s="74"/>
      <c r="B42" s="103"/>
      <c r="C42" s="103"/>
      <c r="D42" s="103"/>
      <c r="E42" s="103"/>
      <c r="F42" s="103"/>
      <c r="G42" s="103"/>
      <c r="H42" s="103"/>
      <c r="I42" s="103"/>
      <c r="J42" s="103"/>
      <c r="K42" s="103"/>
      <c r="L42" s="103"/>
      <c r="M42" s="103"/>
      <c r="N42" s="103"/>
      <c r="O42" s="103"/>
      <c r="P42" s="74"/>
    </row>
    <row r="43" spans="1:16" x14ac:dyDescent="0.2">
      <c r="A43" s="74"/>
      <c r="B43" s="103"/>
      <c r="C43" s="103"/>
      <c r="D43" s="103"/>
      <c r="E43" s="103"/>
      <c r="F43" s="103"/>
      <c r="G43" s="103"/>
      <c r="H43" s="103"/>
      <c r="I43" s="103"/>
      <c r="J43" s="103"/>
      <c r="K43" s="103"/>
      <c r="L43" s="103"/>
      <c r="M43" s="103"/>
      <c r="N43" s="103"/>
      <c r="O43" s="103"/>
      <c r="P43" s="74"/>
    </row>
    <row r="44" spans="1:16" x14ac:dyDescent="0.2">
      <c r="A44" s="74"/>
      <c r="B44" s="103"/>
      <c r="C44" s="103"/>
      <c r="D44" s="103"/>
      <c r="E44" s="103"/>
      <c r="F44" s="103"/>
      <c r="G44" s="103"/>
      <c r="H44" s="103"/>
      <c r="I44" s="103"/>
      <c r="J44" s="103"/>
      <c r="K44" s="103"/>
      <c r="L44" s="103"/>
      <c r="M44" s="103"/>
      <c r="N44" s="103"/>
      <c r="O44" s="103"/>
      <c r="P44" s="74"/>
    </row>
    <row r="45" spans="1:16" x14ac:dyDescent="0.2">
      <c r="A45" s="74"/>
      <c r="B45" s="103"/>
      <c r="C45" s="103"/>
      <c r="D45" s="103"/>
      <c r="E45" s="103"/>
      <c r="F45" s="103"/>
      <c r="G45" s="103"/>
      <c r="H45" s="103"/>
      <c r="I45" s="103"/>
      <c r="J45" s="103"/>
      <c r="K45" s="103"/>
      <c r="L45" s="103"/>
      <c r="M45" s="103"/>
      <c r="N45" s="103"/>
      <c r="O45" s="103"/>
      <c r="P45" s="74"/>
    </row>
    <row r="46" spans="1:16" x14ac:dyDescent="0.2">
      <c r="A46" s="74"/>
      <c r="B46" s="103"/>
      <c r="C46" s="103"/>
      <c r="D46" s="103"/>
      <c r="E46" s="103"/>
      <c r="F46" s="103"/>
      <c r="G46" s="103"/>
      <c r="H46" s="103"/>
      <c r="I46" s="103"/>
      <c r="J46" s="103"/>
      <c r="K46" s="103"/>
      <c r="L46" s="103"/>
      <c r="M46" s="103"/>
      <c r="N46" s="103"/>
      <c r="O46" s="103"/>
      <c r="P46" s="74"/>
    </row>
    <row r="47" spans="1:16" x14ac:dyDescent="0.2">
      <c r="A47" s="74"/>
      <c r="B47" s="103"/>
      <c r="C47" s="103"/>
      <c r="D47" s="103"/>
      <c r="E47" s="103"/>
      <c r="F47" s="103"/>
      <c r="G47" s="103"/>
      <c r="H47" s="103"/>
      <c r="I47" s="103"/>
      <c r="J47" s="103"/>
      <c r="K47" s="103"/>
      <c r="L47" s="103"/>
      <c r="M47" s="103"/>
      <c r="N47" s="103"/>
      <c r="O47" s="103"/>
      <c r="P47" s="74"/>
    </row>
    <row r="48" spans="1:16" x14ac:dyDescent="0.2">
      <c r="A48" s="74"/>
      <c r="B48" s="103"/>
      <c r="C48" s="103"/>
      <c r="D48" s="103"/>
      <c r="E48" s="103"/>
      <c r="F48" s="103"/>
      <c r="G48" s="103"/>
      <c r="H48" s="103"/>
      <c r="I48" s="103"/>
      <c r="J48" s="103"/>
      <c r="K48" s="103"/>
      <c r="L48" s="103"/>
      <c r="M48" s="103"/>
      <c r="N48" s="103"/>
      <c r="O48" s="103"/>
      <c r="P48" s="74"/>
    </row>
    <row r="49" spans="1:16" x14ac:dyDescent="0.2">
      <c r="A49" s="74"/>
      <c r="B49" s="103"/>
      <c r="C49" s="103"/>
      <c r="D49" s="103"/>
      <c r="E49" s="103"/>
      <c r="F49" s="103"/>
      <c r="G49" s="103"/>
      <c r="H49" s="103"/>
      <c r="I49" s="103"/>
      <c r="J49" s="103"/>
      <c r="K49" s="103"/>
      <c r="L49" s="103"/>
      <c r="M49" s="103"/>
      <c r="N49" s="103"/>
      <c r="O49" s="103"/>
      <c r="P49" s="74"/>
    </row>
    <row r="50" spans="1:16" x14ac:dyDescent="0.2">
      <c r="A50" s="74"/>
      <c r="B50" s="103"/>
      <c r="C50" s="103"/>
      <c r="D50" s="103"/>
      <c r="E50" s="103"/>
      <c r="F50" s="103"/>
      <c r="G50" s="103"/>
      <c r="H50" s="103"/>
      <c r="I50" s="103"/>
      <c r="J50" s="103"/>
      <c r="K50" s="103"/>
      <c r="L50" s="103"/>
      <c r="M50" s="103"/>
      <c r="N50" s="103"/>
      <c r="O50" s="103"/>
      <c r="P50" s="74"/>
    </row>
    <row r="51" spans="1:16" x14ac:dyDescent="0.2">
      <c r="A51" s="74"/>
      <c r="B51" s="103"/>
      <c r="C51" s="103"/>
      <c r="D51" s="103"/>
      <c r="E51" s="103"/>
      <c r="F51" s="103"/>
      <c r="G51" s="103"/>
      <c r="H51" s="103"/>
      <c r="I51" s="103"/>
      <c r="J51" s="103"/>
      <c r="K51" s="103"/>
      <c r="L51" s="103"/>
      <c r="M51" s="103"/>
      <c r="N51" s="103"/>
      <c r="O51" s="103"/>
      <c r="P51" s="74"/>
    </row>
    <row r="52" spans="1:16" x14ac:dyDescent="0.2">
      <c r="A52" s="74"/>
      <c r="B52" s="103"/>
      <c r="C52" s="103"/>
      <c r="D52" s="103"/>
      <c r="E52" s="103"/>
      <c r="F52" s="103"/>
      <c r="G52" s="103"/>
      <c r="H52" s="103"/>
      <c r="I52" s="103"/>
      <c r="J52" s="103"/>
      <c r="K52" s="103"/>
      <c r="L52" s="103"/>
      <c r="M52" s="103"/>
      <c r="N52" s="103"/>
      <c r="O52" s="103"/>
      <c r="P52" s="74"/>
    </row>
    <row r="53" spans="1:16" x14ac:dyDescent="0.2">
      <c r="A53" s="74"/>
      <c r="B53" s="103"/>
      <c r="C53" s="103"/>
      <c r="D53" s="103"/>
      <c r="E53" s="103"/>
      <c r="F53" s="103"/>
      <c r="G53" s="103"/>
      <c r="H53" s="103"/>
      <c r="I53" s="103"/>
      <c r="J53" s="103"/>
      <c r="K53" s="103"/>
      <c r="L53" s="103"/>
      <c r="M53" s="103"/>
      <c r="N53" s="103"/>
      <c r="O53" s="103"/>
      <c r="P53" s="74"/>
    </row>
    <row r="54" spans="1:16" x14ac:dyDescent="0.2">
      <c r="A54" s="74"/>
      <c r="B54" s="103"/>
      <c r="C54" s="103"/>
      <c r="D54" s="103"/>
      <c r="E54" s="103"/>
      <c r="F54" s="103"/>
      <c r="G54" s="103"/>
      <c r="H54" s="103"/>
      <c r="I54" s="103"/>
      <c r="J54" s="103"/>
      <c r="K54" s="103"/>
      <c r="L54" s="103"/>
      <c r="M54" s="103"/>
      <c r="N54" s="103"/>
      <c r="O54" s="103"/>
      <c r="P54" s="74"/>
    </row>
    <row r="55" spans="1:16" x14ac:dyDescent="0.2">
      <c r="A55" s="74"/>
      <c r="B55" s="103"/>
      <c r="C55" s="103"/>
      <c r="D55" s="103"/>
      <c r="E55" s="103"/>
      <c r="F55" s="103"/>
      <c r="G55" s="103"/>
      <c r="H55" s="103"/>
      <c r="I55" s="103"/>
      <c r="J55" s="103"/>
      <c r="K55" s="103"/>
      <c r="L55" s="103"/>
      <c r="M55" s="103"/>
      <c r="N55" s="103"/>
      <c r="O55" s="103"/>
      <c r="P55" s="74"/>
    </row>
    <row r="56" spans="1:16" x14ac:dyDescent="0.2">
      <c r="A56" s="74"/>
      <c r="B56" s="103"/>
      <c r="C56" s="103"/>
      <c r="D56" s="103"/>
      <c r="E56" s="103"/>
      <c r="F56" s="103"/>
      <c r="G56" s="103"/>
      <c r="H56" s="103"/>
      <c r="I56" s="103"/>
      <c r="J56" s="103"/>
      <c r="K56" s="103"/>
      <c r="L56" s="103"/>
      <c r="M56" s="103"/>
      <c r="N56" s="103"/>
      <c r="O56" s="103"/>
      <c r="P56" s="74"/>
    </row>
    <row r="57" spans="1:16" x14ac:dyDescent="0.2">
      <c r="A57" s="74"/>
      <c r="B57" s="103"/>
      <c r="C57" s="103"/>
      <c r="D57" s="103"/>
      <c r="E57" s="103"/>
      <c r="F57" s="103"/>
      <c r="G57" s="103"/>
      <c r="H57" s="103"/>
      <c r="I57" s="103"/>
      <c r="J57" s="103"/>
      <c r="K57" s="103"/>
      <c r="L57" s="103"/>
      <c r="M57" s="103"/>
      <c r="N57" s="103"/>
      <c r="O57" s="103"/>
      <c r="P57" s="74"/>
    </row>
    <row r="58" spans="1:16" x14ac:dyDescent="0.2">
      <c r="A58" s="74"/>
      <c r="B58" s="103"/>
      <c r="C58" s="103"/>
      <c r="D58" s="103"/>
      <c r="E58" s="103"/>
      <c r="F58" s="103"/>
      <c r="G58" s="103"/>
      <c r="H58" s="103"/>
      <c r="I58" s="103"/>
      <c r="J58" s="103"/>
      <c r="K58" s="103"/>
      <c r="L58" s="103"/>
      <c r="M58" s="103"/>
      <c r="N58" s="103"/>
      <c r="O58" s="103"/>
      <c r="P58" s="74"/>
    </row>
    <row r="59" spans="1:16" x14ac:dyDescent="0.2">
      <c r="A59" s="74"/>
      <c r="B59" s="103"/>
      <c r="C59" s="103"/>
      <c r="D59" s="103"/>
      <c r="E59" s="103"/>
      <c r="F59" s="103"/>
      <c r="G59" s="103"/>
      <c r="H59" s="103"/>
      <c r="I59" s="103"/>
      <c r="J59" s="103"/>
      <c r="K59" s="103"/>
      <c r="L59" s="103"/>
      <c r="M59" s="103"/>
      <c r="N59" s="103"/>
      <c r="O59" s="103"/>
      <c r="P59" s="74"/>
    </row>
    <row r="60" spans="1:16" x14ac:dyDescent="0.2">
      <c r="A60" s="74"/>
      <c r="B60" s="103"/>
      <c r="C60" s="103"/>
      <c r="D60" s="103"/>
      <c r="E60" s="103"/>
      <c r="F60" s="103"/>
      <c r="G60" s="103"/>
      <c r="H60" s="103"/>
      <c r="I60" s="103"/>
      <c r="J60" s="103"/>
      <c r="K60" s="103"/>
      <c r="L60" s="103"/>
      <c r="M60" s="103"/>
      <c r="N60" s="103"/>
      <c r="O60" s="103"/>
      <c r="P60" s="74"/>
    </row>
    <row r="61" spans="1:16" x14ac:dyDescent="0.2">
      <c r="A61" s="74"/>
      <c r="B61" s="103"/>
      <c r="C61" s="103"/>
      <c r="D61" s="103"/>
      <c r="E61" s="103"/>
      <c r="F61" s="103"/>
      <c r="G61" s="103"/>
      <c r="H61" s="103"/>
      <c r="I61" s="103"/>
      <c r="J61" s="103"/>
      <c r="K61" s="103"/>
      <c r="L61" s="103"/>
      <c r="M61" s="103"/>
      <c r="N61" s="103"/>
      <c r="O61" s="103"/>
      <c r="P61" s="74"/>
    </row>
    <row r="62" spans="1:16" x14ac:dyDescent="0.2">
      <c r="A62" s="74"/>
      <c r="B62" s="103"/>
      <c r="C62" s="103"/>
      <c r="D62" s="103"/>
      <c r="E62" s="103"/>
      <c r="F62" s="103"/>
      <c r="G62" s="103"/>
      <c r="H62" s="103"/>
      <c r="I62" s="103"/>
      <c r="J62" s="103"/>
      <c r="K62" s="103"/>
      <c r="L62" s="103"/>
      <c r="M62" s="103"/>
      <c r="N62" s="103"/>
      <c r="O62" s="103"/>
      <c r="P62" s="74"/>
    </row>
    <row r="63" spans="1:16" ht="12.1" customHeight="1" x14ac:dyDescent="0.2">
      <c r="A63" s="74"/>
      <c r="B63" s="103"/>
      <c r="C63" s="103"/>
      <c r="D63" s="103"/>
      <c r="E63" s="103"/>
      <c r="F63" s="103"/>
      <c r="G63" s="103"/>
      <c r="H63" s="103"/>
      <c r="I63" s="103"/>
      <c r="J63" s="103"/>
      <c r="K63" s="103"/>
      <c r="L63" s="103"/>
      <c r="M63" s="103"/>
      <c r="N63" s="103"/>
      <c r="O63" s="103"/>
      <c r="P63" s="74"/>
    </row>
    <row r="64" spans="1:16" ht="12.75" customHeight="1" x14ac:dyDescent="0.2">
      <c r="A64" s="74"/>
      <c r="B64" s="104"/>
      <c r="C64" s="104"/>
      <c r="D64" s="104"/>
      <c r="E64" s="104"/>
      <c r="F64" s="104"/>
      <c r="G64" s="104"/>
      <c r="H64" s="104"/>
      <c r="I64" s="104"/>
      <c r="J64" s="104"/>
      <c r="K64" s="104"/>
      <c r="L64" s="10"/>
      <c r="M64" s="246" t="s">
        <v>142</v>
      </c>
      <c r="N64" s="278"/>
      <c r="O64" s="103"/>
      <c r="P64" s="74"/>
    </row>
    <row r="65" spans="1:16" x14ac:dyDescent="0.2">
      <c r="A65" s="74"/>
      <c r="B65" s="104"/>
      <c r="C65" s="104"/>
      <c r="D65" s="104"/>
      <c r="E65" s="104"/>
      <c r="F65" s="104"/>
      <c r="G65" s="104"/>
      <c r="H65" s="104"/>
      <c r="I65" s="104"/>
      <c r="J65" s="104"/>
      <c r="K65" s="104"/>
      <c r="L65" s="10"/>
      <c r="M65" s="215" t="s">
        <v>143</v>
      </c>
      <c r="N65" s="264"/>
      <c r="O65" s="103"/>
      <c r="P65" s="74"/>
    </row>
    <row r="66" spans="1:16" x14ac:dyDescent="0.2">
      <c r="A66" s="74"/>
      <c r="B66" s="104"/>
      <c r="C66" s="104"/>
      <c r="D66" s="104"/>
      <c r="E66" s="104"/>
      <c r="F66" s="104"/>
      <c r="G66" s="104"/>
      <c r="H66" s="104"/>
      <c r="I66" s="104"/>
      <c r="J66" s="104"/>
      <c r="K66" s="104"/>
      <c r="L66" s="10"/>
      <c r="M66" s="217">
        <v>44592</v>
      </c>
      <c r="N66" s="279"/>
      <c r="O66" s="103"/>
      <c r="P66" s="74"/>
    </row>
    <row r="67" spans="1:16" x14ac:dyDescent="0.2">
      <c r="A67" s="74"/>
      <c r="B67" s="104"/>
      <c r="C67" s="104"/>
      <c r="D67" s="104"/>
      <c r="E67" s="104"/>
      <c r="F67" s="104"/>
      <c r="G67" s="104"/>
      <c r="H67" s="104"/>
      <c r="I67" s="104"/>
      <c r="J67" s="104"/>
      <c r="K67" s="104"/>
      <c r="L67" s="10"/>
      <c r="M67" s="226" t="s">
        <v>144</v>
      </c>
      <c r="N67" s="275"/>
      <c r="O67" s="103"/>
      <c r="P67" s="74"/>
    </row>
    <row r="68" spans="1:16" ht="5.95" customHeight="1" x14ac:dyDescent="0.2">
      <c r="A68" s="74"/>
      <c r="B68" s="104"/>
      <c r="C68" s="104"/>
      <c r="D68" s="104"/>
      <c r="E68" s="104"/>
      <c r="F68" s="104"/>
      <c r="G68" s="104"/>
      <c r="H68" s="104"/>
      <c r="I68" s="104"/>
      <c r="J68" s="104"/>
      <c r="K68" s="104"/>
      <c r="L68" s="103"/>
      <c r="M68" s="103"/>
      <c r="N68" s="103"/>
      <c r="O68" s="103"/>
      <c r="P68" s="74"/>
    </row>
    <row r="69" spans="1:16" x14ac:dyDescent="0.2">
      <c r="A69" s="74"/>
      <c r="B69" s="74"/>
      <c r="C69" s="74"/>
      <c r="D69" s="74"/>
      <c r="E69" s="74"/>
      <c r="F69" s="74"/>
      <c r="G69" s="74"/>
      <c r="H69" s="74"/>
      <c r="I69" s="74"/>
      <c r="J69" s="74"/>
      <c r="K69" s="74"/>
      <c r="L69" s="74"/>
      <c r="M69" s="74"/>
      <c r="N69" s="74"/>
      <c r="O69" s="74"/>
      <c r="P69" s="74"/>
    </row>
    <row r="70" spans="1:16" x14ac:dyDescent="0.2">
      <c r="A70" s="74"/>
      <c r="B70" s="74"/>
      <c r="C70" s="74"/>
      <c r="D70" s="74"/>
      <c r="E70" s="74"/>
      <c r="F70" s="74"/>
      <c r="G70" s="74"/>
      <c r="H70" s="74"/>
      <c r="I70" s="74"/>
      <c r="J70" s="74"/>
      <c r="K70" s="74"/>
      <c r="L70" s="74"/>
      <c r="O70" s="74"/>
    </row>
    <row r="71" spans="1:16" x14ac:dyDescent="0.2">
      <c r="A71" s="74"/>
      <c r="B71" s="74"/>
      <c r="C71" s="74"/>
      <c r="D71" s="74"/>
      <c r="E71" s="74"/>
      <c r="F71" s="74"/>
      <c r="G71" s="74"/>
      <c r="H71" s="74"/>
      <c r="I71" s="74"/>
      <c r="J71" s="74"/>
      <c r="K71" s="74"/>
      <c r="L71" s="74"/>
      <c r="O71" s="74"/>
    </row>
    <row r="72" spans="1:16" x14ac:dyDescent="0.2">
      <c r="A72" s="74"/>
      <c r="B72" s="74"/>
      <c r="C72" s="74"/>
      <c r="D72" s="74"/>
      <c r="E72" s="74"/>
      <c r="F72" s="74"/>
      <c r="G72" s="74"/>
      <c r="H72" s="74"/>
      <c r="I72" s="74"/>
      <c r="J72" s="74"/>
      <c r="K72" s="74"/>
      <c r="L72" s="74"/>
      <c r="O72" s="74"/>
    </row>
    <row r="73" spans="1:16" x14ac:dyDescent="0.2">
      <c r="A73" s="74"/>
      <c r="B73" s="74"/>
      <c r="C73" s="74"/>
      <c r="D73" s="74"/>
      <c r="E73" s="74"/>
      <c r="F73" s="74"/>
      <c r="G73" s="74"/>
      <c r="H73" s="74"/>
      <c r="I73" s="74"/>
      <c r="J73" s="74"/>
      <c r="K73" s="74"/>
      <c r="L73" s="74"/>
      <c r="O73" s="74"/>
    </row>
    <row r="74" spans="1:16" x14ac:dyDescent="0.2">
      <c r="A74" s="74"/>
      <c r="B74" s="74"/>
      <c r="C74" s="74"/>
      <c r="D74" s="74"/>
      <c r="E74" s="74"/>
      <c r="F74" s="74"/>
      <c r="G74" s="74"/>
      <c r="H74" s="74"/>
      <c r="I74" s="74"/>
      <c r="J74" s="74"/>
      <c r="K74" s="74"/>
      <c r="L74" s="74"/>
      <c r="M74" s="74"/>
      <c r="N74" s="74"/>
      <c r="O74" s="74"/>
    </row>
    <row r="75" spans="1:16" x14ac:dyDescent="0.2">
      <c r="A75" s="74"/>
      <c r="B75" s="74"/>
      <c r="C75" s="74"/>
      <c r="D75" s="74"/>
      <c r="E75" s="74"/>
      <c r="F75" s="74"/>
      <c r="G75" s="74"/>
      <c r="H75" s="74"/>
      <c r="I75" s="74"/>
      <c r="J75" s="74"/>
      <c r="K75" s="74"/>
      <c r="L75" s="74"/>
      <c r="M75" s="74"/>
      <c r="N75" s="74"/>
      <c r="O75" s="74"/>
    </row>
    <row r="76" spans="1:16" x14ac:dyDescent="0.2">
      <c r="A76" s="74"/>
      <c r="B76" s="74"/>
      <c r="C76" s="74"/>
      <c r="D76" s="74"/>
      <c r="E76" s="74"/>
      <c r="F76" s="74"/>
      <c r="G76" s="74"/>
      <c r="H76" s="74"/>
      <c r="I76" s="74"/>
      <c r="J76" s="74"/>
      <c r="K76" s="74"/>
      <c r="L76" s="74"/>
      <c r="M76" s="74"/>
      <c r="N76" s="74"/>
      <c r="O76" s="74"/>
    </row>
    <row r="77" spans="1:16" x14ac:dyDescent="0.2">
      <c r="A77" s="74"/>
      <c r="B77" s="74"/>
      <c r="C77" s="74"/>
      <c r="D77" s="74"/>
      <c r="E77" s="74"/>
      <c r="F77" s="74"/>
      <c r="G77" s="74"/>
      <c r="H77" s="74"/>
      <c r="I77" s="74"/>
      <c r="J77" s="74"/>
      <c r="K77" s="74"/>
      <c r="L77" s="74"/>
      <c r="M77" s="74"/>
      <c r="N77" s="74"/>
      <c r="O77" s="74"/>
    </row>
    <row r="78" spans="1:16" x14ac:dyDescent="0.2">
      <c r="A78" s="74"/>
      <c r="B78" s="74"/>
      <c r="C78" s="74"/>
      <c r="D78" s="74"/>
      <c r="E78" s="74"/>
      <c r="F78" s="74"/>
      <c r="G78" s="74"/>
      <c r="H78" s="74"/>
      <c r="I78" s="74"/>
      <c r="J78" s="74"/>
      <c r="K78" s="74"/>
      <c r="L78" s="74"/>
      <c r="M78" s="74"/>
      <c r="N78" s="74"/>
      <c r="O78" s="74"/>
    </row>
    <row r="79" spans="1:16" x14ac:dyDescent="0.2">
      <c r="A79" s="74"/>
      <c r="B79" s="74"/>
      <c r="C79" s="74"/>
      <c r="D79" s="74"/>
      <c r="E79" s="74"/>
      <c r="F79" s="74"/>
      <c r="G79" s="74"/>
      <c r="H79" s="74"/>
      <c r="I79" s="74"/>
      <c r="J79" s="74"/>
      <c r="K79" s="74"/>
      <c r="L79" s="74"/>
      <c r="M79" s="74"/>
      <c r="N79" s="74"/>
      <c r="O79" s="74"/>
    </row>
    <row r="80" spans="1:16" x14ac:dyDescent="0.2">
      <c r="A80" s="74"/>
      <c r="B80" s="74"/>
      <c r="C80" s="74"/>
      <c r="D80" s="74"/>
      <c r="E80" s="74"/>
      <c r="F80" s="74"/>
      <c r="G80" s="74"/>
      <c r="H80" s="74"/>
      <c r="I80" s="74"/>
      <c r="J80" s="74"/>
      <c r="K80" s="74"/>
      <c r="L80" s="74"/>
      <c r="M80" s="74"/>
      <c r="N80" s="74"/>
      <c r="O80" s="74"/>
    </row>
    <row r="81" spans="1:15" x14ac:dyDescent="0.2">
      <c r="A81" s="74"/>
      <c r="B81" s="74"/>
      <c r="C81" s="74"/>
      <c r="D81" s="74"/>
      <c r="E81" s="74"/>
      <c r="F81" s="74"/>
      <c r="G81" s="74"/>
      <c r="H81" s="74"/>
      <c r="I81" s="74"/>
      <c r="J81" s="74"/>
      <c r="K81" s="74"/>
      <c r="L81" s="74"/>
      <c r="M81" s="74"/>
      <c r="N81" s="74"/>
      <c r="O81" s="74"/>
    </row>
    <row r="82" spans="1:15" x14ac:dyDescent="0.2">
      <c r="A82" s="74"/>
      <c r="B82" s="74"/>
      <c r="C82" s="74"/>
      <c r="D82" s="74"/>
      <c r="E82" s="74"/>
      <c r="F82" s="74"/>
      <c r="G82" s="74"/>
      <c r="H82" s="74"/>
      <c r="I82" s="74"/>
      <c r="J82" s="74"/>
      <c r="K82" s="74"/>
      <c r="L82" s="74"/>
      <c r="M82" s="74"/>
      <c r="N82" s="74"/>
      <c r="O82" s="74"/>
    </row>
    <row r="83" spans="1:15" x14ac:dyDescent="0.2">
      <c r="A83" s="74"/>
      <c r="B83" s="74"/>
      <c r="C83" s="74"/>
      <c r="D83" s="74"/>
      <c r="E83" s="74"/>
      <c r="F83" s="74"/>
      <c r="G83" s="74"/>
      <c r="H83" s="74"/>
      <c r="I83" s="74"/>
      <c r="J83" s="74"/>
      <c r="K83" s="74"/>
      <c r="L83" s="74"/>
      <c r="M83" s="74"/>
      <c r="N83" s="74"/>
      <c r="O83" s="74"/>
    </row>
    <row r="84" spans="1:15" x14ac:dyDescent="0.2">
      <c r="A84" s="74"/>
      <c r="B84" s="74"/>
      <c r="C84" s="74"/>
      <c r="D84" s="74"/>
      <c r="E84" s="74"/>
      <c r="F84" s="74"/>
      <c r="G84" s="74"/>
      <c r="H84" s="74"/>
      <c r="I84" s="74"/>
      <c r="J84" s="74"/>
      <c r="K84" s="74"/>
      <c r="L84" s="74"/>
      <c r="M84" s="74"/>
      <c r="N84" s="74"/>
      <c r="O84" s="74"/>
    </row>
    <row r="85" spans="1:15" x14ac:dyDescent="0.2">
      <c r="A85" s="74"/>
      <c r="B85" s="74"/>
      <c r="C85" s="74"/>
      <c r="D85" s="74"/>
      <c r="E85" s="74"/>
      <c r="F85" s="74"/>
      <c r="G85" s="74"/>
      <c r="H85" s="74"/>
      <c r="I85" s="74"/>
      <c r="J85" s="74"/>
      <c r="K85" s="74"/>
      <c r="L85" s="74"/>
      <c r="M85" s="74"/>
      <c r="N85" s="74"/>
      <c r="O85" s="74"/>
    </row>
    <row r="86" spans="1:15" x14ac:dyDescent="0.2">
      <c r="A86" s="74"/>
      <c r="B86" s="74"/>
      <c r="C86" s="74"/>
      <c r="D86" s="74"/>
      <c r="E86" s="74"/>
      <c r="F86" s="74"/>
      <c r="G86" s="74"/>
      <c r="H86" s="74"/>
      <c r="I86" s="74"/>
      <c r="J86" s="74"/>
      <c r="K86" s="74"/>
      <c r="L86" s="74"/>
      <c r="M86" s="74"/>
      <c r="N86" s="74"/>
      <c r="O86" s="74"/>
    </row>
    <row r="87" spans="1:15" x14ac:dyDescent="0.2">
      <c r="A87" s="74"/>
      <c r="B87" s="74"/>
      <c r="C87" s="74"/>
      <c r="D87" s="74"/>
      <c r="E87" s="74"/>
      <c r="F87" s="74"/>
      <c r="G87" s="74"/>
      <c r="H87" s="74"/>
      <c r="I87" s="74"/>
      <c r="J87" s="74"/>
      <c r="K87" s="74"/>
      <c r="L87" s="74"/>
      <c r="M87" s="74"/>
      <c r="N87" s="74"/>
      <c r="O87" s="74"/>
    </row>
    <row r="88" spans="1:15" x14ac:dyDescent="0.2">
      <c r="A88" s="74"/>
      <c r="B88" s="74"/>
      <c r="C88" s="74"/>
      <c r="D88" s="74"/>
      <c r="E88" s="74"/>
      <c r="F88" s="74"/>
      <c r="G88" s="74"/>
      <c r="H88" s="74"/>
      <c r="I88" s="74"/>
      <c r="J88" s="74"/>
      <c r="K88" s="74"/>
      <c r="L88" s="74"/>
      <c r="M88" s="74"/>
      <c r="N88" s="74"/>
      <c r="O88" s="74"/>
    </row>
    <row r="89" spans="1:15" x14ac:dyDescent="0.2">
      <c r="A89" s="74"/>
      <c r="B89" s="74"/>
      <c r="C89" s="74"/>
      <c r="D89" s="74"/>
      <c r="E89" s="74"/>
      <c r="F89" s="74"/>
      <c r="G89" s="74"/>
      <c r="H89" s="74"/>
      <c r="I89" s="74"/>
      <c r="J89" s="74"/>
      <c r="K89" s="74"/>
      <c r="L89" s="74"/>
      <c r="M89" s="74"/>
      <c r="N89" s="74"/>
      <c r="O89" s="74"/>
    </row>
    <row r="90" spans="1:15" x14ac:dyDescent="0.2">
      <c r="A90" s="74"/>
      <c r="B90" s="74"/>
      <c r="C90" s="74"/>
      <c r="D90" s="74"/>
      <c r="E90" s="74"/>
      <c r="F90" s="74"/>
      <c r="G90" s="74"/>
      <c r="H90" s="74"/>
      <c r="I90" s="74"/>
      <c r="J90" s="74"/>
      <c r="K90" s="74"/>
      <c r="L90" s="74"/>
      <c r="M90" s="74"/>
      <c r="N90" s="74"/>
      <c r="O90" s="74"/>
    </row>
    <row r="91" spans="1:15" x14ac:dyDescent="0.2">
      <c r="A91" s="74"/>
      <c r="B91" s="74"/>
      <c r="C91" s="74"/>
      <c r="D91" s="74"/>
      <c r="E91" s="74"/>
      <c r="F91" s="74"/>
      <c r="G91" s="74"/>
      <c r="H91" s="74"/>
      <c r="I91" s="74"/>
      <c r="J91" s="74"/>
      <c r="K91" s="74"/>
      <c r="L91" s="74"/>
      <c r="M91" s="74"/>
      <c r="N91" s="74"/>
      <c r="O91" s="74"/>
    </row>
    <row r="92" spans="1:15" x14ac:dyDescent="0.2">
      <c r="A92" s="74"/>
      <c r="B92" s="74"/>
      <c r="C92" s="74"/>
      <c r="D92" s="74"/>
      <c r="E92" s="74"/>
      <c r="F92" s="74"/>
      <c r="G92" s="74"/>
      <c r="H92" s="74"/>
      <c r="I92" s="74"/>
      <c r="J92" s="74"/>
      <c r="K92" s="74"/>
      <c r="L92" s="74"/>
      <c r="M92" s="74"/>
      <c r="N92" s="74"/>
      <c r="O92" s="74"/>
    </row>
    <row r="93" spans="1:15" x14ac:dyDescent="0.2">
      <c r="A93" s="74"/>
      <c r="B93" s="74"/>
      <c r="C93" s="74"/>
      <c r="D93" s="74"/>
      <c r="E93" s="74"/>
      <c r="F93" s="74"/>
      <c r="G93" s="74"/>
      <c r="H93" s="74"/>
      <c r="I93" s="74"/>
      <c r="J93" s="74"/>
      <c r="K93" s="74"/>
      <c r="L93" s="74"/>
      <c r="M93" s="74"/>
      <c r="N93" s="74"/>
      <c r="O93" s="74"/>
    </row>
    <row r="94" spans="1:15" x14ac:dyDescent="0.2">
      <c r="A94" s="74"/>
      <c r="B94" s="74"/>
      <c r="C94" s="74"/>
      <c r="D94" s="74"/>
      <c r="E94" s="74"/>
      <c r="F94" s="74"/>
      <c r="G94" s="74"/>
      <c r="H94" s="74"/>
      <c r="I94" s="74"/>
      <c r="J94" s="74"/>
      <c r="K94" s="74"/>
      <c r="L94" s="74"/>
      <c r="M94" s="74"/>
      <c r="N94" s="74"/>
      <c r="O94" s="74"/>
    </row>
    <row r="95" spans="1:15" x14ac:dyDescent="0.2">
      <c r="A95" s="74"/>
      <c r="B95" s="74"/>
      <c r="C95" s="74"/>
      <c r="D95" s="74"/>
      <c r="E95" s="74"/>
      <c r="F95" s="74"/>
      <c r="G95" s="74"/>
      <c r="H95" s="74"/>
      <c r="I95" s="74"/>
      <c r="J95" s="74"/>
      <c r="K95" s="74"/>
      <c r="L95" s="74"/>
      <c r="M95" s="74"/>
      <c r="N95" s="74"/>
      <c r="O95" s="74"/>
    </row>
    <row r="96" spans="1:15" x14ac:dyDescent="0.2">
      <c r="A96" s="74"/>
      <c r="B96" s="74"/>
      <c r="C96" s="74"/>
      <c r="D96" s="74"/>
      <c r="E96" s="74"/>
      <c r="F96" s="74"/>
      <c r="G96" s="74"/>
      <c r="H96" s="74"/>
      <c r="I96" s="74"/>
      <c r="J96" s="74"/>
      <c r="K96" s="74"/>
      <c r="L96" s="74"/>
      <c r="M96" s="74"/>
      <c r="N96" s="74"/>
      <c r="O96" s="74"/>
    </row>
    <row r="97" spans="1:15" x14ac:dyDescent="0.2">
      <c r="A97" s="74"/>
      <c r="B97" s="74"/>
      <c r="C97" s="74"/>
      <c r="D97" s="74"/>
      <c r="E97" s="74"/>
      <c r="F97" s="74"/>
      <c r="G97" s="74"/>
      <c r="H97" s="74"/>
      <c r="I97" s="74"/>
      <c r="J97" s="74"/>
      <c r="K97" s="74"/>
      <c r="L97" s="74"/>
      <c r="M97" s="74"/>
      <c r="N97" s="74"/>
      <c r="O97" s="74"/>
    </row>
    <row r="98" spans="1:15" x14ac:dyDescent="0.2">
      <c r="A98" s="74"/>
      <c r="B98" s="74"/>
      <c r="C98" s="74"/>
      <c r="D98" s="74"/>
      <c r="E98" s="74"/>
      <c r="F98" s="74"/>
      <c r="G98" s="74"/>
      <c r="H98" s="74"/>
      <c r="I98" s="74"/>
      <c r="J98" s="74"/>
      <c r="K98" s="74"/>
      <c r="L98" s="74"/>
      <c r="M98" s="74"/>
      <c r="N98" s="74"/>
      <c r="O98" s="74"/>
    </row>
    <row r="99" spans="1:15" x14ac:dyDescent="0.2">
      <c r="A99" s="74"/>
      <c r="B99" s="74"/>
      <c r="C99" s="74"/>
      <c r="D99" s="74"/>
      <c r="E99" s="74"/>
      <c r="F99" s="74"/>
      <c r="G99" s="74"/>
      <c r="H99" s="74"/>
      <c r="I99" s="74"/>
      <c r="J99" s="74"/>
      <c r="K99" s="74"/>
      <c r="L99" s="74"/>
      <c r="M99" s="74"/>
      <c r="N99" s="74"/>
      <c r="O99" s="74"/>
    </row>
    <row r="100" spans="1:15" x14ac:dyDescent="0.2">
      <c r="A100" s="74"/>
      <c r="B100" s="74"/>
      <c r="C100" s="74"/>
      <c r="D100" s="74"/>
      <c r="E100" s="74"/>
      <c r="F100" s="74"/>
      <c r="G100" s="74"/>
      <c r="H100" s="74"/>
      <c r="I100" s="74"/>
      <c r="J100" s="74"/>
      <c r="K100" s="74"/>
      <c r="L100" s="74"/>
      <c r="M100" s="74"/>
      <c r="N100" s="74"/>
      <c r="O100" s="74"/>
    </row>
    <row r="101" spans="1:15" x14ac:dyDescent="0.2">
      <c r="A101" s="74"/>
      <c r="B101" s="74"/>
      <c r="C101" s="74"/>
      <c r="D101" s="74"/>
      <c r="E101" s="74"/>
      <c r="F101" s="74"/>
      <c r="G101" s="74"/>
      <c r="H101" s="74"/>
      <c r="I101" s="74"/>
      <c r="J101" s="74"/>
      <c r="K101" s="74"/>
      <c r="L101" s="74"/>
      <c r="M101" s="74"/>
      <c r="N101" s="74"/>
      <c r="O101" s="74"/>
    </row>
    <row r="102" spans="1:15" x14ac:dyDescent="0.2">
      <c r="A102" s="74"/>
      <c r="B102" s="74"/>
      <c r="C102" s="74"/>
      <c r="D102" s="74"/>
      <c r="E102" s="74"/>
      <c r="F102" s="74"/>
      <c r="G102" s="74"/>
      <c r="H102" s="74"/>
      <c r="I102" s="74"/>
      <c r="J102" s="74"/>
      <c r="K102" s="74"/>
      <c r="L102" s="74"/>
      <c r="M102" s="74"/>
      <c r="N102" s="74"/>
      <c r="O102" s="74"/>
    </row>
    <row r="103" spans="1:15" x14ac:dyDescent="0.2">
      <c r="A103" s="74"/>
      <c r="B103" s="74"/>
      <c r="C103" s="74"/>
      <c r="D103" s="74"/>
      <c r="E103" s="74"/>
      <c r="F103" s="74"/>
      <c r="G103" s="74"/>
      <c r="H103" s="74"/>
      <c r="I103" s="74"/>
      <c r="J103" s="74"/>
      <c r="K103" s="74"/>
      <c r="L103" s="74"/>
      <c r="M103" s="74"/>
      <c r="N103" s="74"/>
      <c r="O103" s="74"/>
    </row>
    <row r="104" spans="1:15" x14ac:dyDescent="0.2">
      <c r="A104" s="74"/>
      <c r="B104" s="74"/>
      <c r="C104" s="74"/>
      <c r="D104" s="74"/>
      <c r="E104" s="74"/>
      <c r="F104" s="74"/>
      <c r="G104" s="74"/>
      <c r="H104" s="74"/>
      <c r="I104" s="74"/>
      <c r="J104" s="74"/>
      <c r="K104" s="74"/>
      <c r="L104" s="74"/>
      <c r="M104" s="74"/>
      <c r="N104" s="74"/>
      <c r="O104" s="74"/>
    </row>
    <row r="105" spans="1:15" x14ac:dyDescent="0.2">
      <c r="A105" s="74"/>
      <c r="B105" s="74"/>
      <c r="C105" s="74"/>
      <c r="D105" s="74"/>
      <c r="E105" s="74"/>
      <c r="F105" s="74"/>
      <c r="G105" s="74"/>
      <c r="H105" s="74"/>
      <c r="I105" s="74"/>
      <c r="J105" s="74"/>
      <c r="K105" s="74"/>
      <c r="L105" s="74"/>
      <c r="M105" s="74"/>
      <c r="N105" s="74"/>
      <c r="O105" s="74"/>
    </row>
    <row r="106" spans="1:15" x14ac:dyDescent="0.2">
      <c r="A106" s="74"/>
      <c r="B106" s="74"/>
      <c r="C106" s="74"/>
      <c r="D106" s="74"/>
      <c r="E106" s="74"/>
      <c r="F106" s="74"/>
      <c r="G106" s="74"/>
      <c r="H106" s="74"/>
      <c r="I106" s="74"/>
      <c r="J106" s="74"/>
      <c r="K106" s="74"/>
      <c r="L106" s="74"/>
      <c r="M106" s="74"/>
      <c r="N106" s="74"/>
      <c r="O106" s="74"/>
    </row>
    <row r="107" spans="1:15" x14ac:dyDescent="0.2">
      <c r="A107" s="74"/>
      <c r="B107" s="74"/>
      <c r="C107" s="74"/>
      <c r="D107" s="74"/>
      <c r="E107" s="74"/>
      <c r="F107" s="74"/>
      <c r="G107" s="74"/>
      <c r="H107" s="74"/>
      <c r="I107" s="74"/>
      <c r="J107" s="74"/>
      <c r="K107" s="74"/>
      <c r="L107" s="74"/>
      <c r="M107" s="74"/>
      <c r="N107" s="74"/>
      <c r="O107" s="74"/>
    </row>
    <row r="108" spans="1:15" x14ac:dyDescent="0.2">
      <c r="A108" s="74"/>
      <c r="B108" s="74"/>
      <c r="C108" s="74"/>
      <c r="D108" s="74"/>
      <c r="E108" s="74"/>
      <c r="F108" s="74"/>
      <c r="G108" s="74"/>
      <c r="H108" s="74"/>
      <c r="I108" s="74"/>
      <c r="J108" s="74"/>
      <c r="K108" s="74"/>
      <c r="L108" s="74"/>
      <c r="M108" s="74"/>
      <c r="N108" s="74"/>
      <c r="O108" s="74"/>
    </row>
    <row r="109" spans="1:15" x14ac:dyDescent="0.2">
      <c r="A109" s="74"/>
      <c r="B109" s="74"/>
      <c r="C109" s="74"/>
      <c r="D109" s="74"/>
      <c r="E109" s="74"/>
      <c r="F109" s="74"/>
      <c r="G109" s="74"/>
      <c r="H109" s="74"/>
      <c r="I109" s="74"/>
      <c r="J109" s="74"/>
      <c r="K109" s="74"/>
      <c r="L109" s="74"/>
      <c r="M109" s="74"/>
      <c r="N109" s="74"/>
      <c r="O109" s="74"/>
    </row>
    <row r="110" spans="1:15" x14ac:dyDescent="0.2">
      <c r="A110" s="74"/>
      <c r="B110" s="74"/>
      <c r="C110" s="74"/>
      <c r="D110" s="74"/>
      <c r="E110" s="74"/>
      <c r="F110" s="74"/>
      <c r="G110" s="74"/>
      <c r="H110" s="74"/>
      <c r="I110" s="74"/>
      <c r="J110" s="74"/>
      <c r="K110" s="74"/>
      <c r="L110" s="74"/>
      <c r="M110" s="74"/>
      <c r="N110" s="74"/>
      <c r="O110" s="74"/>
    </row>
    <row r="111" spans="1:15" x14ac:dyDescent="0.2">
      <c r="A111" s="74"/>
      <c r="B111" s="74"/>
      <c r="C111" s="74"/>
      <c r="D111" s="74"/>
      <c r="E111" s="74"/>
      <c r="F111" s="74"/>
      <c r="G111" s="74"/>
      <c r="H111" s="74"/>
      <c r="I111" s="74"/>
      <c r="J111" s="74"/>
      <c r="K111" s="74"/>
      <c r="L111" s="74"/>
      <c r="M111" s="74"/>
      <c r="N111" s="74"/>
      <c r="O111" s="74"/>
    </row>
    <row r="112" spans="1:15" x14ac:dyDescent="0.2">
      <c r="A112" s="74"/>
      <c r="B112" s="74"/>
      <c r="C112" s="74"/>
      <c r="D112" s="74"/>
      <c r="E112" s="74"/>
      <c r="F112" s="74"/>
      <c r="G112" s="74"/>
      <c r="H112" s="74"/>
      <c r="I112" s="74"/>
      <c r="J112" s="74"/>
      <c r="K112" s="74"/>
      <c r="L112" s="74"/>
      <c r="M112" s="74"/>
      <c r="N112" s="74"/>
      <c r="O112" s="74"/>
    </row>
    <row r="113" spans="1:15" x14ac:dyDescent="0.2">
      <c r="A113" s="74"/>
      <c r="B113" s="74"/>
      <c r="C113" s="74"/>
      <c r="D113" s="74"/>
      <c r="E113" s="74"/>
      <c r="F113" s="74"/>
      <c r="G113" s="74"/>
      <c r="H113" s="74"/>
      <c r="I113" s="74"/>
      <c r="J113" s="74"/>
      <c r="K113" s="74"/>
      <c r="L113" s="74"/>
      <c r="M113" s="74"/>
      <c r="N113" s="74"/>
      <c r="O113" s="74"/>
    </row>
    <row r="114" spans="1:15" x14ac:dyDescent="0.2">
      <c r="A114" s="74"/>
      <c r="B114" s="74"/>
      <c r="C114" s="74"/>
      <c r="D114" s="74"/>
      <c r="E114" s="74"/>
      <c r="F114" s="74"/>
      <c r="G114" s="74"/>
      <c r="H114" s="74"/>
      <c r="I114" s="74"/>
      <c r="J114" s="74"/>
      <c r="K114" s="74"/>
      <c r="L114" s="74"/>
      <c r="M114" s="74"/>
      <c r="N114" s="74"/>
      <c r="O114" s="74"/>
    </row>
    <row r="115" spans="1:15" x14ac:dyDescent="0.2">
      <c r="A115" s="74"/>
      <c r="B115" s="74"/>
      <c r="C115" s="74"/>
      <c r="D115" s="74"/>
      <c r="E115" s="74"/>
      <c r="F115" s="74"/>
      <c r="G115" s="74"/>
      <c r="H115" s="74"/>
      <c r="I115" s="74"/>
      <c r="J115" s="74"/>
      <c r="K115" s="74"/>
      <c r="L115" s="74"/>
      <c r="M115" s="74"/>
      <c r="N115" s="74"/>
      <c r="O115" s="74"/>
    </row>
    <row r="116" spans="1:15" x14ac:dyDescent="0.2">
      <c r="A116" s="74"/>
      <c r="B116" s="74"/>
      <c r="C116" s="74"/>
      <c r="D116" s="74"/>
      <c r="E116" s="74"/>
      <c r="F116" s="74"/>
      <c r="G116" s="74"/>
      <c r="H116" s="74"/>
      <c r="I116" s="74"/>
      <c r="J116" s="74"/>
      <c r="K116" s="74"/>
      <c r="L116" s="74"/>
      <c r="M116" s="74"/>
      <c r="N116" s="74"/>
      <c r="O116" s="74"/>
    </row>
    <row r="117" spans="1:15" x14ac:dyDescent="0.2">
      <c r="A117" s="74"/>
      <c r="B117" s="74"/>
      <c r="C117" s="74"/>
      <c r="D117" s="74"/>
      <c r="E117" s="74"/>
      <c r="F117" s="74"/>
      <c r="G117" s="74"/>
      <c r="H117" s="74"/>
      <c r="I117" s="74"/>
      <c r="J117" s="74"/>
      <c r="K117" s="74"/>
      <c r="L117" s="74"/>
      <c r="M117" s="74"/>
      <c r="N117" s="74"/>
      <c r="O117" s="74"/>
    </row>
    <row r="118" spans="1:15" x14ac:dyDescent="0.2">
      <c r="A118" s="74"/>
      <c r="B118" s="74"/>
      <c r="C118" s="74"/>
      <c r="D118" s="74"/>
      <c r="E118" s="74"/>
      <c r="F118" s="74"/>
      <c r="G118" s="74"/>
      <c r="H118" s="74"/>
      <c r="I118" s="74"/>
      <c r="J118" s="74"/>
      <c r="K118" s="74"/>
      <c r="L118" s="74"/>
      <c r="M118" s="74"/>
      <c r="N118" s="74"/>
      <c r="O118" s="74"/>
    </row>
    <row r="119" spans="1:15" x14ac:dyDescent="0.2">
      <c r="A119" s="74"/>
      <c r="B119" s="74"/>
      <c r="C119" s="74"/>
      <c r="D119" s="74"/>
      <c r="E119" s="74"/>
      <c r="F119" s="74"/>
      <c r="G119" s="74"/>
      <c r="H119" s="74"/>
      <c r="I119" s="74"/>
      <c r="J119" s="74"/>
      <c r="K119" s="74"/>
      <c r="L119" s="74"/>
      <c r="M119" s="74"/>
      <c r="N119" s="74"/>
      <c r="O119" s="74"/>
    </row>
    <row r="120" spans="1:15" x14ac:dyDescent="0.2">
      <c r="A120" s="74"/>
      <c r="B120" s="74"/>
      <c r="C120" s="74"/>
      <c r="D120" s="74"/>
      <c r="E120" s="74"/>
      <c r="F120" s="74"/>
      <c r="G120" s="74"/>
      <c r="H120" s="74"/>
      <c r="I120" s="74"/>
      <c r="J120" s="74"/>
      <c r="K120" s="74"/>
      <c r="L120" s="74"/>
      <c r="M120" s="74"/>
      <c r="N120" s="74"/>
      <c r="O120" s="74"/>
    </row>
    <row r="121" spans="1:15" x14ac:dyDescent="0.2">
      <c r="A121" s="74"/>
      <c r="B121" s="74"/>
      <c r="C121" s="74"/>
      <c r="D121" s="74"/>
      <c r="E121" s="74"/>
      <c r="F121" s="74"/>
      <c r="G121" s="74"/>
      <c r="H121" s="74"/>
      <c r="I121" s="74"/>
      <c r="J121" s="74"/>
      <c r="K121" s="74"/>
      <c r="L121" s="74"/>
      <c r="M121" s="74"/>
      <c r="N121" s="74"/>
      <c r="O121" s="74"/>
    </row>
  </sheetData>
  <sheetProtection selectLockedCells="1"/>
  <mergeCells count="9">
    <mergeCell ref="M66:N66"/>
    <mergeCell ref="M67:N67"/>
    <mergeCell ref="M64:N64"/>
    <mergeCell ref="M65:N65"/>
    <mergeCell ref="B2:O2"/>
    <mergeCell ref="B3:O3"/>
    <mergeCell ref="B4:O4"/>
    <mergeCell ref="B6:O6"/>
    <mergeCell ref="B7:O7"/>
  </mergeCells>
  <phoneticPr fontId="2" type="noConversion"/>
  <printOptions horizontalCentered="1"/>
  <pageMargins left="0.75" right="0.75" top="0.5" bottom="0.5" header="0.46" footer="0.5"/>
  <pageSetup scale="8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35"/>
  <sheetViews>
    <sheetView showGridLines="0" tabSelected="1" topLeftCell="A205" zoomScaleNormal="100" workbookViewId="0">
      <selection activeCell="O217" sqref="O217"/>
    </sheetView>
  </sheetViews>
  <sheetFormatPr defaultRowHeight="12.9" x14ac:dyDescent="0.2"/>
  <cols>
    <col min="1" max="16" width="7.75" customWidth="1"/>
    <col min="17" max="17" width="13.25" customWidth="1"/>
    <col min="18" max="18" width="3.375" customWidth="1"/>
  </cols>
  <sheetData>
    <row r="1" spans="1:19" s="94" customFormat="1" ht="10.9" x14ac:dyDescent="0.2">
      <c r="A1" s="191"/>
      <c r="B1" s="191"/>
      <c r="C1" s="191"/>
      <c r="D1" s="191"/>
      <c r="E1" s="191"/>
      <c r="F1" s="191"/>
      <c r="G1" s="191"/>
      <c r="H1" s="191"/>
      <c r="I1" s="191"/>
      <c r="J1" s="191"/>
      <c r="K1" s="191"/>
      <c r="L1" s="191"/>
      <c r="M1" s="191"/>
      <c r="N1" s="191"/>
      <c r="O1" s="191"/>
      <c r="P1" s="191"/>
      <c r="Q1" s="191"/>
      <c r="R1" s="181"/>
    </row>
    <row r="2" spans="1:19" s="94" customFormat="1" ht="17.350000000000001" customHeight="1" x14ac:dyDescent="0.3">
      <c r="A2" s="237" t="s">
        <v>138</v>
      </c>
      <c r="B2" s="237"/>
      <c r="C2" s="237"/>
      <c r="D2" s="237"/>
      <c r="E2" s="237"/>
      <c r="F2" s="237"/>
      <c r="G2" s="237"/>
      <c r="H2" s="237"/>
      <c r="I2" s="237"/>
      <c r="J2" s="237"/>
      <c r="K2" s="237"/>
      <c r="L2" s="237"/>
      <c r="M2" s="237"/>
      <c r="N2" s="237"/>
      <c r="O2" s="237"/>
      <c r="P2" s="237"/>
      <c r="Q2" s="237"/>
      <c r="R2" s="181"/>
    </row>
    <row r="3" spans="1:19" s="94" customFormat="1" ht="21.1" x14ac:dyDescent="0.35">
      <c r="A3" s="238" t="s">
        <v>154</v>
      </c>
      <c r="B3" s="238"/>
      <c r="C3" s="238"/>
      <c r="D3" s="238"/>
      <c r="E3" s="238"/>
      <c r="F3" s="238"/>
      <c r="G3" s="238"/>
      <c r="H3" s="238"/>
      <c r="I3" s="238"/>
      <c r="J3" s="238"/>
      <c r="K3" s="238"/>
      <c r="L3" s="238"/>
      <c r="M3" s="238"/>
      <c r="N3" s="238"/>
      <c r="O3" s="238"/>
      <c r="P3" s="238"/>
      <c r="Q3" s="238"/>
      <c r="R3" s="181"/>
    </row>
    <row r="4" spans="1:19" s="94" customFormat="1" ht="19.55" customHeight="1" x14ac:dyDescent="0.3">
      <c r="A4" s="237" t="s">
        <v>139</v>
      </c>
      <c r="B4" s="237"/>
      <c r="C4" s="237"/>
      <c r="D4" s="237"/>
      <c r="E4" s="237"/>
      <c r="F4" s="237"/>
      <c r="G4" s="237"/>
      <c r="H4" s="237"/>
      <c r="I4" s="237"/>
      <c r="J4" s="237"/>
      <c r="K4" s="237"/>
      <c r="L4" s="237"/>
      <c r="M4" s="237"/>
      <c r="N4" s="237"/>
      <c r="O4" s="237"/>
      <c r="P4" s="237"/>
      <c r="Q4" s="237"/>
      <c r="R4" s="181"/>
    </row>
    <row r="5" spans="1:19" s="94" customFormat="1" ht="10.050000000000001" customHeight="1" x14ac:dyDescent="0.2">
      <c r="A5" s="95"/>
      <c r="B5" s="95"/>
      <c r="C5" s="95"/>
      <c r="D5" s="95"/>
      <c r="E5" s="95"/>
      <c r="F5" s="95"/>
      <c r="G5" s="95"/>
      <c r="H5" s="95"/>
      <c r="I5" s="95"/>
      <c r="J5" s="95"/>
      <c r="K5" s="95"/>
      <c r="L5" s="95"/>
      <c r="M5" s="95"/>
      <c r="N5" s="95"/>
      <c r="O5" s="95"/>
      <c r="P5" s="95"/>
      <c r="Q5" s="95"/>
      <c r="R5" s="181"/>
    </row>
    <row r="6" spans="1:19" s="94" customFormat="1" ht="19.55" customHeight="1" x14ac:dyDescent="0.35">
      <c r="A6" s="247" t="s">
        <v>140</v>
      </c>
      <c r="B6" s="247"/>
      <c r="C6" s="247"/>
      <c r="D6" s="247"/>
      <c r="E6" s="247"/>
      <c r="F6" s="247"/>
      <c r="G6" s="247"/>
      <c r="H6" s="247"/>
      <c r="I6" s="247"/>
      <c r="J6" s="247"/>
      <c r="K6" s="247"/>
      <c r="L6" s="247"/>
      <c r="M6" s="247"/>
      <c r="N6" s="247"/>
      <c r="O6" s="247"/>
      <c r="P6" s="247"/>
      <c r="Q6" s="247"/>
      <c r="R6" s="181"/>
    </row>
    <row r="7" spans="1:19" s="94" customFormat="1" ht="19.55" customHeight="1" x14ac:dyDescent="0.2">
      <c r="A7" s="214" t="s">
        <v>170</v>
      </c>
      <c r="B7" s="214"/>
      <c r="C7" s="214"/>
      <c r="D7" s="214"/>
      <c r="E7" s="214"/>
      <c r="F7" s="214"/>
      <c r="G7" s="214"/>
      <c r="H7" s="214"/>
      <c r="I7" s="214"/>
      <c r="J7" s="214"/>
      <c r="K7" s="214"/>
      <c r="L7" s="214"/>
      <c r="M7" s="214"/>
      <c r="N7" s="214"/>
      <c r="O7" s="214"/>
      <c r="P7" s="214"/>
      <c r="Q7" s="214"/>
      <c r="R7" s="181"/>
    </row>
    <row r="8" spans="1:19" s="96" customFormat="1" ht="5.95" customHeight="1" x14ac:dyDescent="0.2">
      <c r="A8" s="97"/>
      <c r="B8" s="97"/>
      <c r="C8" s="97"/>
      <c r="D8" s="97"/>
      <c r="E8" s="97"/>
      <c r="F8" s="97"/>
      <c r="G8" s="97"/>
      <c r="H8" s="97"/>
      <c r="I8" s="97"/>
      <c r="J8" s="97"/>
      <c r="K8" s="97"/>
      <c r="L8" s="97"/>
      <c r="M8" s="97"/>
      <c r="N8" s="97"/>
      <c r="O8" s="97"/>
      <c r="P8" s="97"/>
      <c r="Q8" s="97"/>
      <c r="R8" s="182"/>
    </row>
    <row r="9" spans="1:19" s="94" customFormat="1" ht="18.350000000000001" x14ac:dyDescent="0.3">
      <c r="A9" s="98" t="s">
        <v>145</v>
      </c>
      <c r="B9" s="99"/>
      <c r="C9" s="99"/>
      <c r="D9" s="100"/>
      <c r="E9" s="101"/>
      <c r="F9" s="101"/>
      <c r="G9" s="102"/>
      <c r="H9" s="101"/>
      <c r="I9" s="101"/>
      <c r="J9" s="101"/>
      <c r="K9" s="101"/>
      <c r="L9" s="101"/>
      <c r="M9" s="101"/>
      <c r="N9" s="101"/>
      <c r="O9" s="101"/>
      <c r="P9" s="101"/>
      <c r="Q9" s="101"/>
      <c r="R9" s="181"/>
    </row>
    <row r="10" spans="1:19" x14ac:dyDescent="0.2">
      <c r="A10" s="4"/>
      <c r="B10" s="4"/>
      <c r="C10" s="4"/>
      <c r="D10" s="4"/>
      <c r="E10" s="4"/>
      <c r="F10" s="4"/>
      <c r="G10" s="4"/>
      <c r="H10" s="4"/>
      <c r="I10" s="4"/>
      <c r="J10" s="4"/>
      <c r="K10" s="4"/>
      <c r="L10" s="4"/>
      <c r="M10" s="4"/>
      <c r="N10" s="4"/>
      <c r="O10" s="4"/>
      <c r="P10" s="4"/>
      <c r="Q10" s="4"/>
      <c r="R10" s="192"/>
      <c r="S10" s="4"/>
    </row>
    <row r="11" spans="1:19" x14ac:dyDescent="0.2">
      <c r="A11" s="4"/>
      <c r="B11" s="4"/>
      <c r="C11" s="4"/>
      <c r="D11" s="4"/>
      <c r="E11" s="4"/>
      <c r="F11" s="4"/>
      <c r="G11" s="4"/>
      <c r="H11" s="4"/>
      <c r="I11" s="4"/>
      <c r="J11" s="4"/>
      <c r="K11" s="4"/>
      <c r="L11" s="4"/>
      <c r="M11" s="4"/>
      <c r="N11" s="4"/>
      <c r="O11" s="4"/>
      <c r="P11" s="4"/>
      <c r="Q11" s="4"/>
      <c r="R11" s="192"/>
      <c r="S11" s="4"/>
    </row>
    <row r="12" spans="1:19" x14ac:dyDescent="0.2">
      <c r="A12" s="4"/>
      <c r="B12" s="4"/>
      <c r="C12" s="4"/>
      <c r="D12" s="4"/>
      <c r="E12" s="4"/>
      <c r="F12" s="4"/>
      <c r="G12" s="4"/>
      <c r="H12" s="4"/>
      <c r="I12" s="4"/>
      <c r="J12" s="4"/>
      <c r="K12" s="4"/>
      <c r="L12" s="4"/>
      <c r="M12" s="4"/>
      <c r="N12" s="4"/>
      <c r="O12" s="4"/>
      <c r="P12" s="4"/>
      <c r="Q12" s="4"/>
      <c r="R12" s="192"/>
      <c r="S12" s="4"/>
    </row>
    <row r="13" spans="1:19" x14ac:dyDescent="0.2">
      <c r="A13" s="4"/>
      <c r="B13" s="4"/>
      <c r="C13" s="4"/>
      <c r="D13" s="4"/>
      <c r="E13" s="4"/>
      <c r="F13" s="4"/>
      <c r="G13" s="4"/>
      <c r="H13" s="4"/>
      <c r="I13" s="4"/>
      <c r="J13" s="4"/>
      <c r="K13" s="4"/>
      <c r="L13" s="4"/>
      <c r="M13" s="4"/>
      <c r="N13" s="4"/>
      <c r="O13" s="4"/>
      <c r="P13" s="4"/>
      <c r="Q13" s="4"/>
      <c r="R13" s="192"/>
      <c r="S13" s="4"/>
    </row>
    <row r="14" spans="1:19" x14ac:dyDescent="0.2">
      <c r="A14" s="4"/>
      <c r="B14" s="4"/>
      <c r="C14" s="4"/>
      <c r="D14" s="4"/>
      <c r="E14" s="4"/>
      <c r="F14" s="4"/>
      <c r="G14" s="4"/>
      <c r="H14" s="4"/>
      <c r="I14" s="4"/>
      <c r="J14" s="4"/>
      <c r="K14" s="4"/>
      <c r="L14" s="4"/>
      <c r="M14" s="4"/>
      <c r="N14" s="4"/>
      <c r="O14" s="4"/>
      <c r="P14" s="4"/>
      <c r="Q14" s="4"/>
      <c r="R14" s="192"/>
      <c r="S14" s="4"/>
    </row>
    <row r="15" spans="1:19" x14ac:dyDescent="0.2">
      <c r="A15" s="4"/>
      <c r="B15" s="4"/>
      <c r="C15" s="4"/>
      <c r="D15" s="4"/>
      <c r="E15" s="4"/>
      <c r="F15" s="4"/>
      <c r="G15" s="4"/>
      <c r="H15" s="4"/>
      <c r="I15" s="4"/>
      <c r="J15" s="4"/>
      <c r="K15" s="4"/>
      <c r="L15" s="4"/>
      <c r="M15" s="4"/>
      <c r="N15" s="4"/>
      <c r="O15" s="4"/>
      <c r="P15" s="4"/>
      <c r="Q15" s="4"/>
      <c r="R15" s="192"/>
      <c r="S15" s="4"/>
    </row>
    <row r="16" spans="1:19" x14ac:dyDescent="0.2">
      <c r="A16" s="4"/>
      <c r="B16" s="4"/>
      <c r="C16" s="4"/>
      <c r="D16" s="4"/>
      <c r="E16" s="4"/>
      <c r="F16" s="4"/>
      <c r="G16" s="4"/>
      <c r="H16" s="4"/>
      <c r="I16" s="4"/>
      <c r="J16" s="4"/>
      <c r="K16" s="4"/>
      <c r="L16" s="4"/>
      <c r="M16" s="4"/>
      <c r="N16" s="4"/>
      <c r="O16" s="4"/>
      <c r="P16" s="4"/>
      <c r="Q16" s="4"/>
      <c r="R16" s="192"/>
      <c r="S16" s="4"/>
    </row>
    <row r="17" spans="1:19" x14ac:dyDescent="0.2">
      <c r="A17" s="4"/>
      <c r="B17" s="4"/>
      <c r="C17" s="4"/>
      <c r="D17" s="4"/>
      <c r="E17" s="4"/>
      <c r="F17" s="4"/>
      <c r="G17" s="4"/>
      <c r="H17" s="4"/>
      <c r="I17" s="4"/>
      <c r="J17" s="4"/>
      <c r="K17" s="4"/>
      <c r="L17" s="4"/>
      <c r="M17" s="4"/>
      <c r="N17" s="4"/>
      <c r="O17" s="4"/>
      <c r="P17" s="4"/>
      <c r="Q17" s="4"/>
      <c r="R17" s="192"/>
      <c r="S17" s="4"/>
    </row>
    <row r="18" spans="1:19" x14ac:dyDescent="0.2">
      <c r="A18" s="4"/>
      <c r="B18" s="4"/>
      <c r="C18" s="4"/>
      <c r="D18" s="4"/>
      <c r="E18" s="4"/>
      <c r="F18" s="4"/>
      <c r="G18" s="4"/>
      <c r="H18" s="4"/>
      <c r="I18" s="4"/>
      <c r="J18" s="4"/>
      <c r="K18" s="4"/>
      <c r="L18" s="4"/>
      <c r="M18" s="4"/>
      <c r="N18" s="4"/>
      <c r="O18" s="4"/>
      <c r="P18" s="4"/>
      <c r="Q18" s="4"/>
      <c r="R18" s="192"/>
      <c r="S18" s="4"/>
    </row>
    <row r="19" spans="1:19" x14ac:dyDescent="0.2">
      <c r="A19" s="4"/>
      <c r="B19" s="4"/>
      <c r="C19" s="4"/>
      <c r="D19" s="4"/>
      <c r="E19" s="4"/>
      <c r="F19" s="4"/>
      <c r="G19" s="4"/>
      <c r="H19" s="4"/>
      <c r="I19" s="4"/>
      <c r="J19" s="4"/>
      <c r="K19" s="4"/>
      <c r="L19" s="4"/>
      <c r="M19" s="4"/>
      <c r="N19" s="4"/>
      <c r="O19" s="4"/>
      <c r="P19" s="4"/>
      <c r="Q19" s="4"/>
      <c r="R19" s="192"/>
      <c r="S19" s="4"/>
    </row>
    <row r="20" spans="1:19" x14ac:dyDescent="0.2">
      <c r="A20" s="4"/>
      <c r="B20" s="4"/>
      <c r="C20" s="4"/>
      <c r="D20" s="4"/>
      <c r="E20" s="4"/>
      <c r="F20" s="4"/>
      <c r="G20" s="4"/>
      <c r="H20" s="4"/>
      <c r="I20" s="4"/>
      <c r="J20" s="4"/>
      <c r="K20" s="4"/>
      <c r="L20" s="4"/>
      <c r="M20" s="4"/>
      <c r="N20" s="4"/>
      <c r="O20" s="4"/>
      <c r="P20" s="4"/>
      <c r="Q20" s="4"/>
      <c r="R20" s="192"/>
      <c r="S20" s="4"/>
    </row>
    <row r="21" spans="1:19" x14ac:dyDescent="0.2">
      <c r="A21" s="4"/>
      <c r="B21" s="4"/>
      <c r="C21" s="4"/>
      <c r="D21" s="4"/>
      <c r="E21" s="4"/>
      <c r="F21" s="4"/>
      <c r="G21" s="4"/>
      <c r="H21" s="4"/>
      <c r="I21" s="4"/>
      <c r="J21" s="4"/>
      <c r="K21" s="4"/>
      <c r="L21" s="4"/>
      <c r="M21" s="4"/>
      <c r="N21" s="4"/>
      <c r="O21" s="4"/>
      <c r="P21" s="4"/>
      <c r="Q21" s="4"/>
      <c r="R21" s="192"/>
      <c r="S21" s="4"/>
    </row>
    <row r="22" spans="1:19" x14ac:dyDescent="0.2">
      <c r="A22" s="4"/>
      <c r="B22" s="4"/>
      <c r="C22" s="4"/>
      <c r="D22" s="4"/>
      <c r="E22" s="4"/>
      <c r="F22" s="4"/>
      <c r="G22" s="4"/>
      <c r="H22" s="4"/>
      <c r="I22" s="4"/>
      <c r="J22" s="4"/>
      <c r="K22" s="4"/>
      <c r="L22" s="4"/>
      <c r="M22" s="4"/>
      <c r="N22" s="4"/>
      <c r="O22" s="4"/>
      <c r="P22" s="4"/>
      <c r="Q22" s="4"/>
      <c r="R22" s="192"/>
      <c r="S22" s="4"/>
    </row>
    <row r="23" spans="1:19" x14ac:dyDescent="0.2">
      <c r="A23" s="4"/>
      <c r="B23" s="4"/>
      <c r="C23" s="4"/>
      <c r="D23" s="4"/>
      <c r="E23" s="4"/>
      <c r="F23" s="4"/>
      <c r="G23" s="4"/>
      <c r="H23" s="4"/>
      <c r="I23" s="4"/>
      <c r="J23" s="4"/>
      <c r="K23" s="4"/>
      <c r="L23" s="4"/>
      <c r="M23" s="4"/>
      <c r="N23" s="4"/>
      <c r="O23" s="4"/>
      <c r="P23" s="4"/>
      <c r="Q23" s="4"/>
      <c r="R23" s="192"/>
      <c r="S23" s="4"/>
    </row>
    <row r="24" spans="1:19" x14ac:dyDescent="0.2">
      <c r="A24" s="4"/>
      <c r="B24" s="4"/>
      <c r="C24" s="4"/>
      <c r="D24" s="4"/>
      <c r="E24" s="4"/>
      <c r="F24" s="4"/>
      <c r="G24" s="4"/>
      <c r="H24" s="4"/>
      <c r="I24" s="4"/>
      <c r="J24" s="4"/>
      <c r="K24" s="4"/>
      <c r="L24" s="4"/>
      <c r="M24" s="4"/>
      <c r="N24" s="4"/>
      <c r="O24" s="4"/>
      <c r="P24" s="4"/>
      <c r="Q24" s="4"/>
      <c r="R24" s="192"/>
      <c r="S24" s="4"/>
    </row>
    <row r="25" spans="1:19" x14ac:dyDescent="0.2">
      <c r="A25" s="4"/>
      <c r="B25" s="4"/>
      <c r="C25" s="4"/>
      <c r="D25" s="4"/>
      <c r="E25" s="4"/>
      <c r="F25" s="4"/>
      <c r="G25" s="4"/>
      <c r="H25" s="4"/>
      <c r="I25" s="4"/>
      <c r="J25" s="4"/>
      <c r="K25" s="4"/>
      <c r="L25" s="4"/>
      <c r="M25" s="4"/>
      <c r="N25" s="4"/>
      <c r="O25" s="4"/>
      <c r="P25" s="4"/>
      <c r="Q25" s="4"/>
      <c r="R25" s="192"/>
      <c r="S25" s="4"/>
    </row>
    <row r="26" spans="1:19" x14ac:dyDescent="0.2">
      <c r="A26" s="4"/>
      <c r="B26" s="4"/>
      <c r="C26" s="4"/>
      <c r="D26" s="4"/>
      <c r="E26" s="4"/>
      <c r="F26" s="4"/>
      <c r="G26" s="4"/>
      <c r="H26" s="4"/>
      <c r="I26" s="4"/>
      <c r="J26" s="4"/>
      <c r="K26" s="4"/>
      <c r="L26" s="4"/>
      <c r="M26" s="4"/>
      <c r="N26" s="4"/>
      <c r="O26" s="4"/>
      <c r="P26" s="4"/>
      <c r="Q26" s="4"/>
      <c r="R26" s="192"/>
      <c r="S26" s="4"/>
    </row>
    <row r="27" spans="1:19" x14ac:dyDescent="0.2">
      <c r="A27" s="4"/>
      <c r="B27" s="4"/>
      <c r="C27" s="4"/>
      <c r="D27" s="4"/>
      <c r="E27" s="4"/>
      <c r="F27" s="4"/>
      <c r="G27" s="4"/>
      <c r="H27" s="4"/>
      <c r="I27" s="4"/>
      <c r="J27" s="4"/>
      <c r="K27" s="4"/>
      <c r="L27" s="4"/>
      <c r="M27" s="4"/>
      <c r="N27" s="4"/>
      <c r="O27" s="4"/>
      <c r="P27" s="4"/>
      <c r="Q27" s="4"/>
      <c r="R27" s="192"/>
      <c r="S27" s="4"/>
    </row>
    <row r="28" spans="1:19" x14ac:dyDescent="0.2">
      <c r="A28" s="4"/>
      <c r="B28" s="4"/>
      <c r="C28" s="4"/>
      <c r="D28" s="4"/>
      <c r="E28" s="4"/>
      <c r="F28" s="4"/>
      <c r="G28" s="4"/>
      <c r="H28" s="4"/>
      <c r="I28" s="4"/>
      <c r="J28" s="4"/>
      <c r="K28" s="4"/>
      <c r="L28" s="4"/>
      <c r="M28" s="4"/>
      <c r="N28" s="4"/>
      <c r="O28" s="4"/>
      <c r="P28" s="4"/>
      <c r="Q28" s="4"/>
      <c r="R28" s="192"/>
      <c r="S28" s="4"/>
    </row>
    <row r="29" spans="1:19" x14ac:dyDescent="0.2">
      <c r="A29" s="4"/>
      <c r="B29" s="4"/>
      <c r="C29" s="4"/>
      <c r="D29" s="4"/>
      <c r="E29" s="4"/>
      <c r="F29" s="4"/>
      <c r="G29" s="4"/>
      <c r="H29" s="4"/>
      <c r="I29" s="4"/>
      <c r="J29" s="4"/>
      <c r="K29" s="4"/>
      <c r="L29" s="4"/>
      <c r="M29" s="4"/>
      <c r="N29" s="4"/>
      <c r="O29" s="4"/>
      <c r="P29" s="4"/>
      <c r="Q29" s="4"/>
      <c r="R29" s="192"/>
      <c r="S29" s="4"/>
    </row>
    <row r="30" spans="1:19" x14ac:dyDescent="0.2">
      <c r="A30" s="4"/>
      <c r="B30" s="4"/>
      <c r="C30" s="4"/>
      <c r="D30" s="4"/>
      <c r="E30" s="4"/>
      <c r="F30" s="4"/>
      <c r="G30" s="4"/>
      <c r="H30" s="4"/>
      <c r="I30" s="4"/>
      <c r="J30" s="4"/>
      <c r="K30" s="4"/>
      <c r="L30" s="4"/>
      <c r="M30" s="4"/>
      <c r="N30" s="4"/>
      <c r="O30" s="4"/>
      <c r="P30" s="4"/>
      <c r="Q30" s="4"/>
      <c r="R30" s="192"/>
      <c r="S30" s="4"/>
    </row>
    <row r="31" spans="1:19" x14ac:dyDescent="0.2">
      <c r="A31" s="4"/>
      <c r="B31" s="4"/>
      <c r="C31" s="4"/>
      <c r="D31" s="4"/>
      <c r="E31" s="4"/>
      <c r="F31" s="4"/>
      <c r="G31" s="4"/>
      <c r="H31" s="4"/>
      <c r="I31" s="4"/>
      <c r="J31" s="4"/>
      <c r="K31" s="4"/>
      <c r="L31" s="4"/>
      <c r="M31" s="4"/>
      <c r="N31" s="4"/>
      <c r="O31" s="4"/>
      <c r="P31" s="4"/>
      <c r="Q31" s="4"/>
      <c r="R31" s="192"/>
      <c r="S31" s="4"/>
    </row>
    <row r="32" spans="1:19" x14ac:dyDescent="0.2">
      <c r="A32" s="4"/>
      <c r="B32" s="4"/>
      <c r="C32" s="4"/>
      <c r="D32" s="4"/>
      <c r="E32" s="4"/>
      <c r="F32" s="4"/>
      <c r="G32" s="4"/>
      <c r="H32" s="4"/>
      <c r="I32" s="4"/>
      <c r="J32" s="4"/>
      <c r="K32" s="4"/>
      <c r="L32" s="4"/>
      <c r="M32" s="4"/>
      <c r="N32" s="4"/>
      <c r="O32" s="4"/>
      <c r="P32" s="4"/>
      <c r="Q32" s="4"/>
      <c r="R32" s="192"/>
      <c r="S32" s="4"/>
    </row>
    <row r="33" spans="1:19" x14ac:dyDescent="0.2">
      <c r="A33" s="4"/>
      <c r="B33" s="4"/>
      <c r="C33" s="4"/>
      <c r="D33" s="4"/>
      <c r="E33" s="4"/>
      <c r="F33" s="4"/>
      <c r="G33" s="4"/>
      <c r="H33" s="4"/>
      <c r="I33" s="4"/>
      <c r="J33" s="4"/>
      <c r="K33" s="4"/>
      <c r="L33" s="4"/>
      <c r="M33" s="4"/>
      <c r="N33" s="4"/>
      <c r="O33" s="4"/>
      <c r="P33" s="4"/>
      <c r="Q33" s="4"/>
      <c r="R33" s="192"/>
      <c r="S33" s="4"/>
    </row>
    <row r="34" spans="1:19" x14ac:dyDescent="0.2">
      <c r="A34" s="4"/>
      <c r="B34" s="4"/>
      <c r="C34" s="4"/>
      <c r="D34" s="4"/>
      <c r="E34" s="4"/>
      <c r="F34" s="4"/>
      <c r="G34" s="4"/>
      <c r="H34" s="4"/>
      <c r="I34" s="4"/>
      <c r="J34" s="4"/>
      <c r="K34" s="4"/>
      <c r="L34" s="4"/>
      <c r="M34" s="4"/>
      <c r="N34" s="4"/>
      <c r="O34" s="4"/>
      <c r="P34" s="4"/>
      <c r="Q34" s="4"/>
      <c r="R34" s="192"/>
      <c r="S34" s="4"/>
    </row>
    <row r="35" spans="1:19" x14ac:dyDescent="0.2">
      <c r="A35" s="4"/>
      <c r="B35" s="4"/>
      <c r="C35" s="4"/>
      <c r="D35" s="4"/>
      <c r="E35" s="4"/>
      <c r="F35" s="4"/>
      <c r="G35" s="4"/>
      <c r="H35" s="4"/>
      <c r="I35" s="4"/>
      <c r="J35" s="4"/>
      <c r="K35" s="4"/>
      <c r="L35" s="4"/>
      <c r="M35" s="4"/>
      <c r="N35" s="4"/>
      <c r="O35" s="4"/>
      <c r="P35" s="4"/>
      <c r="Q35" s="4"/>
      <c r="R35" s="192"/>
      <c r="S35" s="4"/>
    </row>
    <row r="36" spans="1:19" x14ac:dyDescent="0.2">
      <c r="A36" s="4"/>
      <c r="B36" s="4"/>
      <c r="C36" s="4"/>
      <c r="D36" s="4"/>
      <c r="E36" s="4"/>
      <c r="F36" s="4"/>
      <c r="G36" s="4"/>
      <c r="H36" s="4"/>
      <c r="I36" s="4"/>
      <c r="J36" s="4"/>
      <c r="K36" s="4"/>
      <c r="L36" s="4"/>
      <c r="M36" s="4"/>
      <c r="N36" s="4"/>
      <c r="O36" s="4"/>
      <c r="P36" s="4"/>
      <c r="Q36" s="4"/>
      <c r="R36" s="192"/>
      <c r="S36" s="4"/>
    </row>
    <row r="37" spans="1:19" x14ac:dyDescent="0.2">
      <c r="A37" s="4"/>
      <c r="B37" s="4"/>
      <c r="C37" s="4"/>
      <c r="D37" s="4"/>
      <c r="E37" s="4"/>
      <c r="F37" s="4"/>
      <c r="G37" s="4"/>
      <c r="H37" s="4"/>
      <c r="I37" s="4"/>
      <c r="J37" s="4"/>
      <c r="K37" s="4"/>
      <c r="L37" s="4"/>
      <c r="M37" s="4"/>
      <c r="N37" s="4"/>
      <c r="O37" s="4"/>
      <c r="P37" s="4"/>
      <c r="Q37" s="4"/>
      <c r="R37" s="192"/>
      <c r="S37" s="4"/>
    </row>
    <row r="38" spans="1:19" x14ac:dyDescent="0.2">
      <c r="A38" s="4"/>
      <c r="B38" s="4"/>
      <c r="C38" s="4"/>
      <c r="D38" s="4"/>
      <c r="E38" s="4"/>
      <c r="F38" s="4"/>
      <c r="G38" s="4"/>
      <c r="H38" s="4"/>
      <c r="I38" s="4"/>
      <c r="J38" s="4"/>
      <c r="K38" s="4"/>
      <c r="L38" s="4"/>
      <c r="M38" s="4"/>
      <c r="N38" s="4"/>
      <c r="O38" s="4"/>
      <c r="P38" s="4"/>
      <c r="Q38" s="4"/>
      <c r="R38" s="192"/>
      <c r="S38" s="4"/>
    </row>
    <row r="39" spans="1:19" x14ac:dyDescent="0.2">
      <c r="A39" s="4"/>
      <c r="B39" s="4"/>
      <c r="C39" s="4"/>
      <c r="D39" s="4"/>
      <c r="E39" s="4"/>
      <c r="F39" s="4"/>
      <c r="G39" s="4"/>
      <c r="H39" s="4"/>
      <c r="I39" s="4"/>
      <c r="J39" s="4"/>
      <c r="K39" s="4"/>
      <c r="L39" s="4"/>
      <c r="M39" s="4"/>
      <c r="N39" s="4"/>
      <c r="O39" s="4"/>
      <c r="P39" s="4"/>
      <c r="Q39" s="4"/>
      <c r="R39" s="192"/>
      <c r="S39" s="4"/>
    </row>
    <row r="40" spans="1:19" x14ac:dyDescent="0.2">
      <c r="A40" s="4"/>
      <c r="B40" s="4"/>
      <c r="C40" s="4"/>
      <c r="D40" s="4"/>
      <c r="E40" s="4"/>
      <c r="F40" s="4"/>
      <c r="G40" s="4"/>
      <c r="H40" s="4"/>
      <c r="I40" s="4"/>
      <c r="J40" s="4"/>
      <c r="K40" s="4"/>
      <c r="L40" s="4"/>
      <c r="M40" s="4"/>
      <c r="N40" s="4"/>
      <c r="O40" s="4"/>
      <c r="P40" s="4"/>
      <c r="Q40" s="4"/>
      <c r="R40" s="192"/>
      <c r="S40" s="4"/>
    </row>
    <row r="41" spans="1:19" x14ac:dyDescent="0.2">
      <c r="A41" s="4"/>
      <c r="B41" s="4"/>
      <c r="C41" s="4"/>
      <c r="D41" s="4"/>
      <c r="E41" s="4"/>
      <c r="F41" s="4"/>
      <c r="G41" s="4"/>
      <c r="H41" s="4"/>
      <c r="I41" s="4"/>
      <c r="J41" s="4"/>
      <c r="K41" s="4"/>
      <c r="L41" s="4"/>
      <c r="M41" s="4"/>
      <c r="N41" s="4"/>
      <c r="O41" s="4"/>
      <c r="P41" s="4"/>
      <c r="Q41" s="4"/>
      <c r="R41" s="192"/>
      <c r="S41" s="4"/>
    </row>
    <row r="42" spans="1:19" x14ac:dyDescent="0.2">
      <c r="A42" s="4"/>
      <c r="B42" s="4"/>
      <c r="C42" s="4"/>
      <c r="D42" s="4"/>
      <c r="E42" s="4"/>
      <c r="F42" s="4"/>
      <c r="G42" s="4"/>
      <c r="H42" s="4"/>
      <c r="I42" s="4"/>
      <c r="J42" s="4"/>
      <c r="K42" s="4"/>
      <c r="L42" s="4"/>
      <c r="M42" s="4"/>
      <c r="N42" s="4"/>
      <c r="O42" s="4"/>
      <c r="P42" s="4"/>
      <c r="Q42" s="4"/>
      <c r="R42" s="192"/>
      <c r="S42" s="4"/>
    </row>
    <row r="43" spans="1:19" x14ac:dyDescent="0.2">
      <c r="A43" s="4"/>
      <c r="B43" s="4"/>
      <c r="C43" s="4"/>
      <c r="D43" s="4"/>
      <c r="E43" s="4"/>
      <c r="F43" s="4"/>
      <c r="G43" s="4"/>
      <c r="H43" s="4"/>
      <c r="I43" s="4"/>
      <c r="J43" s="4"/>
      <c r="K43" s="4"/>
      <c r="L43" s="4"/>
      <c r="M43" s="4"/>
      <c r="N43" s="4"/>
      <c r="O43" s="4"/>
      <c r="P43" s="4"/>
      <c r="Q43" s="4"/>
      <c r="R43" s="192"/>
      <c r="S43" s="4"/>
    </row>
    <row r="44" spans="1:19" x14ac:dyDescent="0.2">
      <c r="A44" s="4"/>
      <c r="B44" s="4"/>
      <c r="C44" s="4"/>
      <c r="D44" s="4"/>
      <c r="E44" s="4"/>
      <c r="F44" s="4"/>
      <c r="G44" s="4"/>
      <c r="H44" s="4"/>
      <c r="I44" s="4"/>
      <c r="J44" s="4"/>
      <c r="K44" s="4"/>
      <c r="L44" s="4"/>
      <c r="M44" s="4"/>
      <c r="N44" s="4"/>
      <c r="O44" s="4"/>
      <c r="P44" s="4"/>
      <c r="Q44" s="4"/>
      <c r="R44" s="192"/>
      <c r="S44" s="4"/>
    </row>
    <row r="45" spans="1:19" x14ac:dyDescent="0.2">
      <c r="A45" s="4"/>
      <c r="B45" s="4"/>
      <c r="C45" s="4"/>
      <c r="D45" s="4"/>
      <c r="E45" s="4"/>
      <c r="F45" s="4"/>
      <c r="G45" s="4"/>
      <c r="H45" s="4"/>
      <c r="I45" s="4"/>
      <c r="J45" s="4"/>
      <c r="K45" s="4"/>
      <c r="L45" s="4"/>
      <c r="M45" s="4"/>
      <c r="N45" s="4"/>
      <c r="O45" s="4"/>
      <c r="P45" s="4"/>
      <c r="Q45" s="4"/>
      <c r="R45" s="192"/>
      <c r="S45" s="4"/>
    </row>
    <row r="46" spans="1:19" x14ac:dyDescent="0.2">
      <c r="A46" s="4"/>
      <c r="B46" s="4"/>
      <c r="C46" s="4"/>
      <c r="D46" s="4"/>
      <c r="E46" s="4"/>
      <c r="F46" s="4"/>
      <c r="G46" s="4"/>
      <c r="H46" s="4"/>
      <c r="I46" s="4"/>
      <c r="J46" s="4"/>
      <c r="K46" s="4"/>
      <c r="L46" s="4"/>
      <c r="M46" s="4"/>
      <c r="N46" s="4"/>
      <c r="O46" s="4"/>
      <c r="P46" s="4"/>
      <c r="Q46" s="4"/>
      <c r="R46" s="192"/>
      <c r="S46" s="4"/>
    </row>
    <row r="47" spans="1:19" x14ac:dyDescent="0.2">
      <c r="A47" s="4"/>
      <c r="B47" s="4"/>
      <c r="C47" s="4"/>
      <c r="D47" s="4"/>
      <c r="E47" s="4"/>
      <c r="F47" s="4"/>
      <c r="G47" s="4"/>
      <c r="H47" s="4"/>
      <c r="I47" s="4"/>
      <c r="J47" s="4"/>
      <c r="K47" s="4"/>
      <c r="L47" s="4"/>
      <c r="M47" s="4"/>
      <c r="N47" s="4"/>
      <c r="O47" s="4"/>
      <c r="P47" s="4"/>
      <c r="Q47" s="4"/>
      <c r="R47" s="192"/>
      <c r="S47" s="4"/>
    </row>
    <row r="48" spans="1:19" x14ac:dyDescent="0.2">
      <c r="A48" s="4"/>
      <c r="B48" s="4"/>
      <c r="C48" s="4"/>
      <c r="D48" s="4"/>
      <c r="E48" s="4"/>
      <c r="F48" s="4"/>
      <c r="G48" s="4"/>
      <c r="H48" s="4"/>
      <c r="I48" s="4"/>
      <c r="J48" s="4"/>
      <c r="K48" s="4"/>
      <c r="L48" s="4"/>
      <c r="M48" s="4"/>
      <c r="N48" s="4"/>
      <c r="O48" s="4"/>
      <c r="P48" s="4"/>
      <c r="Q48" s="4"/>
      <c r="R48" s="192"/>
      <c r="S48" s="4"/>
    </row>
    <row r="49" spans="1:19" x14ac:dyDescent="0.2">
      <c r="A49" s="4"/>
      <c r="B49" s="4"/>
      <c r="C49" s="4"/>
      <c r="D49" s="4"/>
      <c r="E49" s="4"/>
      <c r="F49" s="4"/>
      <c r="G49" s="4"/>
      <c r="H49" s="4"/>
      <c r="I49" s="4"/>
      <c r="J49" s="4"/>
      <c r="K49" s="4"/>
      <c r="L49" s="4"/>
      <c r="M49" s="4"/>
      <c r="N49" s="4"/>
      <c r="O49" s="4"/>
      <c r="P49" s="4"/>
      <c r="Q49" s="4"/>
      <c r="R49" s="192"/>
      <c r="S49" s="4"/>
    </row>
    <row r="50" spans="1:19" x14ac:dyDescent="0.2">
      <c r="A50" s="4"/>
      <c r="B50" s="4"/>
      <c r="C50" s="4"/>
      <c r="D50" s="4"/>
      <c r="E50" s="4"/>
      <c r="F50" s="4"/>
      <c r="G50" s="4"/>
      <c r="H50" s="4"/>
      <c r="I50" s="4"/>
      <c r="J50" s="4"/>
      <c r="K50" s="4"/>
      <c r="L50" s="4"/>
      <c r="M50" s="4"/>
      <c r="N50" s="4"/>
      <c r="O50" s="4"/>
      <c r="P50" s="4"/>
      <c r="Q50" s="4"/>
      <c r="R50" s="192"/>
      <c r="S50" s="4"/>
    </row>
    <row r="51" spans="1:19" x14ac:dyDescent="0.2">
      <c r="A51" s="4"/>
      <c r="B51" s="4"/>
      <c r="C51" s="4"/>
      <c r="D51" s="4"/>
      <c r="E51" s="4"/>
      <c r="F51" s="4"/>
      <c r="G51" s="4"/>
      <c r="H51" s="4"/>
      <c r="I51" s="4"/>
      <c r="J51" s="4"/>
      <c r="K51" s="4"/>
      <c r="L51" s="4"/>
      <c r="M51" s="4"/>
      <c r="N51" s="4"/>
      <c r="O51" s="4"/>
      <c r="P51" s="4"/>
      <c r="Q51" s="4"/>
      <c r="R51" s="192"/>
      <c r="S51" s="4"/>
    </row>
    <row r="52" spans="1:19" x14ac:dyDescent="0.2">
      <c r="A52" s="4"/>
      <c r="B52" s="4"/>
      <c r="C52" s="4"/>
      <c r="D52" s="4"/>
      <c r="E52" s="4"/>
      <c r="F52" s="4"/>
      <c r="G52" s="4"/>
      <c r="H52" s="4"/>
      <c r="I52" s="4"/>
      <c r="J52" s="4"/>
      <c r="K52" s="4"/>
      <c r="L52" s="4"/>
      <c r="M52" s="4"/>
      <c r="N52" s="4"/>
      <c r="O52" s="4"/>
      <c r="P52" s="4"/>
      <c r="Q52" s="4"/>
      <c r="R52" s="192"/>
      <c r="S52" s="4"/>
    </row>
    <row r="53" spans="1:19" x14ac:dyDescent="0.2">
      <c r="A53" s="4"/>
      <c r="B53" s="4"/>
      <c r="C53" s="4"/>
      <c r="D53" s="4"/>
      <c r="E53" s="4"/>
      <c r="F53" s="4"/>
      <c r="G53" s="4"/>
      <c r="H53" s="4"/>
      <c r="I53" s="4"/>
      <c r="J53" s="4"/>
      <c r="K53" s="4"/>
      <c r="L53" s="4"/>
      <c r="M53" s="4"/>
      <c r="N53" s="4"/>
      <c r="O53" s="4"/>
      <c r="P53" s="4"/>
      <c r="Q53" s="4"/>
      <c r="R53" s="192"/>
      <c r="S53" s="4"/>
    </row>
    <row r="54" spans="1:19" x14ac:dyDescent="0.2">
      <c r="A54" s="4"/>
      <c r="B54" s="4"/>
      <c r="C54" s="4"/>
      <c r="D54" s="4"/>
      <c r="E54" s="4"/>
      <c r="F54" s="4"/>
      <c r="G54" s="4"/>
      <c r="H54" s="4"/>
      <c r="I54" s="4"/>
      <c r="J54" s="4"/>
      <c r="K54" s="4"/>
      <c r="L54" s="4"/>
      <c r="M54" s="4"/>
      <c r="N54" s="4"/>
      <c r="O54" s="4"/>
      <c r="P54" s="4"/>
      <c r="Q54" s="4"/>
      <c r="R54" s="192"/>
      <c r="S54" s="4"/>
    </row>
    <row r="55" spans="1:19" x14ac:dyDescent="0.2">
      <c r="A55" s="4"/>
      <c r="B55" s="4"/>
      <c r="C55" s="4"/>
      <c r="D55" s="4"/>
      <c r="E55" s="4"/>
      <c r="F55" s="4"/>
      <c r="G55" s="4"/>
      <c r="H55" s="4"/>
      <c r="I55" s="4"/>
      <c r="J55" s="4"/>
      <c r="K55" s="4"/>
      <c r="L55" s="4"/>
      <c r="M55" s="4"/>
      <c r="N55" s="4"/>
      <c r="O55" s="4"/>
      <c r="P55" s="4"/>
      <c r="Q55" s="4"/>
      <c r="R55" s="192"/>
      <c r="S55" s="4"/>
    </row>
    <row r="56" spans="1:19" x14ac:dyDescent="0.2">
      <c r="A56" s="4"/>
      <c r="B56" s="4"/>
      <c r="C56" s="4"/>
      <c r="D56" s="4"/>
      <c r="E56" s="4"/>
      <c r="F56" s="4"/>
      <c r="G56" s="4"/>
      <c r="H56" s="4"/>
      <c r="I56" s="4"/>
      <c r="J56" s="4"/>
      <c r="K56" s="4"/>
      <c r="L56" s="4"/>
      <c r="M56" s="4"/>
      <c r="N56" s="4"/>
      <c r="O56" s="4"/>
      <c r="P56" s="4"/>
      <c r="Q56" s="4"/>
      <c r="R56" s="192"/>
      <c r="S56" s="4"/>
    </row>
    <row r="57" spans="1:19" x14ac:dyDescent="0.2">
      <c r="A57" s="4"/>
      <c r="B57" s="4"/>
      <c r="C57" s="4"/>
      <c r="D57" s="4"/>
      <c r="E57" s="4"/>
      <c r="F57" s="4"/>
      <c r="G57" s="4"/>
      <c r="H57" s="4"/>
      <c r="I57" s="4"/>
      <c r="J57" s="4"/>
      <c r="K57" s="4"/>
      <c r="L57" s="4"/>
      <c r="M57" s="4"/>
      <c r="N57" s="4"/>
      <c r="O57" s="4"/>
      <c r="P57" s="4"/>
      <c r="Q57" s="4"/>
      <c r="R57" s="192"/>
      <c r="S57" s="4"/>
    </row>
    <row r="58" spans="1:19" x14ac:dyDescent="0.2">
      <c r="A58" s="4"/>
      <c r="B58" s="4"/>
      <c r="C58" s="4"/>
      <c r="D58" s="4"/>
      <c r="E58" s="4"/>
      <c r="F58" s="4"/>
      <c r="G58" s="4"/>
      <c r="H58" s="4"/>
      <c r="I58" s="4"/>
      <c r="J58" s="4"/>
      <c r="K58" s="4"/>
      <c r="L58" s="4"/>
      <c r="M58" s="4"/>
      <c r="N58" s="4"/>
      <c r="O58" s="4"/>
      <c r="P58" s="4"/>
      <c r="Q58" s="4"/>
      <c r="R58" s="192"/>
      <c r="S58" s="4"/>
    </row>
    <row r="59" spans="1:19" x14ac:dyDescent="0.2">
      <c r="A59" s="4"/>
      <c r="B59" s="4"/>
      <c r="C59" s="4"/>
      <c r="D59" s="4"/>
      <c r="E59" s="4"/>
      <c r="F59" s="4"/>
      <c r="G59" s="4"/>
      <c r="H59" s="4"/>
      <c r="I59" s="4"/>
      <c r="J59" s="4"/>
      <c r="K59" s="4"/>
      <c r="L59" s="4"/>
      <c r="M59" s="4"/>
      <c r="N59" s="4"/>
      <c r="O59" s="4"/>
      <c r="P59" s="4"/>
      <c r="Q59" s="4"/>
      <c r="R59" s="192"/>
      <c r="S59" s="4"/>
    </row>
    <row r="60" spans="1:19" x14ac:dyDescent="0.2">
      <c r="A60" s="4"/>
      <c r="B60" s="4"/>
      <c r="C60" s="4"/>
      <c r="D60" s="4"/>
      <c r="E60" s="4"/>
      <c r="F60" s="4"/>
      <c r="G60" s="4"/>
      <c r="H60" s="4"/>
      <c r="I60" s="4"/>
      <c r="J60" s="4"/>
      <c r="K60" s="4"/>
      <c r="L60" s="4"/>
      <c r="M60" s="4"/>
      <c r="N60" s="4"/>
      <c r="O60" s="4"/>
      <c r="P60" s="4"/>
      <c r="Q60" s="4"/>
      <c r="R60" s="192"/>
      <c r="S60" s="4"/>
    </row>
    <row r="61" spans="1:19" x14ac:dyDescent="0.2">
      <c r="A61" s="4"/>
      <c r="B61" s="4"/>
      <c r="C61" s="4"/>
      <c r="D61" s="4"/>
      <c r="E61" s="4"/>
      <c r="F61" s="4"/>
      <c r="G61" s="4"/>
      <c r="H61" s="4"/>
      <c r="I61" s="4"/>
      <c r="J61" s="4"/>
      <c r="K61" s="4"/>
      <c r="L61" s="4"/>
      <c r="M61" s="4"/>
      <c r="N61" s="4"/>
      <c r="O61" s="4"/>
      <c r="P61" s="4"/>
      <c r="Q61" s="4"/>
      <c r="R61" s="192"/>
      <c r="S61" s="4"/>
    </row>
    <row r="62" spans="1:19" x14ac:dyDescent="0.2">
      <c r="A62" s="4"/>
      <c r="B62" s="4"/>
      <c r="C62" s="4"/>
      <c r="D62" s="4"/>
      <c r="E62" s="4"/>
      <c r="F62" s="4"/>
      <c r="G62" s="4"/>
      <c r="H62" s="4"/>
      <c r="I62" s="4"/>
      <c r="J62" s="4"/>
      <c r="K62" s="4"/>
      <c r="L62" s="4"/>
      <c r="M62" s="4"/>
      <c r="N62" s="4"/>
      <c r="O62" s="4"/>
      <c r="P62" s="4"/>
      <c r="Q62" s="4"/>
      <c r="R62" s="192"/>
      <c r="S62" s="4"/>
    </row>
    <row r="63" spans="1:19" x14ac:dyDescent="0.2">
      <c r="A63" s="4"/>
      <c r="B63" s="4"/>
      <c r="C63" s="4"/>
      <c r="D63" s="4"/>
      <c r="E63" s="4"/>
      <c r="F63" s="4"/>
      <c r="G63" s="4"/>
      <c r="H63" s="4"/>
      <c r="I63" s="4"/>
      <c r="J63" s="4"/>
      <c r="K63" s="4"/>
      <c r="L63" s="4"/>
      <c r="M63" s="4"/>
      <c r="N63" s="4"/>
      <c r="O63" s="4"/>
      <c r="P63" s="4"/>
      <c r="Q63" s="4"/>
      <c r="R63" s="192"/>
      <c r="S63" s="4"/>
    </row>
    <row r="64" spans="1:19" x14ac:dyDescent="0.2">
      <c r="A64" s="4"/>
      <c r="B64" s="4"/>
      <c r="C64" s="4"/>
      <c r="D64" s="4"/>
      <c r="E64" s="4"/>
      <c r="F64" s="4"/>
      <c r="G64" s="4"/>
      <c r="H64" s="4"/>
      <c r="I64" s="4"/>
      <c r="J64" s="4"/>
      <c r="K64" s="4"/>
      <c r="L64" s="4"/>
      <c r="M64" s="4"/>
      <c r="N64" s="4"/>
      <c r="O64" s="4"/>
      <c r="P64" s="4"/>
      <c r="Q64" s="4"/>
      <c r="R64" s="192"/>
      <c r="S64" s="4"/>
    </row>
    <row r="65" spans="1:19" x14ac:dyDescent="0.2">
      <c r="A65" s="4"/>
      <c r="B65" s="4"/>
      <c r="C65" s="4"/>
      <c r="D65" s="4"/>
      <c r="E65" s="4"/>
      <c r="F65" s="4"/>
      <c r="G65" s="4"/>
      <c r="H65" s="4"/>
      <c r="I65" s="4"/>
      <c r="J65" s="4"/>
      <c r="K65" s="4"/>
      <c r="L65" s="4"/>
      <c r="M65" s="4"/>
      <c r="N65" s="4"/>
      <c r="O65" s="4"/>
      <c r="P65" s="4"/>
      <c r="Q65" s="4"/>
      <c r="R65" s="192"/>
      <c r="S65" s="4"/>
    </row>
    <row r="66" spans="1:19" x14ac:dyDescent="0.2">
      <c r="A66" s="4"/>
      <c r="B66" s="4"/>
      <c r="C66" s="4"/>
      <c r="D66" s="4"/>
      <c r="E66" s="4"/>
      <c r="F66" s="4"/>
      <c r="G66" s="4"/>
      <c r="H66" s="4"/>
      <c r="I66" s="4"/>
      <c r="J66" s="4"/>
      <c r="K66" s="4"/>
      <c r="L66" s="4"/>
      <c r="M66" s="4"/>
      <c r="N66" s="4"/>
      <c r="O66" s="4"/>
      <c r="P66" s="4"/>
      <c r="Q66" s="4"/>
      <c r="R66" s="192"/>
      <c r="S66" s="4"/>
    </row>
    <row r="67" spans="1:19" x14ac:dyDescent="0.2">
      <c r="A67" s="4"/>
      <c r="B67" s="4"/>
      <c r="C67" s="4"/>
      <c r="D67" s="4"/>
      <c r="E67" s="4"/>
      <c r="F67" s="4"/>
      <c r="G67" s="4"/>
      <c r="H67" s="4"/>
      <c r="I67" s="4"/>
      <c r="J67" s="4"/>
      <c r="K67" s="4"/>
      <c r="L67" s="4"/>
      <c r="M67" s="4"/>
      <c r="N67" s="4"/>
      <c r="O67" s="4"/>
      <c r="P67" s="4"/>
      <c r="Q67" s="4"/>
      <c r="R67" s="192"/>
      <c r="S67" s="4"/>
    </row>
    <row r="68" spans="1:19" x14ac:dyDescent="0.2">
      <c r="A68" s="4"/>
      <c r="B68" s="4"/>
      <c r="C68" s="4"/>
      <c r="D68" s="4"/>
      <c r="E68" s="4"/>
      <c r="F68" s="4"/>
      <c r="G68" s="4"/>
      <c r="H68" s="4"/>
      <c r="I68" s="4"/>
      <c r="J68" s="4"/>
      <c r="K68" s="4"/>
      <c r="L68" s="4"/>
      <c r="M68" s="4"/>
      <c r="N68" s="4"/>
      <c r="O68" s="4"/>
      <c r="P68" s="4"/>
      <c r="Q68" s="4"/>
      <c r="R68" s="192"/>
      <c r="S68" s="4"/>
    </row>
    <row r="69" spans="1:19" x14ac:dyDescent="0.2">
      <c r="A69" s="4"/>
      <c r="B69" s="4"/>
      <c r="C69" s="4"/>
      <c r="D69" s="4"/>
      <c r="E69" s="4"/>
      <c r="F69" s="4"/>
      <c r="G69" s="4"/>
      <c r="H69" s="4"/>
      <c r="I69" s="4"/>
      <c r="J69" s="4"/>
      <c r="K69" s="4"/>
      <c r="L69" s="4"/>
      <c r="M69" s="4"/>
      <c r="N69" s="4"/>
      <c r="O69" s="4"/>
      <c r="P69" s="4"/>
      <c r="Q69" s="4"/>
      <c r="R69" s="192"/>
      <c r="S69" s="4"/>
    </row>
    <row r="70" spans="1:19" x14ac:dyDescent="0.2">
      <c r="A70" s="4"/>
      <c r="B70" s="4"/>
      <c r="C70" s="4"/>
      <c r="D70" s="4"/>
      <c r="E70" s="4"/>
      <c r="F70" s="4"/>
      <c r="G70" s="4"/>
      <c r="H70" s="4"/>
      <c r="I70" s="4"/>
      <c r="J70" s="4"/>
      <c r="K70" s="4"/>
      <c r="L70" s="4"/>
      <c r="M70" s="4"/>
      <c r="N70" s="4"/>
      <c r="O70" s="4"/>
      <c r="P70" s="4"/>
      <c r="Q70" s="4"/>
      <c r="R70" s="192"/>
      <c r="S70" s="4"/>
    </row>
    <row r="71" spans="1:19" x14ac:dyDescent="0.2">
      <c r="A71" s="4"/>
      <c r="B71" s="4"/>
      <c r="C71" s="4"/>
      <c r="D71" s="4"/>
      <c r="E71" s="4"/>
      <c r="F71" s="4"/>
      <c r="G71" s="4"/>
      <c r="H71" s="4"/>
      <c r="I71" s="4"/>
      <c r="J71" s="4"/>
      <c r="K71" s="4"/>
      <c r="L71" s="4"/>
      <c r="M71" s="4"/>
      <c r="N71" s="4"/>
      <c r="O71" s="4"/>
      <c r="P71" s="4"/>
      <c r="Q71" s="4"/>
      <c r="R71" s="192"/>
      <c r="S71" s="4"/>
    </row>
    <row r="72" spans="1:19" x14ac:dyDescent="0.2">
      <c r="A72" s="4"/>
      <c r="B72" s="4"/>
      <c r="C72" s="4"/>
      <c r="D72" s="4"/>
      <c r="E72" s="4"/>
      <c r="F72" s="4"/>
      <c r="G72" s="4"/>
      <c r="H72" s="4"/>
      <c r="I72" s="4"/>
      <c r="J72" s="4"/>
      <c r="K72" s="4"/>
      <c r="L72" s="4"/>
      <c r="M72" s="4"/>
      <c r="N72" s="4"/>
      <c r="O72" s="4"/>
      <c r="P72" s="4"/>
      <c r="Q72" s="4"/>
      <c r="R72" s="192"/>
      <c r="S72" s="4"/>
    </row>
    <row r="73" spans="1:19" x14ac:dyDescent="0.2">
      <c r="A73" s="4"/>
      <c r="B73" s="4"/>
      <c r="C73" s="4"/>
      <c r="D73" s="4"/>
      <c r="E73" s="4"/>
      <c r="F73" s="4"/>
      <c r="G73" s="4"/>
      <c r="H73" s="4"/>
      <c r="I73" s="4"/>
      <c r="J73" s="4"/>
      <c r="K73" s="4"/>
      <c r="L73" s="4"/>
      <c r="M73" s="4"/>
      <c r="N73" s="4"/>
      <c r="O73" s="4"/>
      <c r="P73" s="4"/>
      <c r="Q73" s="4"/>
      <c r="R73" s="192"/>
      <c r="S73" s="4"/>
    </row>
    <row r="74" spans="1:19" x14ac:dyDescent="0.2">
      <c r="A74" s="4"/>
      <c r="B74" s="4"/>
      <c r="C74" s="4"/>
      <c r="D74" s="4"/>
      <c r="E74" s="4"/>
      <c r="F74" s="4"/>
      <c r="G74" s="4"/>
      <c r="H74" s="4"/>
      <c r="I74" s="4"/>
      <c r="J74" s="4"/>
      <c r="K74" s="4"/>
      <c r="L74" s="4"/>
      <c r="M74" s="4"/>
      <c r="N74" s="4"/>
      <c r="O74" s="4"/>
      <c r="P74" s="4"/>
      <c r="Q74" s="4"/>
      <c r="R74" s="192"/>
      <c r="S74" s="4"/>
    </row>
    <row r="75" spans="1:19" x14ac:dyDescent="0.2">
      <c r="A75" s="4"/>
      <c r="B75" s="4"/>
      <c r="C75" s="4"/>
      <c r="D75" s="4"/>
      <c r="E75" s="4"/>
      <c r="F75" s="4"/>
      <c r="G75" s="4"/>
      <c r="H75" s="4"/>
      <c r="I75" s="4"/>
      <c r="J75" s="4"/>
      <c r="K75" s="4"/>
      <c r="L75" s="4"/>
      <c r="M75" s="4"/>
      <c r="N75" s="4"/>
      <c r="O75" s="4"/>
      <c r="P75" s="4"/>
      <c r="Q75" s="4"/>
      <c r="R75" s="192"/>
      <c r="S75" s="4"/>
    </row>
    <row r="76" spans="1:19" x14ac:dyDescent="0.2">
      <c r="A76" s="4"/>
      <c r="B76" s="4"/>
      <c r="C76" s="4"/>
      <c r="D76" s="4"/>
      <c r="E76" s="4"/>
      <c r="F76" s="4"/>
      <c r="G76" s="4"/>
      <c r="H76" s="4"/>
      <c r="I76" s="4"/>
      <c r="J76" s="4"/>
      <c r="K76" s="4"/>
      <c r="L76" s="4"/>
      <c r="M76" s="4"/>
      <c r="N76" s="4"/>
      <c r="O76" s="4"/>
      <c r="P76" s="4"/>
      <c r="Q76" s="4"/>
      <c r="R76" s="192"/>
      <c r="S76" s="4"/>
    </row>
    <row r="77" spans="1:19" x14ac:dyDescent="0.2">
      <c r="A77" s="4"/>
      <c r="B77" s="4"/>
      <c r="C77" s="4"/>
      <c r="D77" s="4"/>
      <c r="E77" s="4"/>
      <c r="F77" s="4"/>
      <c r="G77" s="4"/>
      <c r="H77" s="4"/>
      <c r="I77" s="4"/>
      <c r="J77" s="4"/>
      <c r="K77" s="4"/>
      <c r="L77" s="4"/>
      <c r="M77" s="4"/>
      <c r="N77" s="4"/>
      <c r="O77" s="4"/>
      <c r="P77" s="4"/>
      <c r="Q77" s="4"/>
      <c r="R77" s="192"/>
      <c r="S77" s="4"/>
    </row>
    <row r="78" spans="1:19" x14ac:dyDescent="0.2">
      <c r="A78" s="4"/>
      <c r="B78" s="4"/>
      <c r="C78" s="4"/>
      <c r="D78" s="4"/>
      <c r="E78" s="4"/>
      <c r="F78" s="4"/>
      <c r="G78" s="4"/>
      <c r="H78" s="4"/>
      <c r="I78" s="4"/>
      <c r="J78" s="4"/>
      <c r="K78" s="4"/>
      <c r="L78" s="4"/>
      <c r="M78" s="4"/>
      <c r="N78" s="4"/>
      <c r="O78" s="4"/>
      <c r="P78" s="4"/>
      <c r="Q78" s="4"/>
      <c r="R78" s="192"/>
      <c r="S78" s="4"/>
    </row>
    <row r="79" spans="1:19" x14ac:dyDescent="0.2">
      <c r="A79" s="4"/>
      <c r="B79" s="4"/>
      <c r="C79" s="4"/>
      <c r="D79" s="4"/>
      <c r="E79" s="4"/>
      <c r="F79" s="4"/>
      <c r="G79" s="4"/>
      <c r="H79" s="4"/>
      <c r="I79" s="4"/>
      <c r="J79" s="4"/>
      <c r="K79" s="4"/>
      <c r="L79" s="4"/>
      <c r="M79" s="4"/>
      <c r="N79" s="4"/>
      <c r="O79" s="4"/>
      <c r="P79" s="4"/>
      <c r="Q79" s="4"/>
      <c r="R79" s="192"/>
      <c r="S79" s="4"/>
    </row>
    <row r="80" spans="1:19" x14ac:dyDescent="0.2">
      <c r="A80" s="4"/>
      <c r="B80" s="4"/>
      <c r="C80" s="4"/>
      <c r="D80" s="4"/>
      <c r="E80" s="4"/>
      <c r="F80" s="4"/>
      <c r="G80" s="4"/>
      <c r="H80" s="4"/>
      <c r="I80" s="4"/>
      <c r="J80" s="4"/>
      <c r="K80" s="4"/>
      <c r="L80" s="4"/>
      <c r="M80" s="4"/>
      <c r="N80" s="4"/>
      <c r="O80" s="4"/>
      <c r="P80" s="4"/>
      <c r="Q80" s="4"/>
      <c r="R80" s="192"/>
      <c r="S80" s="4"/>
    </row>
    <row r="81" spans="1:19" x14ac:dyDescent="0.2">
      <c r="A81" s="4"/>
      <c r="B81" s="4"/>
      <c r="C81" s="4"/>
      <c r="D81" s="4"/>
      <c r="E81" s="4"/>
      <c r="F81" s="4"/>
      <c r="G81" s="4"/>
      <c r="H81" s="4"/>
      <c r="I81" s="4"/>
      <c r="J81" s="4"/>
      <c r="K81" s="4"/>
      <c r="L81" s="4"/>
      <c r="M81" s="4"/>
      <c r="N81" s="4"/>
      <c r="O81" s="4"/>
      <c r="P81" s="4"/>
      <c r="Q81" s="4"/>
      <c r="R81" s="192"/>
      <c r="S81" s="4"/>
    </row>
    <row r="82" spans="1:19" x14ac:dyDescent="0.2">
      <c r="A82" s="4"/>
      <c r="B82" s="4"/>
      <c r="C82" s="4"/>
      <c r="D82" s="4"/>
      <c r="E82" s="4"/>
      <c r="F82" s="4"/>
      <c r="G82" s="4"/>
      <c r="H82" s="4"/>
      <c r="I82" s="4"/>
      <c r="J82" s="4"/>
      <c r="K82" s="4"/>
      <c r="L82" s="4"/>
      <c r="M82" s="4"/>
      <c r="N82" s="4"/>
      <c r="O82" s="4"/>
      <c r="P82" s="4"/>
      <c r="Q82" s="4"/>
      <c r="R82" s="192"/>
      <c r="S82" s="4"/>
    </row>
    <row r="83" spans="1:19" x14ac:dyDescent="0.2">
      <c r="A83" s="4"/>
      <c r="B83" s="4"/>
      <c r="C83" s="4"/>
      <c r="D83" s="4"/>
      <c r="E83" s="4"/>
      <c r="F83" s="4"/>
      <c r="G83" s="4"/>
      <c r="H83" s="4"/>
      <c r="I83" s="4"/>
      <c r="J83" s="4"/>
      <c r="K83" s="4"/>
      <c r="L83" s="4"/>
      <c r="M83" s="4"/>
      <c r="N83" s="4"/>
      <c r="O83" s="4"/>
      <c r="P83" s="4"/>
      <c r="Q83" s="4"/>
      <c r="R83" s="192"/>
      <c r="S83" s="4"/>
    </row>
    <row r="84" spans="1:19" x14ac:dyDescent="0.2">
      <c r="A84" s="4"/>
      <c r="B84" s="4"/>
      <c r="C84" s="4"/>
      <c r="D84" s="4"/>
      <c r="E84" s="4"/>
      <c r="F84" s="4"/>
      <c r="G84" s="4"/>
      <c r="H84" s="4"/>
      <c r="I84" s="4"/>
      <c r="J84" s="4"/>
      <c r="K84" s="4"/>
      <c r="L84" s="4"/>
      <c r="M84" s="4"/>
      <c r="N84" s="4"/>
      <c r="O84" s="4"/>
      <c r="P84" s="4"/>
      <c r="Q84" s="4"/>
      <c r="R84" s="192"/>
      <c r="S84" s="4"/>
    </row>
    <row r="85" spans="1:19" x14ac:dyDescent="0.2">
      <c r="A85" s="4"/>
      <c r="B85" s="4"/>
      <c r="C85" s="4"/>
      <c r="D85" s="4"/>
      <c r="E85" s="4"/>
      <c r="F85" s="4"/>
      <c r="G85" s="4"/>
      <c r="H85" s="4"/>
      <c r="I85" s="4"/>
      <c r="J85" s="4"/>
      <c r="K85" s="4"/>
      <c r="L85" s="4"/>
      <c r="M85" s="4"/>
      <c r="N85" s="4"/>
      <c r="O85" s="4"/>
      <c r="P85" s="4"/>
      <c r="Q85" s="4"/>
      <c r="R85" s="192"/>
      <c r="S85" s="4"/>
    </row>
    <row r="86" spans="1:19" x14ac:dyDescent="0.2">
      <c r="A86" s="4"/>
      <c r="B86" s="4"/>
      <c r="C86" s="4"/>
      <c r="D86" s="4"/>
      <c r="E86" s="4"/>
      <c r="F86" s="4"/>
      <c r="G86" s="4"/>
      <c r="H86" s="4"/>
      <c r="I86" s="4"/>
      <c r="J86" s="4"/>
      <c r="K86" s="4"/>
      <c r="L86" s="4"/>
      <c r="M86" s="4"/>
      <c r="N86" s="4"/>
      <c r="O86" s="4"/>
      <c r="P86" s="4"/>
      <c r="Q86" s="4"/>
      <c r="R86" s="192"/>
      <c r="S86" s="4"/>
    </row>
    <row r="87" spans="1:19" x14ac:dyDescent="0.2">
      <c r="A87" s="4"/>
      <c r="B87" s="4"/>
      <c r="C87" s="4"/>
      <c r="D87" s="4"/>
      <c r="E87" s="4"/>
      <c r="F87" s="4"/>
      <c r="G87" s="4"/>
      <c r="H87" s="4"/>
      <c r="I87" s="4"/>
      <c r="J87" s="4"/>
      <c r="K87" s="4"/>
      <c r="L87" s="4"/>
      <c r="M87" s="4"/>
      <c r="N87" s="4"/>
      <c r="O87" s="4"/>
      <c r="P87" s="4"/>
      <c r="Q87" s="4"/>
      <c r="R87" s="192"/>
      <c r="S87" s="4"/>
    </row>
    <row r="88" spans="1:19" x14ac:dyDescent="0.2">
      <c r="A88" s="4"/>
      <c r="B88" s="4"/>
      <c r="C88" s="4"/>
      <c r="D88" s="4"/>
      <c r="E88" s="4"/>
      <c r="F88" s="4"/>
      <c r="G88" s="4"/>
      <c r="H88" s="4"/>
      <c r="I88" s="4"/>
      <c r="J88" s="4"/>
      <c r="K88" s="4"/>
      <c r="L88" s="4"/>
      <c r="M88" s="4"/>
      <c r="N88" s="4"/>
      <c r="O88" s="4"/>
      <c r="P88" s="4"/>
      <c r="Q88" s="4"/>
      <c r="R88" s="192"/>
      <c r="S88" s="4"/>
    </row>
    <row r="89" spans="1:19" x14ac:dyDescent="0.2">
      <c r="A89" s="4"/>
      <c r="B89" s="4"/>
      <c r="C89" s="4"/>
      <c r="D89" s="4"/>
      <c r="E89" s="4"/>
      <c r="F89" s="4"/>
      <c r="G89" s="4"/>
      <c r="H89" s="4"/>
      <c r="I89" s="4"/>
      <c r="J89" s="4"/>
      <c r="K89" s="4"/>
      <c r="L89" s="4"/>
      <c r="M89" s="4"/>
      <c r="N89" s="4"/>
      <c r="O89" s="4"/>
      <c r="P89" s="4"/>
      <c r="Q89" s="4"/>
      <c r="R89" s="192"/>
      <c r="S89" s="4"/>
    </row>
    <row r="90" spans="1:19" x14ac:dyDescent="0.2">
      <c r="A90" s="4"/>
      <c r="B90" s="4"/>
      <c r="C90" s="4"/>
      <c r="D90" s="4"/>
      <c r="E90" s="4"/>
      <c r="F90" s="4"/>
      <c r="G90" s="4"/>
      <c r="H90" s="4"/>
      <c r="I90" s="4"/>
      <c r="J90" s="4"/>
      <c r="K90" s="4"/>
      <c r="L90" s="4"/>
      <c r="M90" s="4"/>
      <c r="N90" s="4"/>
      <c r="O90" s="4"/>
      <c r="P90" s="4"/>
      <c r="Q90" s="4"/>
      <c r="R90" s="192"/>
      <c r="S90" s="4"/>
    </row>
    <row r="91" spans="1:19" x14ac:dyDescent="0.2">
      <c r="A91" s="4"/>
      <c r="B91" s="4"/>
      <c r="C91" s="4"/>
      <c r="D91" s="4"/>
      <c r="E91" s="4"/>
      <c r="F91" s="4"/>
      <c r="G91" s="4"/>
      <c r="H91" s="4"/>
      <c r="I91" s="4"/>
      <c r="J91" s="4"/>
      <c r="K91" s="4"/>
      <c r="L91" s="4"/>
      <c r="M91" s="4"/>
      <c r="N91" s="4"/>
      <c r="O91" s="4"/>
      <c r="P91" s="4"/>
      <c r="Q91" s="4"/>
      <c r="R91" s="192"/>
      <c r="S91" s="4"/>
    </row>
    <row r="92" spans="1:19" x14ac:dyDescent="0.2">
      <c r="A92" s="4"/>
      <c r="B92" s="4"/>
      <c r="C92" s="4"/>
      <c r="D92" s="4"/>
      <c r="E92" s="4"/>
      <c r="F92" s="4"/>
      <c r="G92" s="4"/>
      <c r="H92" s="4"/>
      <c r="I92" s="4"/>
      <c r="J92" s="4"/>
      <c r="K92" s="4"/>
      <c r="L92" s="4"/>
      <c r="M92" s="4"/>
      <c r="N92" s="4"/>
      <c r="O92" s="4"/>
      <c r="P92" s="4"/>
      <c r="Q92" s="4"/>
      <c r="R92" s="192"/>
      <c r="S92" s="4"/>
    </row>
    <row r="93" spans="1:19" x14ac:dyDescent="0.2">
      <c r="A93" s="4"/>
      <c r="B93" s="4"/>
      <c r="C93" s="4"/>
      <c r="D93" s="4"/>
      <c r="E93" s="4"/>
      <c r="F93" s="4"/>
      <c r="G93" s="4"/>
      <c r="H93" s="4"/>
      <c r="I93" s="4"/>
      <c r="J93" s="4"/>
      <c r="K93" s="4"/>
      <c r="L93" s="4"/>
      <c r="M93" s="4"/>
      <c r="N93" s="4"/>
      <c r="O93" s="4"/>
      <c r="P93" s="4"/>
      <c r="Q93" s="4"/>
      <c r="R93" s="192"/>
      <c r="S93" s="4"/>
    </row>
    <row r="94" spans="1:19" x14ac:dyDescent="0.2">
      <c r="A94" s="4"/>
      <c r="B94" s="4"/>
      <c r="C94" s="4"/>
      <c r="D94" s="4"/>
      <c r="E94" s="4"/>
      <c r="F94" s="4"/>
      <c r="G94" s="4"/>
      <c r="H94" s="4"/>
      <c r="I94" s="4"/>
      <c r="J94" s="4"/>
      <c r="K94" s="4"/>
      <c r="L94" s="4"/>
      <c r="M94" s="4"/>
      <c r="N94" s="4"/>
      <c r="O94" s="4"/>
      <c r="P94" s="4"/>
      <c r="Q94" s="4"/>
      <c r="R94" s="192"/>
      <c r="S94" s="4"/>
    </row>
    <row r="95" spans="1:19" x14ac:dyDescent="0.2">
      <c r="A95" s="4"/>
      <c r="B95" s="4"/>
      <c r="C95" s="4"/>
      <c r="D95" s="4"/>
      <c r="E95" s="4"/>
      <c r="F95" s="4"/>
      <c r="G95" s="4"/>
      <c r="H95" s="4"/>
      <c r="I95" s="4"/>
      <c r="J95" s="4"/>
      <c r="K95" s="4"/>
      <c r="L95" s="4"/>
      <c r="M95" s="4"/>
      <c r="N95" s="4"/>
      <c r="O95" s="4"/>
      <c r="P95" s="4"/>
      <c r="Q95" s="4"/>
      <c r="R95" s="192"/>
      <c r="S95" s="4"/>
    </row>
    <row r="96" spans="1:19" x14ac:dyDescent="0.2">
      <c r="A96" s="4"/>
      <c r="B96" s="4"/>
      <c r="C96" s="4"/>
      <c r="D96" s="4"/>
      <c r="E96" s="4"/>
      <c r="F96" s="4"/>
      <c r="G96" s="4"/>
      <c r="H96" s="4"/>
      <c r="I96" s="4"/>
      <c r="J96" s="4"/>
      <c r="K96" s="4"/>
      <c r="L96" s="4"/>
      <c r="M96" s="4"/>
      <c r="N96" s="4"/>
      <c r="O96" s="4"/>
      <c r="P96" s="4"/>
      <c r="Q96" s="4"/>
      <c r="R96" s="192"/>
      <c r="S96" s="4"/>
    </row>
    <row r="97" spans="1:19" x14ac:dyDescent="0.2">
      <c r="A97" s="4"/>
      <c r="B97" s="4"/>
      <c r="C97" s="4"/>
      <c r="D97" s="4"/>
      <c r="E97" s="4"/>
      <c r="F97" s="4"/>
      <c r="G97" s="4"/>
      <c r="H97" s="4"/>
      <c r="I97" s="4"/>
      <c r="J97" s="4"/>
      <c r="K97" s="4"/>
      <c r="L97" s="4"/>
      <c r="M97" s="4"/>
      <c r="N97" s="4"/>
      <c r="O97" s="4"/>
      <c r="P97" s="4"/>
      <c r="Q97" s="4"/>
      <c r="R97" s="192"/>
      <c r="S97" s="4"/>
    </row>
    <row r="98" spans="1:19" x14ac:dyDescent="0.2">
      <c r="A98" s="4"/>
      <c r="B98" s="4"/>
      <c r="C98" s="4"/>
      <c r="D98" s="4"/>
      <c r="E98" s="4"/>
      <c r="F98" s="4"/>
      <c r="G98" s="4"/>
      <c r="H98" s="4"/>
      <c r="I98" s="4"/>
      <c r="J98" s="4"/>
      <c r="K98" s="4"/>
      <c r="L98" s="4"/>
      <c r="M98" s="4"/>
      <c r="N98" s="4"/>
      <c r="O98" s="4"/>
      <c r="P98" s="4"/>
      <c r="Q98" s="4"/>
      <c r="R98" s="192"/>
      <c r="S98" s="4"/>
    </row>
    <row r="99" spans="1:19" x14ac:dyDescent="0.2">
      <c r="A99" s="4"/>
      <c r="B99" s="4"/>
      <c r="C99" s="4"/>
      <c r="D99" s="4"/>
      <c r="E99" s="4"/>
      <c r="F99" s="4"/>
      <c r="G99" s="4"/>
      <c r="H99" s="4"/>
      <c r="I99" s="4"/>
      <c r="J99" s="4"/>
      <c r="K99" s="4"/>
      <c r="L99" s="4"/>
      <c r="M99" s="4"/>
      <c r="N99" s="4"/>
      <c r="O99" s="4"/>
      <c r="P99" s="4"/>
      <c r="Q99" s="4"/>
      <c r="R99" s="192"/>
      <c r="S99" s="4"/>
    </row>
    <row r="100" spans="1:19" x14ac:dyDescent="0.2">
      <c r="A100" s="4"/>
      <c r="B100" s="4"/>
      <c r="C100" s="4"/>
      <c r="D100" s="4"/>
      <c r="E100" s="4"/>
      <c r="F100" s="4"/>
      <c r="G100" s="4"/>
      <c r="H100" s="4"/>
      <c r="I100" s="4"/>
      <c r="J100" s="4"/>
      <c r="K100" s="4"/>
      <c r="L100" s="4"/>
      <c r="M100" s="4"/>
      <c r="N100" s="4"/>
      <c r="O100" s="4"/>
      <c r="P100" s="4"/>
      <c r="Q100" s="4"/>
      <c r="R100" s="192"/>
      <c r="S100" s="4"/>
    </row>
    <row r="101" spans="1:19" x14ac:dyDescent="0.2">
      <c r="A101" s="4"/>
      <c r="B101" s="4"/>
      <c r="C101" s="4"/>
      <c r="D101" s="4"/>
      <c r="E101" s="4"/>
      <c r="F101" s="4"/>
      <c r="G101" s="4"/>
      <c r="H101" s="4"/>
      <c r="I101" s="4"/>
      <c r="J101" s="4"/>
      <c r="K101" s="4"/>
      <c r="L101" s="4"/>
      <c r="M101" s="4"/>
      <c r="N101" s="4"/>
      <c r="O101" s="4"/>
      <c r="P101" s="4"/>
      <c r="Q101" s="4"/>
      <c r="R101" s="192"/>
      <c r="S101" s="4"/>
    </row>
    <row r="102" spans="1:19" x14ac:dyDescent="0.2">
      <c r="A102" s="4"/>
      <c r="B102" s="4"/>
      <c r="C102" s="4"/>
      <c r="D102" s="4"/>
      <c r="E102" s="4"/>
      <c r="F102" s="4"/>
      <c r="G102" s="4"/>
      <c r="H102" s="4"/>
      <c r="I102" s="4"/>
      <c r="J102" s="4"/>
      <c r="K102" s="4"/>
      <c r="L102" s="4"/>
      <c r="M102" s="4"/>
      <c r="N102" s="4"/>
      <c r="O102" s="4"/>
      <c r="P102" s="4"/>
      <c r="Q102" s="4"/>
      <c r="R102" s="192"/>
      <c r="S102" s="4"/>
    </row>
    <row r="103" spans="1:19" x14ac:dyDescent="0.2">
      <c r="A103" s="4"/>
      <c r="B103" s="4"/>
      <c r="C103" s="4"/>
      <c r="D103" s="4"/>
      <c r="E103" s="4"/>
      <c r="F103" s="4"/>
      <c r="G103" s="4"/>
      <c r="H103" s="4"/>
      <c r="I103" s="4"/>
      <c r="J103" s="4"/>
      <c r="K103" s="4"/>
      <c r="L103" s="4"/>
      <c r="M103" s="4"/>
      <c r="N103" s="4"/>
      <c r="O103" s="4"/>
      <c r="P103" s="4"/>
      <c r="Q103" s="4"/>
      <c r="R103" s="192"/>
      <c r="S103" s="4"/>
    </row>
    <row r="104" spans="1:19" x14ac:dyDescent="0.2">
      <c r="A104" s="4"/>
      <c r="B104" s="4"/>
      <c r="C104" s="4"/>
      <c r="D104" s="4"/>
      <c r="E104" s="4"/>
      <c r="F104" s="4"/>
      <c r="G104" s="4"/>
      <c r="H104" s="4"/>
      <c r="I104" s="4"/>
      <c r="J104" s="4"/>
      <c r="K104" s="4"/>
      <c r="L104" s="4"/>
      <c r="M104" s="4"/>
      <c r="N104" s="4"/>
      <c r="O104" s="4"/>
      <c r="P104" s="4"/>
      <c r="Q104" s="4"/>
      <c r="R104" s="192"/>
      <c r="S104" s="4"/>
    </row>
    <row r="105" spans="1:19" x14ac:dyDescent="0.2">
      <c r="A105" s="4"/>
      <c r="B105" s="4"/>
      <c r="C105" s="4"/>
      <c r="D105" s="4"/>
      <c r="E105" s="4"/>
      <c r="F105" s="4"/>
      <c r="G105" s="4"/>
      <c r="H105" s="4"/>
      <c r="I105" s="4"/>
      <c r="J105" s="4"/>
      <c r="K105" s="4"/>
      <c r="L105" s="4"/>
      <c r="M105" s="4"/>
      <c r="N105" s="4"/>
      <c r="O105" s="4"/>
      <c r="P105" s="4"/>
      <c r="Q105" s="4"/>
      <c r="R105" s="192"/>
      <c r="S105" s="4"/>
    </row>
    <row r="106" spans="1:19" x14ac:dyDescent="0.2">
      <c r="A106" s="4"/>
      <c r="B106" s="4"/>
      <c r="C106" s="4"/>
      <c r="D106" s="4"/>
      <c r="E106" s="4"/>
      <c r="F106" s="4"/>
      <c r="G106" s="4"/>
      <c r="H106" s="4"/>
      <c r="I106" s="4"/>
      <c r="J106" s="4"/>
      <c r="K106" s="4"/>
      <c r="L106" s="4"/>
      <c r="M106" s="4"/>
      <c r="N106" s="4"/>
      <c r="O106" s="4"/>
      <c r="P106" s="4"/>
      <c r="Q106" s="4"/>
      <c r="R106" s="192"/>
      <c r="S106" s="4"/>
    </row>
    <row r="107" spans="1:19" x14ac:dyDescent="0.2">
      <c r="A107" s="4"/>
      <c r="B107" s="4"/>
      <c r="C107" s="4"/>
      <c r="D107" s="4"/>
      <c r="E107" s="4"/>
      <c r="F107" s="4"/>
      <c r="G107" s="4"/>
      <c r="H107" s="4"/>
      <c r="I107" s="4"/>
      <c r="J107" s="4"/>
      <c r="K107" s="4"/>
      <c r="L107" s="4"/>
      <c r="M107" s="4"/>
      <c r="N107" s="4"/>
      <c r="O107" s="4"/>
      <c r="P107" s="4"/>
      <c r="Q107" s="4"/>
      <c r="R107" s="192"/>
      <c r="S107" s="4"/>
    </row>
    <row r="108" spans="1:19" ht="36.700000000000003" customHeight="1" x14ac:dyDescent="0.2">
      <c r="A108" s="4"/>
      <c r="B108" s="4"/>
      <c r="C108" s="4"/>
      <c r="D108" s="4"/>
      <c r="E108" s="4"/>
      <c r="F108" s="4"/>
      <c r="G108" s="4"/>
      <c r="H108" s="4"/>
      <c r="I108" s="4"/>
      <c r="J108" s="4"/>
      <c r="K108" s="4"/>
      <c r="L108" s="4"/>
      <c r="M108" s="4"/>
      <c r="N108" s="4"/>
      <c r="O108" s="4"/>
      <c r="P108" s="4"/>
      <c r="Q108" s="4"/>
      <c r="R108" s="192"/>
      <c r="S108" s="4"/>
    </row>
    <row r="109" spans="1:19" x14ac:dyDescent="0.2">
      <c r="A109" s="4"/>
      <c r="B109" s="4"/>
      <c r="C109" s="4"/>
      <c r="D109" s="4"/>
      <c r="E109" s="4"/>
      <c r="F109" s="4"/>
      <c r="G109" s="4"/>
      <c r="H109" s="4"/>
      <c r="I109" s="4"/>
      <c r="J109" s="4"/>
      <c r="K109" s="4"/>
      <c r="L109" s="4"/>
      <c r="M109" s="4"/>
      <c r="N109" s="4"/>
      <c r="O109" s="4"/>
      <c r="P109" s="4"/>
      <c r="Q109" s="4"/>
      <c r="R109" s="192"/>
      <c r="S109" s="4"/>
    </row>
    <row r="110" spans="1:19" x14ac:dyDescent="0.2">
      <c r="A110" s="4"/>
      <c r="B110" s="4"/>
      <c r="C110" s="4"/>
      <c r="D110" s="4"/>
      <c r="E110" s="4"/>
      <c r="F110" s="4"/>
      <c r="G110" s="4"/>
      <c r="H110" s="4"/>
      <c r="I110" s="4"/>
      <c r="J110" s="4"/>
      <c r="K110" s="4"/>
      <c r="L110" s="4"/>
      <c r="M110" s="4"/>
      <c r="N110" s="4"/>
      <c r="O110" s="4"/>
      <c r="P110" s="4"/>
      <c r="Q110" s="4"/>
      <c r="R110" s="192"/>
      <c r="S110" s="4"/>
    </row>
    <row r="111" spans="1:19" x14ac:dyDescent="0.2">
      <c r="A111" s="4"/>
      <c r="B111" s="4"/>
      <c r="C111" s="4"/>
      <c r="D111" s="4"/>
      <c r="E111" s="4"/>
      <c r="F111" s="4"/>
      <c r="G111" s="4"/>
      <c r="H111" s="4"/>
      <c r="I111" s="4"/>
      <c r="J111" s="4"/>
      <c r="K111" s="4"/>
      <c r="L111" s="4"/>
      <c r="M111" s="4"/>
      <c r="N111" s="4"/>
      <c r="O111" s="4"/>
      <c r="P111" s="4"/>
      <c r="Q111" s="4"/>
      <c r="R111" s="192"/>
      <c r="S111" s="4"/>
    </row>
    <row r="112" spans="1:19" x14ac:dyDescent="0.2">
      <c r="A112" s="4"/>
      <c r="B112" s="4"/>
      <c r="C112" s="4"/>
      <c r="D112" s="4"/>
      <c r="E112" s="4"/>
      <c r="F112" s="4"/>
      <c r="G112" s="4"/>
      <c r="H112" s="4"/>
      <c r="I112" s="4"/>
      <c r="J112" s="4"/>
      <c r="K112" s="4"/>
      <c r="L112" s="4"/>
      <c r="M112" s="4"/>
      <c r="N112" s="4"/>
      <c r="O112" s="4"/>
      <c r="P112" s="4"/>
      <c r="Q112" s="4"/>
      <c r="R112" s="192"/>
      <c r="S112" s="4"/>
    </row>
    <row r="113" spans="1:19" x14ac:dyDescent="0.2">
      <c r="A113" s="4"/>
      <c r="B113" s="4"/>
      <c r="C113" s="4"/>
      <c r="D113" s="4"/>
      <c r="E113" s="4"/>
      <c r="F113" s="4"/>
      <c r="G113" s="4"/>
      <c r="H113" s="4"/>
      <c r="I113" s="4"/>
      <c r="J113" s="4"/>
      <c r="K113" s="4"/>
      <c r="L113" s="4"/>
      <c r="M113" s="4"/>
      <c r="N113" s="4"/>
      <c r="O113" s="4"/>
      <c r="P113" s="4"/>
      <c r="Q113" s="4"/>
      <c r="R113" s="192"/>
      <c r="S113" s="4"/>
    </row>
    <row r="114" spans="1:19" x14ac:dyDescent="0.2">
      <c r="A114" s="4"/>
      <c r="B114" s="4"/>
      <c r="C114" s="4"/>
      <c r="D114" s="4"/>
      <c r="E114" s="4"/>
      <c r="F114" s="4"/>
      <c r="G114" s="4"/>
      <c r="H114" s="4"/>
      <c r="I114" s="4"/>
      <c r="J114" s="4"/>
      <c r="K114" s="4"/>
      <c r="L114" s="4"/>
      <c r="M114" s="4"/>
      <c r="N114" s="4"/>
      <c r="O114" s="4"/>
      <c r="P114" s="4"/>
      <c r="Q114" s="4"/>
      <c r="R114" s="192"/>
      <c r="S114" s="4"/>
    </row>
    <row r="115" spans="1:19" x14ac:dyDescent="0.2">
      <c r="A115" s="4"/>
      <c r="B115" s="4"/>
      <c r="C115" s="4"/>
      <c r="D115" s="4"/>
      <c r="E115" s="4"/>
      <c r="F115" s="4"/>
      <c r="G115" s="4"/>
      <c r="H115" s="4"/>
      <c r="I115" s="4"/>
      <c r="J115" s="4"/>
      <c r="K115" s="4"/>
      <c r="L115" s="4"/>
      <c r="M115" s="4"/>
      <c r="N115" s="4"/>
      <c r="O115" s="4"/>
      <c r="P115" s="4"/>
      <c r="Q115" s="4"/>
      <c r="R115" s="192"/>
      <c r="S115" s="4"/>
    </row>
    <row r="116" spans="1:19" x14ac:dyDescent="0.2">
      <c r="A116" s="4"/>
      <c r="B116" s="4"/>
      <c r="C116" s="4"/>
      <c r="D116" s="4"/>
      <c r="E116" s="4"/>
      <c r="F116" s="4"/>
      <c r="G116" s="4"/>
      <c r="H116" s="4"/>
      <c r="I116" s="4"/>
      <c r="J116" s="4"/>
      <c r="K116" s="4"/>
      <c r="L116" s="4"/>
      <c r="M116" s="4"/>
      <c r="N116" s="4"/>
      <c r="O116" s="4"/>
      <c r="P116" s="4"/>
      <c r="Q116" s="4"/>
      <c r="R116" s="192"/>
      <c r="S116" s="4"/>
    </row>
    <row r="117" spans="1:19" x14ac:dyDescent="0.2">
      <c r="A117" s="4"/>
      <c r="B117" s="4"/>
      <c r="C117" s="4"/>
      <c r="D117" s="4"/>
      <c r="E117" s="4"/>
      <c r="F117" s="4"/>
      <c r="G117" s="4"/>
      <c r="H117" s="4"/>
      <c r="I117" s="4"/>
      <c r="J117" s="4"/>
      <c r="K117" s="4"/>
      <c r="L117" s="4"/>
      <c r="M117" s="4"/>
      <c r="N117" s="4"/>
      <c r="O117" s="4"/>
      <c r="P117" s="4"/>
      <c r="Q117" s="4"/>
      <c r="R117" s="192"/>
      <c r="S117" s="4"/>
    </row>
    <row r="118" spans="1:19" x14ac:dyDescent="0.2">
      <c r="A118" s="4"/>
      <c r="B118" s="4"/>
      <c r="C118" s="4"/>
      <c r="D118" s="4"/>
      <c r="E118" s="4"/>
      <c r="F118" s="4"/>
      <c r="G118" s="4"/>
      <c r="H118" s="4"/>
      <c r="I118" s="4"/>
      <c r="J118" s="4"/>
      <c r="K118" s="4"/>
      <c r="L118" s="4"/>
      <c r="M118" s="4"/>
      <c r="N118" s="4"/>
      <c r="O118" s="4"/>
      <c r="P118" s="4"/>
      <c r="Q118" s="4"/>
      <c r="R118" s="192"/>
      <c r="S118" s="4"/>
    </row>
    <row r="119" spans="1:19" x14ac:dyDescent="0.2">
      <c r="A119" s="4"/>
      <c r="B119" s="4"/>
      <c r="C119" s="4"/>
      <c r="D119" s="4"/>
      <c r="E119" s="4"/>
      <c r="F119" s="4"/>
      <c r="G119" s="4"/>
      <c r="H119" s="4"/>
      <c r="I119" s="4"/>
      <c r="J119" s="4"/>
      <c r="K119" s="4"/>
      <c r="L119" s="4"/>
      <c r="M119" s="4"/>
      <c r="N119" s="4"/>
      <c r="O119" s="4"/>
      <c r="P119" s="4"/>
      <c r="Q119" s="4"/>
      <c r="R119" s="192"/>
      <c r="S119" s="4"/>
    </row>
    <row r="120" spans="1:19" x14ac:dyDescent="0.2">
      <c r="A120" s="4"/>
      <c r="B120" s="4"/>
      <c r="C120" s="4"/>
      <c r="D120" s="4"/>
      <c r="E120" s="4"/>
      <c r="F120" s="4"/>
      <c r="G120" s="4"/>
      <c r="H120" s="4"/>
      <c r="I120" s="4"/>
      <c r="J120" s="4"/>
      <c r="K120" s="4"/>
      <c r="L120" s="4"/>
      <c r="M120" s="4"/>
      <c r="N120" s="4"/>
      <c r="O120" s="4"/>
      <c r="P120" s="4"/>
      <c r="Q120" s="4"/>
      <c r="R120" s="192"/>
      <c r="S120" s="4"/>
    </row>
    <row r="121" spans="1:19" x14ac:dyDescent="0.2">
      <c r="A121" s="4"/>
      <c r="B121" s="4"/>
      <c r="C121" s="4"/>
      <c r="D121" s="4"/>
      <c r="E121" s="4"/>
      <c r="F121" s="4"/>
      <c r="G121" s="4"/>
      <c r="H121" s="4"/>
      <c r="I121" s="4"/>
      <c r="J121" s="4"/>
      <c r="K121" s="4"/>
      <c r="L121" s="4"/>
      <c r="M121" s="4"/>
      <c r="N121" s="4"/>
      <c r="O121" s="4"/>
      <c r="P121" s="4"/>
      <c r="Q121" s="4"/>
      <c r="R121" s="192"/>
      <c r="S121" s="4"/>
    </row>
    <row r="122" spans="1:19" x14ac:dyDescent="0.2">
      <c r="A122" s="4"/>
      <c r="B122" s="4"/>
      <c r="C122" s="4"/>
      <c r="D122" s="4"/>
      <c r="E122" s="4"/>
      <c r="F122" s="4"/>
      <c r="G122" s="4"/>
      <c r="H122" s="4"/>
      <c r="I122" s="4"/>
      <c r="J122" s="4"/>
      <c r="K122" s="4"/>
      <c r="L122" s="4"/>
      <c r="M122" s="4"/>
      <c r="N122" s="4"/>
      <c r="O122" s="4"/>
      <c r="P122" s="4"/>
      <c r="Q122" s="4"/>
      <c r="R122" s="192"/>
      <c r="S122" s="4"/>
    </row>
    <row r="123" spans="1:19" x14ac:dyDescent="0.2">
      <c r="A123" s="4"/>
      <c r="B123" s="4"/>
      <c r="C123" s="4"/>
      <c r="D123" s="4"/>
      <c r="E123" s="4"/>
      <c r="F123" s="4"/>
      <c r="G123" s="4"/>
      <c r="H123" s="4"/>
      <c r="I123" s="4"/>
      <c r="J123" s="4"/>
      <c r="K123" s="4"/>
      <c r="L123" s="4"/>
      <c r="M123" s="4"/>
      <c r="N123" s="4"/>
      <c r="O123" s="4"/>
      <c r="P123" s="4"/>
      <c r="Q123" s="4"/>
      <c r="R123" s="192"/>
      <c r="S123" s="4"/>
    </row>
    <row r="124" spans="1:19" x14ac:dyDescent="0.2">
      <c r="A124" s="4"/>
      <c r="B124" s="4"/>
      <c r="C124" s="4"/>
      <c r="D124" s="4"/>
      <c r="E124" s="4"/>
      <c r="F124" s="4"/>
      <c r="G124" s="4"/>
      <c r="H124" s="4"/>
      <c r="I124" s="4"/>
      <c r="J124" s="4"/>
      <c r="K124" s="4"/>
      <c r="L124" s="4"/>
      <c r="M124" s="4"/>
      <c r="N124" s="4"/>
      <c r="O124" s="4"/>
      <c r="P124" s="4"/>
      <c r="Q124" s="4"/>
      <c r="R124" s="192"/>
      <c r="S124" s="4"/>
    </row>
    <row r="125" spans="1:19" x14ac:dyDescent="0.2">
      <c r="A125" s="4"/>
      <c r="B125" s="4"/>
      <c r="C125" s="4"/>
      <c r="D125" s="4"/>
      <c r="E125" s="4"/>
      <c r="F125" s="4"/>
      <c r="G125" s="4"/>
      <c r="H125" s="4"/>
      <c r="I125" s="4"/>
      <c r="J125" s="4"/>
      <c r="K125" s="4"/>
      <c r="L125" s="4"/>
      <c r="M125" s="4"/>
      <c r="N125" s="4"/>
      <c r="O125" s="4"/>
      <c r="P125" s="4"/>
      <c r="Q125" s="4"/>
      <c r="R125" s="192"/>
      <c r="S125" s="4"/>
    </row>
    <row r="126" spans="1:19" x14ac:dyDescent="0.2">
      <c r="A126" s="4"/>
      <c r="B126" s="4"/>
      <c r="C126" s="4"/>
      <c r="D126" s="4"/>
      <c r="E126" s="4"/>
      <c r="F126" s="4"/>
      <c r="G126" s="4"/>
      <c r="H126" s="4"/>
      <c r="I126" s="4"/>
      <c r="J126" s="4"/>
      <c r="K126" s="4"/>
      <c r="L126" s="4"/>
      <c r="M126" s="4"/>
      <c r="N126" s="4"/>
      <c r="O126" s="4"/>
      <c r="P126" s="4"/>
      <c r="Q126" s="4"/>
      <c r="R126" s="192"/>
      <c r="S126" s="4"/>
    </row>
    <row r="127" spans="1:19" x14ac:dyDescent="0.2">
      <c r="A127" s="4"/>
      <c r="B127" s="4"/>
      <c r="C127" s="4"/>
      <c r="D127" s="4"/>
      <c r="E127" s="4"/>
      <c r="F127" s="4"/>
      <c r="G127" s="4"/>
      <c r="H127" s="4"/>
      <c r="I127" s="4"/>
      <c r="J127" s="4"/>
      <c r="K127" s="4"/>
      <c r="L127" s="4"/>
      <c r="M127" s="4"/>
      <c r="N127" s="4"/>
      <c r="O127" s="4"/>
      <c r="P127" s="4"/>
      <c r="Q127" s="4"/>
      <c r="R127" s="192"/>
      <c r="S127" s="4"/>
    </row>
    <row r="128" spans="1:19" x14ac:dyDescent="0.2">
      <c r="A128" s="4"/>
      <c r="B128" s="4"/>
      <c r="C128" s="4"/>
      <c r="D128" s="4"/>
      <c r="E128" s="4"/>
      <c r="F128" s="4"/>
      <c r="G128" s="4"/>
      <c r="H128" s="4"/>
      <c r="I128" s="4"/>
      <c r="J128" s="4"/>
      <c r="K128" s="4"/>
      <c r="L128" s="4"/>
      <c r="M128" s="4"/>
      <c r="N128" s="4"/>
      <c r="O128" s="4"/>
      <c r="P128" s="4"/>
      <c r="Q128" s="4"/>
      <c r="R128" s="192"/>
      <c r="S128" s="4"/>
    </row>
    <row r="129" spans="1:19" x14ac:dyDescent="0.2">
      <c r="A129" s="4"/>
      <c r="B129" s="4"/>
      <c r="C129" s="4"/>
      <c r="D129" s="4"/>
      <c r="E129" s="4"/>
      <c r="F129" s="4"/>
      <c r="G129" s="4"/>
      <c r="H129" s="4"/>
      <c r="I129" s="4"/>
      <c r="J129" s="4"/>
      <c r="K129" s="4"/>
      <c r="L129" s="4"/>
      <c r="M129" s="4"/>
      <c r="N129" s="4"/>
      <c r="O129" s="4"/>
      <c r="P129" s="4"/>
      <c r="Q129" s="4"/>
      <c r="R129" s="192"/>
      <c r="S129" s="4"/>
    </row>
    <row r="130" spans="1:19" x14ac:dyDescent="0.2">
      <c r="A130" s="4"/>
      <c r="B130" s="4"/>
      <c r="C130" s="4"/>
      <c r="D130" s="4"/>
      <c r="E130" s="4"/>
      <c r="F130" s="4"/>
      <c r="G130" s="4"/>
      <c r="H130" s="4"/>
      <c r="I130" s="4"/>
      <c r="J130" s="4"/>
      <c r="K130" s="4"/>
      <c r="L130" s="4"/>
      <c r="M130" s="4"/>
      <c r="N130" s="4"/>
      <c r="O130" s="4"/>
      <c r="P130" s="4"/>
      <c r="Q130" s="4"/>
      <c r="R130" s="192"/>
      <c r="S130" s="4"/>
    </row>
    <row r="131" spans="1:19" x14ac:dyDescent="0.2">
      <c r="A131" s="4"/>
      <c r="B131" s="4"/>
      <c r="C131" s="4"/>
      <c r="D131" s="4"/>
      <c r="E131" s="4"/>
      <c r="F131" s="4"/>
      <c r="G131" s="4"/>
      <c r="H131" s="4"/>
      <c r="I131" s="4"/>
      <c r="J131" s="4"/>
      <c r="K131" s="4"/>
      <c r="L131" s="4"/>
      <c r="M131" s="4"/>
      <c r="N131" s="4"/>
      <c r="O131" s="4"/>
      <c r="P131" s="4"/>
      <c r="Q131" s="4"/>
      <c r="R131" s="192"/>
      <c r="S131" s="4"/>
    </row>
    <row r="132" spans="1:19" x14ac:dyDescent="0.2">
      <c r="A132" s="4"/>
      <c r="B132" s="4"/>
      <c r="C132" s="4"/>
      <c r="D132" s="4"/>
      <c r="E132" s="4"/>
      <c r="F132" s="4"/>
      <c r="G132" s="4"/>
      <c r="H132" s="4"/>
      <c r="I132" s="4"/>
      <c r="J132" s="4"/>
      <c r="K132" s="4"/>
      <c r="L132" s="4"/>
      <c r="M132" s="4"/>
      <c r="N132" s="4"/>
      <c r="O132" s="4"/>
      <c r="P132" s="4"/>
      <c r="Q132" s="4"/>
      <c r="R132" s="192"/>
      <c r="S132" s="4"/>
    </row>
    <row r="133" spans="1:19" x14ac:dyDescent="0.2">
      <c r="A133" s="4"/>
      <c r="B133" s="4"/>
      <c r="C133" s="4"/>
      <c r="D133" s="4"/>
      <c r="E133" s="4"/>
      <c r="F133" s="4"/>
      <c r="G133" s="4"/>
      <c r="H133" s="4"/>
      <c r="I133" s="4"/>
      <c r="J133" s="4"/>
      <c r="K133" s="4"/>
      <c r="L133" s="4"/>
      <c r="M133" s="4"/>
      <c r="N133" s="4"/>
      <c r="O133" s="4"/>
      <c r="P133" s="4"/>
      <c r="Q133" s="4"/>
      <c r="R133" s="192"/>
      <c r="S133" s="4"/>
    </row>
    <row r="134" spans="1:19" x14ac:dyDescent="0.2">
      <c r="A134" s="4"/>
      <c r="B134" s="4"/>
      <c r="C134" s="4"/>
      <c r="D134" s="4"/>
      <c r="E134" s="4"/>
      <c r="F134" s="4"/>
      <c r="G134" s="4"/>
      <c r="H134" s="4"/>
      <c r="I134" s="4"/>
      <c r="J134" s="4"/>
      <c r="K134" s="4"/>
      <c r="L134" s="4"/>
      <c r="M134" s="4"/>
      <c r="N134" s="4"/>
      <c r="O134" s="4"/>
      <c r="P134" s="4"/>
      <c r="Q134" s="4"/>
      <c r="R134" s="192"/>
      <c r="S134" s="4"/>
    </row>
    <row r="135" spans="1:19" x14ac:dyDescent="0.2">
      <c r="A135" s="4"/>
      <c r="B135" s="4"/>
      <c r="C135" s="4"/>
      <c r="D135" s="4"/>
      <c r="E135" s="4"/>
      <c r="F135" s="4"/>
      <c r="G135" s="4"/>
      <c r="H135" s="4"/>
      <c r="I135" s="4"/>
      <c r="J135" s="4"/>
      <c r="K135" s="4"/>
      <c r="L135" s="4"/>
      <c r="M135" s="4"/>
      <c r="N135" s="4"/>
      <c r="O135" s="4"/>
      <c r="P135" s="4"/>
      <c r="Q135" s="4"/>
      <c r="R135" s="192"/>
      <c r="S135" s="4"/>
    </row>
    <row r="136" spans="1:19" x14ac:dyDescent="0.2">
      <c r="A136" s="4"/>
      <c r="B136" s="4"/>
      <c r="C136" s="4"/>
      <c r="D136" s="4"/>
      <c r="E136" s="4"/>
      <c r="F136" s="4"/>
      <c r="G136" s="4"/>
      <c r="H136" s="4"/>
      <c r="I136" s="4"/>
      <c r="J136" s="4"/>
      <c r="K136" s="4"/>
      <c r="L136" s="4"/>
      <c r="M136" s="4"/>
      <c r="N136" s="4"/>
      <c r="O136" s="4"/>
      <c r="P136" s="4"/>
      <c r="Q136" s="4"/>
      <c r="R136" s="192"/>
      <c r="S136" s="4"/>
    </row>
    <row r="137" spans="1:19" x14ac:dyDescent="0.2">
      <c r="A137" s="4"/>
      <c r="B137" s="4"/>
      <c r="C137" s="4"/>
      <c r="D137" s="4"/>
      <c r="E137" s="4"/>
      <c r="F137" s="4"/>
      <c r="G137" s="4"/>
      <c r="H137" s="4"/>
      <c r="I137" s="4"/>
      <c r="J137" s="4"/>
      <c r="K137" s="4"/>
      <c r="L137" s="4"/>
      <c r="M137" s="4"/>
      <c r="N137" s="4"/>
      <c r="O137" s="4"/>
      <c r="P137" s="4"/>
      <c r="Q137" s="4"/>
      <c r="R137" s="192"/>
      <c r="S137" s="4"/>
    </row>
    <row r="138" spans="1:19" x14ac:dyDescent="0.2">
      <c r="A138" s="4"/>
      <c r="B138" s="4"/>
      <c r="C138" s="4"/>
      <c r="D138" s="4"/>
      <c r="E138" s="4"/>
      <c r="F138" s="4"/>
      <c r="G138" s="4"/>
      <c r="H138" s="4"/>
      <c r="I138" s="4"/>
      <c r="J138" s="4"/>
      <c r="K138" s="4"/>
      <c r="L138" s="4"/>
      <c r="M138" s="4"/>
      <c r="N138" s="4"/>
      <c r="O138" s="4"/>
      <c r="P138" s="4"/>
      <c r="Q138" s="4"/>
      <c r="R138" s="192"/>
      <c r="S138" s="4"/>
    </row>
    <row r="139" spans="1:19" x14ac:dyDescent="0.2">
      <c r="A139" s="4"/>
      <c r="B139" s="4"/>
      <c r="C139" s="4"/>
      <c r="D139" s="4"/>
      <c r="E139" s="4"/>
      <c r="F139" s="4"/>
      <c r="G139" s="4"/>
      <c r="H139" s="4"/>
      <c r="I139" s="4"/>
      <c r="J139" s="4"/>
      <c r="K139" s="4"/>
      <c r="L139" s="4"/>
      <c r="M139" s="4"/>
      <c r="N139" s="4"/>
      <c r="O139" s="4"/>
      <c r="P139" s="4"/>
      <c r="Q139" s="4"/>
      <c r="R139" s="192"/>
      <c r="S139" s="4"/>
    </row>
    <row r="140" spans="1:19" x14ac:dyDescent="0.2">
      <c r="A140" s="4"/>
      <c r="B140" s="4"/>
      <c r="C140" s="4"/>
      <c r="D140" s="4"/>
      <c r="E140" s="4"/>
      <c r="F140" s="4"/>
      <c r="G140" s="4"/>
      <c r="H140" s="4"/>
      <c r="I140" s="4"/>
      <c r="J140" s="4"/>
      <c r="K140" s="4"/>
      <c r="L140" s="4"/>
      <c r="M140" s="4"/>
      <c r="N140" s="4"/>
      <c r="O140" s="4"/>
      <c r="P140" s="4"/>
      <c r="Q140" s="4"/>
      <c r="R140" s="192"/>
      <c r="S140" s="4"/>
    </row>
    <row r="141" spans="1:19" x14ac:dyDescent="0.2">
      <c r="A141" s="4"/>
      <c r="B141" s="4"/>
      <c r="C141" s="4"/>
      <c r="D141" s="4"/>
      <c r="E141" s="4"/>
      <c r="F141" s="4"/>
      <c r="G141" s="4"/>
      <c r="H141" s="4"/>
      <c r="I141" s="4"/>
      <c r="J141" s="4"/>
      <c r="K141" s="4"/>
      <c r="L141" s="4"/>
      <c r="M141" s="4"/>
      <c r="N141" s="4"/>
      <c r="O141" s="4"/>
      <c r="P141" s="4"/>
      <c r="Q141" s="4"/>
      <c r="R141" s="192"/>
      <c r="S141" s="4"/>
    </row>
    <row r="142" spans="1:19" x14ac:dyDescent="0.2">
      <c r="A142" s="4"/>
      <c r="B142" s="4"/>
      <c r="C142" s="4"/>
      <c r="D142" s="4"/>
      <c r="E142" s="4"/>
      <c r="F142" s="4"/>
      <c r="G142" s="4"/>
      <c r="H142" s="4"/>
      <c r="I142" s="4"/>
      <c r="J142" s="4"/>
      <c r="K142" s="4"/>
      <c r="L142" s="4"/>
      <c r="M142" s="4"/>
      <c r="N142" s="4"/>
      <c r="O142" s="4"/>
      <c r="P142" s="4"/>
      <c r="Q142" s="4"/>
      <c r="R142" s="192"/>
      <c r="S142" s="4"/>
    </row>
    <row r="143" spans="1:19" x14ac:dyDescent="0.2">
      <c r="A143" s="4"/>
      <c r="B143" s="4"/>
      <c r="C143" s="4"/>
      <c r="D143" s="4"/>
      <c r="E143" s="4"/>
      <c r="F143" s="4"/>
      <c r="G143" s="4"/>
      <c r="H143" s="4"/>
      <c r="I143" s="4"/>
      <c r="J143" s="4"/>
      <c r="K143" s="4"/>
      <c r="L143" s="4"/>
      <c r="M143" s="4"/>
      <c r="N143" s="4"/>
      <c r="O143" s="4"/>
      <c r="P143" s="4"/>
      <c r="Q143" s="4"/>
      <c r="R143" s="192"/>
      <c r="S143" s="4"/>
    </row>
    <row r="144" spans="1:19" x14ac:dyDescent="0.2">
      <c r="A144" s="4"/>
      <c r="B144" s="4"/>
      <c r="C144" s="4"/>
      <c r="D144" s="4"/>
      <c r="E144" s="4"/>
      <c r="F144" s="4"/>
      <c r="G144" s="4"/>
      <c r="H144" s="4"/>
      <c r="I144" s="4"/>
      <c r="J144" s="4"/>
      <c r="K144" s="4"/>
      <c r="L144" s="4"/>
      <c r="M144" s="4"/>
      <c r="N144" s="4"/>
      <c r="O144" s="4"/>
      <c r="P144" s="4"/>
      <c r="Q144" s="4"/>
      <c r="R144" s="192"/>
      <c r="S144" s="4"/>
    </row>
    <row r="145" spans="1:19" x14ac:dyDescent="0.2">
      <c r="A145" s="4"/>
      <c r="B145" s="4"/>
      <c r="C145" s="4"/>
      <c r="D145" s="4"/>
      <c r="E145" s="4"/>
      <c r="F145" s="4"/>
      <c r="G145" s="4"/>
      <c r="H145" s="4"/>
      <c r="I145" s="4"/>
      <c r="J145" s="4"/>
      <c r="K145" s="4"/>
      <c r="L145" s="4"/>
      <c r="M145" s="4"/>
      <c r="N145" s="4"/>
      <c r="O145" s="4"/>
      <c r="P145" s="4"/>
      <c r="Q145" s="4"/>
      <c r="R145" s="192"/>
      <c r="S145" s="4"/>
    </row>
    <row r="146" spans="1:19" x14ac:dyDescent="0.2">
      <c r="A146" s="4"/>
      <c r="B146" s="4"/>
      <c r="C146" s="4"/>
      <c r="D146" s="4"/>
      <c r="E146" s="4"/>
      <c r="F146" s="4"/>
      <c r="G146" s="4"/>
      <c r="H146" s="4"/>
      <c r="I146" s="4"/>
      <c r="J146" s="4"/>
      <c r="K146" s="4"/>
      <c r="L146" s="4"/>
      <c r="M146" s="4"/>
      <c r="N146" s="4"/>
      <c r="O146" s="4"/>
      <c r="P146" s="4"/>
      <c r="Q146" s="4"/>
      <c r="R146" s="192"/>
      <c r="S146" s="4"/>
    </row>
    <row r="147" spans="1:19" x14ac:dyDescent="0.2">
      <c r="A147" s="4"/>
      <c r="B147" s="4"/>
      <c r="C147" s="4"/>
      <c r="D147" s="4"/>
      <c r="E147" s="4"/>
      <c r="F147" s="4"/>
      <c r="G147" s="4"/>
      <c r="H147" s="4"/>
      <c r="I147" s="4"/>
      <c r="J147" s="4"/>
      <c r="K147" s="4"/>
      <c r="L147" s="4"/>
      <c r="M147" s="4"/>
      <c r="N147" s="4"/>
      <c r="O147" s="4"/>
      <c r="P147" s="4"/>
      <c r="Q147" s="4"/>
      <c r="R147" s="192"/>
      <c r="S147" s="4"/>
    </row>
    <row r="148" spans="1:19" x14ac:dyDescent="0.2">
      <c r="A148" s="4"/>
      <c r="B148" s="4"/>
      <c r="C148" s="4"/>
      <c r="D148" s="4"/>
      <c r="E148" s="4"/>
      <c r="F148" s="4"/>
      <c r="G148" s="4"/>
      <c r="H148" s="4"/>
      <c r="I148" s="4"/>
      <c r="J148" s="4"/>
      <c r="K148" s="4"/>
      <c r="L148" s="4"/>
      <c r="M148" s="4"/>
      <c r="N148" s="4"/>
      <c r="O148" s="4"/>
      <c r="P148" s="4"/>
      <c r="Q148" s="4"/>
      <c r="R148" s="192"/>
      <c r="S148" s="4"/>
    </row>
    <row r="149" spans="1:19" x14ac:dyDescent="0.2">
      <c r="A149" s="4"/>
      <c r="B149" s="4"/>
      <c r="C149" s="4"/>
      <c r="D149" s="4"/>
      <c r="E149" s="4"/>
      <c r="F149" s="4"/>
      <c r="G149" s="4"/>
      <c r="H149" s="4"/>
      <c r="I149" s="4"/>
      <c r="J149" s="4"/>
      <c r="K149" s="4"/>
      <c r="L149" s="4"/>
      <c r="M149" s="4"/>
      <c r="N149" s="4"/>
      <c r="O149" s="4"/>
      <c r="P149" s="4"/>
      <c r="Q149" s="4"/>
      <c r="R149" s="192"/>
      <c r="S149" s="4"/>
    </row>
    <row r="150" spans="1:19" x14ac:dyDescent="0.2">
      <c r="A150" s="4"/>
      <c r="B150" s="4"/>
      <c r="C150" s="4"/>
      <c r="D150" s="4"/>
      <c r="E150" s="4"/>
      <c r="F150" s="4"/>
      <c r="G150" s="4"/>
      <c r="H150" s="4"/>
      <c r="I150" s="4"/>
      <c r="J150" s="4"/>
      <c r="K150" s="4"/>
      <c r="L150" s="4"/>
      <c r="M150" s="4"/>
      <c r="N150" s="4"/>
      <c r="O150" s="4"/>
      <c r="P150" s="4"/>
      <c r="Q150" s="4"/>
      <c r="R150" s="192"/>
      <c r="S150" s="4"/>
    </row>
    <row r="151" spans="1:19" x14ac:dyDescent="0.2">
      <c r="A151" s="4"/>
      <c r="B151" s="4"/>
      <c r="C151" s="4"/>
      <c r="D151" s="4"/>
      <c r="E151" s="4"/>
      <c r="F151" s="4"/>
      <c r="G151" s="4"/>
      <c r="H151" s="4"/>
      <c r="I151" s="4"/>
      <c r="J151" s="4"/>
      <c r="K151" s="4"/>
      <c r="L151" s="4"/>
      <c r="M151" s="4"/>
      <c r="N151" s="4"/>
      <c r="O151" s="4"/>
      <c r="P151" s="4"/>
      <c r="Q151" s="4"/>
      <c r="R151" s="192"/>
      <c r="S151" s="4"/>
    </row>
    <row r="152" spans="1:19" x14ac:dyDescent="0.2">
      <c r="A152" s="4"/>
      <c r="B152" s="4"/>
      <c r="C152" s="4"/>
      <c r="D152" s="4"/>
      <c r="E152" s="4"/>
      <c r="F152" s="4"/>
      <c r="G152" s="4"/>
      <c r="H152" s="4"/>
      <c r="I152" s="4"/>
      <c r="J152" s="4"/>
      <c r="K152" s="4"/>
      <c r="L152" s="4"/>
      <c r="M152" s="4"/>
      <c r="N152" s="4"/>
      <c r="O152" s="4"/>
      <c r="P152" s="4"/>
      <c r="Q152" s="4"/>
      <c r="R152" s="192"/>
      <c r="S152" s="4"/>
    </row>
    <row r="153" spans="1:19" x14ac:dyDescent="0.2">
      <c r="A153" s="4"/>
      <c r="B153" s="4"/>
      <c r="C153" s="4"/>
      <c r="D153" s="4"/>
      <c r="E153" s="4"/>
      <c r="F153" s="4"/>
      <c r="G153" s="4"/>
      <c r="H153" s="4"/>
      <c r="I153" s="4"/>
      <c r="J153" s="4"/>
      <c r="K153" s="4"/>
      <c r="L153" s="4"/>
      <c r="M153" s="4"/>
      <c r="N153" s="4"/>
      <c r="O153" s="4"/>
      <c r="P153" s="4"/>
      <c r="Q153" s="4"/>
      <c r="R153" s="192"/>
      <c r="S153" s="4"/>
    </row>
    <row r="154" spans="1:19" x14ac:dyDescent="0.2">
      <c r="A154" s="4"/>
      <c r="B154" s="4"/>
      <c r="C154" s="4"/>
      <c r="D154" s="4"/>
      <c r="E154" s="4"/>
      <c r="F154" s="4"/>
      <c r="G154" s="4"/>
      <c r="H154" s="4"/>
      <c r="I154" s="4"/>
      <c r="J154" s="4"/>
      <c r="K154" s="4"/>
      <c r="L154" s="4"/>
      <c r="M154" s="4"/>
      <c r="N154" s="4"/>
      <c r="O154" s="4"/>
      <c r="P154" s="4"/>
      <c r="Q154" s="4"/>
      <c r="R154" s="192"/>
      <c r="S154" s="4"/>
    </row>
    <row r="155" spans="1:19" x14ac:dyDescent="0.2">
      <c r="A155" s="4"/>
      <c r="B155" s="4"/>
      <c r="C155" s="4"/>
      <c r="D155" s="4"/>
      <c r="E155" s="4"/>
      <c r="F155" s="4"/>
      <c r="G155" s="4"/>
      <c r="H155" s="4"/>
      <c r="I155" s="4"/>
      <c r="J155" s="4"/>
      <c r="K155" s="4"/>
      <c r="L155" s="4"/>
      <c r="M155" s="4"/>
      <c r="N155" s="4"/>
      <c r="O155" s="4"/>
      <c r="P155" s="4"/>
      <c r="Q155" s="4"/>
      <c r="R155" s="192"/>
      <c r="S155" s="4"/>
    </row>
    <row r="156" spans="1:19" x14ac:dyDescent="0.2">
      <c r="A156" s="4"/>
      <c r="B156" s="4"/>
      <c r="C156" s="4"/>
      <c r="D156" s="4"/>
      <c r="E156" s="4"/>
      <c r="F156" s="4"/>
      <c r="G156" s="4"/>
      <c r="H156" s="4"/>
      <c r="I156" s="4"/>
      <c r="J156" s="4"/>
      <c r="K156" s="4"/>
      <c r="L156" s="4"/>
      <c r="M156" s="4"/>
      <c r="N156" s="4"/>
      <c r="O156" s="4"/>
      <c r="P156" s="4"/>
      <c r="Q156" s="4"/>
      <c r="R156" s="192"/>
      <c r="S156" s="4"/>
    </row>
    <row r="157" spans="1:19" x14ac:dyDescent="0.2">
      <c r="A157" s="4"/>
      <c r="B157" s="4"/>
      <c r="C157" s="4"/>
      <c r="D157" s="4"/>
      <c r="E157" s="4"/>
      <c r="F157" s="4"/>
      <c r="G157" s="4"/>
      <c r="H157" s="4"/>
      <c r="I157" s="4"/>
      <c r="J157" s="4"/>
      <c r="K157" s="4"/>
      <c r="L157" s="4"/>
      <c r="M157" s="4"/>
      <c r="N157" s="4"/>
      <c r="O157" s="4"/>
      <c r="P157" s="4"/>
      <c r="Q157" s="4"/>
      <c r="R157" s="192"/>
      <c r="S157" s="4"/>
    </row>
    <row r="158" spans="1:19" x14ac:dyDescent="0.2">
      <c r="A158" s="4"/>
      <c r="B158" s="4"/>
      <c r="C158" s="4"/>
      <c r="D158" s="4"/>
      <c r="E158" s="4"/>
      <c r="F158" s="4"/>
      <c r="G158" s="4"/>
      <c r="H158" s="4"/>
      <c r="I158" s="4"/>
      <c r="J158" s="4"/>
      <c r="K158" s="4"/>
      <c r="L158" s="4"/>
      <c r="M158" s="4"/>
      <c r="N158" s="4"/>
      <c r="O158" s="4"/>
      <c r="P158" s="4"/>
      <c r="Q158" s="4"/>
      <c r="R158" s="192"/>
      <c r="S158" s="4"/>
    </row>
    <row r="159" spans="1:19" x14ac:dyDescent="0.2">
      <c r="A159" s="4"/>
      <c r="B159" s="4"/>
      <c r="C159" s="4"/>
      <c r="D159" s="4"/>
      <c r="E159" s="4"/>
      <c r="F159" s="4"/>
      <c r="G159" s="4"/>
      <c r="H159" s="4"/>
      <c r="I159" s="4"/>
      <c r="J159" s="4"/>
      <c r="K159" s="4"/>
      <c r="L159" s="4"/>
      <c r="M159" s="4"/>
      <c r="N159" s="4"/>
      <c r="O159" s="4"/>
      <c r="P159" s="4"/>
      <c r="Q159" s="4"/>
      <c r="R159" s="192"/>
      <c r="S159" s="4"/>
    </row>
    <row r="160" spans="1:19" x14ac:dyDescent="0.2">
      <c r="A160" s="4"/>
      <c r="B160" s="4"/>
      <c r="C160" s="4"/>
      <c r="D160" s="4"/>
      <c r="E160" s="4"/>
      <c r="F160" s="4"/>
      <c r="G160" s="4"/>
      <c r="H160" s="4"/>
      <c r="I160" s="4"/>
      <c r="J160" s="4"/>
      <c r="K160" s="4"/>
      <c r="L160" s="4"/>
      <c r="M160" s="4"/>
      <c r="N160" s="4"/>
      <c r="O160" s="4"/>
      <c r="P160" s="4"/>
      <c r="Q160" s="4"/>
      <c r="R160" s="192"/>
      <c r="S160" s="4"/>
    </row>
    <row r="161" spans="1:19" x14ac:dyDescent="0.2">
      <c r="A161" s="4"/>
      <c r="B161" s="4"/>
      <c r="C161" s="4"/>
      <c r="D161" s="4"/>
      <c r="E161" s="4"/>
      <c r="F161" s="4"/>
      <c r="G161" s="4"/>
      <c r="H161" s="4"/>
      <c r="I161" s="4"/>
      <c r="J161" s="4"/>
      <c r="K161" s="4"/>
      <c r="L161" s="4"/>
      <c r="M161" s="4"/>
      <c r="N161" s="4"/>
      <c r="O161" s="4"/>
      <c r="P161" s="4"/>
      <c r="Q161" s="4"/>
      <c r="R161" s="192"/>
      <c r="S161" s="4"/>
    </row>
    <row r="162" spans="1:19" x14ac:dyDescent="0.2">
      <c r="A162" s="4"/>
      <c r="B162" s="4"/>
      <c r="C162" s="4"/>
      <c r="D162" s="4"/>
      <c r="E162" s="4"/>
      <c r="F162" s="4"/>
      <c r="G162" s="4"/>
      <c r="H162" s="4"/>
      <c r="I162" s="4"/>
      <c r="J162" s="4"/>
      <c r="K162" s="4"/>
      <c r="L162" s="4"/>
      <c r="M162" s="4"/>
      <c r="N162" s="4"/>
      <c r="O162" s="4"/>
      <c r="P162" s="4"/>
      <c r="Q162" s="4"/>
      <c r="R162" s="192"/>
      <c r="S162" s="4"/>
    </row>
    <row r="163" spans="1:19" x14ac:dyDescent="0.2">
      <c r="A163" s="4"/>
      <c r="B163" s="4"/>
      <c r="C163" s="4"/>
      <c r="D163" s="4"/>
      <c r="E163" s="4"/>
      <c r="F163" s="4"/>
      <c r="G163" s="4"/>
      <c r="H163" s="4"/>
      <c r="I163" s="4"/>
      <c r="J163" s="4"/>
      <c r="K163" s="4"/>
      <c r="L163" s="4"/>
      <c r="M163" s="4"/>
      <c r="N163" s="4"/>
      <c r="O163" s="4"/>
      <c r="P163" s="4"/>
      <c r="Q163" s="4"/>
      <c r="R163" s="192"/>
      <c r="S163" s="4"/>
    </row>
    <row r="164" spans="1:19" x14ac:dyDescent="0.2">
      <c r="A164" s="4"/>
      <c r="B164" s="4"/>
      <c r="C164" s="4"/>
      <c r="D164" s="4"/>
      <c r="E164" s="4"/>
      <c r="F164" s="4"/>
      <c r="G164" s="4"/>
      <c r="H164" s="4"/>
      <c r="I164" s="4"/>
      <c r="J164" s="4"/>
      <c r="K164" s="4"/>
      <c r="L164" s="4"/>
      <c r="M164" s="4"/>
      <c r="N164" s="4"/>
      <c r="O164" s="4"/>
      <c r="P164" s="4"/>
      <c r="Q164" s="4"/>
      <c r="R164" s="192"/>
      <c r="S164" s="4"/>
    </row>
    <row r="165" spans="1:19" x14ac:dyDescent="0.2">
      <c r="A165" s="4"/>
      <c r="B165" s="4"/>
      <c r="C165" s="4"/>
      <c r="D165" s="4"/>
      <c r="E165" s="4"/>
      <c r="F165" s="4"/>
      <c r="G165" s="4"/>
      <c r="H165" s="4"/>
      <c r="I165" s="4"/>
      <c r="J165" s="4"/>
      <c r="K165" s="4"/>
      <c r="L165" s="4"/>
      <c r="M165" s="4"/>
      <c r="N165" s="4"/>
      <c r="O165" s="4"/>
      <c r="P165" s="4"/>
      <c r="Q165" s="4"/>
      <c r="R165" s="192"/>
      <c r="S165" s="4"/>
    </row>
    <row r="166" spans="1:19" x14ac:dyDescent="0.2">
      <c r="A166" s="4"/>
      <c r="B166" s="4"/>
      <c r="C166" s="4"/>
      <c r="D166" s="4"/>
      <c r="E166" s="4"/>
      <c r="F166" s="4"/>
      <c r="G166" s="4"/>
      <c r="H166" s="4"/>
      <c r="I166" s="4"/>
      <c r="J166" s="4"/>
      <c r="K166" s="4"/>
      <c r="L166" s="4"/>
      <c r="M166" s="4"/>
      <c r="N166" s="4"/>
      <c r="O166" s="4"/>
      <c r="P166" s="4"/>
      <c r="Q166" s="4"/>
      <c r="R166" s="192"/>
      <c r="S166" s="4"/>
    </row>
    <row r="167" spans="1:19" x14ac:dyDescent="0.2">
      <c r="A167" s="4"/>
      <c r="B167" s="4"/>
      <c r="C167" s="4"/>
      <c r="D167" s="4"/>
      <c r="E167" s="4"/>
      <c r="F167" s="4"/>
      <c r="G167" s="4"/>
      <c r="H167" s="4"/>
      <c r="I167" s="4"/>
      <c r="J167" s="4"/>
      <c r="K167" s="4"/>
      <c r="L167" s="4"/>
      <c r="M167" s="4"/>
      <c r="N167" s="4"/>
      <c r="O167" s="4"/>
      <c r="P167" s="4"/>
      <c r="Q167" s="4"/>
      <c r="R167" s="192"/>
      <c r="S167" s="4"/>
    </row>
    <row r="168" spans="1:19" x14ac:dyDescent="0.2">
      <c r="A168" s="4"/>
      <c r="B168" s="4"/>
      <c r="C168" s="4"/>
      <c r="D168" s="4"/>
      <c r="E168" s="4"/>
      <c r="F168" s="4"/>
      <c r="G168" s="4"/>
      <c r="H168" s="4"/>
      <c r="I168" s="4"/>
      <c r="J168" s="4"/>
      <c r="K168" s="4"/>
      <c r="L168" s="4"/>
      <c r="M168" s="4"/>
      <c r="N168" s="4"/>
      <c r="O168" s="4"/>
      <c r="P168" s="4"/>
      <c r="Q168" s="4"/>
      <c r="R168" s="192"/>
      <c r="S168" s="4"/>
    </row>
    <row r="169" spans="1:19" x14ac:dyDescent="0.2">
      <c r="A169" s="4"/>
      <c r="B169" s="4"/>
      <c r="C169" s="4"/>
      <c r="D169" s="4"/>
      <c r="E169" s="4"/>
      <c r="F169" s="4"/>
      <c r="G169" s="4"/>
      <c r="H169" s="4"/>
      <c r="I169" s="4"/>
      <c r="J169" s="4"/>
      <c r="K169" s="4"/>
      <c r="L169" s="4"/>
      <c r="M169" s="4"/>
      <c r="N169" s="4"/>
      <c r="O169" s="4"/>
      <c r="P169" s="4"/>
      <c r="Q169" s="4"/>
      <c r="R169" s="192"/>
      <c r="S169" s="4"/>
    </row>
    <row r="170" spans="1:19" x14ac:dyDescent="0.2">
      <c r="A170" s="4"/>
      <c r="B170" s="4"/>
      <c r="C170" s="4"/>
      <c r="D170" s="4"/>
      <c r="E170" s="4"/>
      <c r="F170" s="4"/>
      <c r="G170" s="4"/>
      <c r="H170" s="4"/>
      <c r="I170" s="4"/>
      <c r="J170" s="4"/>
      <c r="K170" s="4"/>
      <c r="L170" s="4"/>
      <c r="M170" s="4"/>
      <c r="N170" s="4"/>
      <c r="O170" s="4"/>
      <c r="P170" s="4"/>
      <c r="Q170" s="4"/>
      <c r="R170" s="192"/>
      <c r="S170" s="4"/>
    </row>
    <row r="171" spans="1:19" x14ac:dyDescent="0.2">
      <c r="A171" s="4"/>
      <c r="B171" s="4"/>
      <c r="C171" s="4"/>
      <c r="D171" s="4"/>
      <c r="E171" s="4"/>
      <c r="F171" s="4"/>
      <c r="G171" s="4"/>
      <c r="H171" s="4"/>
      <c r="I171" s="4"/>
      <c r="J171" s="4"/>
      <c r="K171" s="4"/>
      <c r="L171" s="4"/>
      <c r="M171" s="4"/>
      <c r="N171" s="4"/>
      <c r="O171" s="4"/>
      <c r="P171" s="4"/>
      <c r="Q171" s="4"/>
      <c r="R171" s="192"/>
      <c r="S171" s="4"/>
    </row>
    <row r="172" spans="1:19" x14ac:dyDescent="0.2">
      <c r="A172" s="4"/>
      <c r="B172" s="4"/>
      <c r="C172" s="4"/>
      <c r="D172" s="4"/>
      <c r="E172" s="4"/>
      <c r="F172" s="4"/>
      <c r="G172" s="4"/>
      <c r="H172" s="4"/>
      <c r="I172" s="4"/>
      <c r="J172" s="4"/>
      <c r="K172" s="4"/>
      <c r="L172" s="4"/>
      <c r="M172" s="4"/>
      <c r="N172" s="4"/>
      <c r="O172" s="4"/>
      <c r="P172" s="4"/>
      <c r="Q172" s="4"/>
      <c r="R172" s="192"/>
      <c r="S172" s="4"/>
    </row>
    <row r="173" spans="1:19" x14ac:dyDescent="0.2">
      <c r="A173" s="4"/>
      <c r="B173" s="4"/>
      <c r="C173" s="4"/>
      <c r="D173" s="4"/>
      <c r="E173" s="4"/>
      <c r="F173" s="4"/>
      <c r="G173" s="4"/>
      <c r="H173" s="4"/>
      <c r="I173" s="4"/>
      <c r="J173" s="4"/>
      <c r="K173" s="4"/>
      <c r="L173" s="4"/>
      <c r="M173" s="4"/>
      <c r="N173" s="4"/>
      <c r="O173" s="4"/>
      <c r="P173" s="4"/>
      <c r="Q173" s="4"/>
      <c r="R173" s="192"/>
      <c r="S173" s="4"/>
    </row>
    <row r="174" spans="1:19" x14ac:dyDescent="0.2">
      <c r="A174" s="4"/>
      <c r="B174" s="4"/>
      <c r="C174" s="4"/>
      <c r="D174" s="4"/>
      <c r="E174" s="4"/>
      <c r="F174" s="4"/>
      <c r="G174" s="4"/>
      <c r="H174" s="4"/>
      <c r="I174" s="4"/>
      <c r="J174" s="4"/>
      <c r="K174" s="4"/>
      <c r="L174" s="4"/>
      <c r="M174" s="4"/>
      <c r="N174" s="4"/>
      <c r="O174" s="4"/>
      <c r="P174" s="4"/>
      <c r="Q174" s="4"/>
      <c r="R174" s="192"/>
      <c r="S174" s="4"/>
    </row>
    <row r="175" spans="1:19" x14ac:dyDescent="0.2">
      <c r="A175" s="4"/>
      <c r="B175" s="4"/>
      <c r="C175" s="4"/>
      <c r="D175" s="4"/>
      <c r="E175" s="4"/>
      <c r="F175" s="4"/>
      <c r="G175" s="4"/>
      <c r="H175" s="4"/>
      <c r="I175" s="4"/>
      <c r="J175" s="4"/>
      <c r="K175" s="4"/>
      <c r="L175" s="4"/>
      <c r="M175" s="4"/>
      <c r="N175" s="4"/>
      <c r="O175" s="4"/>
      <c r="P175" s="4"/>
      <c r="Q175" s="4"/>
      <c r="R175" s="192"/>
      <c r="S175" s="4"/>
    </row>
    <row r="176" spans="1:19" x14ac:dyDescent="0.2">
      <c r="A176" s="4"/>
      <c r="B176" s="4"/>
      <c r="C176" s="4"/>
      <c r="D176" s="4"/>
      <c r="E176" s="4"/>
      <c r="F176" s="4"/>
      <c r="G176" s="4"/>
      <c r="H176" s="4"/>
      <c r="I176" s="4"/>
      <c r="J176" s="4"/>
      <c r="K176" s="4"/>
      <c r="L176" s="4"/>
      <c r="M176" s="4"/>
      <c r="N176" s="4"/>
      <c r="O176" s="4"/>
      <c r="P176" s="4"/>
      <c r="Q176" s="4"/>
      <c r="R176" s="192"/>
      <c r="S176" s="4"/>
    </row>
    <row r="177" spans="1:19" x14ac:dyDescent="0.2">
      <c r="A177" s="4"/>
      <c r="B177" s="4"/>
      <c r="C177" s="4"/>
      <c r="D177" s="4"/>
      <c r="E177" s="4"/>
      <c r="F177" s="4"/>
      <c r="G177" s="4"/>
      <c r="H177" s="4"/>
      <c r="I177" s="4"/>
      <c r="J177" s="4"/>
      <c r="K177" s="4"/>
      <c r="L177" s="4"/>
      <c r="M177" s="4"/>
      <c r="N177" s="4"/>
      <c r="O177" s="4"/>
      <c r="P177" s="4"/>
      <c r="Q177" s="4"/>
      <c r="R177" s="192"/>
      <c r="S177" s="4"/>
    </row>
    <row r="178" spans="1:19" x14ac:dyDescent="0.2">
      <c r="A178" s="4"/>
      <c r="B178" s="4"/>
      <c r="C178" s="4"/>
      <c r="D178" s="4"/>
      <c r="E178" s="4"/>
      <c r="F178" s="4"/>
      <c r="G178" s="4"/>
      <c r="H178" s="4"/>
      <c r="I178" s="4"/>
      <c r="J178" s="4"/>
      <c r="K178" s="4"/>
      <c r="L178" s="4"/>
      <c r="M178" s="4"/>
      <c r="N178" s="4"/>
      <c r="O178" s="4"/>
      <c r="P178" s="4"/>
      <c r="Q178" s="4"/>
      <c r="R178" s="192"/>
      <c r="S178" s="4"/>
    </row>
    <row r="179" spans="1:19" x14ac:dyDescent="0.2">
      <c r="A179" s="4"/>
      <c r="B179" s="4"/>
      <c r="C179" s="4"/>
      <c r="D179" s="4"/>
      <c r="E179" s="4"/>
      <c r="F179" s="4"/>
      <c r="G179" s="4"/>
      <c r="H179" s="4"/>
      <c r="I179" s="4"/>
      <c r="J179" s="4"/>
      <c r="K179" s="4"/>
      <c r="L179" s="4"/>
      <c r="M179" s="4"/>
      <c r="N179" s="4"/>
      <c r="O179" s="4"/>
      <c r="P179" s="4"/>
      <c r="Q179" s="4"/>
      <c r="R179" s="192"/>
      <c r="S179" s="4"/>
    </row>
    <row r="180" spans="1:19" x14ac:dyDescent="0.2">
      <c r="A180" s="4"/>
      <c r="B180" s="4"/>
      <c r="C180" s="4"/>
      <c r="D180" s="4"/>
      <c r="E180" s="4"/>
      <c r="F180" s="4"/>
      <c r="G180" s="4"/>
      <c r="H180" s="4"/>
      <c r="I180" s="4"/>
      <c r="J180" s="4"/>
      <c r="K180" s="4"/>
      <c r="L180" s="4"/>
      <c r="M180" s="4"/>
      <c r="N180" s="4"/>
      <c r="O180" s="4"/>
      <c r="P180" s="4"/>
      <c r="Q180" s="4"/>
      <c r="R180" s="192"/>
      <c r="S180" s="4"/>
    </row>
    <row r="181" spans="1:19" x14ac:dyDescent="0.2">
      <c r="A181" s="4"/>
      <c r="B181" s="4"/>
      <c r="C181" s="4"/>
      <c r="D181" s="4"/>
      <c r="E181" s="4"/>
      <c r="F181" s="4"/>
      <c r="G181" s="4"/>
      <c r="H181" s="4"/>
      <c r="I181" s="4"/>
      <c r="J181" s="4"/>
      <c r="K181" s="4"/>
      <c r="L181" s="4"/>
      <c r="M181" s="4"/>
      <c r="N181" s="4"/>
      <c r="O181" s="4"/>
      <c r="P181" s="4"/>
      <c r="Q181" s="4"/>
      <c r="R181" s="192"/>
      <c r="S181" s="4"/>
    </row>
    <row r="182" spans="1:19" x14ac:dyDescent="0.2">
      <c r="A182" s="4"/>
      <c r="B182" s="4"/>
      <c r="C182" s="4"/>
      <c r="D182" s="4"/>
      <c r="E182" s="4"/>
      <c r="F182" s="4"/>
      <c r="G182" s="4"/>
      <c r="H182" s="4"/>
      <c r="I182" s="4"/>
      <c r="J182" s="4"/>
      <c r="K182" s="4"/>
      <c r="L182" s="4"/>
      <c r="M182" s="4"/>
      <c r="N182" s="4"/>
      <c r="O182" s="4"/>
      <c r="P182" s="4"/>
      <c r="Q182" s="4"/>
      <c r="R182" s="192"/>
      <c r="S182" s="4"/>
    </row>
    <row r="183" spans="1:19" x14ac:dyDescent="0.2">
      <c r="A183" s="4"/>
      <c r="B183" s="4"/>
      <c r="C183" s="4"/>
      <c r="D183" s="4"/>
      <c r="E183" s="4"/>
      <c r="F183" s="4"/>
      <c r="G183" s="4"/>
      <c r="H183" s="4"/>
      <c r="I183" s="4"/>
      <c r="J183" s="4"/>
      <c r="K183" s="4"/>
      <c r="L183" s="4"/>
      <c r="M183" s="4"/>
      <c r="N183" s="4"/>
      <c r="O183" s="4"/>
      <c r="P183" s="4"/>
      <c r="Q183" s="4"/>
      <c r="R183" s="192"/>
      <c r="S183" s="4"/>
    </row>
    <row r="184" spans="1:19" x14ac:dyDescent="0.2">
      <c r="A184" s="4"/>
      <c r="B184" s="4"/>
      <c r="C184" s="4"/>
      <c r="D184" s="4"/>
      <c r="E184" s="4"/>
      <c r="F184" s="4"/>
      <c r="G184" s="4"/>
      <c r="H184" s="4"/>
      <c r="I184" s="4"/>
      <c r="J184" s="4"/>
      <c r="K184" s="4"/>
      <c r="L184" s="4"/>
      <c r="M184" s="4"/>
      <c r="N184" s="4"/>
      <c r="O184" s="4"/>
      <c r="P184" s="4"/>
      <c r="Q184" s="4"/>
      <c r="R184" s="192"/>
      <c r="S184" s="4"/>
    </row>
    <row r="185" spans="1:19" x14ac:dyDescent="0.2">
      <c r="A185" s="4"/>
      <c r="B185" s="4"/>
      <c r="C185" s="4"/>
      <c r="D185" s="4"/>
      <c r="E185" s="4"/>
      <c r="F185" s="4"/>
      <c r="G185" s="4"/>
      <c r="H185" s="4"/>
      <c r="I185" s="4"/>
      <c r="J185" s="4"/>
      <c r="K185" s="4"/>
      <c r="L185" s="4"/>
      <c r="M185" s="4"/>
      <c r="N185" s="4"/>
      <c r="O185" s="4"/>
      <c r="P185" s="4"/>
      <c r="Q185" s="4"/>
      <c r="R185" s="192"/>
      <c r="S185" s="4"/>
    </row>
    <row r="186" spans="1:19" x14ac:dyDescent="0.2">
      <c r="A186" s="4"/>
      <c r="B186" s="4"/>
      <c r="C186" s="4"/>
      <c r="D186" s="4"/>
      <c r="E186" s="4"/>
      <c r="F186" s="4"/>
      <c r="G186" s="4"/>
      <c r="H186" s="4"/>
      <c r="I186" s="4"/>
      <c r="J186" s="4"/>
      <c r="K186" s="4"/>
      <c r="L186" s="4"/>
      <c r="M186" s="4"/>
      <c r="N186" s="4"/>
      <c r="O186" s="4"/>
      <c r="P186" s="4"/>
      <c r="Q186" s="4"/>
      <c r="R186" s="192"/>
      <c r="S186" s="4"/>
    </row>
    <row r="187" spans="1:19" x14ac:dyDescent="0.2">
      <c r="A187" s="4"/>
      <c r="B187" s="4"/>
      <c r="C187" s="4"/>
      <c r="D187" s="4"/>
      <c r="E187" s="4"/>
      <c r="F187" s="4"/>
      <c r="G187" s="4"/>
      <c r="H187" s="4"/>
      <c r="I187" s="4"/>
      <c r="J187" s="4"/>
      <c r="K187" s="4"/>
      <c r="L187" s="4"/>
      <c r="M187" s="4"/>
      <c r="N187" s="4"/>
      <c r="O187" s="4"/>
      <c r="P187" s="4"/>
      <c r="Q187" s="4"/>
      <c r="R187" s="192"/>
      <c r="S187" s="4"/>
    </row>
    <row r="188" spans="1:19" x14ac:dyDescent="0.2">
      <c r="A188" s="4"/>
      <c r="B188" s="4"/>
      <c r="C188" s="4"/>
      <c r="D188" s="4"/>
      <c r="E188" s="4"/>
      <c r="F188" s="4"/>
      <c r="G188" s="4"/>
      <c r="H188" s="4"/>
      <c r="I188" s="4"/>
      <c r="J188" s="4"/>
      <c r="K188" s="4"/>
      <c r="L188" s="4"/>
      <c r="M188" s="4"/>
      <c r="N188" s="4"/>
      <c r="O188" s="4"/>
      <c r="P188" s="4"/>
      <c r="Q188" s="4"/>
      <c r="R188" s="192"/>
      <c r="S188" s="4"/>
    </row>
    <row r="189" spans="1:19" x14ac:dyDescent="0.2">
      <c r="A189" s="4"/>
      <c r="B189" s="4"/>
      <c r="C189" s="4"/>
      <c r="D189" s="4"/>
      <c r="E189" s="4"/>
      <c r="F189" s="4"/>
      <c r="G189" s="4"/>
      <c r="H189" s="4"/>
      <c r="I189" s="4"/>
      <c r="J189" s="4"/>
      <c r="K189" s="4"/>
      <c r="L189" s="4"/>
      <c r="M189" s="4"/>
      <c r="N189" s="4"/>
      <c r="O189" s="4"/>
      <c r="P189" s="4"/>
      <c r="Q189" s="4"/>
      <c r="R189" s="192"/>
      <c r="S189" s="4"/>
    </row>
    <row r="190" spans="1:19" x14ac:dyDescent="0.2">
      <c r="A190" s="4"/>
      <c r="B190" s="4"/>
      <c r="C190" s="4"/>
      <c r="D190" s="4"/>
      <c r="E190" s="4"/>
      <c r="F190" s="4"/>
      <c r="G190" s="4"/>
      <c r="H190" s="4"/>
      <c r="I190" s="4"/>
      <c r="J190" s="4"/>
      <c r="K190" s="4"/>
      <c r="L190" s="4"/>
      <c r="M190" s="4"/>
      <c r="N190" s="4"/>
      <c r="O190" s="4"/>
      <c r="P190" s="4"/>
      <c r="Q190" s="4"/>
      <c r="R190" s="192"/>
      <c r="S190" s="4"/>
    </row>
    <row r="191" spans="1:19" x14ac:dyDescent="0.2">
      <c r="A191" s="4"/>
      <c r="B191" s="4"/>
      <c r="C191" s="4"/>
      <c r="D191" s="4"/>
      <c r="E191" s="4"/>
      <c r="F191" s="4"/>
      <c r="G191" s="4"/>
      <c r="H191" s="4"/>
      <c r="I191" s="4"/>
      <c r="J191" s="4"/>
      <c r="K191" s="4"/>
      <c r="L191" s="4"/>
      <c r="M191" s="4"/>
      <c r="N191" s="4"/>
      <c r="O191" s="4"/>
      <c r="P191" s="4"/>
      <c r="Q191" s="4"/>
      <c r="R191" s="192"/>
      <c r="S191" s="4"/>
    </row>
    <row r="192" spans="1:19" x14ac:dyDescent="0.2">
      <c r="A192" s="4"/>
      <c r="B192" s="4"/>
      <c r="C192" s="4"/>
      <c r="D192" s="4"/>
      <c r="E192" s="4"/>
      <c r="F192" s="4"/>
      <c r="G192" s="4"/>
      <c r="H192" s="4"/>
      <c r="I192" s="4"/>
      <c r="J192" s="4"/>
      <c r="K192" s="4"/>
      <c r="L192" s="4"/>
      <c r="M192" s="4"/>
      <c r="N192" s="4"/>
      <c r="O192" s="4"/>
      <c r="P192" s="4"/>
      <c r="Q192" s="4"/>
      <c r="R192" s="192"/>
      <c r="S192" s="4"/>
    </row>
    <row r="193" spans="1:19" x14ac:dyDescent="0.2">
      <c r="A193" s="4"/>
      <c r="B193" s="4"/>
      <c r="C193" s="4"/>
      <c r="D193" s="4"/>
      <c r="E193" s="4"/>
      <c r="F193" s="4"/>
      <c r="G193" s="4"/>
      <c r="H193" s="4"/>
      <c r="I193" s="4"/>
      <c r="J193" s="4"/>
      <c r="K193" s="4"/>
      <c r="L193" s="4"/>
      <c r="M193" s="4"/>
      <c r="N193" s="4"/>
      <c r="O193" s="4"/>
      <c r="P193" s="4"/>
      <c r="Q193" s="4"/>
      <c r="R193" s="192"/>
      <c r="S193" s="4"/>
    </row>
    <row r="194" spans="1:19" x14ac:dyDescent="0.2">
      <c r="A194" s="4"/>
      <c r="B194" s="4"/>
      <c r="C194" s="4"/>
      <c r="D194" s="4"/>
      <c r="E194" s="4"/>
      <c r="F194" s="4"/>
      <c r="G194" s="4"/>
      <c r="H194" s="4"/>
      <c r="I194" s="4"/>
      <c r="J194" s="4"/>
      <c r="K194" s="4"/>
      <c r="L194" s="4"/>
      <c r="M194" s="4"/>
      <c r="N194" s="4"/>
      <c r="O194" s="4"/>
      <c r="P194" s="4"/>
      <c r="Q194" s="4"/>
      <c r="R194" s="192"/>
      <c r="S194" s="4"/>
    </row>
    <row r="195" spans="1:19" x14ac:dyDescent="0.2">
      <c r="A195" s="4"/>
      <c r="B195" s="4"/>
      <c r="C195" s="4"/>
      <c r="D195" s="4"/>
      <c r="E195" s="4"/>
      <c r="F195" s="4"/>
      <c r="G195" s="4"/>
      <c r="H195" s="4"/>
      <c r="I195" s="4"/>
      <c r="J195" s="4"/>
      <c r="K195" s="4"/>
      <c r="L195" s="4"/>
      <c r="M195" s="4"/>
      <c r="N195" s="4"/>
      <c r="O195" s="4"/>
      <c r="P195" s="4"/>
      <c r="Q195" s="4"/>
      <c r="R195" s="192"/>
      <c r="S195" s="4"/>
    </row>
    <row r="196" spans="1:19" x14ac:dyDescent="0.2">
      <c r="A196" s="4"/>
      <c r="B196" s="4"/>
      <c r="C196" s="4"/>
      <c r="D196" s="4"/>
      <c r="E196" s="4"/>
      <c r="F196" s="4"/>
      <c r="G196" s="4"/>
      <c r="H196" s="4"/>
      <c r="I196" s="4"/>
      <c r="J196" s="4"/>
      <c r="K196" s="4"/>
      <c r="L196" s="4"/>
      <c r="M196" s="4"/>
      <c r="N196" s="4"/>
      <c r="O196" s="4"/>
      <c r="P196" s="4"/>
      <c r="Q196" s="4"/>
      <c r="R196" s="192"/>
      <c r="S196" s="4"/>
    </row>
    <row r="197" spans="1:19" x14ac:dyDescent="0.2">
      <c r="A197" s="4"/>
      <c r="B197" s="4"/>
      <c r="C197" s="4"/>
      <c r="D197" s="4"/>
      <c r="E197" s="4"/>
      <c r="F197" s="4"/>
      <c r="G197" s="4"/>
      <c r="H197" s="4"/>
      <c r="I197" s="4"/>
      <c r="J197" s="4"/>
      <c r="K197" s="4"/>
      <c r="L197" s="4"/>
      <c r="M197" s="4"/>
      <c r="N197" s="4"/>
      <c r="O197" s="4"/>
      <c r="P197" s="4"/>
      <c r="Q197" s="4"/>
      <c r="R197" s="192"/>
      <c r="S197" s="4"/>
    </row>
    <row r="198" spans="1:19" x14ac:dyDescent="0.2">
      <c r="A198" s="4"/>
      <c r="B198" s="4"/>
      <c r="C198" s="4"/>
      <c r="D198" s="4"/>
      <c r="E198" s="4"/>
      <c r="F198" s="4"/>
      <c r="G198" s="4"/>
      <c r="H198" s="4"/>
      <c r="I198" s="4"/>
      <c r="J198" s="4"/>
      <c r="K198" s="4"/>
      <c r="L198" s="4"/>
      <c r="M198" s="4"/>
      <c r="N198" s="4"/>
      <c r="O198" s="4"/>
      <c r="P198" s="4"/>
      <c r="Q198" s="4"/>
      <c r="R198" s="192"/>
      <c r="S198" s="4"/>
    </row>
    <row r="199" spans="1:19" x14ac:dyDescent="0.2">
      <c r="A199" s="4"/>
      <c r="B199" s="4"/>
      <c r="C199" s="4"/>
      <c r="D199" s="4"/>
      <c r="E199" s="4"/>
      <c r="F199" s="4"/>
      <c r="G199" s="4"/>
      <c r="H199" s="4"/>
      <c r="I199" s="4"/>
      <c r="J199" s="4"/>
      <c r="K199" s="4"/>
      <c r="L199" s="4"/>
      <c r="M199" s="4"/>
      <c r="N199" s="4"/>
      <c r="O199" s="4"/>
      <c r="P199" s="4"/>
      <c r="Q199" s="4"/>
      <c r="R199" s="192"/>
      <c r="S199" s="4"/>
    </row>
    <row r="200" spans="1:19" x14ac:dyDescent="0.2">
      <c r="A200" s="4"/>
      <c r="B200" s="4"/>
      <c r="C200" s="4"/>
      <c r="D200" s="4"/>
      <c r="E200" s="4"/>
      <c r="F200" s="4"/>
      <c r="G200" s="4"/>
      <c r="H200" s="4"/>
      <c r="I200" s="4"/>
      <c r="J200" s="4"/>
      <c r="K200" s="4"/>
      <c r="L200" s="4"/>
      <c r="M200" s="4"/>
      <c r="N200" s="4"/>
      <c r="O200" s="4"/>
      <c r="P200" s="4"/>
      <c r="Q200" s="4"/>
      <c r="R200" s="192"/>
      <c r="S200" s="4"/>
    </row>
    <row r="201" spans="1:19" x14ac:dyDescent="0.2">
      <c r="A201" s="4"/>
      <c r="B201" s="4"/>
      <c r="C201" s="4"/>
      <c r="D201" s="4"/>
      <c r="E201" s="4"/>
      <c r="F201" s="4"/>
      <c r="G201" s="4"/>
      <c r="H201" s="4"/>
      <c r="I201" s="4"/>
      <c r="J201" s="4"/>
      <c r="K201" s="4"/>
      <c r="L201" s="4"/>
      <c r="M201" s="4"/>
      <c r="N201" s="4"/>
      <c r="O201" s="4"/>
      <c r="P201" s="4"/>
      <c r="Q201" s="4"/>
      <c r="R201" s="192"/>
      <c r="S201" s="4"/>
    </row>
    <row r="202" spans="1:19" x14ac:dyDescent="0.2">
      <c r="A202" s="4"/>
      <c r="B202" s="4"/>
      <c r="C202" s="4"/>
      <c r="D202" s="4"/>
      <c r="E202" s="4"/>
      <c r="F202" s="4"/>
      <c r="G202" s="4"/>
      <c r="H202" s="4"/>
      <c r="I202" s="4"/>
      <c r="J202" s="4"/>
      <c r="K202" s="4"/>
      <c r="L202" s="4"/>
      <c r="M202" s="4"/>
      <c r="N202" s="4"/>
      <c r="O202" s="4"/>
      <c r="P202" s="4"/>
      <c r="Q202" s="4"/>
      <c r="R202" s="192"/>
      <c r="S202" s="4"/>
    </row>
    <row r="203" spans="1:19" x14ac:dyDescent="0.2">
      <c r="A203" s="4"/>
      <c r="B203" s="4"/>
      <c r="C203" s="4"/>
      <c r="D203" s="4"/>
      <c r="E203" s="4"/>
      <c r="F203" s="4"/>
      <c r="G203" s="4"/>
      <c r="H203" s="4"/>
      <c r="I203" s="4"/>
      <c r="J203" s="4"/>
      <c r="K203" s="4"/>
      <c r="L203" s="4"/>
      <c r="M203" s="4"/>
      <c r="N203" s="4"/>
      <c r="O203" s="4"/>
      <c r="P203" s="4"/>
      <c r="Q203" s="4"/>
      <c r="R203" s="192"/>
      <c r="S203" s="4"/>
    </row>
    <row r="204" spans="1:19" x14ac:dyDescent="0.2">
      <c r="A204" s="4"/>
      <c r="B204" s="4"/>
      <c r="C204" s="4"/>
      <c r="D204" s="4"/>
      <c r="E204" s="4"/>
      <c r="F204" s="4"/>
      <c r="G204" s="4"/>
      <c r="H204" s="4"/>
      <c r="I204" s="4"/>
      <c r="J204" s="4"/>
      <c r="K204" s="4"/>
      <c r="L204" s="4"/>
      <c r="M204" s="4"/>
      <c r="N204" s="4"/>
      <c r="O204" s="4"/>
      <c r="P204" s="4"/>
      <c r="Q204" s="4"/>
      <c r="R204" s="192"/>
      <c r="S204" s="4"/>
    </row>
    <row r="205" spans="1:19" x14ac:dyDescent="0.2">
      <c r="A205" s="4"/>
      <c r="B205" s="4"/>
      <c r="C205" s="4"/>
      <c r="D205" s="4"/>
      <c r="E205" s="4"/>
      <c r="F205" s="4"/>
      <c r="G205" s="4"/>
      <c r="H205" s="4"/>
      <c r="I205" s="4"/>
      <c r="J205" s="4"/>
      <c r="K205" s="4"/>
      <c r="L205" s="4"/>
      <c r="M205" s="4"/>
      <c r="N205" s="4"/>
      <c r="O205" s="4"/>
      <c r="P205" s="4"/>
      <c r="Q205" s="4"/>
      <c r="R205" s="192"/>
      <c r="S205" s="4"/>
    </row>
    <row r="206" spans="1:19" x14ac:dyDescent="0.2">
      <c r="A206" s="4"/>
      <c r="B206" s="4"/>
      <c r="C206" s="4"/>
      <c r="D206" s="4"/>
      <c r="E206" s="4"/>
      <c r="F206" s="4"/>
      <c r="G206" s="4"/>
      <c r="H206" s="4"/>
      <c r="I206" s="4"/>
      <c r="J206" s="4"/>
      <c r="K206" s="4"/>
      <c r="L206" s="4"/>
      <c r="M206" s="4"/>
      <c r="N206" s="4"/>
      <c r="O206" s="4"/>
      <c r="P206" s="4"/>
      <c r="Q206" s="4"/>
      <c r="R206" s="192"/>
      <c r="S206" s="4"/>
    </row>
    <row r="207" spans="1:19" x14ac:dyDescent="0.2">
      <c r="A207" s="4"/>
      <c r="B207" s="4"/>
      <c r="C207" s="4"/>
      <c r="D207" s="4"/>
      <c r="E207" s="4"/>
      <c r="F207" s="4"/>
      <c r="G207" s="4"/>
      <c r="H207" s="4"/>
      <c r="I207" s="4"/>
      <c r="J207" s="4"/>
      <c r="K207" s="4"/>
      <c r="L207" s="4"/>
      <c r="M207" s="4"/>
      <c r="N207" s="4"/>
      <c r="O207" s="4"/>
      <c r="P207" s="4"/>
      <c r="Q207" s="4"/>
      <c r="R207" s="192"/>
      <c r="S207" s="4"/>
    </row>
    <row r="208" spans="1:19" ht="15.65" x14ac:dyDescent="0.25">
      <c r="A208" s="280"/>
      <c r="B208" s="280"/>
      <c r="C208" s="280"/>
      <c r="D208" s="280"/>
      <c r="E208" s="280"/>
      <c r="F208" s="280"/>
      <c r="G208" s="280"/>
      <c r="H208" s="280"/>
      <c r="I208" s="280"/>
      <c r="J208" s="280"/>
      <c r="K208" s="280"/>
      <c r="L208" s="280"/>
      <c r="M208" s="280"/>
      <c r="N208" s="280"/>
      <c r="O208" s="280"/>
      <c r="P208" s="4"/>
      <c r="Q208" s="4"/>
      <c r="R208" s="192"/>
      <c r="S208" s="4"/>
    </row>
    <row r="209" spans="1:22" ht="15.65" x14ac:dyDescent="0.25">
      <c r="A209" s="280"/>
      <c r="B209" s="280"/>
      <c r="C209" s="280"/>
      <c r="D209" s="280"/>
      <c r="E209" s="280"/>
      <c r="F209" s="280"/>
      <c r="G209" s="280"/>
      <c r="H209" s="280"/>
      <c r="I209" s="280"/>
      <c r="J209" s="280"/>
      <c r="K209" s="280"/>
      <c r="L209" s="280"/>
      <c r="M209" s="280"/>
      <c r="N209" s="280"/>
      <c r="O209" s="280"/>
      <c r="P209" s="4"/>
      <c r="Q209" s="4"/>
      <c r="R209" s="192"/>
      <c r="S209" s="4"/>
    </row>
    <row r="210" spans="1:22" x14ac:dyDescent="0.2">
      <c r="A210" s="4"/>
      <c r="B210" s="4"/>
      <c r="C210" s="4"/>
      <c r="D210" s="4"/>
      <c r="E210" s="4"/>
      <c r="F210" s="4"/>
      <c r="G210" s="4"/>
      <c r="H210" s="4"/>
      <c r="I210" s="4"/>
      <c r="J210" s="4"/>
      <c r="K210" s="4"/>
      <c r="L210" s="4"/>
      <c r="M210" s="4"/>
      <c r="N210" s="4"/>
      <c r="O210" s="4"/>
      <c r="P210" s="4"/>
      <c r="S210" s="4"/>
    </row>
    <row r="211" spans="1:22" x14ac:dyDescent="0.2">
      <c r="A211" s="4"/>
      <c r="B211" s="4"/>
      <c r="C211" s="4"/>
      <c r="D211" s="4"/>
      <c r="E211" s="4"/>
      <c r="F211" s="4"/>
      <c r="G211" s="4"/>
      <c r="H211" s="4"/>
      <c r="I211" s="4"/>
      <c r="J211" s="4"/>
      <c r="K211" s="4"/>
      <c r="L211" s="4"/>
      <c r="M211" s="4"/>
      <c r="N211" s="4"/>
      <c r="O211" s="4"/>
      <c r="P211" s="4"/>
      <c r="S211" s="4"/>
      <c r="U211" s="192"/>
      <c r="V211" s="192"/>
    </row>
    <row r="212" spans="1:22" x14ac:dyDescent="0.25">
      <c r="A212" s="4"/>
      <c r="D212" s="4"/>
    </row>
    <row r="213" spans="1:22" ht="14.3" customHeight="1" x14ac:dyDescent="0.2">
      <c r="A213" s="4"/>
      <c r="B213" s="4"/>
      <c r="C213" s="4"/>
      <c r="D213" s="4"/>
      <c r="E213" s="4"/>
      <c r="F213" s="4"/>
      <c r="G213" s="4"/>
      <c r="H213" s="4"/>
      <c r="I213" s="4"/>
      <c r="J213" s="4"/>
      <c r="K213" s="4"/>
      <c r="L213" s="4"/>
      <c r="M213" s="4"/>
      <c r="N213" s="4"/>
      <c r="O213" s="4"/>
      <c r="P213" s="4"/>
      <c r="S213" s="4"/>
    </row>
    <row r="214" spans="1:22" x14ac:dyDescent="0.2">
      <c r="A214" s="4"/>
      <c r="B214" s="4"/>
      <c r="C214" s="4"/>
      <c r="D214" s="4"/>
      <c r="E214" s="4"/>
      <c r="F214" s="4"/>
      <c r="G214" s="4"/>
      <c r="H214" s="4"/>
      <c r="I214" s="4"/>
      <c r="J214" s="4"/>
      <c r="K214" s="4"/>
      <c r="L214" s="4"/>
      <c r="M214" s="4"/>
      <c r="N214" s="4"/>
      <c r="O214" s="4"/>
    </row>
    <row r="215" spans="1:22" x14ac:dyDescent="0.2">
      <c r="A215" s="4"/>
      <c r="B215" s="4"/>
      <c r="C215" s="4"/>
      <c r="D215" s="4"/>
      <c r="E215" s="4"/>
      <c r="F215" s="4"/>
      <c r="G215" s="4"/>
      <c r="H215" s="4"/>
      <c r="I215" s="4"/>
      <c r="J215" s="4"/>
      <c r="K215" s="4"/>
      <c r="L215" s="4"/>
      <c r="M215" s="4"/>
      <c r="N215" s="4"/>
      <c r="O215" s="4"/>
    </row>
    <row r="216" spans="1:22" x14ac:dyDescent="0.2">
      <c r="A216" s="4"/>
      <c r="B216" s="4"/>
      <c r="C216" s="4"/>
      <c r="D216" s="4"/>
      <c r="E216" s="4"/>
      <c r="F216" s="4"/>
      <c r="G216" s="4"/>
      <c r="H216" s="4"/>
      <c r="I216" s="4"/>
      <c r="J216" s="4"/>
      <c r="K216" s="4"/>
      <c r="L216" s="4"/>
      <c r="M216" s="4"/>
      <c r="N216" s="4"/>
      <c r="O216" s="4"/>
    </row>
    <row r="217" spans="1:22" x14ac:dyDescent="0.2">
      <c r="A217" s="4"/>
      <c r="B217" s="4"/>
      <c r="C217" s="4"/>
      <c r="D217" s="4"/>
      <c r="E217" s="4"/>
      <c r="F217" s="4"/>
      <c r="G217" s="4"/>
      <c r="H217" s="4"/>
      <c r="I217" s="4"/>
      <c r="J217" s="4"/>
      <c r="K217" s="4"/>
      <c r="L217" s="4"/>
      <c r="M217" s="4"/>
      <c r="N217" s="4"/>
      <c r="O217" s="4"/>
      <c r="P217" s="4"/>
      <c r="Q217" s="4"/>
      <c r="R217" s="4"/>
      <c r="S217" s="4"/>
    </row>
    <row r="218" spans="1:22" x14ac:dyDescent="0.2">
      <c r="A218" s="4"/>
      <c r="B218" s="4"/>
      <c r="C218" s="4"/>
      <c r="D218" s="4"/>
      <c r="E218" s="4"/>
      <c r="F218" s="4"/>
      <c r="G218" s="4"/>
      <c r="H218" s="4"/>
      <c r="I218" s="4"/>
      <c r="J218" s="4"/>
      <c r="K218" s="4"/>
      <c r="L218" s="4"/>
      <c r="M218" s="4"/>
      <c r="N218" s="4"/>
      <c r="O218" s="4"/>
      <c r="P218" s="4"/>
      <c r="Q218" s="4"/>
      <c r="R218" s="4"/>
      <c r="S218" s="4"/>
    </row>
    <row r="219" spans="1:22" x14ac:dyDescent="0.2">
      <c r="A219" s="4"/>
      <c r="B219" s="4"/>
      <c r="C219" s="4"/>
      <c r="D219" s="4"/>
      <c r="E219" s="4"/>
      <c r="F219" s="4"/>
      <c r="G219" s="4"/>
      <c r="H219" s="4"/>
      <c r="I219" s="4"/>
      <c r="J219" s="4"/>
      <c r="K219" s="4"/>
      <c r="L219" s="4"/>
      <c r="M219" s="4"/>
      <c r="N219" s="4"/>
      <c r="O219" s="4"/>
      <c r="P219" s="4"/>
      <c r="Q219" s="4"/>
      <c r="R219" s="4"/>
      <c r="S219" s="4"/>
    </row>
    <row r="220" spans="1:22" x14ac:dyDescent="0.2">
      <c r="A220" s="4"/>
      <c r="B220" s="4"/>
      <c r="C220" s="4"/>
      <c r="D220" s="4"/>
      <c r="E220" s="4"/>
      <c r="F220" s="4"/>
      <c r="G220" s="4"/>
      <c r="H220" s="4"/>
      <c r="I220" s="4"/>
      <c r="J220" s="4"/>
      <c r="K220" s="4"/>
      <c r="L220" s="4"/>
      <c r="M220" s="4"/>
      <c r="N220" s="4"/>
      <c r="O220" s="4"/>
      <c r="P220" s="4"/>
      <c r="Q220" s="4"/>
      <c r="R220" s="4"/>
      <c r="S220" s="4"/>
    </row>
    <row r="221" spans="1:22" x14ac:dyDescent="0.2">
      <c r="A221" s="4"/>
      <c r="B221" s="4"/>
      <c r="C221" s="4"/>
      <c r="D221" s="4"/>
      <c r="E221" s="4"/>
      <c r="F221" s="4"/>
      <c r="G221" s="4"/>
      <c r="H221" s="4"/>
      <c r="I221" s="4"/>
      <c r="J221" s="4"/>
      <c r="K221" s="4"/>
      <c r="L221" s="4"/>
      <c r="M221" s="4"/>
      <c r="N221" s="4"/>
      <c r="O221" s="4"/>
      <c r="P221" s="4"/>
      <c r="Q221" s="4"/>
      <c r="R221" s="4"/>
      <c r="S221" s="4"/>
    </row>
    <row r="222" spans="1:22" x14ac:dyDescent="0.2">
      <c r="A222" s="4"/>
      <c r="B222" s="4"/>
      <c r="C222" s="4"/>
      <c r="D222" s="4"/>
      <c r="E222" s="4"/>
      <c r="F222" s="4"/>
      <c r="G222" s="4"/>
      <c r="H222" s="4"/>
      <c r="I222" s="4"/>
      <c r="J222" s="4"/>
      <c r="K222" s="4"/>
      <c r="L222" s="4"/>
      <c r="M222" s="4"/>
      <c r="N222" s="4"/>
      <c r="O222" s="4"/>
      <c r="P222" s="4"/>
      <c r="Q222" s="4"/>
      <c r="R222" s="4"/>
      <c r="S222" s="4"/>
    </row>
    <row r="223" spans="1:22" x14ac:dyDescent="0.2">
      <c r="A223" s="4"/>
      <c r="B223" s="4"/>
      <c r="C223" s="4"/>
      <c r="D223" s="4"/>
      <c r="E223" s="4"/>
      <c r="F223" s="4"/>
      <c r="G223" s="4"/>
      <c r="H223" s="4"/>
      <c r="I223" s="4"/>
      <c r="J223" s="4"/>
      <c r="K223" s="4"/>
      <c r="L223" s="4"/>
      <c r="M223" s="4"/>
      <c r="N223" s="4"/>
      <c r="O223" s="4"/>
      <c r="P223" s="4"/>
      <c r="Q223" s="4"/>
      <c r="R223" s="4"/>
      <c r="S223" s="4"/>
    </row>
    <row r="224" spans="1:22" x14ac:dyDescent="0.2">
      <c r="A224" s="4"/>
      <c r="B224" s="4"/>
      <c r="C224" s="4"/>
      <c r="D224" s="4"/>
      <c r="E224" s="4"/>
      <c r="F224" s="4"/>
      <c r="G224" s="4"/>
      <c r="H224" s="4"/>
      <c r="I224" s="4"/>
      <c r="J224" s="4"/>
      <c r="K224" s="4"/>
      <c r="L224" s="4"/>
      <c r="M224" s="4"/>
      <c r="N224" s="4"/>
      <c r="O224" s="4"/>
      <c r="P224" s="4"/>
      <c r="Q224" s="4"/>
      <c r="R224" s="4"/>
      <c r="S224" s="4"/>
    </row>
    <row r="225" spans="1:19" x14ac:dyDescent="0.2">
      <c r="A225" s="4"/>
      <c r="B225" s="4"/>
      <c r="C225" s="4"/>
      <c r="D225" s="4"/>
      <c r="E225" s="4"/>
      <c r="F225" s="4"/>
      <c r="G225" s="4"/>
      <c r="H225" s="4"/>
      <c r="I225" s="4"/>
      <c r="J225" s="4"/>
      <c r="K225" s="4"/>
      <c r="L225" s="4"/>
      <c r="M225" s="4"/>
      <c r="N225" s="4"/>
      <c r="O225" s="4"/>
      <c r="P225" s="4"/>
      <c r="Q225" s="4"/>
      <c r="R225" s="4"/>
      <c r="S225" s="4"/>
    </row>
    <row r="226" spans="1:19" x14ac:dyDescent="0.2">
      <c r="A226" s="4"/>
      <c r="B226" s="4"/>
      <c r="C226" s="4"/>
      <c r="D226" s="4"/>
      <c r="E226" s="4"/>
      <c r="F226" s="4"/>
      <c r="G226" s="4"/>
      <c r="H226" s="4"/>
      <c r="I226" s="4"/>
      <c r="J226" s="4"/>
      <c r="K226" s="4"/>
      <c r="L226" s="4"/>
      <c r="M226" s="4"/>
      <c r="N226" s="4"/>
      <c r="O226" s="4"/>
      <c r="P226" s="4"/>
      <c r="Q226" s="4"/>
      <c r="R226" s="4"/>
      <c r="S226" s="4"/>
    </row>
    <row r="227" spans="1:19" x14ac:dyDescent="0.2">
      <c r="A227" s="4"/>
      <c r="B227" s="4"/>
      <c r="C227" s="4"/>
      <c r="D227" s="4"/>
      <c r="E227" s="4"/>
      <c r="F227" s="4"/>
      <c r="G227" s="4"/>
      <c r="H227" s="4"/>
      <c r="I227" s="4"/>
      <c r="J227" s="4"/>
      <c r="K227" s="4"/>
      <c r="L227" s="4"/>
      <c r="M227" s="4"/>
      <c r="N227" s="4"/>
      <c r="O227" s="4"/>
      <c r="P227" s="4"/>
      <c r="Q227" s="4"/>
      <c r="R227" s="4"/>
      <c r="S227" s="4"/>
    </row>
    <row r="228" spans="1:19" x14ac:dyDescent="0.2">
      <c r="A228" s="4"/>
      <c r="B228" s="4"/>
      <c r="C228" s="4"/>
      <c r="D228" s="4"/>
      <c r="E228" s="4"/>
      <c r="F228" s="4"/>
      <c r="G228" s="4"/>
      <c r="H228" s="4"/>
      <c r="I228" s="4"/>
      <c r="J228" s="4"/>
      <c r="K228" s="4"/>
      <c r="L228" s="4"/>
      <c r="M228" s="4"/>
      <c r="N228" s="4"/>
      <c r="O228" s="4"/>
      <c r="P228" s="4"/>
      <c r="Q228" s="4"/>
      <c r="R228" s="4"/>
      <c r="S228" s="4"/>
    </row>
    <row r="229" spans="1:19" x14ac:dyDescent="0.2">
      <c r="A229" s="4"/>
      <c r="B229" s="4"/>
      <c r="C229" s="4"/>
      <c r="D229" s="4"/>
      <c r="E229" s="4"/>
      <c r="F229" s="4"/>
      <c r="G229" s="4"/>
      <c r="H229" s="4"/>
      <c r="I229" s="4"/>
      <c r="J229" s="4"/>
      <c r="K229" s="4"/>
      <c r="L229" s="4"/>
      <c r="M229" s="4"/>
      <c r="N229" s="4"/>
      <c r="O229" s="4"/>
      <c r="P229" s="4"/>
      <c r="Q229" s="4"/>
      <c r="R229" s="4"/>
      <c r="S229" s="4"/>
    </row>
    <row r="230" spans="1:19" x14ac:dyDescent="0.2">
      <c r="A230" s="4"/>
      <c r="B230" s="4"/>
      <c r="C230" s="4"/>
      <c r="D230" s="4"/>
      <c r="E230" s="4"/>
      <c r="F230" s="4"/>
      <c r="G230" s="4"/>
      <c r="H230" s="4"/>
      <c r="I230" s="4"/>
      <c r="J230" s="4"/>
      <c r="K230" s="4"/>
      <c r="L230" s="4"/>
      <c r="M230" s="4"/>
      <c r="N230" s="4"/>
      <c r="O230" s="4"/>
      <c r="P230" s="4"/>
      <c r="Q230" s="4"/>
      <c r="R230" s="4"/>
      <c r="S230" s="4"/>
    </row>
    <row r="231" spans="1:19" x14ac:dyDescent="0.2">
      <c r="A231" s="4"/>
      <c r="B231" s="4"/>
      <c r="C231" s="4"/>
      <c r="D231" s="4"/>
      <c r="E231" s="4"/>
      <c r="F231" s="4"/>
      <c r="G231" s="4"/>
      <c r="H231" s="4"/>
      <c r="I231" s="4"/>
      <c r="J231" s="4"/>
      <c r="K231" s="4"/>
      <c r="L231" s="4"/>
      <c r="M231" s="4"/>
      <c r="N231" s="4"/>
      <c r="O231" s="4"/>
      <c r="P231" s="4"/>
      <c r="Q231" s="4"/>
      <c r="R231" s="4"/>
      <c r="S231" s="4"/>
    </row>
    <row r="232" spans="1:19" x14ac:dyDescent="0.2">
      <c r="A232" s="4"/>
      <c r="B232" s="4"/>
      <c r="C232" s="4"/>
      <c r="D232" s="4"/>
      <c r="E232" s="4"/>
      <c r="F232" s="4"/>
      <c r="G232" s="4"/>
      <c r="H232" s="4"/>
      <c r="I232" s="4"/>
      <c r="J232" s="4"/>
      <c r="K232" s="4"/>
      <c r="L232" s="4"/>
      <c r="M232" s="4"/>
      <c r="N232" s="4"/>
      <c r="O232" s="4"/>
      <c r="P232" s="4"/>
      <c r="Q232" s="4"/>
      <c r="R232" s="4"/>
      <c r="S232" s="4"/>
    </row>
    <row r="233" spans="1:19" x14ac:dyDescent="0.2">
      <c r="A233" s="4"/>
      <c r="B233" s="4"/>
      <c r="C233" s="4"/>
      <c r="D233" s="4"/>
      <c r="E233" s="4"/>
      <c r="F233" s="4"/>
      <c r="G233" s="4"/>
      <c r="H233" s="4"/>
      <c r="I233" s="4"/>
      <c r="J233" s="4"/>
      <c r="K233" s="4"/>
      <c r="L233" s="4"/>
      <c r="M233" s="4"/>
      <c r="N233" s="4"/>
      <c r="O233" s="4"/>
      <c r="P233" s="4"/>
      <c r="Q233" s="4"/>
      <c r="R233" s="4"/>
      <c r="S233" s="4"/>
    </row>
    <row r="234" spans="1:19" x14ac:dyDescent="0.2">
      <c r="A234" s="4"/>
      <c r="B234" s="4"/>
      <c r="C234" s="4"/>
      <c r="D234" s="4"/>
      <c r="E234" s="4"/>
      <c r="F234" s="4"/>
      <c r="G234" s="4"/>
      <c r="H234" s="4"/>
      <c r="I234" s="4"/>
      <c r="J234" s="4"/>
      <c r="K234" s="4"/>
      <c r="L234" s="4"/>
      <c r="M234" s="4"/>
      <c r="N234" s="4"/>
      <c r="O234" s="4"/>
      <c r="P234" s="4"/>
      <c r="Q234" s="4"/>
      <c r="R234" s="4"/>
      <c r="S234" s="4"/>
    </row>
    <row r="235" spans="1:19" x14ac:dyDescent="0.2">
      <c r="A235" s="4"/>
      <c r="B235" s="4"/>
      <c r="C235" s="4"/>
      <c r="D235" s="4"/>
      <c r="E235" s="4"/>
      <c r="F235" s="4"/>
      <c r="G235" s="4"/>
      <c r="H235" s="4"/>
      <c r="I235" s="4"/>
      <c r="J235" s="4"/>
      <c r="K235" s="4"/>
      <c r="L235" s="4"/>
      <c r="M235" s="4"/>
      <c r="N235" s="4"/>
      <c r="O235" s="4"/>
      <c r="P235" s="4"/>
      <c r="Q235" s="4"/>
      <c r="R235" s="4"/>
      <c r="S235" s="4"/>
    </row>
  </sheetData>
  <sheetProtection selectLockedCells="1"/>
  <mergeCells count="7">
    <mergeCell ref="A2:Q2"/>
    <mergeCell ref="A3:Q3"/>
    <mergeCell ref="A4:Q4"/>
    <mergeCell ref="A6:Q6"/>
    <mergeCell ref="A208:O208"/>
    <mergeCell ref="A7:Q7"/>
    <mergeCell ref="A209:O209"/>
  </mergeCells>
  <phoneticPr fontId="2" type="noConversion"/>
  <printOptions horizontalCentered="1"/>
  <pageMargins left="0.75" right="0.75" top="0.5" bottom="0.5" header="0.45" footer="0.5"/>
  <pageSetup scale="66" fitToHeight="3" orientation="portrait" horizontalDpi="300" verticalDpi="300" r:id="rId1"/>
  <headerFooter alignWithMargins="0"/>
  <rowBreaks count="1" manualBreakCount="1">
    <brk id="10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Submission Template</vt:lpstr>
      <vt:lpstr>Calculations</vt:lpstr>
      <vt:lpstr>Notes</vt:lpstr>
      <vt:lpstr>Instructions</vt:lpstr>
      <vt:lpstr>canbeinvalid</vt:lpstr>
      <vt:lpstr>final</vt:lpstr>
      <vt:lpstr>Calculations!Print_Area</vt:lpstr>
      <vt:lpstr>Notes!Print_Area</vt:lpstr>
      <vt:lpstr>RESULTTYPE</vt:lpstr>
      <vt:lpstr>YESNO</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Large SI PLT Template</dc:title>
  <dc:subject>Engine Compliance: Production Line Testing Submittals</dc:subject>
  <dc:creator>U.S. EPA OAR/OTAQ/CISD nyr-m</dc:creator>
  <cp:keywords>SI, PLT, nrsi, template, testing, production line testing</cp:keywords>
  <cp:lastModifiedBy>Holly</cp:lastModifiedBy>
  <cp:lastPrinted>2010-08-03T19:44:19Z</cp:lastPrinted>
  <dcterms:created xsi:type="dcterms:W3CDTF">2005-02-03T14:28:49Z</dcterms:created>
  <dcterms:modified xsi:type="dcterms:W3CDTF">2021-11-18T13:09:03Z</dcterms:modified>
</cp:coreProperties>
</file>