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CCD\ICR\ICR 1695.14 (NRSI Defect and Recall)\Second FR Notice\for the docket\completed\"/>
    </mc:Choice>
  </mc:AlternateContent>
  <xr:revisionPtr revIDLastSave="0" documentId="13_ncr:1_{94F4442B-51DF-4CC8-9809-CA5F098EA320}" xr6:coauthVersionLast="46" xr6:coauthVersionMax="46" xr10:uidLastSave="{00000000-0000-0000-0000-000000000000}"/>
  <bookViews>
    <workbookView xWindow="-109" yWindow="-109" windowWidth="26301" windowHeight="14305" xr2:uid="{00000000-000D-0000-FFFF-FFFF00000000}"/>
  </bookViews>
  <sheets>
    <sheet name="Submission Template" sheetId="1" r:id="rId1"/>
    <sheet name="Calculations" sheetId="8" r:id="rId2"/>
    <sheet name="Notes" sheetId="11" r:id="rId3"/>
    <sheet name="Instructions" sheetId="10" r:id="rId4"/>
  </sheets>
  <definedNames>
    <definedName name="canbeinvalid">'Submission Template'!$AY$33:$AY$34</definedName>
    <definedName name="final">'Submission Template'!$AT$49:$AT$50</definedName>
    <definedName name="_xlnm.Print_Area" localSheetId="1">Calculations!$A$1:$AK$126</definedName>
    <definedName name="_xlnm.Print_Area" localSheetId="3">Instructions!$A$1:$Q$209</definedName>
    <definedName name="_xlnm.Print_Area" localSheetId="2">Notes!$B$1:$O$73</definedName>
    <definedName name="_xlnm.Print_Area" localSheetId="0">'Submission Template'!$A$1:$AH$124</definedName>
    <definedName name="RESULTTYPE">'Submission Template'!$AR$49:$AR$50</definedName>
    <definedName name="YESNO">'Submission Template'!$AU$38:$AU$39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8" l="1"/>
  <c r="D28" i="8"/>
  <c r="Q126" i="8"/>
  <c r="S126" i="8" s="1"/>
  <c r="Q125" i="8"/>
  <c r="Q124" i="8"/>
  <c r="S124" i="8"/>
  <c r="Q123" i="8"/>
  <c r="Q122" i="8"/>
  <c r="S122" i="8" s="1"/>
  <c r="Q121" i="8"/>
  <c r="Q120" i="8"/>
  <c r="R120" i="8" s="1"/>
  <c r="Q119" i="8"/>
  <c r="Q118" i="8"/>
  <c r="Q117" i="8"/>
  <c r="Q116" i="8"/>
  <c r="S116" i="8"/>
  <c r="Q115" i="8"/>
  <c r="Q114" i="8"/>
  <c r="S114" i="8"/>
  <c r="Q113" i="8"/>
  <c r="Q112" i="8"/>
  <c r="R112" i="8" s="1"/>
  <c r="AG112" i="8" s="1"/>
  <c r="Q111" i="8"/>
  <c r="Q110" i="8"/>
  <c r="S110" i="8" s="1"/>
  <c r="Q109" i="8"/>
  <c r="Q108" i="8"/>
  <c r="R108" i="8"/>
  <c r="Q107" i="8"/>
  <c r="Q106" i="8"/>
  <c r="U106" i="8"/>
  <c r="Q105" i="8"/>
  <c r="Q104" i="8"/>
  <c r="R104" i="8" s="1"/>
  <c r="Q103" i="8"/>
  <c r="Q102" i="8"/>
  <c r="Q101" i="8"/>
  <c r="Q100" i="8"/>
  <c r="R100" i="8"/>
  <c r="Q99" i="8"/>
  <c r="Q98" i="8"/>
  <c r="U98" i="8"/>
  <c r="Q97" i="8"/>
  <c r="Q96" i="8"/>
  <c r="R96" i="8" s="1"/>
  <c r="AG96" i="8" s="1"/>
  <c r="Q95" i="8"/>
  <c r="Q94" i="8"/>
  <c r="U94" i="8" s="1"/>
  <c r="Q93" i="8"/>
  <c r="Q92" i="8"/>
  <c r="R92" i="8"/>
  <c r="Q91" i="8"/>
  <c r="Q90" i="8"/>
  <c r="U90" i="8"/>
  <c r="Q89" i="8"/>
  <c r="Q88" i="8"/>
  <c r="R88" i="8" s="1"/>
  <c r="Q87" i="8"/>
  <c r="Q86" i="8"/>
  <c r="Q85" i="8"/>
  <c r="Q84" i="8"/>
  <c r="R84" i="8"/>
  <c r="Q83" i="8"/>
  <c r="Q82" i="8"/>
  <c r="U82" i="8"/>
  <c r="Q81" i="8"/>
  <c r="Q80" i="8"/>
  <c r="R80" i="8" s="1"/>
  <c r="AG80" i="8" s="1"/>
  <c r="Q79" i="8"/>
  <c r="Q78" i="8"/>
  <c r="U78" i="8" s="1"/>
  <c r="Q77" i="8"/>
  <c r="Q76" i="8"/>
  <c r="R76" i="8"/>
  <c r="Q75" i="8"/>
  <c r="Q74" i="8"/>
  <c r="U74" i="8"/>
  <c r="Q73" i="8"/>
  <c r="Q72" i="8"/>
  <c r="R72" i="8" s="1"/>
  <c r="Q71" i="8"/>
  <c r="Q70" i="8"/>
  <c r="Q69" i="8"/>
  <c r="Q68" i="8"/>
  <c r="R68" i="8"/>
  <c r="Q67" i="8"/>
  <c r="U67" i="8" s="1"/>
  <c r="Q66" i="8"/>
  <c r="U66" i="8"/>
  <c r="Q65" i="8"/>
  <c r="Q64" i="8"/>
  <c r="R64" i="8"/>
  <c r="Q63" i="8"/>
  <c r="Q62" i="8"/>
  <c r="U62" i="8" s="1"/>
  <c r="Q61" i="8"/>
  <c r="Q60" i="8"/>
  <c r="R60" i="8" s="1"/>
  <c r="Q59" i="8"/>
  <c r="U59" i="8"/>
  <c r="Q58" i="8"/>
  <c r="Q57" i="8"/>
  <c r="Q56" i="8"/>
  <c r="R56" i="8"/>
  <c r="Q55" i="8"/>
  <c r="Q54" i="8"/>
  <c r="R54" i="8"/>
  <c r="Q53" i="8"/>
  <c r="U53" i="8" s="1"/>
  <c r="Q52" i="8"/>
  <c r="R52" i="8"/>
  <c r="Q51" i="8"/>
  <c r="Q50" i="8"/>
  <c r="R50" i="8" s="1"/>
  <c r="Q49" i="8"/>
  <c r="U49" i="8"/>
  <c r="Q48" i="8"/>
  <c r="U48" i="8" s="1"/>
  <c r="Q47" i="8"/>
  <c r="G126" i="8"/>
  <c r="G125" i="8"/>
  <c r="G124" i="8"/>
  <c r="J124" i="8"/>
  <c r="G123" i="8"/>
  <c r="G122" i="8"/>
  <c r="J122" i="8"/>
  <c r="G121" i="8"/>
  <c r="K121" i="8" s="1"/>
  <c r="G120" i="8"/>
  <c r="J120" i="8" s="1"/>
  <c r="G119" i="8"/>
  <c r="I119" i="8"/>
  <c r="G118" i="8"/>
  <c r="J118" i="8" s="1"/>
  <c r="G117" i="8"/>
  <c r="G116" i="8"/>
  <c r="J116" i="8" s="1"/>
  <c r="G115" i="8"/>
  <c r="G114" i="8"/>
  <c r="J114" i="8"/>
  <c r="G113" i="8"/>
  <c r="G112" i="8"/>
  <c r="J112" i="8"/>
  <c r="G111" i="8"/>
  <c r="G110" i="8"/>
  <c r="J110" i="8"/>
  <c r="G109" i="8"/>
  <c r="K109" i="8" s="1"/>
  <c r="G108" i="8"/>
  <c r="J108" i="8" s="1"/>
  <c r="G107" i="8"/>
  <c r="G106" i="8"/>
  <c r="J106" i="8" s="1"/>
  <c r="G105" i="8"/>
  <c r="G104" i="8"/>
  <c r="J104" i="8"/>
  <c r="G103" i="8"/>
  <c r="I103" i="8" s="1"/>
  <c r="G102" i="8"/>
  <c r="J102" i="8"/>
  <c r="G101" i="8"/>
  <c r="G100" i="8"/>
  <c r="J100" i="8"/>
  <c r="G99" i="8"/>
  <c r="G98" i="8"/>
  <c r="J98" i="8" s="1"/>
  <c r="G97" i="8"/>
  <c r="G96" i="8"/>
  <c r="J96" i="8" s="1"/>
  <c r="G95" i="8"/>
  <c r="I95" i="8"/>
  <c r="G94" i="8"/>
  <c r="J94" i="8" s="1"/>
  <c r="G93" i="8"/>
  <c r="K93" i="8"/>
  <c r="G92" i="8"/>
  <c r="J92" i="8" s="1"/>
  <c r="G91" i="8"/>
  <c r="G90" i="8"/>
  <c r="J90" i="8"/>
  <c r="G89" i="8"/>
  <c r="K89" i="8" s="1"/>
  <c r="G88" i="8"/>
  <c r="J88" i="8"/>
  <c r="G87" i="8"/>
  <c r="I87" i="8" s="1"/>
  <c r="G86" i="8"/>
  <c r="J86" i="8"/>
  <c r="G85" i="8"/>
  <c r="G84" i="8"/>
  <c r="J84" i="8"/>
  <c r="G83" i="8"/>
  <c r="I83" i="8" s="1"/>
  <c r="G82" i="8"/>
  <c r="J82" i="8"/>
  <c r="G81" i="8"/>
  <c r="K81" i="8" s="1"/>
  <c r="G80" i="8"/>
  <c r="J80" i="8" s="1"/>
  <c r="G79" i="8"/>
  <c r="I79" i="8"/>
  <c r="G78" i="8"/>
  <c r="J78" i="8" s="1"/>
  <c r="G77" i="8"/>
  <c r="K77" i="8"/>
  <c r="G76" i="8"/>
  <c r="J76" i="8" s="1"/>
  <c r="G75" i="8"/>
  <c r="G74" i="8"/>
  <c r="J74" i="8" s="1"/>
  <c r="G73" i="8"/>
  <c r="K73" i="8"/>
  <c r="G72" i="8"/>
  <c r="J72" i="8" s="1"/>
  <c r="G71" i="8"/>
  <c r="I71" i="8"/>
  <c r="G70" i="8"/>
  <c r="G69" i="8"/>
  <c r="G68" i="8"/>
  <c r="J68" i="8"/>
  <c r="G67" i="8"/>
  <c r="I67" i="8" s="1"/>
  <c r="G66" i="8"/>
  <c r="J66" i="8"/>
  <c r="G65" i="8"/>
  <c r="G64" i="8"/>
  <c r="J64" i="8"/>
  <c r="G63" i="8"/>
  <c r="I63" i="8" s="1"/>
  <c r="G62" i="8"/>
  <c r="J62" i="8"/>
  <c r="G61" i="8"/>
  <c r="K61" i="8" s="1"/>
  <c r="G60" i="8"/>
  <c r="J60" i="8"/>
  <c r="G59" i="8"/>
  <c r="G58" i="8"/>
  <c r="J58" i="8"/>
  <c r="G57" i="8"/>
  <c r="K57" i="8" s="1"/>
  <c r="G56" i="8"/>
  <c r="J56" i="8" s="1"/>
  <c r="G55" i="8"/>
  <c r="I55" i="8"/>
  <c r="G54" i="8"/>
  <c r="J54" i="8" s="1"/>
  <c r="G53" i="8"/>
  <c r="I53" i="8"/>
  <c r="G52" i="8"/>
  <c r="J52" i="8" s="1"/>
  <c r="G51" i="8"/>
  <c r="K51" i="8"/>
  <c r="G50" i="8"/>
  <c r="J50" i="8" s="1"/>
  <c r="G49" i="8"/>
  <c r="I49" i="8"/>
  <c r="G48" i="8"/>
  <c r="J48" i="8" s="1"/>
  <c r="G47" i="8"/>
  <c r="K47" i="8"/>
  <c r="AX24" i="8"/>
  <c r="AX122" i="1"/>
  <c r="AX121" i="1"/>
  <c r="AX120" i="1"/>
  <c r="AX119" i="1"/>
  <c r="AX118" i="1"/>
  <c r="AX117" i="1"/>
  <c r="AX116" i="1"/>
  <c r="AX115" i="1"/>
  <c r="AX114" i="1"/>
  <c r="AX113" i="1"/>
  <c r="AX112" i="1"/>
  <c r="AX111" i="1"/>
  <c r="AX110" i="1"/>
  <c r="AX109" i="1"/>
  <c r="AX108" i="1"/>
  <c r="AX107" i="1"/>
  <c r="AX106" i="1"/>
  <c r="AX105" i="1"/>
  <c r="AX104" i="1"/>
  <c r="AX103" i="1"/>
  <c r="AX102" i="1"/>
  <c r="AX101" i="1"/>
  <c r="AX100" i="1"/>
  <c r="AX99" i="1"/>
  <c r="AX98" i="1"/>
  <c r="AX97" i="1"/>
  <c r="AX96" i="1"/>
  <c r="AX95" i="1"/>
  <c r="AX94" i="1"/>
  <c r="AX93" i="1"/>
  <c r="AX92" i="1"/>
  <c r="AX91" i="1"/>
  <c r="AX90" i="1"/>
  <c r="AX89" i="1"/>
  <c r="AX88" i="1"/>
  <c r="AX87" i="1"/>
  <c r="AX86" i="1"/>
  <c r="AX85" i="1"/>
  <c r="AX84" i="1"/>
  <c r="AX83" i="1"/>
  <c r="AX82" i="1"/>
  <c r="AX81" i="1"/>
  <c r="AX80" i="1"/>
  <c r="AX79" i="1"/>
  <c r="AX78" i="1"/>
  <c r="AX77" i="1"/>
  <c r="AX76" i="1"/>
  <c r="AX75" i="1"/>
  <c r="AX74" i="1"/>
  <c r="AX73" i="1"/>
  <c r="AX72" i="1"/>
  <c r="AX71" i="1"/>
  <c r="AX70" i="1"/>
  <c r="AX69" i="1"/>
  <c r="AX68" i="1"/>
  <c r="AX67" i="1"/>
  <c r="AX66" i="1"/>
  <c r="AX65" i="1"/>
  <c r="AX64" i="1"/>
  <c r="AX63" i="1"/>
  <c r="AX62" i="1"/>
  <c r="AX61" i="1"/>
  <c r="AX60" i="1"/>
  <c r="AX59" i="1"/>
  <c r="AX58" i="1"/>
  <c r="AX57" i="1"/>
  <c r="AX56" i="1"/>
  <c r="AX55" i="1"/>
  <c r="AX54" i="1"/>
  <c r="AX53" i="1"/>
  <c r="AX52" i="1"/>
  <c r="AX51" i="1"/>
  <c r="AX50" i="1"/>
  <c r="AX49" i="1"/>
  <c r="AX48" i="1"/>
  <c r="AX47" i="1"/>
  <c r="AX46" i="1"/>
  <c r="AX45" i="1"/>
  <c r="AX44" i="1"/>
  <c r="AX43" i="1"/>
  <c r="AX42" i="1"/>
  <c r="AX41" i="1"/>
  <c r="AX40" i="1"/>
  <c r="AX39" i="1"/>
  <c r="AX38" i="1"/>
  <c r="AX37" i="1"/>
  <c r="AX36" i="1"/>
  <c r="AX35" i="1"/>
  <c r="AX34" i="1"/>
  <c r="AX33" i="1"/>
  <c r="R111" i="8"/>
  <c r="U71" i="8"/>
  <c r="U69" i="8"/>
  <c r="U61" i="8"/>
  <c r="K125" i="8"/>
  <c r="I123" i="8"/>
  <c r="K117" i="8"/>
  <c r="I115" i="8"/>
  <c r="K113" i="8"/>
  <c r="I107" i="8"/>
  <c r="K105" i="8"/>
  <c r="K101" i="8"/>
  <c r="K97" i="8"/>
  <c r="I91" i="8"/>
  <c r="K85" i="8"/>
  <c r="I75" i="8"/>
  <c r="K69" i="8"/>
  <c r="K65" i="8"/>
  <c r="CB16" i="8"/>
  <c r="AQ122" i="1"/>
  <c r="AP122" i="1"/>
  <c r="AO122" i="1"/>
  <c r="AN122" i="1"/>
  <c r="AQ121" i="1"/>
  <c r="AP121" i="1"/>
  <c r="AO121" i="1"/>
  <c r="AN121" i="1"/>
  <c r="AQ120" i="1"/>
  <c r="AP120" i="1"/>
  <c r="AO120" i="1"/>
  <c r="AN120" i="1"/>
  <c r="AQ119" i="1"/>
  <c r="AP119" i="1"/>
  <c r="AO119" i="1"/>
  <c r="AN119" i="1"/>
  <c r="AQ118" i="1"/>
  <c r="AP118" i="1"/>
  <c r="AO118" i="1"/>
  <c r="AN118" i="1"/>
  <c r="AQ117" i="1"/>
  <c r="AP117" i="1"/>
  <c r="AO117" i="1"/>
  <c r="AN117" i="1"/>
  <c r="AQ116" i="1"/>
  <c r="AP116" i="1"/>
  <c r="AO116" i="1"/>
  <c r="AN116" i="1"/>
  <c r="AQ115" i="1"/>
  <c r="AP115" i="1"/>
  <c r="AO115" i="1"/>
  <c r="AN115" i="1"/>
  <c r="AQ114" i="1"/>
  <c r="AP114" i="1"/>
  <c r="AO114" i="1"/>
  <c r="AN114" i="1"/>
  <c r="AQ113" i="1"/>
  <c r="AP113" i="1"/>
  <c r="AO113" i="1"/>
  <c r="AN113" i="1"/>
  <c r="AQ112" i="1"/>
  <c r="AP112" i="1"/>
  <c r="AO112" i="1"/>
  <c r="AN112" i="1"/>
  <c r="AQ111" i="1"/>
  <c r="AP111" i="1"/>
  <c r="AO111" i="1"/>
  <c r="AN111" i="1"/>
  <c r="AQ110" i="1"/>
  <c r="AP110" i="1"/>
  <c r="AO110" i="1"/>
  <c r="AN110" i="1"/>
  <c r="AQ109" i="1"/>
  <c r="AP109" i="1"/>
  <c r="AO109" i="1"/>
  <c r="AN109" i="1"/>
  <c r="AQ108" i="1"/>
  <c r="AP108" i="1"/>
  <c r="AO108" i="1"/>
  <c r="AN108" i="1"/>
  <c r="AQ107" i="1"/>
  <c r="AP107" i="1"/>
  <c r="AO107" i="1"/>
  <c r="AN107" i="1"/>
  <c r="AQ106" i="1"/>
  <c r="AP106" i="1"/>
  <c r="AO106" i="1"/>
  <c r="AN106" i="1"/>
  <c r="AQ105" i="1"/>
  <c r="AP105" i="1"/>
  <c r="AO105" i="1"/>
  <c r="AN105" i="1"/>
  <c r="AQ104" i="1"/>
  <c r="AP104" i="1"/>
  <c r="AO104" i="1"/>
  <c r="AN104" i="1"/>
  <c r="AQ103" i="1"/>
  <c r="AP103" i="1"/>
  <c r="AO103" i="1"/>
  <c r="AN103" i="1"/>
  <c r="AQ102" i="1"/>
  <c r="AP102" i="1"/>
  <c r="AO102" i="1"/>
  <c r="AN102" i="1"/>
  <c r="AQ101" i="1"/>
  <c r="AP101" i="1"/>
  <c r="AO101" i="1"/>
  <c r="AN101" i="1"/>
  <c r="AQ100" i="1"/>
  <c r="AP100" i="1"/>
  <c r="AO100" i="1"/>
  <c r="AN100" i="1"/>
  <c r="AQ99" i="1"/>
  <c r="AP99" i="1"/>
  <c r="AO99" i="1"/>
  <c r="AN99" i="1"/>
  <c r="AQ98" i="1"/>
  <c r="AP98" i="1"/>
  <c r="AO98" i="1"/>
  <c r="AN98" i="1"/>
  <c r="AQ97" i="1"/>
  <c r="AP97" i="1"/>
  <c r="AO97" i="1"/>
  <c r="AN97" i="1"/>
  <c r="AQ96" i="1"/>
  <c r="AP96" i="1"/>
  <c r="AO96" i="1"/>
  <c r="AN96" i="1"/>
  <c r="AQ95" i="1"/>
  <c r="AP95" i="1"/>
  <c r="AO95" i="1"/>
  <c r="AN95" i="1"/>
  <c r="AQ94" i="1"/>
  <c r="AP94" i="1"/>
  <c r="AO94" i="1"/>
  <c r="AN94" i="1"/>
  <c r="AQ93" i="1"/>
  <c r="AP93" i="1"/>
  <c r="AO93" i="1"/>
  <c r="AN93" i="1"/>
  <c r="AQ92" i="1"/>
  <c r="AP92" i="1"/>
  <c r="AO92" i="1"/>
  <c r="AN92" i="1"/>
  <c r="AQ91" i="1"/>
  <c r="AP91" i="1"/>
  <c r="AO91" i="1"/>
  <c r="AN91" i="1"/>
  <c r="AQ90" i="1"/>
  <c r="AP90" i="1"/>
  <c r="AO90" i="1"/>
  <c r="AN90" i="1"/>
  <c r="AQ89" i="1"/>
  <c r="AP89" i="1"/>
  <c r="AO89" i="1"/>
  <c r="AN89" i="1"/>
  <c r="AQ88" i="1"/>
  <c r="AP88" i="1"/>
  <c r="AO88" i="1"/>
  <c r="AN88" i="1"/>
  <c r="AQ87" i="1"/>
  <c r="AP87" i="1"/>
  <c r="AO87" i="1"/>
  <c r="AN87" i="1"/>
  <c r="AQ86" i="1"/>
  <c r="AP86" i="1"/>
  <c r="AO86" i="1"/>
  <c r="AN86" i="1"/>
  <c r="AQ85" i="1"/>
  <c r="AP85" i="1"/>
  <c r="AO85" i="1"/>
  <c r="AN85" i="1"/>
  <c r="AQ84" i="1"/>
  <c r="AP84" i="1"/>
  <c r="AO84" i="1"/>
  <c r="AN84" i="1"/>
  <c r="AQ83" i="1"/>
  <c r="AP83" i="1"/>
  <c r="AO83" i="1"/>
  <c r="AN83" i="1"/>
  <c r="AQ82" i="1"/>
  <c r="AP82" i="1"/>
  <c r="AO82" i="1"/>
  <c r="AN82" i="1"/>
  <c r="AQ81" i="1"/>
  <c r="AP81" i="1"/>
  <c r="AO81" i="1"/>
  <c r="AN81" i="1"/>
  <c r="AQ80" i="1"/>
  <c r="AP80" i="1"/>
  <c r="AO80" i="1"/>
  <c r="AN80" i="1"/>
  <c r="AQ79" i="1"/>
  <c r="AP79" i="1"/>
  <c r="AO79" i="1"/>
  <c r="AN79" i="1"/>
  <c r="AQ78" i="1"/>
  <c r="AP78" i="1"/>
  <c r="AO78" i="1"/>
  <c r="AN78" i="1"/>
  <c r="AQ77" i="1"/>
  <c r="AP77" i="1"/>
  <c r="AO77" i="1"/>
  <c r="AN77" i="1"/>
  <c r="AQ76" i="1"/>
  <c r="AP76" i="1"/>
  <c r="AO76" i="1"/>
  <c r="AN76" i="1"/>
  <c r="AQ75" i="1"/>
  <c r="AP75" i="1"/>
  <c r="AO75" i="1"/>
  <c r="AN75" i="1"/>
  <c r="AQ74" i="1"/>
  <c r="AP74" i="1"/>
  <c r="AO74" i="1"/>
  <c r="AN74" i="1"/>
  <c r="AQ73" i="1"/>
  <c r="AP73" i="1"/>
  <c r="AO73" i="1"/>
  <c r="AN73" i="1"/>
  <c r="AQ72" i="1"/>
  <c r="AP72" i="1"/>
  <c r="AO72" i="1"/>
  <c r="AN72" i="1"/>
  <c r="AQ71" i="1"/>
  <c r="AP71" i="1"/>
  <c r="AO71" i="1"/>
  <c r="AN71" i="1"/>
  <c r="AQ70" i="1"/>
  <c r="AP70" i="1"/>
  <c r="AO70" i="1"/>
  <c r="AN70" i="1"/>
  <c r="AQ69" i="1"/>
  <c r="AP69" i="1"/>
  <c r="AO69" i="1"/>
  <c r="AN69" i="1"/>
  <c r="AQ68" i="1"/>
  <c r="AP68" i="1"/>
  <c r="AO68" i="1"/>
  <c r="AN68" i="1"/>
  <c r="AQ67" i="1"/>
  <c r="AP67" i="1"/>
  <c r="AO67" i="1"/>
  <c r="AN67" i="1"/>
  <c r="AQ66" i="1"/>
  <c r="AP66" i="1"/>
  <c r="AO66" i="1"/>
  <c r="AN66" i="1"/>
  <c r="AQ65" i="1"/>
  <c r="AP65" i="1"/>
  <c r="AO65" i="1"/>
  <c r="AN65" i="1"/>
  <c r="AQ64" i="1"/>
  <c r="AP64" i="1"/>
  <c r="AO64" i="1"/>
  <c r="AN64" i="1"/>
  <c r="AQ63" i="1"/>
  <c r="AP63" i="1"/>
  <c r="AO63" i="1"/>
  <c r="AN63" i="1"/>
  <c r="AQ62" i="1"/>
  <c r="AP62" i="1"/>
  <c r="AO62" i="1"/>
  <c r="AN62" i="1"/>
  <c r="AQ61" i="1"/>
  <c r="AP61" i="1"/>
  <c r="AO61" i="1"/>
  <c r="AN61" i="1"/>
  <c r="AQ60" i="1"/>
  <c r="AP60" i="1"/>
  <c r="AO60" i="1"/>
  <c r="AN60" i="1"/>
  <c r="AQ59" i="1"/>
  <c r="AP59" i="1"/>
  <c r="AO59" i="1"/>
  <c r="AN59" i="1"/>
  <c r="AQ58" i="1"/>
  <c r="AP58" i="1"/>
  <c r="AO58" i="1"/>
  <c r="AN58" i="1"/>
  <c r="AQ57" i="1"/>
  <c r="AP57" i="1"/>
  <c r="AO57" i="1"/>
  <c r="AN57" i="1"/>
  <c r="AQ56" i="1"/>
  <c r="AP56" i="1"/>
  <c r="AO56" i="1"/>
  <c r="AN56" i="1"/>
  <c r="AQ55" i="1"/>
  <c r="AP55" i="1"/>
  <c r="AO55" i="1"/>
  <c r="AN55" i="1"/>
  <c r="AQ54" i="1"/>
  <c r="AP54" i="1"/>
  <c r="AO54" i="1"/>
  <c r="AN54" i="1"/>
  <c r="AQ53" i="1"/>
  <c r="AP53" i="1"/>
  <c r="AO53" i="1"/>
  <c r="AN53" i="1"/>
  <c r="AQ52" i="1"/>
  <c r="AP52" i="1"/>
  <c r="AO52" i="1"/>
  <c r="AN52" i="1"/>
  <c r="AQ51" i="1"/>
  <c r="AP51" i="1"/>
  <c r="AO51" i="1"/>
  <c r="AN51" i="1"/>
  <c r="AQ50" i="1"/>
  <c r="AP50" i="1"/>
  <c r="AO50" i="1"/>
  <c r="AN50" i="1"/>
  <c r="AQ49" i="1"/>
  <c r="AP49" i="1"/>
  <c r="AO49" i="1"/>
  <c r="AN49" i="1"/>
  <c r="AQ48" i="1"/>
  <c r="AP48" i="1"/>
  <c r="AO48" i="1"/>
  <c r="AN48" i="1"/>
  <c r="AQ47" i="1"/>
  <c r="AP47" i="1"/>
  <c r="AO47" i="1"/>
  <c r="AN47" i="1"/>
  <c r="AQ46" i="1"/>
  <c r="AP46" i="1"/>
  <c r="AO46" i="1"/>
  <c r="AN46" i="1"/>
  <c r="AQ45" i="1"/>
  <c r="AP45" i="1"/>
  <c r="AO45" i="1"/>
  <c r="AN45" i="1"/>
  <c r="AQ44" i="1"/>
  <c r="AP44" i="1"/>
  <c r="AO44" i="1"/>
  <c r="AN44" i="1"/>
  <c r="AQ43" i="1"/>
  <c r="AP43" i="1"/>
  <c r="AO43" i="1"/>
  <c r="AN43" i="1"/>
  <c r="AQ42" i="1"/>
  <c r="AP42" i="1"/>
  <c r="AO42" i="1"/>
  <c r="AN42" i="1"/>
  <c r="AQ41" i="1"/>
  <c r="AP41" i="1"/>
  <c r="AO41" i="1"/>
  <c r="AN41" i="1"/>
  <c r="AQ40" i="1"/>
  <c r="AP40" i="1"/>
  <c r="AO40" i="1"/>
  <c r="AN40" i="1"/>
  <c r="AQ39" i="1"/>
  <c r="AP39" i="1"/>
  <c r="AO39" i="1"/>
  <c r="AN39" i="1"/>
  <c r="AQ38" i="1"/>
  <c r="AP38" i="1"/>
  <c r="AO38" i="1"/>
  <c r="AN38" i="1"/>
  <c r="AQ37" i="1"/>
  <c r="AP37" i="1"/>
  <c r="AO37" i="1"/>
  <c r="AN37" i="1"/>
  <c r="AQ36" i="1"/>
  <c r="AP36" i="1"/>
  <c r="AO36" i="1"/>
  <c r="AN36" i="1"/>
  <c r="AQ35" i="1"/>
  <c r="AP35" i="1"/>
  <c r="AO35" i="1"/>
  <c r="AN35" i="1"/>
  <c r="AQ34" i="1"/>
  <c r="AP34" i="1"/>
  <c r="AO34" i="1"/>
  <c r="AN34" i="1"/>
  <c r="AQ33" i="1"/>
  <c r="AP33" i="1"/>
  <c r="AO33" i="1"/>
  <c r="AN33" i="1"/>
  <c r="AQ21" i="8"/>
  <c r="AQ22" i="8" s="1"/>
  <c r="AQ23" i="8"/>
  <c r="AR23" i="8"/>
  <c r="AS20" i="8"/>
  <c r="AT20" i="8"/>
  <c r="AU20" i="8"/>
  <c r="AV20" i="8"/>
  <c r="BN43" i="1"/>
  <c r="D47" i="8" s="1"/>
  <c r="BN44" i="1"/>
  <c r="F48" i="8"/>
  <c r="BN45" i="1"/>
  <c r="D49" i="8" s="1"/>
  <c r="BN46" i="1"/>
  <c r="F50" i="8"/>
  <c r="BN47" i="1"/>
  <c r="D51" i="8" s="1"/>
  <c r="BN48" i="1"/>
  <c r="F52" i="8"/>
  <c r="BN49" i="1"/>
  <c r="D53" i="8" s="1"/>
  <c r="BN50" i="1"/>
  <c r="F54" i="8"/>
  <c r="BN51" i="1"/>
  <c r="D55" i="8" s="1"/>
  <c r="BN52" i="1"/>
  <c r="F56" i="8"/>
  <c r="BN53" i="1"/>
  <c r="D57" i="8" s="1"/>
  <c r="BN54" i="1"/>
  <c r="F58" i="8"/>
  <c r="BN55" i="1"/>
  <c r="D59" i="8" s="1"/>
  <c r="BN56" i="1"/>
  <c r="F60" i="8"/>
  <c r="BN57" i="1"/>
  <c r="D61" i="8" s="1"/>
  <c r="BN58" i="1"/>
  <c r="F62" i="8"/>
  <c r="BN59" i="1"/>
  <c r="D63" i="8" s="1"/>
  <c r="AG63" i="8" s="1"/>
  <c r="BN60" i="1"/>
  <c r="F64" i="8"/>
  <c r="BN61" i="1"/>
  <c r="D65" i="8" s="1"/>
  <c r="BN62" i="1"/>
  <c r="F66" i="8"/>
  <c r="BN63" i="1"/>
  <c r="D67" i="8" s="1"/>
  <c r="BN64" i="1"/>
  <c r="F68" i="8"/>
  <c r="BN65" i="1"/>
  <c r="D69" i="8" s="1"/>
  <c r="BN66" i="1"/>
  <c r="F70" i="8"/>
  <c r="BN67" i="1"/>
  <c r="D71" i="8" s="1"/>
  <c r="BN68" i="1"/>
  <c r="F72" i="8"/>
  <c r="BN69" i="1"/>
  <c r="D73" i="8" s="1"/>
  <c r="BN70" i="1"/>
  <c r="F74" i="8"/>
  <c r="BN71" i="1"/>
  <c r="D75" i="8" s="1"/>
  <c r="BN72" i="1"/>
  <c r="F76" i="8"/>
  <c r="BN73" i="1"/>
  <c r="D77" i="8" s="1"/>
  <c r="BN74" i="1"/>
  <c r="F78" i="8"/>
  <c r="BN75" i="1"/>
  <c r="D79" i="8" s="1"/>
  <c r="BN76" i="1"/>
  <c r="F80" i="8"/>
  <c r="BN77" i="1"/>
  <c r="D81" i="8" s="1"/>
  <c r="BN78" i="1"/>
  <c r="F82" i="8"/>
  <c r="BN79" i="1"/>
  <c r="D83" i="8" s="1"/>
  <c r="BN80" i="1"/>
  <c r="F84" i="8"/>
  <c r="BN81" i="1"/>
  <c r="D85" i="8" s="1"/>
  <c r="BN82" i="1"/>
  <c r="F86" i="8"/>
  <c r="BN83" i="1"/>
  <c r="D87" i="8" s="1"/>
  <c r="BN84" i="1"/>
  <c r="F88" i="8"/>
  <c r="BN85" i="1"/>
  <c r="D89" i="8" s="1"/>
  <c r="BN86" i="1"/>
  <c r="F90" i="8"/>
  <c r="BN87" i="1"/>
  <c r="D91" i="8" s="1"/>
  <c r="BN88" i="1"/>
  <c r="F92" i="8"/>
  <c r="BN89" i="1"/>
  <c r="D93" i="8" s="1"/>
  <c r="BN90" i="1"/>
  <c r="F94" i="8"/>
  <c r="BN91" i="1"/>
  <c r="D95" i="8" s="1"/>
  <c r="AG95" i="8" s="1"/>
  <c r="BN92" i="1"/>
  <c r="F96" i="8"/>
  <c r="BN93" i="1"/>
  <c r="D97" i="8" s="1"/>
  <c r="BN94" i="1"/>
  <c r="F98" i="8"/>
  <c r="BN95" i="1"/>
  <c r="D99" i="8" s="1"/>
  <c r="BN96" i="1"/>
  <c r="F100" i="8"/>
  <c r="BN97" i="1"/>
  <c r="D101" i="8" s="1"/>
  <c r="BN98" i="1"/>
  <c r="F102" i="8"/>
  <c r="BN99" i="1"/>
  <c r="F103" i="8" s="1"/>
  <c r="BN100" i="1"/>
  <c r="D104" i="8"/>
  <c r="BN101" i="1"/>
  <c r="F105" i="8" s="1"/>
  <c r="BN102" i="1"/>
  <c r="F106" i="8"/>
  <c r="BN103" i="1"/>
  <c r="F107" i="8" s="1"/>
  <c r="BN104" i="1"/>
  <c r="D108" i="8"/>
  <c r="AG108" i="8" s="1"/>
  <c r="BN105" i="1"/>
  <c r="F109" i="8" s="1"/>
  <c r="BN106" i="1"/>
  <c r="F110" i="8"/>
  <c r="BN107" i="1"/>
  <c r="F111" i="8" s="1"/>
  <c r="BN108" i="1"/>
  <c r="D112" i="8"/>
  <c r="BN109" i="1"/>
  <c r="F113" i="8" s="1"/>
  <c r="BN110" i="1"/>
  <c r="F114" i="8"/>
  <c r="BN111" i="1"/>
  <c r="F115" i="8" s="1"/>
  <c r="BN112" i="1"/>
  <c r="D116" i="8"/>
  <c r="BN113" i="1"/>
  <c r="F117" i="8" s="1"/>
  <c r="BN114" i="1"/>
  <c r="F118" i="8"/>
  <c r="BN115" i="1"/>
  <c r="F119" i="8" s="1"/>
  <c r="BN116" i="1"/>
  <c r="D120" i="8"/>
  <c r="BN117" i="1"/>
  <c r="F121" i="8" s="1"/>
  <c r="BN118" i="1"/>
  <c r="F122" i="8"/>
  <c r="BN119" i="1"/>
  <c r="F123" i="8" s="1"/>
  <c r="BN120" i="1"/>
  <c r="D124" i="8"/>
  <c r="AG124" i="8" s="1"/>
  <c r="BN121" i="1"/>
  <c r="F125" i="8" s="1"/>
  <c r="BN122" i="1"/>
  <c r="F126" i="8"/>
  <c r="S34" i="1"/>
  <c r="S35" i="1"/>
  <c r="BS35" i="1"/>
  <c r="S36" i="1"/>
  <c r="BS36" i="1"/>
  <c r="S37" i="1"/>
  <c r="S38" i="1"/>
  <c r="BS38" i="1"/>
  <c r="S39" i="1"/>
  <c r="S40" i="1"/>
  <c r="BS40" i="1"/>
  <c r="S41" i="1"/>
  <c r="S42" i="1"/>
  <c r="B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33" i="1"/>
  <c r="N35" i="1"/>
  <c r="BN35" i="1"/>
  <c r="AX47" i="8"/>
  <c r="AX48" i="8"/>
  <c r="B48" i="8"/>
  <c r="AX49" i="8"/>
  <c r="AX50" i="8"/>
  <c r="B50" i="8"/>
  <c r="AX51" i="8"/>
  <c r="AX52" i="8"/>
  <c r="B52" i="8" s="1"/>
  <c r="AX53" i="8"/>
  <c r="AX54" i="8"/>
  <c r="B54" i="8" s="1"/>
  <c r="AX55" i="8"/>
  <c r="AX56" i="8"/>
  <c r="AX57" i="8"/>
  <c r="AX58" i="8"/>
  <c r="B58" i="8"/>
  <c r="AX59" i="8"/>
  <c r="AX60" i="8"/>
  <c r="B60" i="8" s="1"/>
  <c r="AX61" i="8"/>
  <c r="AX62" i="8"/>
  <c r="B62" i="8" s="1"/>
  <c r="AX63" i="8"/>
  <c r="AX64" i="8"/>
  <c r="B64" i="8"/>
  <c r="AX65" i="8"/>
  <c r="AX66" i="8"/>
  <c r="B66" i="8"/>
  <c r="AX67" i="8"/>
  <c r="AX68" i="8"/>
  <c r="B68" i="8" s="1"/>
  <c r="AX69" i="8"/>
  <c r="AX70" i="8"/>
  <c r="B70" i="8" s="1"/>
  <c r="AX71" i="8"/>
  <c r="AX72" i="8"/>
  <c r="B72" i="8" s="1"/>
  <c r="AX73" i="8"/>
  <c r="AX74" i="8"/>
  <c r="B74" i="8"/>
  <c r="AX75" i="8"/>
  <c r="AX76" i="8"/>
  <c r="B76" i="8" s="1"/>
  <c r="AX77" i="8"/>
  <c r="AX78" i="8"/>
  <c r="B78" i="8" s="1"/>
  <c r="AX79" i="8"/>
  <c r="B79" i="8"/>
  <c r="AX80" i="8"/>
  <c r="B80" i="8"/>
  <c r="AX81" i="8"/>
  <c r="AX82" i="8"/>
  <c r="B82" i="8"/>
  <c r="AX83" i="8"/>
  <c r="AX84" i="8"/>
  <c r="B84" i="8"/>
  <c r="AX85" i="8"/>
  <c r="AX86" i="8"/>
  <c r="B86" i="8" s="1"/>
  <c r="AX87" i="8"/>
  <c r="AX88" i="8"/>
  <c r="B88" i="8"/>
  <c r="AX89" i="8"/>
  <c r="AX90" i="8"/>
  <c r="B90" i="8" s="1"/>
  <c r="AX91" i="8"/>
  <c r="AX92" i="8"/>
  <c r="B92" i="8"/>
  <c r="AX93" i="8"/>
  <c r="AX94" i="8"/>
  <c r="B94" i="8" s="1"/>
  <c r="AX95" i="8"/>
  <c r="B95" i="8" s="1"/>
  <c r="AX96" i="8"/>
  <c r="B96" i="8" s="1"/>
  <c r="AX97" i="8"/>
  <c r="AX98" i="8"/>
  <c r="AX99" i="8"/>
  <c r="AX100" i="8"/>
  <c r="B100" i="8"/>
  <c r="AX101" i="8"/>
  <c r="AX102" i="8"/>
  <c r="B102" i="8"/>
  <c r="AX103" i="8"/>
  <c r="AX104" i="8"/>
  <c r="B104" i="8" s="1"/>
  <c r="AX105" i="8"/>
  <c r="AX106" i="8"/>
  <c r="B106" i="8"/>
  <c r="AX107" i="8"/>
  <c r="AX108" i="8"/>
  <c r="B108" i="8"/>
  <c r="AX109" i="8"/>
  <c r="AX110" i="8"/>
  <c r="B110" i="8"/>
  <c r="AX111" i="8"/>
  <c r="B111" i="8"/>
  <c r="AX112" i="8"/>
  <c r="B112" i="8"/>
  <c r="AX113" i="8"/>
  <c r="AX114" i="8"/>
  <c r="B114" i="8" s="1"/>
  <c r="AX115" i="8"/>
  <c r="AX116" i="8"/>
  <c r="B116" i="8"/>
  <c r="AX117" i="8"/>
  <c r="AX118" i="8"/>
  <c r="B118" i="8" s="1"/>
  <c r="AX119" i="8"/>
  <c r="AX120" i="8"/>
  <c r="B120" i="8"/>
  <c r="AX121" i="8"/>
  <c r="AX122" i="8"/>
  <c r="B122" i="8" s="1"/>
  <c r="AX123" i="8"/>
  <c r="AX124" i="8"/>
  <c r="B124" i="8" s="1"/>
  <c r="AX125" i="8"/>
  <c r="AX126" i="8"/>
  <c r="B126" i="8" s="1"/>
  <c r="AY47" i="8"/>
  <c r="L47" i="8" s="1"/>
  <c r="AY48" i="8"/>
  <c r="AY49" i="8"/>
  <c r="AY50" i="8"/>
  <c r="AY51" i="8"/>
  <c r="AY52" i="8"/>
  <c r="L52" i="8" s="1"/>
  <c r="AY53" i="8"/>
  <c r="L53" i="8"/>
  <c r="AY54" i="8"/>
  <c r="L54" i="8" s="1"/>
  <c r="AY55" i="8"/>
  <c r="AY56" i="8"/>
  <c r="AY57" i="8"/>
  <c r="L57" i="8" s="1"/>
  <c r="AY58" i="8"/>
  <c r="AY59" i="8"/>
  <c r="AY60" i="8"/>
  <c r="AY61" i="8"/>
  <c r="L61" i="8"/>
  <c r="AY62" i="8"/>
  <c r="L62" i="8" s="1"/>
  <c r="AY63" i="8"/>
  <c r="L63" i="8"/>
  <c r="AY64" i="8"/>
  <c r="AY65" i="8"/>
  <c r="L65" i="8" s="1"/>
  <c r="AY66" i="8"/>
  <c r="AY67" i="8"/>
  <c r="AY68" i="8"/>
  <c r="L68" i="8" s="1"/>
  <c r="AY69" i="8"/>
  <c r="L69" i="8" s="1"/>
  <c r="AY70" i="8"/>
  <c r="AY71" i="8"/>
  <c r="L71" i="8" s="1"/>
  <c r="AY72" i="8"/>
  <c r="AY73" i="8"/>
  <c r="L73" i="8"/>
  <c r="AY74" i="8"/>
  <c r="L74" i="8" s="1"/>
  <c r="AY75" i="8"/>
  <c r="AY76" i="8"/>
  <c r="L76" i="8" s="1"/>
  <c r="AY77" i="8"/>
  <c r="L77" i="8"/>
  <c r="AY78" i="8"/>
  <c r="L78" i="8" s="1"/>
  <c r="AY79" i="8"/>
  <c r="L79" i="8"/>
  <c r="AY80" i="8"/>
  <c r="AY81" i="8"/>
  <c r="L81" i="8" s="1"/>
  <c r="AY82" i="8"/>
  <c r="AY83" i="8"/>
  <c r="AY84" i="8"/>
  <c r="L84" i="8" s="1"/>
  <c r="AY85" i="8"/>
  <c r="L85" i="8"/>
  <c r="AY86" i="8"/>
  <c r="AY87" i="8"/>
  <c r="AY88" i="8"/>
  <c r="AY89" i="8"/>
  <c r="L89" i="8" s="1"/>
  <c r="AY90" i="8"/>
  <c r="L90" i="8"/>
  <c r="AY91" i="8"/>
  <c r="AY92" i="8"/>
  <c r="L92" i="8" s="1"/>
  <c r="AY93" i="8"/>
  <c r="L93" i="8"/>
  <c r="AY94" i="8"/>
  <c r="L94" i="8" s="1"/>
  <c r="AY95" i="8"/>
  <c r="AY96" i="8"/>
  <c r="AY97" i="8"/>
  <c r="L97" i="8" s="1"/>
  <c r="AY98" i="8"/>
  <c r="AY99" i="8"/>
  <c r="AY100" i="8"/>
  <c r="L100" i="8" s="1"/>
  <c r="AY101" i="8"/>
  <c r="L101" i="8"/>
  <c r="AY102" i="8"/>
  <c r="AY103" i="8"/>
  <c r="AY104" i="8"/>
  <c r="AY105" i="8"/>
  <c r="L105" i="8" s="1"/>
  <c r="AY106" i="8"/>
  <c r="L106" i="8"/>
  <c r="AY107" i="8"/>
  <c r="AY108" i="8"/>
  <c r="L108" i="8" s="1"/>
  <c r="AY109" i="8"/>
  <c r="L109" i="8"/>
  <c r="AY110" i="8"/>
  <c r="L110" i="8" s="1"/>
  <c r="AY111" i="8"/>
  <c r="AY112" i="8"/>
  <c r="AY113" i="8"/>
  <c r="L113" i="8" s="1"/>
  <c r="AY114" i="8"/>
  <c r="AY115" i="8"/>
  <c r="AY116" i="8"/>
  <c r="L116" i="8" s="1"/>
  <c r="AY117" i="8"/>
  <c r="L117" i="8"/>
  <c r="AY118" i="8"/>
  <c r="AY119" i="8"/>
  <c r="AY120" i="8"/>
  <c r="AY121" i="8"/>
  <c r="L121" i="8" s="1"/>
  <c r="AY122" i="8"/>
  <c r="L122" i="8"/>
  <c r="AY123" i="8"/>
  <c r="AY124" i="8"/>
  <c r="L124" i="8" s="1"/>
  <c r="AY125" i="8"/>
  <c r="L125" i="8"/>
  <c r="AY126" i="8"/>
  <c r="L126" i="8" s="1"/>
  <c r="N37" i="1"/>
  <c r="BN37" i="1"/>
  <c r="N38" i="1"/>
  <c r="BN38" i="1"/>
  <c r="AR42" i="8"/>
  <c r="N34" i="1"/>
  <c r="BN34" i="1"/>
  <c r="N33" i="1"/>
  <c r="BN33" i="1"/>
  <c r="N36" i="1"/>
  <c r="BN36" i="1"/>
  <c r="N81" i="1"/>
  <c r="BD48" i="8"/>
  <c r="BD50" i="8"/>
  <c r="BD52" i="8"/>
  <c r="BD54" i="8"/>
  <c r="BD56" i="8"/>
  <c r="BD58" i="8"/>
  <c r="BD60" i="8"/>
  <c r="BD62" i="8"/>
  <c r="BD64" i="8"/>
  <c r="BD66" i="8"/>
  <c r="BD68" i="8"/>
  <c r="BD70" i="8"/>
  <c r="BD72" i="8"/>
  <c r="BD74" i="8"/>
  <c r="BD76" i="8"/>
  <c r="BD78" i="8"/>
  <c r="BD80" i="8"/>
  <c r="BD82" i="8"/>
  <c r="BD84" i="8"/>
  <c r="N82" i="1"/>
  <c r="N83" i="1"/>
  <c r="BD87" i="8"/>
  <c r="N84" i="1"/>
  <c r="R16" i="1"/>
  <c r="R17" i="1"/>
  <c r="N39" i="1"/>
  <c r="BN39" i="1"/>
  <c r="N40" i="1"/>
  <c r="BN40" i="1"/>
  <c r="N43" i="1"/>
  <c r="N41" i="1"/>
  <c r="BN41" i="1"/>
  <c r="N42" i="1"/>
  <c r="BN42" i="1"/>
  <c r="BD46" i="8" s="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5" i="1"/>
  <c r="N86" i="1"/>
  <c r="N87" i="1"/>
  <c r="BD91" i="8"/>
  <c r="N88" i="1"/>
  <c r="N89" i="1"/>
  <c r="N90" i="1"/>
  <c r="N91" i="1"/>
  <c r="BD95" i="8"/>
  <c r="N92" i="1"/>
  <c r="N93" i="1"/>
  <c r="N94" i="1"/>
  <c r="N95" i="1"/>
  <c r="BD99" i="8"/>
  <c r="N96" i="1"/>
  <c r="N97" i="1"/>
  <c r="N98" i="1"/>
  <c r="N99" i="1"/>
  <c r="BD103" i="8"/>
  <c r="N100" i="1"/>
  <c r="N101" i="1"/>
  <c r="N102" i="1"/>
  <c r="N103" i="1"/>
  <c r="BD107" i="8"/>
  <c r="N104" i="1"/>
  <c r="N105" i="1"/>
  <c r="N106" i="1"/>
  <c r="N107" i="1"/>
  <c r="BD111" i="8"/>
  <c r="N108" i="1"/>
  <c r="N109" i="1"/>
  <c r="N110" i="1"/>
  <c r="N111" i="1"/>
  <c r="BD115" i="8"/>
  <c r="N112" i="1"/>
  <c r="N113" i="1"/>
  <c r="N114" i="1"/>
  <c r="N115" i="1"/>
  <c r="BD119" i="8"/>
  <c r="N116" i="1"/>
  <c r="N117" i="1"/>
  <c r="N118" i="1"/>
  <c r="N119" i="1"/>
  <c r="BD123" i="8"/>
  <c r="N120" i="1"/>
  <c r="N121" i="1"/>
  <c r="N122" i="1"/>
  <c r="BS33" i="1"/>
  <c r="AY37" i="8"/>
  <c r="AY38" i="8"/>
  <c r="BS34" i="1"/>
  <c r="BS37" i="1"/>
  <c r="BE41" i="8" s="1"/>
  <c r="BS39" i="1"/>
  <c r="BS41" i="1"/>
  <c r="BE45" i="8" s="1"/>
  <c r="BS43" i="1"/>
  <c r="BS44" i="1"/>
  <c r="N48" i="8" s="1"/>
  <c r="BS45" i="1"/>
  <c r="BS46" i="1"/>
  <c r="N50" i="8" s="1"/>
  <c r="BS47" i="1"/>
  <c r="N51" i="8" s="1"/>
  <c r="BS48" i="1"/>
  <c r="N52" i="8" s="1"/>
  <c r="BS49" i="1"/>
  <c r="BS50" i="1"/>
  <c r="N54" i="8" s="1"/>
  <c r="BS51" i="1"/>
  <c r="BS52" i="1"/>
  <c r="N56" i="8" s="1"/>
  <c r="BS53" i="1"/>
  <c r="BS54" i="1"/>
  <c r="N58" i="8" s="1"/>
  <c r="BS55" i="1"/>
  <c r="BS56" i="1"/>
  <c r="N60" i="8" s="1"/>
  <c r="BS57" i="1"/>
  <c r="BS58" i="1"/>
  <c r="P62" i="8" s="1"/>
  <c r="BS59" i="1"/>
  <c r="BS60" i="1"/>
  <c r="P64" i="8" s="1"/>
  <c r="BS61" i="1"/>
  <c r="BS62" i="1"/>
  <c r="P66" i="8" s="1"/>
  <c r="BS63" i="1"/>
  <c r="BS64" i="1"/>
  <c r="P68" i="8" s="1"/>
  <c r="BS65" i="1"/>
  <c r="BS66" i="1"/>
  <c r="BB70" i="8" s="1"/>
  <c r="BS67" i="1"/>
  <c r="BS68" i="1"/>
  <c r="P72" i="8" s="1"/>
  <c r="BS69" i="1"/>
  <c r="BS70" i="1"/>
  <c r="BE74" i="8" s="1"/>
  <c r="BS71" i="1"/>
  <c r="BS72" i="1"/>
  <c r="N76" i="8" s="1"/>
  <c r="BS73" i="1"/>
  <c r="BS74" i="1"/>
  <c r="BE78" i="8" s="1"/>
  <c r="BS75" i="1"/>
  <c r="BS76" i="1"/>
  <c r="N80" i="8" s="1"/>
  <c r="BS77" i="1"/>
  <c r="BS78" i="1"/>
  <c r="N82" i="8" s="1"/>
  <c r="BS79" i="1"/>
  <c r="N83" i="8" s="1"/>
  <c r="BS80" i="1"/>
  <c r="BE84" i="8" s="1"/>
  <c r="BS81" i="1"/>
  <c r="BS82" i="1"/>
  <c r="N86" i="8" s="1"/>
  <c r="BS83" i="1"/>
  <c r="BS84" i="1"/>
  <c r="BE88" i="8" s="1"/>
  <c r="BS85" i="1"/>
  <c r="BS86" i="1"/>
  <c r="BE90" i="8" s="1"/>
  <c r="BS87" i="1"/>
  <c r="BS88" i="1"/>
  <c r="N92" i="8" s="1"/>
  <c r="BS89" i="1"/>
  <c r="BS90" i="1"/>
  <c r="BE94" i="8" s="1"/>
  <c r="BS91" i="1"/>
  <c r="N95" i="8" s="1"/>
  <c r="BS92" i="1"/>
  <c r="N96" i="8" s="1"/>
  <c r="BS93" i="1"/>
  <c r="BS94" i="1"/>
  <c r="N98" i="8" s="1"/>
  <c r="BS95" i="1"/>
  <c r="BS96" i="1"/>
  <c r="BE100" i="8" s="1"/>
  <c r="BS97" i="1"/>
  <c r="BS98" i="1"/>
  <c r="P102" i="8" s="1"/>
  <c r="BS99" i="1"/>
  <c r="BS100" i="1"/>
  <c r="N104" i="8" s="1"/>
  <c r="BS101" i="1"/>
  <c r="BS102" i="1"/>
  <c r="P106" i="8" s="1"/>
  <c r="BS103" i="1"/>
  <c r="BS104" i="1"/>
  <c r="P108" i="8" s="1"/>
  <c r="BS105" i="1"/>
  <c r="BS106" i="1"/>
  <c r="N110" i="8" s="1"/>
  <c r="BS107" i="1"/>
  <c r="BS108" i="1"/>
  <c r="N112" i="8" s="1"/>
  <c r="BS109" i="1"/>
  <c r="BS110" i="1"/>
  <c r="N114" i="8" s="1"/>
  <c r="BS111" i="1"/>
  <c r="N115" i="8" s="1"/>
  <c r="BS112" i="1"/>
  <c r="N116" i="8" s="1"/>
  <c r="BS113" i="1"/>
  <c r="BS114" i="1"/>
  <c r="N118" i="8" s="1"/>
  <c r="BS115" i="1"/>
  <c r="N119" i="8" s="1"/>
  <c r="BS116" i="1"/>
  <c r="N120" i="8" s="1"/>
  <c r="BS117" i="1"/>
  <c r="BS118" i="1"/>
  <c r="N122" i="8" s="1"/>
  <c r="BS119" i="1"/>
  <c r="N123" i="8" s="1"/>
  <c r="BS120" i="1"/>
  <c r="N124" i="8" s="1"/>
  <c r="BS121" i="1"/>
  <c r="BS122" i="1"/>
  <c r="P126" i="8" s="1"/>
  <c r="BA126" i="8"/>
  <c r="BA124" i="8"/>
  <c r="BA122" i="8"/>
  <c r="BA120" i="8"/>
  <c r="BA118" i="8"/>
  <c r="BA116" i="8"/>
  <c r="BA114" i="8"/>
  <c r="BA112" i="8"/>
  <c r="BA110" i="8"/>
  <c r="BA108" i="8"/>
  <c r="BA106" i="8"/>
  <c r="BA104" i="8"/>
  <c r="BA102" i="8"/>
  <c r="BA100" i="8"/>
  <c r="BA98" i="8"/>
  <c r="BA96" i="8"/>
  <c r="BA94" i="8"/>
  <c r="BA92" i="8"/>
  <c r="BA90" i="8"/>
  <c r="BA88" i="8"/>
  <c r="BA86" i="8"/>
  <c r="BA84" i="8"/>
  <c r="BA82" i="8"/>
  <c r="BA80" i="8"/>
  <c r="BA78" i="8"/>
  <c r="BA76" i="8"/>
  <c r="BA74" i="8"/>
  <c r="BA72" i="8"/>
  <c r="BA70" i="8"/>
  <c r="BA68" i="8"/>
  <c r="BA67" i="8"/>
  <c r="BA66" i="8"/>
  <c r="BA65" i="8"/>
  <c r="BA64" i="8"/>
  <c r="BA63" i="8"/>
  <c r="BA62" i="8"/>
  <c r="BA61" i="8"/>
  <c r="BA60" i="8"/>
  <c r="BA59" i="8"/>
  <c r="BA58" i="8"/>
  <c r="BA57" i="8"/>
  <c r="BA56" i="8"/>
  <c r="BA55" i="8"/>
  <c r="BA54" i="8"/>
  <c r="BA53" i="8"/>
  <c r="BA52" i="8"/>
  <c r="BA51" i="8"/>
  <c r="BA50" i="8"/>
  <c r="BA49" i="8"/>
  <c r="BA48" i="8"/>
  <c r="BA47" i="8"/>
  <c r="AS24" i="8"/>
  <c r="N21" i="8"/>
  <c r="BB60" i="8"/>
  <c r="R15" i="1"/>
  <c r="R14" i="1"/>
  <c r="S27" i="1"/>
  <c r="N27" i="1"/>
  <c r="CB28" i="8"/>
  <c r="CB27" i="8"/>
  <c r="CB26" i="8"/>
  <c r="CF12" i="8"/>
  <c r="CF13" i="8"/>
  <c r="CF14" i="8"/>
  <c r="CF15" i="8"/>
  <c r="CF16" i="8"/>
  <c r="CF17" i="8"/>
  <c r="CF18" i="8"/>
  <c r="CF19" i="8"/>
  <c r="CF20" i="8"/>
  <c r="CF21" i="8"/>
  <c r="CF22" i="8"/>
  <c r="CF23" i="8"/>
  <c r="CF24" i="8"/>
  <c r="CF25" i="8"/>
  <c r="CF26" i="8"/>
  <c r="CF27" i="8"/>
  <c r="CF28" i="8"/>
  <c r="CF29" i="8"/>
  <c r="CF30" i="8"/>
  <c r="CF31" i="8"/>
  <c r="CF32" i="8"/>
  <c r="CF33" i="8"/>
  <c r="CF34" i="8"/>
  <c r="CF35" i="8"/>
  <c r="CF36" i="8"/>
  <c r="CF37" i="8"/>
  <c r="CF38" i="8"/>
  <c r="CF39" i="8"/>
  <c r="CF40" i="8"/>
  <c r="CF41" i="8"/>
  <c r="CF42" i="8"/>
  <c r="CF43" i="8"/>
  <c r="CF44" i="8"/>
  <c r="CF45" i="8"/>
  <c r="CF46" i="8"/>
  <c r="CF47" i="8"/>
  <c r="CF48" i="8"/>
  <c r="CF49" i="8"/>
  <c r="CF50" i="8"/>
  <c r="CF51" i="8"/>
  <c r="CF52" i="8"/>
  <c r="CF53" i="8"/>
  <c r="CF54" i="8"/>
  <c r="CF55" i="8"/>
  <c r="CF56" i="8"/>
  <c r="CF57" i="8"/>
  <c r="CF58" i="8"/>
  <c r="CF59" i="8"/>
  <c r="CF60" i="8"/>
  <c r="CF61" i="8"/>
  <c r="CF62" i="8"/>
  <c r="CF63" i="8"/>
  <c r="CF64" i="8"/>
  <c r="CF65" i="8"/>
  <c r="CF66" i="8"/>
  <c r="CF67" i="8"/>
  <c r="CF68" i="8"/>
  <c r="CF69" i="8"/>
  <c r="CF70" i="8"/>
  <c r="CF71" i="8"/>
  <c r="CF72" i="8"/>
  <c r="CF73" i="8"/>
  <c r="CF74" i="8"/>
  <c r="CF75" i="8"/>
  <c r="CF76" i="8"/>
  <c r="CF77" i="8"/>
  <c r="CF78" i="8"/>
  <c r="CF79" i="8"/>
  <c r="CF80" i="8"/>
  <c r="CF81" i="8"/>
  <c r="CF82" i="8"/>
  <c r="CF83" i="8"/>
  <c r="CF84" i="8"/>
  <c r="CF85" i="8"/>
  <c r="CF86" i="8"/>
  <c r="CF87" i="8"/>
  <c r="CF88" i="8"/>
  <c r="CF89" i="8"/>
  <c r="CF90" i="8"/>
  <c r="CF91" i="8"/>
  <c r="CF92" i="8"/>
  <c r="CF93" i="8"/>
  <c r="CF94" i="8"/>
  <c r="CF95" i="8"/>
  <c r="CF96" i="8"/>
  <c r="CF97" i="8"/>
  <c r="CF98" i="8"/>
  <c r="CF99" i="8"/>
  <c r="CF100" i="8"/>
  <c r="CF11" i="8"/>
  <c r="CB18" i="8"/>
  <c r="CB11" i="8"/>
  <c r="AS114" i="8"/>
  <c r="AS67" i="8"/>
  <c r="AS37" i="8"/>
  <c r="AR126" i="8"/>
  <c r="AR125" i="8"/>
  <c r="AR124" i="8"/>
  <c r="AR123" i="8"/>
  <c r="AR122" i="8"/>
  <c r="AR121" i="8"/>
  <c r="AR120" i="8"/>
  <c r="AR119" i="8"/>
  <c r="AR118" i="8"/>
  <c r="AR117" i="8"/>
  <c r="AR116" i="8"/>
  <c r="AR115" i="8"/>
  <c r="AR114" i="8"/>
  <c r="AR113" i="8"/>
  <c r="AR112" i="8"/>
  <c r="AR111" i="8"/>
  <c r="AR110" i="8"/>
  <c r="AR109" i="8"/>
  <c r="AR108" i="8"/>
  <c r="AR107" i="8"/>
  <c r="AR106" i="8"/>
  <c r="AR105" i="8"/>
  <c r="AR104" i="8"/>
  <c r="AR103" i="8"/>
  <c r="AR102" i="8"/>
  <c r="AR101" i="8"/>
  <c r="AR100" i="8"/>
  <c r="AR99" i="8"/>
  <c r="AR98" i="8"/>
  <c r="AR97" i="8"/>
  <c r="AR96" i="8"/>
  <c r="AR95" i="8"/>
  <c r="AR94" i="8"/>
  <c r="AR93" i="8"/>
  <c r="AR92" i="8"/>
  <c r="AR91" i="8"/>
  <c r="AR90" i="8"/>
  <c r="AR89" i="8"/>
  <c r="AR88" i="8"/>
  <c r="AR87" i="8"/>
  <c r="AR86" i="8"/>
  <c r="AR85" i="8"/>
  <c r="AR84" i="8"/>
  <c r="AR83" i="8"/>
  <c r="AR82" i="8"/>
  <c r="AR81" i="8"/>
  <c r="AR80" i="8"/>
  <c r="AR79" i="8"/>
  <c r="AR78" i="8"/>
  <c r="AR77" i="8"/>
  <c r="AR76" i="8"/>
  <c r="AR75" i="8"/>
  <c r="AR74" i="8"/>
  <c r="AR73" i="8"/>
  <c r="AR72" i="8"/>
  <c r="AR71" i="8"/>
  <c r="AR70" i="8"/>
  <c r="AR69" i="8"/>
  <c r="AR68" i="8"/>
  <c r="AR67" i="8"/>
  <c r="AR66" i="8"/>
  <c r="AR65" i="8"/>
  <c r="AR64" i="8"/>
  <c r="AR63" i="8"/>
  <c r="AR62" i="8"/>
  <c r="AR61" i="8"/>
  <c r="AR60" i="8"/>
  <c r="AR59" i="8"/>
  <c r="AR58" i="8"/>
  <c r="AR57" i="8"/>
  <c r="AR56" i="8"/>
  <c r="AR55" i="8"/>
  <c r="AR54" i="8"/>
  <c r="AR53" i="8"/>
  <c r="AR52" i="8"/>
  <c r="AR51" i="8"/>
  <c r="AR50" i="8"/>
  <c r="AR49" i="8"/>
  <c r="AR48" i="8"/>
  <c r="AR47" i="8"/>
  <c r="AM122" i="1"/>
  <c r="AL122" i="1"/>
  <c r="AK122" i="1"/>
  <c r="Q122" i="1"/>
  <c r="L122" i="1"/>
  <c r="A34" i="1"/>
  <c r="A35" i="1" s="1"/>
  <c r="A36" i="1" s="1"/>
  <c r="A37" i="1" s="1"/>
  <c r="A38" i="1" s="1"/>
  <c r="A39" i="1" s="1"/>
  <c r="A40" i="1" s="1"/>
  <c r="A41" i="1" s="1"/>
  <c r="A42" i="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M121" i="1"/>
  <c r="AL121" i="1"/>
  <c r="AK121" i="1"/>
  <c r="Q121" i="1"/>
  <c r="L121" i="1"/>
  <c r="AM120" i="1"/>
  <c r="AL120" i="1"/>
  <c r="AK120" i="1"/>
  <c r="Q120" i="1"/>
  <c r="L120" i="1"/>
  <c r="AM119" i="1"/>
  <c r="AL119" i="1"/>
  <c r="AK119" i="1"/>
  <c r="Q119" i="1"/>
  <c r="L119" i="1"/>
  <c r="AM118" i="1"/>
  <c r="AL118" i="1"/>
  <c r="AK118" i="1"/>
  <c r="Q118" i="1"/>
  <c r="L118" i="1"/>
  <c r="AM117" i="1"/>
  <c r="AL117" i="1"/>
  <c r="AK117" i="1"/>
  <c r="Q117" i="1"/>
  <c r="L117" i="1"/>
  <c r="AM116" i="1"/>
  <c r="AL116" i="1"/>
  <c r="AK116" i="1"/>
  <c r="Q116" i="1"/>
  <c r="L116" i="1"/>
  <c r="AM115" i="1"/>
  <c r="AL115" i="1"/>
  <c r="AK115" i="1"/>
  <c r="Q115" i="1"/>
  <c r="L115" i="1"/>
  <c r="AM114" i="1"/>
  <c r="AL114" i="1"/>
  <c r="AK114" i="1"/>
  <c r="Q114" i="1"/>
  <c r="L114" i="1"/>
  <c r="AM113" i="1"/>
  <c r="AL113" i="1"/>
  <c r="AK113" i="1"/>
  <c r="Q113" i="1"/>
  <c r="L113" i="1"/>
  <c r="AM112" i="1"/>
  <c r="AL112" i="1"/>
  <c r="AK112" i="1"/>
  <c r="Q112" i="1"/>
  <c r="L112" i="1"/>
  <c r="AM111" i="1"/>
  <c r="AL111" i="1"/>
  <c r="AK111" i="1"/>
  <c r="Q111" i="1"/>
  <c r="L111" i="1"/>
  <c r="AM110" i="1"/>
  <c r="AL110" i="1"/>
  <c r="AK110" i="1"/>
  <c r="Q110" i="1"/>
  <c r="L110" i="1"/>
  <c r="AM109" i="1"/>
  <c r="AL109" i="1"/>
  <c r="AK109" i="1"/>
  <c r="Q109" i="1"/>
  <c r="L109" i="1"/>
  <c r="AM108" i="1"/>
  <c r="AL108" i="1"/>
  <c r="AK108" i="1"/>
  <c r="Q108" i="1"/>
  <c r="L108" i="1"/>
  <c r="AM107" i="1"/>
  <c r="AL107" i="1"/>
  <c r="AK107" i="1"/>
  <c r="Q107" i="1"/>
  <c r="L107" i="1"/>
  <c r="AM106" i="1"/>
  <c r="AL106" i="1"/>
  <c r="AK106" i="1"/>
  <c r="Q106" i="1"/>
  <c r="L106" i="1"/>
  <c r="AM105" i="1"/>
  <c r="AL105" i="1"/>
  <c r="AK105" i="1"/>
  <c r="Q105" i="1"/>
  <c r="L105" i="1"/>
  <c r="AM104" i="1"/>
  <c r="AL104" i="1"/>
  <c r="AK104" i="1"/>
  <c r="Q104" i="1"/>
  <c r="L104" i="1"/>
  <c r="AM103" i="1"/>
  <c r="AL103" i="1"/>
  <c r="AK103" i="1"/>
  <c r="Q103" i="1"/>
  <c r="L103" i="1"/>
  <c r="AM102" i="1"/>
  <c r="AL102" i="1"/>
  <c r="AK102" i="1"/>
  <c r="Q102" i="1"/>
  <c r="L102" i="1"/>
  <c r="AM101" i="1"/>
  <c r="AL101" i="1"/>
  <c r="AK101" i="1"/>
  <c r="Q101" i="1"/>
  <c r="L101" i="1"/>
  <c r="AM100" i="1"/>
  <c r="AL100" i="1"/>
  <c r="AK100" i="1"/>
  <c r="Q100" i="1"/>
  <c r="L100" i="1"/>
  <c r="AM99" i="1"/>
  <c r="AL99" i="1"/>
  <c r="AK99" i="1"/>
  <c r="Q99" i="1"/>
  <c r="L99" i="1"/>
  <c r="AM98" i="1"/>
  <c r="AL98" i="1"/>
  <c r="AK98" i="1"/>
  <c r="Q98" i="1"/>
  <c r="L98" i="1"/>
  <c r="AM97" i="1"/>
  <c r="AL97" i="1"/>
  <c r="AK97" i="1"/>
  <c r="Q97" i="1"/>
  <c r="L97" i="1"/>
  <c r="AM96" i="1"/>
  <c r="AL96" i="1"/>
  <c r="AK96" i="1"/>
  <c r="Q96" i="1"/>
  <c r="L96" i="1"/>
  <c r="AM95" i="1"/>
  <c r="AL95" i="1"/>
  <c r="AK95" i="1"/>
  <c r="Q95" i="1"/>
  <c r="L95" i="1"/>
  <c r="AM94" i="1"/>
  <c r="AL94" i="1"/>
  <c r="AK94" i="1"/>
  <c r="Q94" i="1"/>
  <c r="L94" i="1"/>
  <c r="AM93" i="1"/>
  <c r="AL93" i="1"/>
  <c r="AK93" i="1"/>
  <c r="Q93" i="1"/>
  <c r="L93" i="1"/>
  <c r="AM92" i="1"/>
  <c r="AL92" i="1"/>
  <c r="AK92" i="1"/>
  <c r="Q92" i="1"/>
  <c r="L92" i="1"/>
  <c r="AM91" i="1"/>
  <c r="AL91" i="1"/>
  <c r="AK91" i="1"/>
  <c r="Q91" i="1"/>
  <c r="L91" i="1"/>
  <c r="AM90" i="1"/>
  <c r="AL90" i="1"/>
  <c r="AK90" i="1"/>
  <c r="Q90" i="1"/>
  <c r="L90" i="1"/>
  <c r="AM89" i="1"/>
  <c r="AL89" i="1"/>
  <c r="AK89" i="1"/>
  <c r="Q89" i="1"/>
  <c r="L89" i="1"/>
  <c r="AM88" i="1"/>
  <c r="AL88" i="1"/>
  <c r="AK88" i="1"/>
  <c r="Q88" i="1"/>
  <c r="L88" i="1"/>
  <c r="AM87" i="1"/>
  <c r="AL87" i="1"/>
  <c r="AK87" i="1"/>
  <c r="Q87" i="1"/>
  <c r="L87" i="1"/>
  <c r="AM86" i="1"/>
  <c r="AL86" i="1"/>
  <c r="AK86" i="1"/>
  <c r="Q86" i="1"/>
  <c r="L86" i="1"/>
  <c r="AM85" i="1"/>
  <c r="AL85" i="1"/>
  <c r="AK85" i="1"/>
  <c r="Q85" i="1"/>
  <c r="L85" i="1"/>
  <c r="AM84" i="1"/>
  <c r="AL84" i="1"/>
  <c r="AK84" i="1"/>
  <c r="Q84" i="1"/>
  <c r="L84" i="1"/>
  <c r="AM83" i="1"/>
  <c r="AL83" i="1"/>
  <c r="AK83" i="1"/>
  <c r="Q83" i="1"/>
  <c r="L83" i="1"/>
  <c r="AM82" i="1"/>
  <c r="AL82" i="1"/>
  <c r="AK82" i="1"/>
  <c r="Q82" i="1"/>
  <c r="L82" i="1"/>
  <c r="AM81" i="1"/>
  <c r="AL81" i="1"/>
  <c r="AK81" i="1"/>
  <c r="Q81" i="1"/>
  <c r="L81" i="1"/>
  <c r="AW38" i="1"/>
  <c r="AW39" i="1"/>
  <c r="AV38" i="1"/>
  <c r="L33" i="1"/>
  <c r="AS35" i="1"/>
  <c r="BG37" i="8"/>
  <c r="AS33" i="1"/>
  <c r="H17" i="8" s="1"/>
  <c r="D24" i="8"/>
  <c r="H36" i="8"/>
  <c r="BH39" i="8"/>
  <c r="BH40" i="8" s="1"/>
  <c r="BH41" i="8" s="1"/>
  <c r="BH42" i="8" s="1"/>
  <c r="BH43" i="8"/>
  <c r="BH44" i="8" s="1"/>
  <c r="BH45" i="8" s="1"/>
  <c r="BH46" i="8" s="1"/>
  <c r="BH47" i="8" s="1"/>
  <c r="BH48" i="8" s="1"/>
  <c r="BH49" i="8" s="1"/>
  <c r="BH50" i="8" s="1"/>
  <c r="BH51" i="8" s="1"/>
  <c r="BH52" i="8" s="1"/>
  <c r="BH53" i="8" s="1"/>
  <c r="BH54" i="8" s="1"/>
  <c r="BH55" i="8" s="1"/>
  <c r="BH56" i="8" s="1"/>
  <c r="BH57" i="8" s="1"/>
  <c r="BH58" i="8" s="1"/>
  <c r="BH59" i="8" s="1"/>
  <c r="BH60" i="8" s="1"/>
  <c r="BH61" i="8" s="1"/>
  <c r="BH62" i="8" s="1"/>
  <c r="BH63" i="8" s="1"/>
  <c r="BH64" i="8" s="1"/>
  <c r="BH65" i="8" s="1"/>
  <c r="BH66" i="8" s="1"/>
  <c r="BH67" i="8" s="1"/>
  <c r="AW41" i="1"/>
  <c r="AW40" i="1"/>
  <c r="AV41" i="1"/>
  <c r="AV40" i="1"/>
  <c r="AV39" i="1"/>
  <c r="L46"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5" i="1"/>
  <c r="L44" i="1"/>
  <c r="L43" i="1"/>
  <c r="L42" i="1"/>
  <c r="L41" i="1"/>
  <c r="L40" i="1"/>
  <c r="L39" i="1"/>
  <c r="L38" i="1"/>
  <c r="L37" i="1"/>
  <c r="L36" i="1"/>
  <c r="L35" i="1"/>
  <c r="L34" i="1"/>
  <c r="Q33" i="1"/>
  <c r="AK36" i="1"/>
  <c r="AK35" i="1"/>
  <c r="AK33" i="1"/>
  <c r="AK34" i="1"/>
  <c r="AK37" i="1"/>
  <c r="AK38" i="1"/>
  <c r="AK39" i="1"/>
  <c r="AK40" i="1"/>
  <c r="AM80" i="1"/>
  <c r="AL80" i="1"/>
  <c r="AK80" i="1"/>
  <c r="AM79" i="1"/>
  <c r="AL79" i="1"/>
  <c r="AK79" i="1"/>
  <c r="AM78" i="1"/>
  <c r="AL78" i="1"/>
  <c r="AK78" i="1"/>
  <c r="AM77" i="1"/>
  <c r="AL77" i="1"/>
  <c r="AK77" i="1"/>
  <c r="AM76" i="1"/>
  <c r="AL76" i="1"/>
  <c r="AK76" i="1"/>
  <c r="AM75" i="1"/>
  <c r="AL75" i="1"/>
  <c r="AK75" i="1"/>
  <c r="AM74" i="1"/>
  <c r="AL74" i="1"/>
  <c r="AK74" i="1"/>
  <c r="AM73" i="1"/>
  <c r="AL73" i="1"/>
  <c r="AK73" i="1"/>
  <c r="AM72" i="1"/>
  <c r="AL72" i="1"/>
  <c r="AK72" i="1"/>
  <c r="AM71" i="1"/>
  <c r="AL71" i="1"/>
  <c r="AK71" i="1"/>
  <c r="AM70" i="1"/>
  <c r="AL70" i="1"/>
  <c r="AK70" i="1"/>
  <c r="AM69" i="1"/>
  <c r="AL69" i="1"/>
  <c r="AK69" i="1"/>
  <c r="AM68" i="1"/>
  <c r="AL68" i="1"/>
  <c r="AK68" i="1"/>
  <c r="AM67" i="1"/>
  <c r="AL67" i="1"/>
  <c r="AK67" i="1"/>
  <c r="AM66" i="1"/>
  <c r="AL66" i="1"/>
  <c r="AK66" i="1"/>
  <c r="AM65" i="1"/>
  <c r="AL65" i="1"/>
  <c r="AK65" i="1"/>
  <c r="AM64" i="1"/>
  <c r="AL64" i="1"/>
  <c r="AK64" i="1"/>
  <c r="AM63" i="1"/>
  <c r="AL63" i="1"/>
  <c r="AK63" i="1"/>
  <c r="AM62" i="1"/>
  <c r="AL62" i="1"/>
  <c r="AK62" i="1"/>
  <c r="AM61" i="1"/>
  <c r="AL61" i="1"/>
  <c r="AK61" i="1"/>
  <c r="AM60" i="1"/>
  <c r="AL60" i="1"/>
  <c r="AK60" i="1"/>
  <c r="AM59" i="1"/>
  <c r="AL59" i="1"/>
  <c r="AK59" i="1"/>
  <c r="AM58" i="1"/>
  <c r="AL58" i="1"/>
  <c r="AK58" i="1"/>
  <c r="AM57" i="1"/>
  <c r="AL57" i="1"/>
  <c r="AK57" i="1"/>
  <c r="AM56" i="1"/>
  <c r="AL56" i="1"/>
  <c r="AK56" i="1"/>
  <c r="AM55" i="1"/>
  <c r="AL55" i="1"/>
  <c r="AK55" i="1"/>
  <c r="AM54" i="1"/>
  <c r="AL54" i="1"/>
  <c r="AK54" i="1"/>
  <c r="AM53" i="1"/>
  <c r="AL53" i="1"/>
  <c r="AK53" i="1"/>
  <c r="AM52" i="1"/>
  <c r="AL52" i="1"/>
  <c r="AK52" i="1"/>
  <c r="AM51" i="1"/>
  <c r="AL51" i="1"/>
  <c r="AK51" i="1"/>
  <c r="AM50" i="1"/>
  <c r="AL50" i="1"/>
  <c r="AK50" i="1"/>
  <c r="AM49" i="1"/>
  <c r="AL49" i="1"/>
  <c r="AK49" i="1"/>
  <c r="AM48" i="1"/>
  <c r="AL48" i="1"/>
  <c r="AK48" i="1"/>
  <c r="AM47" i="1"/>
  <c r="AL47" i="1"/>
  <c r="AK47" i="1"/>
  <c r="AM46" i="1"/>
  <c r="AL46" i="1"/>
  <c r="AK46" i="1"/>
  <c r="AM45" i="1"/>
  <c r="AL45" i="1"/>
  <c r="AK45" i="1"/>
  <c r="AM44" i="1"/>
  <c r="AL44" i="1"/>
  <c r="AK44" i="1"/>
  <c r="AM43" i="1"/>
  <c r="AL43" i="1"/>
  <c r="AK43" i="1"/>
  <c r="AM42" i="1"/>
  <c r="AL42" i="1"/>
  <c r="AK42" i="1"/>
  <c r="AM41" i="1"/>
  <c r="AL41" i="1"/>
  <c r="AK41" i="1"/>
  <c r="AM40" i="1"/>
  <c r="AL40" i="1"/>
  <c r="AM39" i="1"/>
  <c r="AL39" i="1"/>
  <c r="AM38" i="1"/>
  <c r="AL38" i="1"/>
  <c r="AM37" i="1"/>
  <c r="AL37" i="1"/>
  <c r="AM36" i="1"/>
  <c r="AL36" i="1"/>
  <c r="AM35" i="1"/>
  <c r="AL35" i="1"/>
  <c r="AM34" i="1"/>
  <c r="AL34" i="1"/>
  <c r="AM33" i="1"/>
  <c r="AL33" i="1"/>
  <c r="BD126" i="8"/>
  <c r="BD124" i="8"/>
  <c r="BD122" i="8"/>
  <c r="BD120" i="8"/>
  <c r="BD118" i="8"/>
  <c r="BD116" i="8"/>
  <c r="BD114" i="8"/>
  <c r="BD112" i="8"/>
  <c r="BD110" i="8"/>
  <c r="BD108" i="8"/>
  <c r="BD106" i="8"/>
  <c r="BD104" i="8"/>
  <c r="BD102" i="8"/>
  <c r="BD100" i="8"/>
  <c r="BD98" i="8"/>
  <c r="BD96" i="8"/>
  <c r="BD94" i="8"/>
  <c r="BD92" i="8"/>
  <c r="BD90" i="8"/>
  <c r="BD88" i="8"/>
  <c r="BD86" i="8"/>
  <c r="BE92" i="8"/>
  <c r="BE83" i="8"/>
  <c r="BE76" i="8"/>
  <c r="BE58" i="8"/>
  <c r="BE96" i="8"/>
  <c r="BE80" i="8"/>
  <c r="BE64" i="8"/>
  <c r="BE106" i="8"/>
  <c r="BE98" i="8"/>
  <c r="BE87" i="8"/>
  <c r="BE82" i="8"/>
  <c r="BE75" i="8"/>
  <c r="BE66" i="8"/>
  <c r="BE59" i="8"/>
  <c r="BE52" i="8"/>
  <c r="BE48" i="8"/>
  <c r="U99" i="8"/>
  <c r="H125" i="8"/>
  <c r="K119" i="8"/>
  <c r="I113" i="8"/>
  <c r="H109" i="8"/>
  <c r="K103" i="8"/>
  <c r="I97" i="8"/>
  <c r="H93" i="8"/>
  <c r="K87" i="8"/>
  <c r="I81" i="8"/>
  <c r="H77" i="8"/>
  <c r="K71" i="8"/>
  <c r="I65" i="8"/>
  <c r="H61" i="8"/>
  <c r="K55" i="8"/>
  <c r="K53" i="8"/>
  <c r="I47" i="8"/>
  <c r="N62" i="8"/>
  <c r="N66" i="8"/>
  <c r="N70" i="8"/>
  <c r="N74" i="8"/>
  <c r="N78" i="8"/>
  <c r="N90" i="8"/>
  <c r="N94" i="8"/>
  <c r="N102" i="8"/>
  <c r="N106" i="8"/>
  <c r="N64" i="8"/>
  <c r="N68" i="8"/>
  <c r="N72" i="8"/>
  <c r="N84" i="8"/>
  <c r="N88" i="8"/>
  <c r="N100" i="8"/>
  <c r="N108" i="8"/>
  <c r="N126" i="8"/>
  <c r="S115" i="8"/>
  <c r="BE91" i="8"/>
  <c r="BE111" i="8"/>
  <c r="BE63" i="8"/>
  <c r="BB79" i="8"/>
  <c r="BB95" i="8"/>
  <c r="BB119" i="8"/>
  <c r="N63" i="8"/>
  <c r="N67" i="8"/>
  <c r="N71" i="8"/>
  <c r="N107" i="8"/>
  <c r="N111" i="8"/>
  <c r="U83" i="8"/>
  <c r="U121" i="8"/>
  <c r="H51" i="8"/>
  <c r="I57" i="8"/>
  <c r="K63" i="8"/>
  <c r="H69" i="8"/>
  <c r="I73" i="8"/>
  <c r="K79" i="8"/>
  <c r="H85" i="8"/>
  <c r="I89" i="8"/>
  <c r="K95" i="8"/>
  <c r="H101" i="8"/>
  <c r="I105" i="8"/>
  <c r="H117" i="8"/>
  <c r="I121" i="8"/>
  <c r="D48" i="8"/>
  <c r="D50" i="8"/>
  <c r="D52" i="8"/>
  <c r="D54" i="8"/>
  <c r="D56" i="8"/>
  <c r="D58" i="8"/>
  <c r="D60" i="8"/>
  <c r="D62" i="8"/>
  <c r="D64" i="8"/>
  <c r="D66" i="8"/>
  <c r="D68" i="8"/>
  <c r="D70" i="8"/>
  <c r="D72" i="8"/>
  <c r="D74" i="8"/>
  <c r="D76" i="8"/>
  <c r="D78" i="8"/>
  <c r="D80" i="8"/>
  <c r="D82" i="8"/>
  <c r="D84" i="8"/>
  <c r="D86" i="8"/>
  <c r="D88" i="8"/>
  <c r="D90" i="8"/>
  <c r="D92" i="8"/>
  <c r="D94" i="8"/>
  <c r="D96" i="8"/>
  <c r="D98" i="8"/>
  <c r="D100" i="8"/>
  <c r="D102" i="8"/>
  <c r="D106" i="8"/>
  <c r="D110" i="8"/>
  <c r="D114" i="8"/>
  <c r="D118" i="8"/>
  <c r="D122" i="8"/>
  <c r="D126" i="8"/>
  <c r="D103" i="8"/>
  <c r="D105" i="8"/>
  <c r="D107" i="8"/>
  <c r="D109" i="8"/>
  <c r="D111" i="8"/>
  <c r="D113" i="8"/>
  <c r="D115" i="8"/>
  <c r="D117" i="8"/>
  <c r="D119" i="8"/>
  <c r="D121" i="8"/>
  <c r="D123" i="8"/>
  <c r="D125" i="8"/>
  <c r="H47" i="8"/>
  <c r="K49" i="8"/>
  <c r="I51" i="8"/>
  <c r="H57" i="8"/>
  <c r="I61" i="8"/>
  <c r="H65" i="8"/>
  <c r="K67" i="8"/>
  <c r="I69" i="8"/>
  <c r="H73" i="8"/>
  <c r="K75" i="8"/>
  <c r="I77" i="8"/>
  <c r="H81" i="8"/>
  <c r="K83" i="8"/>
  <c r="I85" i="8"/>
  <c r="H89" i="8"/>
  <c r="K91" i="8"/>
  <c r="I93" i="8"/>
  <c r="H97" i="8"/>
  <c r="I101" i="8"/>
  <c r="H105" i="8"/>
  <c r="K107" i="8"/>
  <c r="I109" i="8"/>
  <c r="H113" i="8"/>
  <c r="K115" i="8"/>
  <c r="I117" i="8"/>
  <c r="H121" i="8"/>
  <c r="K123" i="8"/>
  <c r="I125" i="8"/>
  <c r="AP126" i="8"/>
  <c r="O126" i="8" s="1"/>
  <c r="H49" i="8"/>
  <c r="H53" i="8"/>
  <c r="H55" i="8"/>
  <c r="H63" i="8"/>
  <c r="H67" i="8"/>
  <c r="H71" i="8"/>
  <c r="H75" i="8"/>
  <c r="H79" i="8"/>
  <c r="H83" i="8"/>
  <c r="H87" i="8"/>
  <c r="H91" i="8"/>
  <c r="H95" i="8"/>
  <c r="H103" i="8"/>
  <c r="H107" i="8"/>
  <c r="H115" i="8"/>
  <c r="H119" i="8"/>
  <c r="H123" i="8"/>
  <c r="U47" i="8"/>
  <c r="U75" i="8"/>
  <c r="U91" i="8"/>
  <c r="U107" i="8"/>
  <c r="U113" i="8"/>
  <c r="R119" i="8"/>
  <c r="S123" i="8"/>
  <c r="U63" i="8"/>
  <c r="U79" i="8"/>
  <c r="U87" i="8"/>
  <c r="U95" i="8"/>
  <c r="U103" i="8"/>
  <c r="U109" i="8"/>
  <c r="S111" i="8"/>
  <c r="R115" i="8"/>
  <c r="U117" i="8"/>
  <c r="S119" i="8"/>
  <c r="R123" i="8"/>
  <c r="U125" i="8"/>
  <c r="U51" i="8"/>
  <c r="U57" i="8"/>
  <c r="U65" i="8"/>
  <c r="U73" i="8"/>
  <c r="U77" i="8"/>
  <c r="U81" i="8"/>
  <c r="U85" i="8"/>
  <c r="U89" i="8"/>
  <c r="U93" i="8"/>
  <c r="U97" i="8"/>
  <c r="U101" i="8"/>
  <c r="U105" i="8"/>
  <c r="R109" i="8"/>
  <c r="S109" i="8"/>
  <c r="U111" i="8"/>
  <c r="R113" i="8"/>
  <c r="S113" i="8"/>
  <c r="U115" i="8"/>
  <c r="R117" i="8"/>
  <c r="S117" i="8"/>
  <c r="U119" i="8"/>
  <c r="R121" i="8"/>
  <c r="S121" i="8"/>
  <c r="U123" i="8"/>
  <c r="R125" i="8"/>
  <c r="S125" i="8"/>
  <c r="K48" i="8"/>
  <c r="K66" i="8"/>
  <c r="K82" i="8"/>
  <c r="K90" i="8"/>
  <c r="K98" i="8"/>
  <c r="K106" i="8"/>
  <c r="K112" i="8"/>
  <c r="K116" i="8"/>
  <c r="K120" i="8"/>
  <c r="K124" i="8"/>
  <c r="CB25" i="8"/>
  <c r="AT19" i="8"/>
  <c r="S78" i="8"/>
  <c r="R47" i="8"/>
  <c r="S47" i="8"/>
  <c r="R49" i="8"/>
  <c r="S49" i="8"/>
  <c r="R51" i="8"/>
  <c r="AG51" i="8" s="1"/>
  <c r="S51" i="8"/>
  <c r="R53" i="8"/>
  <c r="S53" i="8"/>
  <c r="S55" i="8"/>
  <c r="R57" i="8"/>
  <c r="S57" i="8"/>
  <c r="R59" i="8"/>
  <c r="S59" i="8"/>
  <c r="R61" i="8"/>
  <c r="S61" i="8"/>
  <c r="R63" i="8"/>
  <c r="S63" i="8"/>
  <c r="R65" i="8"/>
  <c r="S65" i="8"/>
  <c r="R67" i="8"/>
  <c r="S67" i="8"/>
  <c r="R69" i="8"/>
  <c r="S69" i="8"/>
  <c r="R71" i="8"/>
  <c r="S71" i="8"/>
  <c r="R73" i="8"/>
  <c r="S73" i="8"/>
  <c r="R75" i="8"/>
  <c r="S75" i="8"/>
  <c r="R77" i="8"/>
  <c r="S77" i="8"/>
  <c r="R79" i="8"/>
  <c r="S79" i="8"/>
  <c r="R81" i="8"/>
  <c r="S81" i="8"/>
  <c r="R83" i="8"/>
  <c r="S83" i="8"/>
  <c r="R85" i="8"/>
  <c r="S85" i="8"/>
  <c r="R87" i="8"/>
  <c r="S87" i="8"/>
  <c r="R89" i="8"/>
  <c r="S89" i="8"/>
  <c r="R91" i="8"/>
  <c r="S91" i="8"/>
  <c r="R93" i="8"/>
  <c r="S93" i="8"/>
  <c r="R95" i="8"/>
  <c r="S95" i="8"/>
  <c r="R97" i="8"/>
  <c r="S97" i="8"/>
  <c r="R99" i="8"/>
  <c r="S99" i="8"/>
  <c r="R101" i="8"/>
  <c r="S101" i="8"/>
  <c r="R103" i="8"/>
  <c r="S103" i="8"/>
  <c r="R105" i="8"/>
  <c r="S105" i="8"/>
  <c r="R107" i="8"/>
  <c r="S107" i="8"/>
  <c r="U124" i="8"/>
  <c r="BE50" i="8"/>
  <c r="BE62" i="8"/>
  <c r="BE68" i="8"/>
  <c r="BE108" i="8"/>
  <c r="BE54" i="8"/>
  <c r="BE60" i="8"/>
  <c r="BE56" i="8"/>
  <c r="AR46" i="8"/>
  <c r="AS102" i="8"/>
  <c r="AS106" i="8"/>
  <c r="AS122" i="8"/>
  <c r="BB52" i="8"/>
  <c r="BB68" i="8"/>
  <c r="AS110" i="8"/>
  <c r="AS118" i="8"/>
  <c r="AS126" i="8"/>
  <c r="BB48" i="8"/>
  <c r="BB56" i="8"/>
  <c r="BB64" i="8"/>
  <c r="BB72" i="8"/>
  <c r="BE110" i="8"/>
  <c r="AS48" i="8"/>
  <c r="AS50" i="8"/>
  <c r="AS52" i="8"/>
  <c r="AS54" i="8"/>
  <c r="AS56" i="8"/>
  <c r="AS58" i="8"/>
  <c r="AS60" i="8"/>
  <c r="AS62" i="8"/>
  <c r="AS64" i="8"/>
  <c r="AS66" i="8"/>
  <c r="AS68" i="8"/>
  <c r="AS70" i="8"/>
  <c r="AS72" i="8"/>
  <c r="AS108" i="8"/>
  <c r="AS112" i="8"/>
  <c r="AS116" i="8"/>
  <c r="AS120" i="8"/>
  <c r="AS124" i="8"/>
  <c r="BB50" i="8"/>
  <c r="BB54" i="8"/>
  <c r="BB58" i="8"/>
  <c r="BB62" i="8"/>
  <c r="BB66" i="8"/>
  <c r="BE95" i="8"/>
  <c r="AS75" i="8"/>
  <c r="AS79" i="8"/>
  <c r="AS83" i="8"/>
  <c r="AS87" i="8"/>
  <c r="AS91" i="8"/>
  <c r="AS95" i="8"/>
  <c r="AS99" i="8"/>
  <c r="AS107" i="8"/>
  <c r="BB37" i="8"/>
  <c r="BB47" i="8"/>
  <c r="BB51" i="8"/>
  <c r="BB55" i="8"/>
  <c r="BB59" i="8"/>
  <c r="BB115" i="8"/>
  <c r="BB123" i="8"/>
  <c r="BB102" i="8"/>
  <c r="BE102" i="8"/>
  <c r="BE72" i="8"/>
  <c r="BE47" i="8"/>
  <c r="P50" i="8"/>
  <c r="P54" i="8"/>
  <c r="P58" i="8"/>
  <c r="P79" i="8"/>
  <c r="P83" i="8"/>
  <c r="P87" i="8"/>
  <c r="P91" i="8"/>
  <c r="AS115" i="8"/>
  <c r="AS119" i="8"/>
  <c r="AS123" i="8"/>
  <c r="BB106" i="8"/>
  <c r="BB108" i="8"/>
  <c r="BB110" i="8"/>
  <c r="BB112" i="8"/>
  <c r="BB114" i="8"/>
  <c r="BB116" i="8"/>
  <c r="BB118" i="8"/>
  <c r="BB120" i="8"/>
  <c r="BB122" i="8"/>
  <c r="BB124" i="8"/>
  <c r="BB126" i="8"/>
  <c r="BE126" i="8"/>
  <c r="BE124" i="8"/>
  <c r="BE123" i="8"/>
  <c r="BE122" i="8"/>
  <c r="BE120" i="8"/>
  <c r="BE119" i="8"/>
  <c r="BE118" i="8"/>
  <c r="BE116" i="8"/>
  <c r="BE115" i="8"/>
  <c r="BE114" i="8"/>
  <c r="BE112" i="8"/>
  <c r="F104" i="8"/>
  <c r="F108" i="8"/>
  <c r="F112" i="8"/>
  <c r="F116" i="8"/>
  <c r="F120" i="8"/>
  <c r="F124" i="8"/>
  <c r="P47" i="8"/>
  <c r="P48" i="8"/>
  <c r="P52" i="8"/>
  <c r="P56" i="8"/>
  <c r="P60" i="8"/>
  <c r="BD43" i="8"/>
  <c r="BA43" i="8"/>
  <c r="AR43" i="8"/>
  <c r="P104" i="8"/>
  <c r="BE104" i="8"/>
  <c r="P100" i="8"/>
  <c r="P98" i="8"/>
  <c r="P96" i="8"/>
  <c r="P94" i="8"/>
  <c r="P92" i="8"/>
  <c r="P90" i="8"/>
  <c r="P88" i="8"/>
  <c r="P86" i="8"/>
  <c r="P84" i="8"/>
  <c r="P82" i="8"/>
  <c r="P80" i="8"/>
  <c r="P78" i="8"/>
  <c r="P76" i="8"/>
  <c r="P74" i="8"/>
  <c r="P71" i="8"/>
  <c r="P67" i="8"/>
  <c r="P63" i="8"/>
  <c r="P51" i="8"/>
  <c r="P55" i="8"/>
  <c r="P59" i="8"/>
  <c r="P111" i="8"/>
  <c r="P107" i="8"/>
  <c r="P70" i="8"/>
  <c r="BE70" i="8"/>
  <c r="BD125" i="8"/>
  <c r="BA125" i="8"/>
  <c r="BA123" i="8"/>
  <c r="BD121" i="8"/>
  <c r="BA121" i="8"/>
  <c r="BA119" i="8"/>
  <c r="BD117" i="8"/>
  <c r="BA117" i="8"/>
  <c r="BA115" i="8"/>
  <c r="BD113" i="8"/>
  <c r="BA113" i="8"/>
  <c r="BA111" i="8"/>
  <c r="BD109" i="8"/>
  <c r="BA109" i="8"/>
  <c r="BA107" i="8"/>
  <c r="BD105" i="8"/>
  <c r="BA105" i="8"/>
  <c r="BA103" i="8"/>
  <c r="F101" i="8"/>
  <c r="BD101" i="8"/>
  <c r="BA101" i="8"/>
  <c r="F99" i="8"/>
  <c r="BA99" i="8"/>
  <c r="F97" i="8"/>
  <c r="BD97" i="8"/>
  <c r="BA97" i="8"/>
  <c r="F95" i="8"/>
  <c r="BA95" i="8"/>
  <c r="F93" i="8"/>
  <c r="BD93" i="8"/>
  <c r="BA93" i="8"/>
  <c r="F91" i="8"/>
  <c r="BA91" i="8"/>
  <c r="F89" i="8"/>
  <c r="BD89" i="8"/>
  <c r="BA89" i="8"/>
  <c r="F87" i="8"/>
  <c r="BA87" i="8"/>
  <c r="F85" i="8"/>
  <c r="BD85" i="8"/>
  <c r="BA85" i="8"/>
  <c r="F83" i="8"/>
  <c r="BD83" i="8"/>
  <c r="BA83" i="8"/>
  <c r="F81" i="8"/>
  <c r="BD81" i="8"/>
  <c r="BA81" i="8"/>
  <c r="F79" i="8"/>
  <c r="BD79" i="8"/>
  <c r="BA79" i="8"/>
  <c r="F77" i="8"/>
  <c r="BD77" i="8"/>
  <c r="BA77" i="8"/>
  <c r="F75" i="8"/>
  <c r="BD75" i="8"/>
  <c r="BA75" i="8"/>
  <c r="F73" i="8"/>
  <c r="BD73" i="8"/>
  <c r="BA73" i="8"/>
  <c r="F71" i="8"/>
  <c r="BD71" i="8"/>
  <c r="BA71" i="8"/>
  <c r="F69" i="8"/>
  <c r="BD69" i="8"/>
  <c r="BA69" i="8"/>
  <c r="F67" i="8"/>
  <c r="BD67" i="8"/>
  <c r="F65" i="8"/>
  <c r="BD65" i="8"/>
  <c r="F63" i="8"/>
  <c r="BD63" i="8"/>
  <c r="F61" i="8"/>
  <c r="BD61" i="8"/>
  <c r="F59" i="8"/>
  <c r="BD59" i="8"/>
  <c r="F57" i="8"/>
  <c r="BD57" i="8"/>
  <c r="F55" i="8"/>
  <c r="BD55" i="8"/>
  <c r="F53" i="8"/>
  <c r="BD53" i="8"/>
  <c r="F51" i="8"/>
  <c r="BD51" i="8"/>
  <c r="F49" i="8"/>
  <c r="BD49" i="8"/>
  <c r="F47" i="8"/>
  <c r="BD47" i="8"/>
  <c r="BE51" i="8"/>
  <c r="BE86" i="8"/>
  <c r="AS74" i="8"/>
  <c r="AS76" i="8"/>
  <c r="AS78" i="8"/>
  <c r="AS80" i="8"/>
  <c r="AS82" i="8"/>
  <c r="AS84" i="8"/>
  <c r="AS86" i="8"/>
  <c r="AS88" i="8"/>
  <c r="AS90" i="8"/>
  <c r="AS92" i="8"/>
  <c r="AS94" i="8"/>
  <c r="AS96" i="8"/>
  <c r="AS98" i="8"/>
  <c r="AS100" i="8"/>
  <c r="AS104" i="8"/>
  <c r="BB74" i="8"/>
  <c r="BB76" i="8"/>
  <c r="BB78" i="8"/>
  <c r="BB80" i="8"/>
  <c r="BB82" i="8"/>
  <c r="BB84" i="8"/>
  <c r="BB86" i="8"/>
  <c r="BB88" i="8"/>
  <c r="BB90" i="8"/>
  <c r="BB92" i="8"/>
  <c r="BB94" i="8"/>
  <c r="BB96" i="8"/>
  <c r="BB98" i="8"/>
  <c r="BB100" i="8"/>
  <c r="BB104" i="8"/>
  <c r="BA46" i="8"/>
  <c r="P110" i="8"/>
  <c r="P112" i="8"/>
  <c r="P114" i="8"/>
  <c r="P115" i="8"/>
  <c r="P116" i="8"/>
  <c r="P118" i="8"/>
  <c r="P119" i="8"/>
  <c r="P120" i="8"/>
  <c r="P122" i="8"/>
  <c r="P123" i="8"/>
  <c r="P124" i="8"/>
  <c r="P75" i="8"/>
  <c r="P95" i="8"/>
  <c r="P99" i="8"/>
  <c r="P103" i="8"/>
  <c r="U55" i="8"/>
  <c r="R55" i="8"/>
  <c r="L48" i="8"/>
  <c r="L56" i="8"/>
  <c r="L64" i="8"/>
  <c r="L72" i="8"/>
  <c r="L80" i="8"/>
  <c r="L88" i="8"/>
  <c r="L104" i="8"/>
  <c r="L112" i="8"/>
  <c r="L120" i="8"/>
  <c r="H54" i="8"/>
  <c r="BB38" i="8"/>
  <c r="AS38" i="8"/>
  <c r="L114" i="8"/>
  <c r="L98" i="8"/>
  <c r="L82" i="8"/>
  <c r="L66" i="8"/>
  <c r="L55" i="8"/>
  <c r="L50" i="8"/>
  <c r="L118" i="8"/>
  <c r="L102" i="8"/>
  <c r="L86" i="8"/>
  <c r="L70" i="8"/>
  <c r="BE38" i="8"/>
  <c r="AS41" i="8"/>
  <c r="BB41" i="8"/>
  <c r="BB45" i="8"/>
  <c r="L58" i="8"/>
  <c r="B125" i="8"/>
  <c r="B121" i="8"/>
  <c r="B119" i="8"/>
  <c r="B117" i="8"/>
  <c r="B115" i="8"/>
  <c r="B113" i="8"/>
  <c r="B109" i="8"/>
  <c r="B105" i="8"/>
  <c r="B103" i="8"/>
  <c r="B101" i="8"/>
  <c r="B99" i="8"/>
  <c r="B97" i="8"/>
  <c r="B93" i="8"/>
  <c r="B89" i="8"/>
  <c r="B87" i="8"/>
  <c r="B85" i="8"/>
  <c r="B83" i="8"/>
  <c r="B81" i="8"/>
  <c r="B77" i="8"/>
  <c r="B73" i="8"/>
  <c r="B71" i="8"/>
  <c r="B69" i="8"/>
  <c r="B67" i="8"/>
  <c r="B65" i="8"/>
  <c r="B63" i="8"/>
  <c r="B61" i="8"/>
  <c r="B59" i="8"/>
  <c r="B57" i="8"/>
  <c r="B55" i="8"/>
  <c r="B53" i="8"/>
  <c r="B51" i="8"/>
  <c r="B49" i="8"/>
  <c r="B47" i="8"/>
  <c r="J47" i="8"/>
  <c r="J49" i="8"/>
  <c r="J51" i="8"/>
  <c r="J53" i="8"/>
  <c r="J55" i="8"/>
  <c r="J57" i="8"/>
  <c r="J61" i="8"/>
  <c r="J63" i="8"/>
  <c r="J65" i="8"/>
  <c r="J67" i="8"/>
  <c r="J69" i="8"/>
  <c r="J71" i="8"/>
  <c r="J73" i="8"/>
  <c r="J75" i="8"/>
  <c r="J77" i="8"/>
  <c r="J79" i="8"/>
  <c r="J81" i="8"/>
  <c r="J83" i="8"/>
  <c r="J85" i="8"/>
  <c r="J87" i="8"/>
  <c r="J89" i="8"/>
  <c r="J91" i="8"/>
  <c r="J93" i="8"/>
  <c r="J95" i="8"/>
  <c r="J97" i="8"/>
  <c r="J101" i="8"/>
  <c r="J103" i="8"/>
  <c r="J105" i="8"/>
  <c r="J107" i="8"/>
  <c r="J109" i="8"/>
  <c r="J113" i="8"/>
  <c r="J115" i="8"/>
  <c r="J117" i="8"/>
  <c r="J119" i="8"/>
  <c r="J121" i="8"/>
  <c r="J123" i="8"/>
  <c r="J125" i="8"/>
  <c r="BD40" i="8"/>
  <c r="AR40" i="8"/>
  <c r="BA40" i="8"/>
  <c r="AR38" i="8"/>
  <c r="BD38" i="8"/>
  <c r="BA38" i="8"/>
  <c r="BD41" i="8"/>
  <c r="AR41" i="8"/>
  <c r="BA41" i="8"/>
  <c r="CG11" i="8"/>
  <c r="BD42" i="8"/>
  <c r="L37" i="8"/>
  <c r="BE37" i="8"/>
  <c r="BA42" i="8"/>
  <c r="N38" i="8"/>
  <c r="N37" i="8"/>
  <c r="CI11" i="8"/>
  <c r="CI12" i="8" s="1"/>
  <c r="AO105" i="8"/>
  <c r="AU105" i="8"/>
  <c r="AO74" i="8"/>
  <c r="BK74" i="8"/>
  <c r="C74" i="8" s="1"/>
  <c r="AO125" i="8"/>
  <c r="BK125" i="8" s="1"/>
  <c r="C125" i="8" s="1"/>
  <c r="AO90" i="8"/>
  <c r="BK90" i="8"/>
  <c r="C90" i="8" s="1"/>
  <c r="AO61" i="8"/>
  <c r="AU90" i="8"/>
  <c r="B75" i="8"/>
  <c r="B91" i="8"/>
  <c r="B107" i="8"/>
  <c r="B123" i="8"/>
  <c r="AO66" i="8"/>
  <c r="AU66" i="8"/>
  <c r="AO109" i="8"/>
  <c r="E109" i="8"/>
  <c r="AO85" i="8"/>
  <c r="E85" i="8" s="1"/>
  <c r="AO77" i="8"/>
  <c r="AO65" i="8"/>
  <c r="AU65" i="8" s="1"/>
  <c r="AO53" i="8"/>
  <c r="BK53" i="8"/>
  <c r="C53" i="8" s="1"/>
  <c r="AO49" i="8"/>
  <c r="AU49" i="8" s="1"/>
  <c r="AO54" i="8"/>
  <c r="BK54" i="8" s="1"/>
  <c r="C54" i="8" s="1"/>
  <c r="AO116" i="8"/>
  <c r="E116" i="8"/>
  <c r="H48" i="8"/>
  <c r="H50" i="8"/>
  <c r="AG50" i="8" s="1"/>
  <c r="H52" i="8"/>
  <c r="I56" i="8"/>
  <c r="I58" i="8"/>
  <c r="I60" i="8"/>
  <c r="H62" i="8"/>
  <c r="H64" i="8"/>
  <c r="I66" i="8"/>
  <c r="I68" i="8"/>
  <c r="H72" i="8"/>
  <c r="AG72" i="8" s="1"/>
  <c r="H74" i="8"/>
  <c r="H76" i="8"/>
  <c r="AG76" i="8" s="1"/>
  <c r="I78" i="8"/>
  <c r="I80" i="8"/>
  <c r="H82" i="8"/>
  <c r="H84" i="8"/>
  <c r="H86" i="8"/>
  <c r="I88" i="8"/>
  <c r="I90" i="8"/>
  <c r="I92" i="8"/>
  <c r="H94" i="8"/>
  <c r="H96" i="8"/>
  <c r="I98" i="8"/>
  <c r="I100" i="8"/>
  <c r="I102" i="8"/>
  <c r="H104" i="8"/>
  <c r="H106" i="8"/>
  <c r="H108" i="8"/>
  <c r="I110" i="8"/>
  <c r="I112" i="8"/>
  <c r="H114" i="8"/>
  <c r="H116" i="8"/>
  <c r="H118" i="8"/>
  <c r="I120" i="8"/>
  <c r="I122" i="8"/>
  <c r="I124" i="8"/>
  <c r="T47" i="8"/>
  <c r="S48" i="8"/>
  <c r="T49" i="8"/>
  <c r="T50" i="8"/>
  <c r="T51" i="8"/>
  <c r="T52" i="8"/>
  <c r="T53" i="8"/>
  <c r="T54" i="8"/>
  <c r="T55" i="8"/>
  <c r="T56" i="8"/>
  <c r="T57" i="8"/>
  <c r="T59" i="8"/>
  <c r="T60" i="8"/>
  <c r="T61" i="8"/>
  <c r="T62" i="8"/>
  <c r="T63" i="8"/>
  <c r="T64" i="8"/>
  <c r="T65" i="8"/>
  <c r="T66" i="8"/>
  <c r="T67" i="8"/>
  <c r="T68" i="8"/>
  <c r="T69" i="8"/>
  <c r="T71" i="8"/>
  <c r="T72" i="8"/>
  <c r="T73" i="8"/>
  <c r="T74" i="8"/>
  <c r="T75" i="8"/>
  <c r="T76" i="8"/>
  <c r="T77" i="8"/>
  <c r="T78" i="8"/>
  <c r="T79" i="8"/>
  <c r="T80" i="8"/>
  <c r="T81" i="8"/>
  <c r="T82" i="8"/>
  <c r="T83" i="8"/>
  <c r="T84" i="8"/>
  <c r="T85" i="8"/>
  <c r="T87" i="8"/>
  <c r="T88" i="8"/>
  <c r="T89" i="8"/>
  <c r="T90" i="8"/>
  <c r="T91" i="8"/>
  <c r="T92" i="8"/>
  <c r="T93" i="8"/>
  <c r="T94" i="8"/>
  <c r="T95" i="8"/>
  <c r="T96" i="8"/>
  <c r="T97" i="8"/>
  <c r="T98" i="8"/>
  <c r="T99" i="8"/>
  <c r="T100" i="8"/>
  <c r="T101" i="8"/>
  <c r="T103" i="8"/>
  <c r="T104" i="8"/>
  <c r="T105" i="8"/>
  <c r="T106" i="8"/>
  <c r="T107" i="8"/>
  <c r="T108" i="8"/>
  <c r="T109" i="8"/>
  <c r="T110" i="8"/>
  <c r="T111" i="8"/>
  <c r="T112" i="8"/>
  <c r="T113" i="8"/>
  <c r="T114" i="8"/>
  <c r="T115" i="8"/>
  <c r="T116" i="8"/>
  <c r="T117" i="8"/>
  <c r="T119" i="8"/>
  <c r="T120" i="8"/>
  <c r="T121" i="8"/>
  <c r="T122" i="8"/>
  <c r="T123" i="8"/>
  <c r="T124" i="8"/>
  <c r="T125" i="8"/>
  <c r="T126" i="8"/>
  <c r="BK116" i="8"/>
  <c r="C116" i="8" s="1"/>
  <c r="U126" i="8"/>
  <c r="U110" i="8"/>
  <c r="R122" i="8"/>
  <c r="R114" i="8"/>
  <c r="AG114" i="8" s="1"/>
  <c r="R106" i="8"/>
  <c r="R98" i="8"/>
  <c r="AG98" i="8" s="1"/>
  <c r="R90" i="8"/>
  <c r="R82" i="8"/>
  <c r="AG82" i="8" s="1"/>
  <c r="R74" i="8"/>
  <c r="R66" i="8"/>
  <c r="K108" i="8"/>
  <c r="K104" i="8"/>
  <c r="K100" i="8"/>
  <c r="K96" i="8"/>
  <c r="K92" i="8"/>
  <c r="K88" i="8"/>
  <c r="K84" i="8"/>
  <c r="K80" i="8"/>
  <c r="K76" i="8"/>
  <c r="K72" i="8"/>
  <c r="K68" i="8"/>
  <c r="K64" i="8"/>
  <c r="K60" i="8"/>
  <c r="K56" i="8"/>
  <c r="K50" i="8"/>
  <c r="I50" i="8"/>
  <c r="H58" i="8"/>
  <c r="I64" i="8"/>
  <c r="H66" i="8"/>
  <c r="I72" i="8"/>
  <c r="I76" i="8"/>
  <c r="H78" i="8"/>
  <c r="I84" i="8"/>
  <c r="H90" i="8"/>
  <c r="AG90" i="8" s="1"/>
  <c r="I96" i="8"/>
  <c r="H98" i="8"/>
  <c r="H102" i="8"/>
  <c r="I104" i="8"/>
  <c r="I108" i="8"/>
  <c r="H110" i="8"/>
  <c r="I116" i="8"/>
  <c r="H122" i="8"/>
  <c r="AS19" i="8"/>
  <c r="AU19" i="8"/>
  <c r="AO117" i="8"/>
  <c r="BK117" i="8"/>
  <c r="C117" i="8" s="1"/>
  <c r="E125" i="8"/>
  <c r="AO120" i="8"/>
  <c r="BK120" i="8"/>
  <c r="C120" i="8" s="1"/>
  <c r="AO108" i="8"/>
  <c r="K74" i="8"/>
  <c r="K58" i="8"/>
  <c r="I48" i="8"/>
  <c r="I74" i="8"/>
  <c r="H80" i="8"/>
  <c r="I82" i="8"/>
  <c r="H92" i="8"/>
  <c r="AG92" i="8" s="1"/>
  <c r="I94" i="8"/>
  <c r="H100" i="8"/>
  <c r="AG100" i="8"/>
  <c r="I106" i="8"/>
  <c r="H112" i="8"/>
  <c r="I114" i="8"/>
  <c r="H124" i="8"/>
  <c r="BA45" i="8"/>
  <c r="BD45" i="8"/>
  <c r="AR45" i="8"/>
  <c r="AR44" i="8"/>
  <c r="BA44" i="8"/>
  <c r="BD44" i="8"/>
  <c r="AO84" i="8"/>
  <c r="BK84" i="8"/>
  <c r="C84" i="8" s="1"/>
  <c r="AO57" i="8"/>
  <c r="AO69" i="8"/>
  <c r="AO81" i="8"/>
  <c r="AU81" i="8" s="1"/>
  <c r="AO89" i="8"/>
  <c r="AO101" i="8"/>
  <c r="AO113" i="8"/>
  <c r="AO121" i="8"/>
  <c r="AO82" i="8"/>
  <c r="AU82" i="8" s="1"/>
  <c r="AO114" i="8"/>
  <c r="BK114" i="8"/>
  <c r="C114" i="8" s="1"/>
  <c r="E105" i="8"/>
  <c r="AO58" i="8"/>
  <c r="E58" i="8"/>
  <c r="AO88" i="8"/>
  <c r="E88" i="8"/>
  <c r="AO93" i="8"/>
  <c r="BK93" i="8"/>
  <c r="C93" i="8" s="1"/>
  <c r="AO122" i="8"/>
  <c r="AO73" i="8"/>
  <c r="AO76" i="8"/>
  <c r="AO106" i="8"/>
  <c r="AU106" i="8"/>
  <c r="K54" i="8"/>
  <c r="K122" i="8"/>
  <c r="K118" i="8"/>
  <c r="K114" i="8"/>
  <c r="K110" i="8"/>
  <c r="K102" i="8"/>
  <c r="K94" i="8"/>
  <c r="K86" i="8"/>
  <c r="K78" i="8"/>
  <c r="K62" i="8"/>
  <c r="K52" i="8"/>
  <c r="AO47" i="8"/>
  <c r="E66" i="8"/>
  <c r="E90" i="8"/>
  <c r="AU125" i="8"/>
  <c r="E74" i="8"/>
  <c r="AO112" i="8"/>
  <c r="BD39" i="8"/>
  <c r="BA39" i="8"/>
  <c r="AR39" i="8"/>
  <c r="AO95" i="8"/>
  <c r="E95" i="8"/>
  <c r="H60" i="8"/>
  <c r="AG60" i="8"/>
  <c r="I62" i="8"/>
  <c r="H68" i="8"/>
  <c r="AG68" i="8" s="1"/>
  <c r="E120" i="8"/>
  <c r="AU74" i="8"/>
  <c r="BK105" i="8"/>
  <c r="C105" i="8"/>
  <c r="AX37" i="8"/>
  <c r="AR37" i="8"/>
  <c r="D37" i="8"/>
  <c r="BA37" i="8"/>
  <c r="BD37" i="8"/>
  <c r="AS46" i="8"/>
  <c r="BB46" i="8"/>
  <c r="BE46" i="8"/>
  <c r="U52" i="8"/>
  <c r="R62" i="8"/>
  <c r="AG62" i="8" s="1"/>
  <c r="R78" i="8"/>
  <c r="AG78" i="8"/>
  <c r="R94" i="8"/>
  <c r="AG94" i="8" s="1"/>
  <c r="R110" i="8"/>
  <c r="AG110" i="8"/>
  <c r="R126" i="8"/>
  <c r="U114" i="8"/>
  <c r="U122" i="8"/>
  <c r="AS45" i="8"/>
  <c r="S52" i="8"/>
  <c r="BE44" i="8"/>
  <c r="BB44" i="8"/>
  <c r="AS44" i="8"/>
  <c r="S112" i="8"/>
  <c r="R116" i="8"/>
  <c r="AP115" i="8"/>
  <c r="O115" i="8"/>
  <c r="BE42" i="8"/>
  <c r="AS42" i="8"/>
  <c r="BB42" i="8"/>
  <c r="AV126" i="8"/>
  <c r="AP52" i="8"/>
  <c r="O52" i="8"/>
  <c r="S54" i="8"/>
  <c r="BE40" i="8"/>
  <c r="AS40" i="8"/>
  <c r="BB40" i="8"/>
  <c r="AP118" i="8"/>
  <c r="AP114" i="8"/>
  <c r="AP110" i="8"/>
  <c r="AP106" i="8"/>
  <c r="O106" i="8"/>
  <c r="AP102" i="8"/>
  <c r="AP98" i="8"/>
  <c r="AP94" i="8"/>
  <c r="O94" i="8" s="1"/>
  <c r="AP90" i="8"/>
  <c r="O90" i="8"/>
  <c r="AP86" i="8"/>
  <c r="AP75" i="8"/>
  <c r="O75" i="8" s="1"/>
  <c r="AP67" i="8"/>
  <c r="BL67" i="8"/>
  <c r="M67" i="8" s="1"/>
  <c r="AP55" i="8"/>
  <c r="O55" i="8"/>
  <c r="AP51" i="8"/>
  <c r="AS39" i="8"/>
  <c r="BE39" i="8"/>
  <c r="BB39" i="8"/>
  <c r="AP38" i="8"/>
  <c r="L38" i="8"/>
  <c r="AY39" i="8"/>
  <c r="AY40" i="8"/>
  <c r="AP37" i="8"/>
  <c r="BL37" i="8" s="1"/>
  <c r="S94" i="8"/>
  <c r="S62" i="8"/>
  <c r="U84" i="8"/>
  <c r="AG67" i="8"/>
  <c r="L59" i="8"/>
  <c r="L67" i="8"/>
  <c r="L75" i="8"/>
  <c r="L91" i="8"/>
  <c r="L99" i="8"/>
  <c r="L107" i="8"/>
  <c r="L115" i="8"/>
  <c r="U54" i="8"/>
  <c r="U100" i="8"/>
  <c r="U68" i="8"/>
  <c r="AP116" i="8"/>
  <c r="T48" i="8"/>
  <c r="R48" i="8"/>
  <c r="AG48" i="8"/>
  <c r="U116" i="8"/>
  <c r="S120" i="8"/>
  <c r="S106" i="8"/>
  <c r="S98" i="8"/>
  <c r="S90" i="8"/>
  <c r="S82" i="8"/>
  <c r="S74" i="8"/>
  <c r="S66" i="8"/>
  <c r="R124" i="8"/>
  <c r="U108" i="8"/>
  <c r="U92" i="8"/>
  <c r="U76" i="8"/>
  <c r="U60" i="8"/>
  <c r="AP84" i="8"/>
  <c r="O84" i="8"/>
  <c r="AP99" i="8"/>
  <c r="AP71" i="8"/>
  <c r="AP100" i="8"/>
  <c r="AP68" i="8"/>
  <c r="O68" i="8" s="1"/>
  <c r="AG107" i="8"/>
  <c r="AG83" i="8"/>
  <c r="BL126" i="8"/>
  <c r="M126" i="8" s="1"/>
  <c r="AV52" i="8"/>
  <c r="AG123" i="8"/>
  <c r="AP107" i="8"/>
  <c r="AP91" i="8"/>
  <c r="AV91" i="8"/>
  <c r="AP79" i="8"/>
  <c r="O79" i="8"/>
  <c r="AP63" i="8"/>
  <c r="O63" i="8"/>
  <c r="AP47" i="8"/>
  <c r="O47" i="8"/>
  <c r="AP124" i="8"/>
  <c r="O124" i="8"/>
  <c r="AP108" i="8"/>
  <c r="O108" i="8"/>
  <c r="AP92" i="8"/>
  <c r="O92" i="8"/>
  <c r="AP76" i="8"/>
  <c r="O76" i="8"/>
  <c r="BL75" i="8"/>
  <c r="M75" i="8" s="1"/>
  <c r="O51" i="8"/>
  <c r="BL51" i="8"/>
  <c r="M51" i="8" s="1"/>
  <c r="AG122" i="8"/>
  <c r="AG66" i="8"/>
  <c r="BL52" i="8"/>
  <c r="M52" i="8"/>
  <c r="L51" i="8"/>
  <c r="L87" i="8"/>
  <c r="L95" i="8"/>
  <c r="L103" i="8"/>
  <c r="L111" i="8"/>
  <c r="L119" i="8"/>
  <c r="U120" i="8"/>
  <c r="U112" i="8"/>
  <c r="S108" i="8"/>
  <c r="S104" i="8"/>
  <c r="S100" i="8"/>
  <c r="S96" i="8"/>
  <c r="S92" i="8"/>
  <c r="S88" i="8"/>
  <c r="S84" i="8"/>
  <c r="S80" i="8"/>
  <c r="S76" i="8"/>
  <c r="S72" i="8"/>
  <c r="S68" i="8"/>
  <c r="S64" i="8"/>
  <c r="S60" i="8"/>
  <c r="S56" i="8"/>
  <c r="U50" i="8"/>
  <c r="U104" i="8"/>
  <c r="U96" i="8"/>
  <c r="U88" i="8"/>
  <c r="U80" i="8"/>
  <c r="U72" i="8"/>
  <c r="U64" i="8"/>
  <c r="U56" i="8"/>
  <c r="AP119" i="8"/>
  <c r="BL119" i="8"/>
  <c r="M119" i="8" s="1"/>
  <c r="AP111" i="8"/>
  <c r="AP103" i="8"/>
  <c r="BL103" i="8"/>
  <c r="M103" i="8" s="1"/>
  <c r="AP87" i="8"/>
  <c r="AP81" i="8"/>
  <c r="AP120" i="8"/>
  <c r="AV120" i="8"/>
  <c r="AP112" i="8"/>
  <c r="AV112" i="8"/>
  <c r="AP104" i="8"/>
  <c r="AV104" i="8"/>
  <c r="AP88" i="8"/>
  <c r="AV88" i="8"/>
  <c r="AP80" i="8"/>
  <c r="BL80" i="8"/>
  <c r="M80" i="8" s="1"/>
  <c r="AP72" i="8"/>
  <c r="AP64" i="8"/>
  <c r="AP56" i="8"/>
  <c r="O56" i="8" s="1"/>
  <c r="S50" i="8"/>
  <c r="AP78" i="8"/>
  <c r="O78" i="8"/>
  <c r="AP74" i="8"/>
  <c r="O74" i="8"/>
  <c r="AP70" i="8"/>
  <c r="O70" i="8"/>
  <c r="AP66" i="8"/>
  <c r="O66" i="8"/>
  <c r="AP62" i="8"/>
  <c r="O62" i="8"/>
  <c r="AP58" i="8"/>
  <c r="O58" i="8"/>
  <c r="AP50" i="8"/>
  <c r="O50" i="8"/>
  <c r="O118" i="8"/>
  <c r="AV118" i="8"/>
  <c r="BL118" i="8"/>
  <c r="M118" i="8"/>
  <c r="AV110" i="8"/>
  <c r="O102" i="8"/>
  <c r="BL102" i="8"/>
  <c r="M102" i="8" s="1"/>
  <c r="AV102" i="8"/>
  <c r="BL94" i="8"/>
  <c r="M94" i="8" s="1"/>
  <c r="AV94" i="8"/>
  <c r="O86" i="8"/>
  <c r="BL86" i="8"/>
  <c r="M86" i="8" s="1"/>
  <c r="AV86" i="8"/>
  <c r="AV50" i="8"/>
  <c r="AV19" i="8"/>
  <c r="AV38" i="8"/>
  <c r="BL38" i="8"/>
  <c r="M38" i="8"/>
  <c r="AV47" i="8"/>
  <c r="AV51" i="8"/>
  <c r="AV75" i="8"/>
  <c r="AP121" i="8"/>
  <c r="AP117" i="8"/>
  <c r="AP113" i="8"/>
  <c r="AP109" i="8"/>
  <c r="AP105" i="8"/>
  <c r="AP101" i="8"/>
  <c r="AP97" i="8"/>
  <c r="AP93" i="8"/>
  <c r="AP89" i="8"/>
  <c r="AP85" i="8"/>
  <c r="AP77" i="8"/>
  <c r="AP73" i="8"/>
  <c r="AP69" i="8"/>
  <c r="AP65" i="8"/>
  <c r="AP61" i="8"/>
  <c r="AV61" i="8" s="1"/>
  <c r="AP57" i="8"/>
  <c r="AP53" i="8"/>
  <c r="AV53" i="8" s="1"/>
  <c r="AP54" i="8"/>
  <c r="AP125" i="8"/>
  <c r="E65" i="8"/>
  <c r="AO118" i="8"/>
  <c r="AU109" i="8"/>
  <c r="AO50" i="8"/>
  <c r="E50" i="8" s="1"/>
  <c r="AO63" i="8"/>
  <c r="AO64" i="8"/>
  <c r="BK49" i="8"/>
  <c r="C49" i="8" s="1"/>
  <c r="AU88" i="8"/>
  <c r="AO86" i="8"/>
  <c r="E86" i="8"/>
  <c r="AO111" i="8"/>
  <c r="AO79" i="8"/>
  <c r="AU79" i="8" s="1"/>
  <c r="AO92" i="8"/>
  <c r="AG74" i="8"/>
  <c r="AG106" i="8"/>
  <c r="BK81" i="8"/>
  <c r="C81" i="8" s="1"/>
  <c r="AG119" i="8"/>
  <c r="AO102" i="8"/>
  <c r="E102" i="8"/>
  <c r="AO70" i="8"/>
  <c r="E70" i="8"/>
  <c r="AO119" i="8"/>
  <c r="AO103" i="8"/>
  <c r="AO87" i="8"/>
  <c r="AO71" i="8"/>
  <c r="E71" i="8"/>
  <c r="AO52" i="8"/>
  <c r="AU52" i="8" s="1"/>
  <c r="AO72" i="8"/>
  <c r="AO100" i="8"/>
  <c r="AU100" i="8" s="1"/>
  <c r="BK66" i="8"/>
  <c r="C66" i="8"/>
  <c r="E117" i="8"/>
  <c r="E53" i="8"/>
  <c r="AU116" i="8"/>
  <c r="E92" i="8"/>
  <c r="AO126" i="8"/>
  <c r="AO110" i="8"/>
  <c r="AO94" i="8"/>
  <c r="E94" i="8" s="1"/>
  <c r="AO78" i="8"/>
  <c r="AO62" i="8"/>
  <c r="AO123" i="8"/>
  <c r="AO115" i="8"/>
  <c r="E115" i="8" s="1"/>
  <c r="AO107" i="8"/>
  <c r="AO99" i="8"/>
  <c r="E99" i="8" s="1"/>
  <c r="AO91" i="8"/>
  <c r="AO83" i="8"/>
  <c r="E83" i="8" s="1"/>
  <c r="AO75" i="8"/>
  <c r="AO67" i="8"/>
  <c r="E67" i="8" s="1"/>
  <c r="AO59" i="8"/>
  <c r="AO51" i="8"/>
  <c r="E51" i="8" s="1"/>
  <c r="AO48" i="8"/>
  <c r="AO60" i="8"/>
  <c r="AO68" i="8"/>
  <c r="AO80" i="8"/>
  <c r="AO96" i="8"/>
  <c r="AO104" i="8"/>
  <c r="AO124" i="8"/>
  <c r="I52" i="8"/>
  <c r="I54" i="8"/>
  <c r="H56" i="8"/>
  <c r="AG56" i="8" s="1"/>
  <c r="I86" i="8"/>
  <c r="H88" i="8"/>
  <c r="AG88" i="8"/>
  <c r="I118" i="8"/>
  <c r="H120" i="8"/>
  <c r="AG120" i="8" s="1"/>
  <c r="D38" i="8"/>
  <c r="CG12" i="8"/>
  <c r="CG13" i="8" s="1"/>
  <c r="AU117" i="8"/>
  <c r="BK109" i="8"/>
  <c r="C109" i="8" s="1"/>
  <c r="AU85" i="8"/>
  <c r="AU53" i="8"/>
  <c r="L39" i="8"/>
  <c r="N39" i="8"/>
  <c r="CI13" i="8"/>
  <c r="CI14" i="8" s="1"/>
  <c r="CI15" i="8" s="1"/>
  <c r="CI16" i="8" s="1"/>
  <c r="CI17" i="8" s="1"/>
  <c r="AG84" i="8"/>
  <c r="AY41" i="8"/>
  <c r="N40" i="8"/>
  <c r="AG52" i="8"/>
  <c r="AG54" i="8"/>
  <c r="AG64" i="8"/>
  <c r="AG104" i="8"/>
  <c r="E84" i="8"/>
  <c r="AU120" i="8"/>
  <c r="AU102" i="8"/>
  <c r="BK58" i="8"/>
  <c r="C58" i="8"/>
  <c r="AU93" i="8"/>
  <c r="BK106" i="8"/>
  <c r="C106" i="8" s="1"/>
  <c r="BK73" i="8"/>
  <c r="C73" i="8" s="1"/>
  <c r="E93" i="8"/>
  <c r="AU58" i="8"/>
  <c r="AU95" i="8"/>
  <c r="BK95" i="8"/>
  <c r="C95" i="8"/>
  <c r="AV67" i="8"/>
  <c r="AV55" i="8"/>
  <c r="BL84" i="8"/>
  <c r="M84" i="8"/>
  <c r="BL55" i="8"/>
  <c r="M55" i="8"/>
  <c r="BK70" i="8"/>
  <c r="C70" i="8"/>
  <c r="BK102" i="8"/>
  <c r="C102" i="8"/>
  <c r="BK63" i="8"/>
  <c r="C63" i="8" s="1"/>
  <c r="AU112" i="8"/>
  <c r="E106" i="8"/>
  <c r="E108" i="8"/>
  <c r="AU50" i="8"/>
  <c r="BK88" i="8"/>
  <c r="C88" i="8"/>
  <c r="AU84" i="8"/>
  <c r="BK82" i="8"/>
  <c r="C82" i="8" s="1"/>
  <c r="E82" i="8"/>
  <c r="AU113" i="8"/>
  <c r="BK113" i="8"/>
  <c r="C113" i="8"/>
  <c r="E113" i="8"/>
  <c r="BK89" i="8"/>
  <c r="C89" i="8" s="1"/>
  <c r="E89" i="8"/>
  <c r="AU89" i="8"/>
  <c r="AU69" i="8"/>
  <c r="AU47" i="8"/>
  <c r="E114" i="8"/>
  <c r="AU114" i="8"/>
  <c r="BK121" i="8"/>
  <c r="C121" i="8" s="1"/>
  <c r="E101" i="8"/>
  <c r="E81" i="8"/>
  <c r="E57" i="8"/>
  <c r="BK71" i="8"/>
  <c r="C71" i="8"/>
  <c r="BK86" i="8"/>
  <c r="C86" i="8" s="1"/>
  <c r="BK50" i="8"/>
  <c r="C50" i="8" s="1"/>
  <c r="AU86" i="8"/>
  <c r="AO37" i="8"/>
  <c r="AX38" i="8"/>
  <c r="B37" i="8"/>
  <c r="AV84" i="8"/>
  <c r="BL115" i="8"/>
  <c r="M115" i="8"/>
  <c r="BL70" i="8"/>
  <c r="M70" i="8"/>
  <c r="BL90" i="8"/>
  <c r="M90" i="8"/>
  <c r="BL106" i="8"/>
  <c r="M106" i="8"/>
  <c r="BL47" i="8"/>
  <c r="M47" i="8" s="1"/>
  <c r="O67" i="8"/>
  <c r="AV115" i="8"/>
  <c r="BL68" i="8"/>
  <c r="M68" i="8" s="1"/>
  <c r="BL62" i="8"/>
  <c r="M62" i="8" s="1"/>
  <c r="BL78" i="8"/>
  <c r="M78" i="8" s="1"/>
  <c r="AV90" i="8"/>
  <c r="AV106" i="8"/>
  <c r="AV68" i="8"/>
  <c r="Q37" i="8"/>
  <c r="AV37" i="8"/>
  <c r="M37" i="8"/>
  <c r="CJ11" i="8"/>
  <c r="CJ12" i="8"/>
  <c r="Q38" i="8"/>
  <c r="O38" i="8"/>
  <c r="BL76" i="8"/>
  <c r="M76" i="8"/>
  <c r="AV108" i="8"/>
  <c r="BL100" i="8"/>
  <c r="M100" i="8" s="1"/>
  <c r="AV76" i="8"/>
  <c r="AV79" i="8"/>
  <c r="BL58" i="8"/>
  <c r="M58" i="8"/>
  <c r="BL66" i="8"/>
  <c r="M66" i="8"/>
  <c r="BL74" i="8"/>
  <c r="M74" i="8"/>
  <c r="BL108" i="8"/>
  <c r="M108" i="8"/>
  <c r="BL79" i="8"/>
  <c r="M79" i="8"/>
  <c r="AV124" i="8"/>
  <c r="AV92" i="8"/>
  <c r="AV63" i="8"/>
  <c r="BL50" i="8"/>
  <c r="M50" i="8" s="1"/>
  <c r="AV62" i="8"/>
  <c r="AV70" i="8"/>
  <c r="AV78" i="8"/>
  <c r="BL124" i="8"/>
  <c r="M124" i="8"/>
  <c r="BL92" i="8"/>
  <c r="M92" i="8"/>
  <c r="BL63" i="8"/>
  <c r="M63" i="8"/>
  <c r="O91" i="8"/>
  <c r="BL91" i="8"/>
  <c r="M91" i="8"/>
  <c r="AV58" i="8"/>
  <c r="AV66" i="8"/>
  <c r="AV74" i="8"/>
  <c r="BL56" i="8"/>
  <c r="M56" i="8" s="1"/>
  <c r="AV56" i="8"/>
  <c r="AV72" i="8"/>
  <c r="O88" i="8"/>
  <c r="BL88" i="8"/>
  <c r="M88" i="8" s="1"/>
  <c r="O104" i="8"/>
  <c r="BL104" i="8"/>
  <c r="M104" i="8"/>
  <c r="O120" i="8"/>
  <c r="BL120" i="8"/>
  <c r="M120" i="8" s="1"/>
  <c r="O87" i="8"/>
  <c r="O103" i="8"/>
  <c r="AV103" i="8"/>
  <c r="O119" i="8"/>
  <c r="AV119" i="8"/>
  <c r="O64" i="8"/>
  <c r="BL64" i="8"/>
  <c r="M64" i="8" s="1"/>
  <c r="AV64" i="8"/>
  <c r="O80" i="8"/>
  <c r="AV80" i="8"/>
  <c r="O112" i="8"/>
  <c r="BL112" i="8"/>
  <c r="M112" i="8"/>
  <c r="AV81" i="8"/>
  <c r="O111" i="8"/>
  <c r="O54" i="8"/>
  <c r="AV125" i="8"/>
  <c r="AV57" i="8"/>
  <c r="AV65" i="8"/>
  <c r="AV73" i="8"/>
  <c r="AV85" i="8"/>
  <c r="AV93" i="8"/>
  <c r="AV101" i="8"/>
  <c r="AV109" i="8"/>
  <c r="AV117" i="8"/>
  <c r="AU64" i="8"/>
  <c r="BK92" i="8"/>
  <c r="C92" i="8"/>
  <c r="AU92" i="8"/>
  <c r="E111" i="8"/>
  <c r="BK111" i="8"/>
  <c r="C111" i="8"/>
  <c r="AU111" i="8"/>
  <c r="E79" i="8"/>
  <c r="BK79" i="8"/>
  <c r="C79" i="8" s="1"/>
  <c r="BK100" i="8"/>
  <c r="C100" i="8" s="1"/>
  <c r="E100" i="8"/>
  <c r="BK52" i="8"/>
  <c r="C52" i="8" s="1"/>
  <c r="E52" i="8"/>
  <c r="BK72" i="8"/>
  <c r="C72" i="8" s="1"/>
  <c r="AU72" i="8"/>
  <c r="E72" i="8"/>
  <c r="E119" i="8"/>
  <c r="BK119" i="8"/>
  <c r="C119" i="8"/>
  <c r="AU119" i="8"/>
  <c r="AU70" i="8"/>
  <c r="AU71" i="8"/>
  <c r="AU104" i="8"/>
  <c r="AU80" i="8"/>
  <c r="AU60" i="8"/>
  <c r="BK51" i="8"/>
  <c r="C51" i="8" s="1"/>
  <c r="AU51" i="8"/>
  <c r="BK67" i="8"/>
  <c r="C67" i="8" s="1"/>
  <c r="AU67" i="8"/>
  <c r="BK83" i="8"/>
  <c r="C83" i="8" s="1"/>
  <c r="AU83" i="8"/>
  <c r="BK99" i="8"/>
  <c r="C99" i="8" s="1"/>
  <c r="AU99" i="8"/>
  <c r="BK115" i="8"/>
  <c r="C115" i="8" s="1"/>
  <c r="AU115" i="8"/>
  <c r="AU62" i="8"/>
  <c r="BK94" i="8"/>
  <c r="C94" i="8" s="1"/>
  <c r="AU94" i="8"/>
  <c r="AU126" i="8"/>
  <c r="BK124" i="8"/>
  <c r="C124" i="8"/>
  <c r="AU124" i="8"/>
  <c r="E124" i="8"/>
  <c r="BK96" i="8"/>
  <c r="C96" i="8"/>
  <c r="AU96" i="8"/>
  <c r="E96" i="8"/>
  <c r="BK68" i="8"/>
  <c r="C68" i="8"/>
  <c r="AU68" i="8"/>
  <c r="E68" i="8"/>
  <c r="BK48" i="8"/>
  <c r="C48" i="8"/>
  <c r="AU48" i="8"/>
  <c r="E48" i="8"/>
  <c r="E59" i="8"/>
  <c r="AU59" i="8"/>
  <c r="BK59" i="8"/>
  <c r="C59" i="8"/>
  <c r="E75" i="8"/>
  <c r="BK75" i="8"/>
  <c r="C75" i="8" s="1"/>
  <c r="AU75" i="8"/>
  <c r="E91" i="8"/>
  <c r="AU91" i="8"/>
  <c r="BK91" i="8"/>
  <c r="C91" i="8"/>
  <c r="E107" i="8"/>
  <c r="BK107" i="8"/>
  <c r="C107" i="8" s="1"/>
  <c r="AU107" i="8"/>
  <c r="E123" i="8"/>
  <c r="AU123" i="8"/>
  <c r="BK123" i="8"/>
  <c r="C123" i="8"/>
  <c r="E78" i="8"/>
  <c r="AU78" i="8"/>
  <c r="BK78" i="8"/>
  <c r="C78" i="8"/>
  <c r="E110" i="8"/>
  <c r="BK110" i="8"/>
  <c r="C110" i="8" s="1"/>
  <c r="AU110" i="8"/>
  <c r="CJ13" i="8"/>
  <c r="CJ14" i="8" s="1"/>
  <c r="CJ15" i="8" s="1"/>
  <c r="CJ16" i="8" s="1"/>
  <c r="CJ17" i="8" s="1"/>
  <c r="CJ18" i="8" s="1"/>
  <c r="CJ19" i="8" s="1"/>
  <c r="Q39" i="8"/>
  <c r="R39" i="8" s="1"/>
  <c r="AY42" i="8"/>
  <c r="L41" i="8"/>
  <c r="N41" i="8"/>
  <c r="D41" i="8"/>
  <c r="G37" i="8"/>
  <c r="BK37" i="8"/>
  <c r="C37" i="8"/>
  <c r="CH11" i="8"/>
  <c r="CH12" i="8"/>
  <c r="CH13" i="8" s="1"/>
  <c r="CH14" i="8" s="1"/>
  <c r="CH15" i="8" s="1"/>
  <c r="CH16" i="8"/>
  <c r="CH17" i="8" s="1"/>
  <c r="CH18" i="8" s="1"/>
  <c r="CH19" i="8" s="1"/>
  <c r="CH20" i="8" s="1"/>
  <c r="CH21" i="8" s="1"/>
  <c r="CH22" i="8" s="1"/>
  <c r="CH23" i="8" s="1"/>
  <c r="CH24" i="8" s="1"/>
  <c r="CH25" i="8" s="1"/>
  <c r="CH26" i="8" s="1"/>
  <c r="CH27" i="8" s="1"/>
  <c r="CH28" i="8" s="1"/>
  <c r="CH29" i="8" s="1"/>
  <c r="CH30" i="8" s="1"/>
  <c r="CH31" i="8" s="1"/>
  <c r="CH32" i="8" s="1"/>
  <c r="CH33" i="8" s="1"/>
  <c r="CH34" i="8" s="1"/>
  <c r="CH35" i="8" s="1"/>
  <c r="CH36" i="8" s="1"/>
  <c r="CH37" i="8" s="1"/>
  <c r="CH38" i="8" s="1"/>
  <c r="CH39" i="8" s="1"/>
  <c r="CH40" i="8" s="1"/>
  <c r="CH41" i="8" s="1"/>
  <c r="CH42" i="8" s="1"/>
  <c r="CH43" i="8" s="1"/>
  <c r="CH44" i="8" s="1"/>
  <c r="CH45" i="8" s="1"/>
  <c r="CH46" i="8" s="1"/>
  <c r="CH47" i="8" s="1"/>
  <c r="CH48" i="8" s="1"/>
  <c r="CH49" i="8" s="1"/>
  <c r="CH50" i="8" s="1"/>
  <c r="CH51" i="8" s="1"/>
  <c r="CH52" i="8" s="1"/>
  <c r="CH53" i="8" s="1"/>
  <c r="CH54" i="8" s="1"/>
  <c r="CH55" i="8" s="1"/>
  <c r="CH56" i="8" s="1"/>
  <c r="CH57" i="8" s="1"/>
  <c r="CH58" i="8" s="1"/>
  <c r="CH59" i="8" s="1"/>
  <c r="CH60" i="8" s="1"/>
  <c r="CH61" i="8" s="1"/>
  <c r="CH62" i="8" s="1"/>
  <c r="CH63" i="8" s="1"/>
  <c r="CH64" i="8" s="1"/>
  <c r="CH65" i="8" s="1"/>
  <c r="CH66" i="8" s="1"/>
  <c r="CH67" i="8" s="1"/>
  <c r="CH68" i="8" s="1"/>
  <c r="CH69" i="8" s="1"/>
  <c r="CH70" i="8" s="1"/>
  <c r="CH71" i="8" s="1"/>
  <c r="CH72" i="8" s="1"/>
  <c r="CH73" i="8" s="1"/>
  <c r="CH74" i="8" s="1"/>
  <c r="CH75" i="8" s="1"/>
  <c r="CH76" i="8" s="1"/>
  <c r="CH77" i="8" s="1"/>
  <c r="CH78" i="8" s="1"/>
  <c r="CH79" i="8" s="1"/>
  <c r="CH80" i="8" s="1"/>
  <c r="CH81" i="8" s="1"/>
  <c r="CH82" i="8" s="1"/>
  <c r="CH83" i="8" s="1"/>
  <c r="CH84" i="8" s="1"/>
  <c r="CH85" i="8" s="1"/>
  <c r="CH86" i="8" s="1"/>
  <c r="CH87" i="8" s="1"/>
  <c r="CH88" i="8" s="1"/>
  <c r="CH89" i="8" s="1"/>
  <c r="CH90" i="8" s="1"/>
  <c r="CH91" i="8" s="1"/>
  <c r="CH92" i="8" s="1"/>
  <c r="CH93" i="8" s="1"/>
  <c r="CH94" i="8" s="1"/>
  <c r="CH95" i="8" s="1"/>
  <c r="CH96" i="8" s="1"/>
  <c r="CH97" i="8" s="1"/>
  <c r="CH98" i="8" s="1"/>
  <c r="CH99" i="8" s="1"/>
  <c r="CH100" i="8" s="1"/>
  <c r="AU37" i="8"/>
  <c r="AO38" i="8"/>
  <c r="E38" i="8" s="1"/>
  <c r="AX39" i="8"/>
  <c r="B38" i="8"/>
  <c r="P38" i="8"/>
  <c r="S37" i="8"/>
  <c r="S38" i="8"/>
  <c r="R37" i="8"/>
  <c r="U37" i="8"/>
  <c r="P39" i="8"/>
  <c r="R38" i="8"/>
  <c r="AY43" i="8"/>
  <c r="L42" i="8"/>
  <c r="AP41" i="8"/>
  <c r="AV41" i="8" s="1"/>
  <c r="S39" i="8"/>
  <c r="P40" i="8"/>
  <c r="B39" i="8"/>
  <c r="D39" i="8"/>
  <c r="AX40" i="8"/>
  <c r="B40" i="8" s="1"/>
  <c r="F38" i="8"/>
  <c r="G38" i="8"/>
  <c r="AU38" i="8"/>
  <c r="T37" i="8"/>
  <c r="T38" i="8"/>
  <c r="U38" i="8"/>
  <c r="U39" i="8"/>
  <c r="O41" i="8"/>
  <c r="BL41" i="8"/>
  <c r="M41" i="8" s="1"/>
  <c r="AY44" i="8"/>
  <c r="N42" i="8"/>
  <c r="Q40" i="8"/>
  <c r="S40" i="8" s="1"/>
  <c r="CJ20" i="8"/>
  <c r="CJ21" i="8" s="1"/>
  <c r="CJ22" i="8" s="1"/>
  <c r="CJ23" i="8" s="1"/>
  <c r="CJ24" i="8" s="1"/>
  <c r="CJ25" i="8" s="1"/>
  <c r="CJ26" i="8" s="1"/>
  <c r="CJ27" i="8" s="1"/>
  <c r="CJ28" i="8" s="1"/>
  <c r="CJ29" i="8" s="1"/>
  <c r="CJ30" i="8" s="1"/>
  <c r="CJ31" i="8" s="1"/>
  <c r="CJ32" i="8" s="1"/>
  <c r="CJ33" i="8" s="1"/>
  <c r="CJ34" i="8" s="1"/>
  <c r="CJ35" i="8" s="1"/>
  <c r="CJ36" i="8" s="1"/>
  <c r="CJ37" i="8" s="1"/>
  <c r="CJ38" i="8" s="1"/>
  <c r="CJ39" i="8" s="1"/>
  <c r="CJ40" i="8" s="1"/>
  <c r="CJ41" i="8" s="1"/>
  <c r="CJ42" i="8" s="1"/>
  <c r="CJ43" i="8" s="1"/>
  <c r="CJ44" i="8" s="1"/>
  <c r="CJ45" i="8" s="1"/>
  <c r="CJ46" i="8" s="1"/>
  <c r="CJ47" i="8" s="1"/>
  <c r="CJ48" i="8" s="1"/>
  <c r="CJ49" i="8" s="1"/>
  <c r="CJ50" i="8" s="1"/>
  <c r="CJ51" i="8" s="1"/>
  <c r="CJ52" i="8" s="1"/>
  <c r="CJ53" i="8" s="1"/>
  <c r="CJ54" i="8" s="1"/>
  <c r="CJ55" i="8" s="1"/>
  <c r="CJ56" i="8" s="1"/>
  <c r="CJ57" i="8" s="1"/>
  <c r="CJ58" i="8" s="1"/>
  <c r="CJ59" i="8" s="1"/>
  <c r="CJ60" i="8" s="1"/>
  <c r="CJ61" i="8" s="1"/>
  <c r="CJ62" i="8" s="1"/>
  <c r="CJ63" i="8" s="1"/>
  <c r="CJ64" i="8" s="1"/>
  <c r="CJ65" i="8" s="1"/>
  <c r="CJ66" i="8" s="1"/>
  <c r="CJ67" i="8" s="1"/>
  <c r="CJ68" i="8" s="1"/>
  <c r="CJ69" i="8" s="1"/>
  <c r="CJ70" i="8" s="1"/>
  <c r="CJ71" i="8" s="1"/>
  <c r="CJ72" i="8" s="1"/>
  <c r="CJ73" i="8" s="1"/>
  <c r="CJ74" i="8" s="1"/>
  <c r="CJ75" i="8" s="1"/>
  <c r="CJ76" i="8" s="1"/>
  <c r="CJ77" i="8" s="1"/>
  <c r="CJ78" i="8" s="1"/>
  <c r="CJ79" i="8" s="1"/>
  <c r="CJ80" i="8" s="1"/>
  <c r="CJ81" i="8" s="1"/>
  <c r="CJ82" i="8" s="1"/>
  <c r="CJ83" i="8" s="1"/>
  <c r="CJ84" i="8" s="1"/>
  <c r="CJ85" i="8" s="1"/>
  <c r="CJ86" i="8" s="1"/>
  <c r="CJ87" i="8" s="1"/>
  <c r="CJ88" i="8" s="1"/>
  <c r="CJ89" i="8" s="1"/>
  <c r="CJ90" i="8" s="1"/>
  <c r="CJ91" i="8" s="1"/>
  <c r="CJ92" i="8" s="1"/>
  <c r="CJ93" i="8" s="1"/>
  <c r="CJ94" i="8" s="1"/>
  <c r="CJ95" i="8" s="1"/>
  <c r="CJ96" i="8" s="1"/>
  <c r="CJ97" i="8" s="1"/>
  <c r="CJ98" i="8" s="1"/>
  <c r="CJ99" i="8" s="1"/>
  <c r="CJ100" i="8" s="1"/>
  <c r="F39" i="8"/>
  <c r="H38" i="8"/>
  <c r="AX41" i="8"/>
  <c r="AO39" i="8"/>
  <c r="D40" i="8"/>
  <c r="CG14" i="8"/>
  <c r="CG15" i="8"/>
  <c r="T39" i="8"/>
  <c r="R40" i="8"/>
  <c r="AG40" i="8" s="1"/>
  <c r="P41" i="8"/>
  <c r="Q41" i="8"/>
  <c r="AY45" i="8"/>
  <c r="U40" i="8"/>
  <c r="D45" i="8"/>
  <c r="AX42" i="8"/>
  <c r="AO41" i="8" s="1"/>
  <c r="B41" i="8"/>
  <c r="AU39" i="8"/>
  <c r="G39" i="8"/>
  <c r="AY46" i="8"/>
  <c r="L45" i="8"/>
  <c r="N44" i="8"/>
  <c r="CI18" i="8"/>
  <c r="CI19" i="8" s="1"/>
  <c r="CI20" i="8" s="1"/>
  <c r="CI21" i="8" s="1"/>
  <c r="CI22" i="8" s="1"/>
  <c r="CI23" i="8" s="1"/>
  <c r="S41" i="8"/>
  <c r="P42" i="8"/>
  <c r="Q42" i="8"/>
  <c r="S42" i="8" s="1"/>
  <c r="D46" i="8"/>
  <c r="AX43" i="8"/>
  <c r="B42" i="8"/>
  <c r="D42" i="8"/>
  <c r="CG16" i="8"/>
  <c r="CG17" i="8" s="1"/>
  <c r="CG18" i="8" s="1"/>
  <c r="CG19" i="8" s="1"/>
  <c r="CG20" i="8" s="1"/>
  <c r="CG21" i="8" s="1"/>
  <c r="CG22" i="8" s="1"/>
  <c r="CG23" i="8" s="1"/>
  <c r="CG24" i="8" s="1"/>
  <c r="CG25" i="8" s="1"/>
  <c r="CG26" i="8" s="1"/>
  <c r="CG27" i="8" s="1"/>
  <c r="CG28" i="8" s="1"/>
  <c r="CG29" i="8" s="1"/>
  <c r="CG30" i="8" s="1"/>
  <c r="CG31" i="8" s="1"/>
  <c r="CG32" i="8" s="1"/>
  <c r="CG33" i="8" s="1"/>
  <c r="CG34" i="8" s="1"/>
  <c r="CG35" i="8" s="1"/>
  <c r="CG36" i="8" s="1"/>
  <c r="CG37" i="8" s="1"/>
  <c r="CG38" i="8" s="1"/>
  <c r="CG39" i="8" s="1"/>
  <c r="CG40" i="8" s="1"/>
  <c r="CG41" i="8" s="1"/>
  <c r="CG42" i="8" s="1"/>
  <c r="CG43" i="8" s="1"/>
  <c r="CG44" i="8" s="1"/>
  <c r="CG45" i="8" s="1"/>
  <c r="CG46" i="8" s="1"/>
  <c r="CG47" i="8" s="1"/>
  <c r="CG48" i="8" s="1"/>
  <c r="CG49" i="8" s="1"/>
  <c r="CG50" i="8" s="1"/>
  <c r="CG51" i="8" s="1"/>
  <c r="CG52" i="8" s="1"/>
  <c r="CG53" i="8" s="1"/>
  <c r="CG54" i="8" s="1"/>
  <c r="CG55" i="8" s="1"/>
  <c r="CG56" i="8" s="1"/>
  <c r="CG57" i="8" s="1"/>
  <c r="CG58" i="8" s="1"/>
  <c r="CG59" i="8" s="1"/>
  <c r="CG60" i="8" s="1"/>
  <c r="CG61" i="8" s="1"/>
  <c r="CG62" i="8" s="1"/>
  <c r="CG63" i="8" s="1"/>
  <c r="CG64" i="8" s="1"/>
  <c r="CG65" i="8" s="1"/>
  <c r="CG66" i="8" s="1"/>
  <c r="CG67" i="8" s="1"/>
  <c r="CG68" i="8" s="1"/>
  <c r="CG69" i="8" s="1"/>
  <c r="CG70" i="8" s="1"/>
  <c r="CG71" i="8" s="1"/>
  <c r="CG72" i="8" s="1"/>
  <c r="CG73" i="8" s="1"/>
  <c r="CG74" i="8" s="1"/>
  <c r="CG75" i="8" s="1"/>
  <c r="CG76" i="8" s="1"/>
  <c r="CG77" i="8" s="1"/>
  <c r="CG78" i="8" s="1"/>
  <c r="CG79" i="8" s="1"/>
  <c r="CG80" i="8" s="1"/>
  <c r="CG81" i="8" s="1"/>
  <c r="CG82" i="8" s="1"/>
  <c r="CG83" i="8" s="1"/>
  <c r="CG84" i="8" s="1"/>
  <c r="CG85" i="8" s="1"/>
  <c r="CG86" i="8" s="1"/>
  <c r="CG87" i="8" s="1"/>
  <c r="CG88" i="8" s="1"/>
  <c r="CG89" i="8" s="1"/>
  <c r="CG90" i="8" s="1"/>
  <c r="CG91" i="8" s="1"/>
  <c r="CG92" i="8" s="1"/>
  <c r="CG93" i="8" s="1"/>
  <c r="CG94" i="8" s="1"/>
  <c r="CG95" i="8" s="1"/>
  <c r="CG96" i="8" s="1"/>
  <c r="CG97" i="8" s="1"/>
  <c r="CG98" i="8" s="1"/>
  <c r="CG99" i="8" s="1"/>
  <c r="CG100" i="8" s="1"/>
  <c r="I39" i="8"/>
  <c r="F40" i="8"/>
  <c r="G40" i="8"/>
  <c r="H39" i="8"/>
  <c r="J39" i="8"/>
  <c r="K39" i="8"/>
  <c r="Q43" i="8"/>
  <c r="P44" i="8"/>
  <c r="U41" i="8"/>
  <c r="R42" i="8"/>
  <c r="N45" i="8"/>
  <c r="AX44" i="8"/>
  <c r="H40" i="8"/>
  <c r="I40" i="8"/>
  <c r="F41" i="8"/>
  <c r="G41" i="8"/>
  <c r="J40" i="8"/>
  <c r="K40" i="8"/>
  <c r="AU41" i="8"/>
  <c r="Q44" i="8"/>
  <c r="T44" i="8" s="1"/>
  <c r="N46" i="8"/>
  <c r="CI24" i="8"/>
  <c r="CI25" i="8" s="1"/>
  <c r="CI26" i="8" s="1"/>
  <c r="CI27" i="8" s="1"/>
  <c r="CI28" i="8" s="1"/>
  <c r="CI29" i="8" s="1"/>
  <c r="CI30" i="8" s="1"/>
  <c r="CI31" i="8" s="1"/>
  <c r="CI32" i="8" s="1"/>
  <c r="CI33" i="8" s="1"/>
  <c r="CI34" i="8" s="1"/>
  <c r="CI35" i="8" s="1"/>
  <c r="CI36" i="8" s="1"/>
  <c r="CI37" i="8" s="1"/>
  <c r="CI38" i="8" s="1"/>
  <c r="CI39" i="8" s="1"/>
  <c r="CI40" i="8" s="1"/>
  <c r="CI41" i="8" s="1"/>
  <c r="CI42" i="8" s="1"/>
  <c r="CI43" i="8" s="1"/>
  <c r="CI44" i="8" s="1"/>
  <c r="CI45" i="8" s="1"/>
  <c r="CI46" i="8" s="1"/>
  <c r="CI47" i="8" s="1"/>
  <c r="CI48" i="8" s="1"/>
  <c r="CI49" i="8" s="1"/>
  <c r="CI50" i="8" s="1"/>
  <c r="CI51" i="8" s="1"/>
  <c r="CI52" i="8" s="1"/>
  <c r="CI53" i="8" s="1"/>
  <c r="CI54" i="8" s="1"/>
  <c r="CI55" i="8" s="1"/>
  <c r="CI56" i="8" s="1"/>
  <c r="CI57" i="8" s="1"/>
  <c r="CI58" i="8" s="1"/>
  <c r="CI59" i="8" s="1"/>
  <c r="CI60" i="8" s="1"/>
  <c r="CI61" i="8" s="1"/>
  <c r="CI62" i="8" s="1"/>
  <c r="CI63" i="8" s="1"/>
  <c r="CI64" i="8" s="1"/>
  <c r="CI65" i="8" s="1"/>
  <c r="CI66" i="8" s="1"/>
  <c r="CI67" i="8" s="1"/>
  <c r="CI68" i="8" s="1"/>
  <c r="CI69" i="8" s="1"/>
  <c r="CI70" i="8" s="1"/>
  <c r="CI71" i="8" s="1"/>
  <c r="CI72" i="8" s="1"/>
  <c r="CI73" i="8" s="1"/>
  <c r="CI74" i="8" s="1"/>
  <c r="CI75" i="8" s="1"/>
  <c r="CI76" i="8" s="1"/>
  <c r="CI77" i="8" s="1"/>
  <c r="CI78" i="8" s="1"/>
  <c r="CI79" i="8" s="1"/>
  <c r="CI80" i="8" s="1"/>
  <c r="CI81" i="8" s="1"/>
  <c r="CI82" i="8" s="1"/>
  <c r="CI83" i="8" s="1"/>
  <c r="CI84" i="8" s="1"/>
  <c r="CI85" i="8" s="1"/>
  <c r="CI86" i="8" s="1"/>
  <c r="CI87" i="8" s="1"/>
  <c r="CI88" i="8" s="1"/>
  <c r="CI89" i="8" s="1"/>
  <c r="CI90" i="8" s="1"/>
  <c r="CI91" i="8" s="1"/>
  <c r="CI92" i="8" s="1"/>
  <c r="CI93" i="8" s="1"/>
  <c r="CI94" i="8" s="1"/>
  <c r="CI95" i="8" s="1"/>
  <c r="CI96" i="8" s="1"/>
  <c r="CI97" i="8" s="1"/>
  <c r="CI98" i="8" s="1"/>
  <c r="CI99" i="8" s="1"/>
  <c r="CI100" i="8" s="1"/>
  <c r="P45" i="8"/>
  <c r="R44" i="8"/>
  <c r="AG44" i="8" s="1"/>
  <c r="CB15" i="8"/>
  <c r="T42" i="8"/>
  <c r="K41" i="8"/>
  <c r="D43" i="8"/>
  <c r="AX45" i="8"/>
  <c r="AO44" i="8" s="1"/>
  <c r="BK44" i="8" s="1"/>
  <c r="B44" i="8"/>
  <c r="I41" i="8"/>
  <c r="H41" i="8"/>
  <c r="J41" i="8"/>
  <c r="F42" i="8"/>
  <c r="G42" i="8"/>
  <c r="H42" i="8" s="1"/>
  <c r="U42" i="8"/>
  <c r="S44" i="8"/>
  <c r="Q45" i="8"/>
  <c r="F43" i="8"/>
  <c r="G43" i="8"/>
  <c r="I43" i="8" s="1"/>
  <c r="K43" i="8"/>
  <c r="D44" i="8"/>
  <c r="B45" i="8"/>
  <c r="AX46" i="8"/>
  <c r="AO46" i="8" s="1"/>
  <c r="CD15" i="8"/>
  <c r="U44" i="8"/>
  <c r="R45" i="8"/>
  <c r="AG45" i="8" s="1"/>
  <c r="T45" i="8"/>
  <c r="P46" i="8"/>
  <c r="Q46" i="8"/>
  <c r="R46" i="8" s="1"/>
  <c r="S45" i="8"/>
  <c r="F44" i="8"/>
  <c r="B46" i="8"/>
  <c r="E44" i="8"/>
  <c r="AU44" i="8"/>
  <c r="C44" i="8"/>
  <c r="G44" i="8"/>
  <c r="H43" i="8"/>
  <c r="J43" i="8"/>
  <c r="U45" i="8"/>
  <c r="T46" i="8"/>
  <c r="S46" i="8"/>
  <c r="F45" i="8"/>
  <c r="G45" i="8"/>
  <c r="K45" i="8" s="1"/>
  <c r="H44" i="8"/>
  <c r="I44" i="8"/>
  <c r="K44" i="8"/>
  <c r="E46" i="8"/>
  <c r="AU46" i="8"/>
  <c r="BK46" i="8"/>
  <c r="C46" i="8" s="1"/>
  <c r="CB17" i="8"/>
  <c r="U46" i="8"/>
  <c r="H19" i="8"/>
  <c r="F46" i="8"/>
  <c r="G46" i="8"/>
  <c r="H45" i="8"/>
  <c r="I45" i="8"/>
  <c r="J44" i="8"/>
  <c r="H46" i="8"/>
  <c r="AG46" i="8"/>
  <c r="I46" i="8"/>
  <c r="K46" i="8"/>
  <c r="H18" i="8"/>
  <c r="J45" i="8"/>
  <c r="CD17" i="8"/>
  <c r="CB23" i="8"/>
  <c r="J46" i="8"/>
  <c r="N81" i="8" l="1"/>
  <c r="AG81" i="8" s="1"/>
  <c r="BE81" i="8"/>
  <c r="AS81" i="8"/>
  <c r="P81" i="8"/>
  <c r="BB81" i="8"/>
  <c r="J70" i="8"/>
  <c r="I70" i="8"/>
  <c r="K70" i="8"/>
  <c r="H70" i="8"/>
  <c r="I111" i="8"/>
  <c r="K111" i="8"/>
  <c r="H111" i="8"/>
  <c r="AG111" i="8"/>
  <c r="J111" i="8"/>
  <c r="J126" i="8"/>
  <c r="H126" i="8"/>
  <c r="K126" i="8"/>
  <c r="I126" i="8"/>
  <c r="U102" i="8"/>
  <c r="T102" i="8"/>
  <c r="S102" i="8"/>
  <c r="R102" i="8"/>
  <c r="AG102" i="8" s="1"/>
  <c r="S118" i="8"/>
  <c r="T118" i="8"/>
  <c r="U118" i="8"/>
  <c r="R118" i="8"/>
  <c r="AG118" i="8" s="1"/>
  <c r="AP39" i="8"/>
  <c r="L40" i="8"/>
  <c r="AP40" i="8"/>
  <c r="J42" i="8"/>
  <c r="I42" i="8"/>
  <c r="K42" i="8"/>
  <c r="S43" i="8"/>
  <c r="U43" i="8"/>
  <c r="T43" i="8"/>
  <c r="N125" i="8"/>
  <c r="AG125" i="8" s="1"/>
  <c r="BE125" i="8"/>
  <c r="BL125" i="8"/>
  <c r="M125" i="8" s="1"/>
  <c r="P125" i="8"/>
  <c r="BB125" i="8"/>
  <c r="O125" i="8"/>
  <c r="AS125" i="8"/>
  <c r="N117" i="8"/>
  <c r="AG117" i="8" s="1"/>
  <c r="BB117" i="8"/>
  <c r="BE117" i="8"/>
  <c r="BL117" i="8"/>
  <c r="M117" i="8" s="1"/>
  <c r="P117" i="8"/>
  <c r="AS117" i="8"/>
  <c r="O117" i="8"/>
  <c r="N113" i="8"/>
  <c r="BE113" i="8"/>
  <c r="P113" i="8"/>
  <c r="AS113" i="8"/>
  <c r="BB113" i="8"/>
  <c r="O113" i="8"/>
  <c r="BB105" i="8"/>
  <c r="BE105" i="8"/>
  <c r="P105" i="8"/>
  <c r="AS105" i="8"/>
  <c r="O105" i="8"/>
  <c r="N105" i="8"/>
  <c r="AG105" i="8" s="1"/>
  <c r="N101" i="8"/>
  <c r="AG101" i="8" s="1"/>
  <c r="AS101" i="8"/>
  <c r="BE101" i="8"/>
  <c r="P101" i="8"/>
  <c r="BL101" i="8"/>
  <c r="M101" i="8" s="1"/>
  <c r="O101" i="8"/>
  <c r="BB101" i="8"/>
  <c r="N97" i="8"/>
  <c r="AG97" i="8" s="1"/>
  <c r="AS97" i="8"/>
  <c r="BB97" i="8"/>
  <c r="P97" i="8"/>
  <c r="O97" i="8"/>
  <c r="BE97" i="8"/>
  <c r="N93" i="8"/>
  <c r="AG93" i="8" s="1"/>
  <c r="AS93" i="8"/>
  <c r="P93" i="8"/>
  <c r="BL93" i="8"/>
  <c r="M93" i="8" s="1"/>
  <c r="BB93" i="8"/>
  <c r="BE93" i="8"/>
  <c r="O93" i="8"/>
  <c r="N85" i="8"/>
  <c r="AG85" i="8" s="1"/>
  <c r="AS85" i="8"/>
  <c r="BL85" i="8"/>
  <c r="M85" i="8" s="1"/>
  <c r="BE85" i="8"/>
  <c r="P85" i="8"/>
  <c r="BB85" i="8"/>
  <c r="N77" i="8"/>
  <c r="AG77" i="8" s="1"/>
  <c r="AS77" i="8"/>
  <c r="P77" i="8"/>
  <c r="BE77" i="8"/>
  <c r="BB77" i="8"/>
  <c r="O77" i="8"/>
  <c r="N73" i="8"/>
  <c r="AG73" i="8" s="1"/>
  <c r="AS73" i="8"/>
  <c r="BE73" i="8"/>
  <c r="BB73" i="8"/>
  <c r="BL73" i="8"/>
  <c r="M73" i="8" s="1"/>
  <c r="P73" i="8"/>
  <c r="O73" i="8"/>
  <c r="BB69" i="8"/>
  <c r="AS69" i="8"/>
  <c r="N69" i="8"/>
  <c r="AG69" i="8" s="1"/>
  <c r="P69" i="8"/>
  <c r="BE69" i="8"/>
  <c r="O69" i="8"/>
  <c r="BB65" i="8"/>
  <c r="AS65" i="8"/>
  <c r="P65" i="8"/>
  <c r="O65" i="8"/>
  <c r="BL65" i="8"/>
  <c r="M65" i="8" s="1"/>
  <c r="BE65" i="8"/>
  <c r="N65" i="8"/>
  <c r="AG65" i="8" s="1"/>
  <c r="N61" i="8"/>
  <c r="AG61" i="8" s="1"/>
  <c r="P61" i="8"/>
  <c r="BB61" i="8"/>
  <c r="BE61" i="8"/>
  <c r="AS61" i="8"/>
  <c r="O61" i="8"/>
  <c r="BL61" i="8"/>
  <c r="M61" i="8" s="1"/>
  <c r="N57" i="8"/>
  <c r="AG57" i="8" s="1"/>
  <c r="BE57" i="8"/>
  <c r="AS57" i="8"/>
  <c r="BB57" i="8"/>
  <c r="P57" i="8"/>
  <c r="BL57" i="8"/>
  <c r="M57" i="8" s="1"/>
  <c r="O57" i="8"/>
  <c r="N53" i="8"/>
  <c r="AG53" i="8" s="1"/>
  <c r="P53" i="8"/>
  <c r="BE53" i="8"/>
  <c r="AS53" i="8"/>
  <c r="O53" i="8"/>
  <c r="BB53" i="8"/>
  <c r="BL53" i="8"/>
  <c r="M53" i="8" s="1"/>
  <c r="N49" i="8"/>
  <c r="AG49" i="8" s="1"/>
  <c r="AS49" i="8"/>
  <c r="BB49" i="8"/>
  <c r="P49" i="8"/>
  <c r="BE49" i="8"/>
  <c r="AS43" i="8"/>
  <c r="BE43" i="8"/>
  <c r="BB43" i="8"/>
  <c r="P43" i="8"/>
  <c r="N43" i="8"/>
  <c r="AP123" i="8"/>
  <c r="AP122" i="8"/>
  <c r="L123" i="8"/>
  <c r="L96" i="8"/>
  <c r="AP96" i="8"/>
  <c r="AP95" i="8"/>
  <c r="L83" i="8"/>
  <c r="AP82" i="8"/>
  <c r="AP83" i="8"/>
  <c r="L60" i="8"/>
  <c r="AP60" i="8"/>
  <c r="AP59" i="8"/>
  <c r="L49" i="8"/>
  <c r="AP49" i="8"/>
  <c r="AP48" i="8"/>
  <c r="B98" i="8"/>
  <c r="AO98" i="8"/>
  <c r="AO97" i="8"/>
  <c r="B56" i="8"/>
  <c r="AO56" i="8"/>
  <c r="AO55" i="8"/>
  <c r="I59" i="8"/>
  <c r="H59" i="8"/>
  <c r="K59" i="8"/>
  <c r="J59" i="8"/>
  <c r="I99" i="8"/>
  <c r="K99" i="8"/>
  <c r="J99" i="8"/>
  <c r="H99" i="8"/>
  <c r="U58" i="8"/>
  <c r="T58" i="8"/>
  <c r="S58" i="8"/>
  <c r="R58" i="8"/>
  <c r="AG58" i="8" s="1"/>
  <c r="U70" i="8"/>
  <c r="T70" i="8"/>
  <c r="S70" i="8"/>
  <c r="R70" i="8"/>
  <c r="AG70" i="8" s="1"/>
  <c r="U86" i="8"/>
  <c r="T86" i="8"/>
  <c r="R86" i="8"/>
  <c r="AG86" i="8" s="1"/>
  <c r="S86" i="8"/>
  <c r="N19" i="8" s="1"/>
  <c r="D26" i="8" s="1"/>
  <c r="B43" i="8"/>
  <c r="CE17" i="8" s="1"/>
  <c r="AO42" i="8"/>
  <c r="AP45" i="8"/>
  <c r="AP46" i="8"/>
  <c r="L46" i="8"/>
  <c r="L44" i="8"/>
  <c r="AP43" i="8"/>
  <c r="O85" i="8"/>
  <c r="AV99" i="8"/>
  <c r="O99" i="8"/>
  <c r="BL99" i="8"/>
  <c r="M99" i="8" s="1"/>
  <c r="N121" i="8"/>
  <c r="AG121" i="8" s="1"/>
  <c r="BE121" i="8"/>
  <c r="BB121" i="8"/>
  <c r="AS121" i="8"/>
  <c r="P121" i="8"/>
  <c r="O121" i="8"/>
  <c r="BB109" i="8"/>
  <c r="BL109" i="8"/>
  <c r="M109" i="8" s="1"/>
  <c r="N109" i="8"/>
  <c r="AG109" i="8" s="1"/>
  <c r="AS109" i="8"/>
  <c r="BE109" i="8"/>
  <c r="P109" i="8"/>
  <c r="O109" i="8"/>
  <c r="N89" i="8"/>
  <c r="AG89" i="8" s="1"/>
  <c r="AS89" i="8"/>
  <c r="BB89" i="8"/>
  <c r="O89" i="8"/>
  <c r="BE89" i="8"/>
  <c r="P89" i="8"/>
  <c r="AG42" i="8"/>
  <c r="R43" i="8"/>
  <c r="AG43" i="8" s="1"/>
  <c r="E39" i="8"/>
  <c r="BK39" i="8"/>
  <c r="C39" i="8" s="1"/>
  <c r="J38" i="8"/>
  <c r="AG38" i="8"/>
  <c r="K37" i="8"/>
  <c r="H37" i="8"/>
  <c r="AG37" i="8" s="1"/>
  <c r="I37" i="8"/>
  <c r="N18" i="8" s="1"/>
  <c r="AU87" i="8"/>
  <c r="BK87" i="8"/>
  <c r="C87" i="8" s="1"/>
  <c r="E87" i="8"/>
  <c r="AG116" i="8"/>
  <c r="AO45" i="8"/>
  <c r="T41" i="8"/>
  <c r="R41" i="8"/>
  <c r="AG41" i="8" s="1"/>
  <c r="I38" i="8"/>
  <c r="AV107" i="8"/>
  <c r="BL107" i="8"/>
  <c r="M107" i="8" s="1"/>
  <c r="O107" i="8"/>
  <c r="O98" i="8"/>
  <c r="BL98" i="8"/>
  <c r="M98" i="8" s="1"/>
  <c r="AV98" i="8"/>
  <c r="O110" i="8"/>
  <c r="BL110" i="8"/>
  <c r="M110" i="8" s="1"/>
  <c r="E61" i="8"/>
  <c r="BK61" i="8"/>
  <c r="C61" i="8" s="1"/>
  <c r="AU61" i="8"/>
  <c r="AO43" i="8"/>
  <c r="E41" i="8"/>
  <c r="BK41" i="8"/>
  <c r="C41" i="8" s="1"/>
  <c r="AP44" i="8"/>
  <c r="K38" i="8"/>
  <c r="J37" i="8"/>
  <c r="L43" i="8"/>
  <c r="AP42" i="8"/>
  <c r="AG39" i="8"/>
  <c r="E64" i="8"/>
  <c r="BK64" i="8"/>
  <c r="C64" i="8" s="1"/>
  <c r="AU122" i="8"/>
  <c r="BK122" i="8"/>
  <c r="C122" i="8" s="1"/>
  <c r="E122" i="8"/>
  <c r="AU121" i="8"/>
  <c r="E121" i="8"/>
  <c r="AU77" i="8"/>
  <c r="BK77" i="8"/>
  <c r="C77" i="8" s="1"/>
  <c r="E77" i="8"/>
  <c r="AO40" i="8"/>
  <c r="T40" i="8"/>
  <c r="BK38" i="8"/>
  <c r="C38" i="8" s="1"/>
  <c r="BK104" i="8"/>
  <c r="C104" i="8" s="1"/>
  <c r="E104" i="8"/>
  <c r="BK60" i="8"/>
  <c r="C60" i="8" s="1"/>
  <c r="E60" i="8"/>
  <c r="E62" i="8"/>
  <c r="BK62" i="8"/>
  <c r="C62" i="8" s="1"/>
  <c r="E126" i="8"/>
  <c r="BK126" i="8"/>
  <c r="C126" i="8" s="1"/>
  <c r="E103" i="8"/>
  <c r="BK103" i="8"/>
  <c r="C103" i="8" s="1"/>
  <c r="AU103" i="8"/>
  <c r="E63" i="8"/>
  <c r="AU63" i="8"/>
  <c r="BL77" i="8"/>
  <c r="M77" i="8" s="1"/>
  <c r="AV77" i="8"/>
  <c r="BL97" i="8"/>
  <c r="M97" i="8" s="1"/>
  <c r="AV97" i="8"/>
  <c r="BL113" i="8"/>
  <c r="M113" i="8" s="1"/>
  <c r="AV113" i="8"/>
  <c r="O72" i="8"/>
  <c r="BL72" i="8"/>
  <c r="M72" i="8" s="1"/>
  <c r="BL81" i="8"/>
  <c r="M81" i="8" s="1"/>
  <c r="O81" i="8"/>
  <c r="AV114" i="8"/>
  <c r="O114" i="8"/>
  <c r="BL114" i="8"/>
  <c r="M114" i="8" s="1"/>
  <c r="AG126" i="8"/>
  <c r="E49" i="8"/>
  <c r="AG47" i="8"/>
  <c r="AG113" i="8"/>
  <c r="AG115" i="8"/>
  <c r="E118" i="8"/>
  <c r="AU118" i="8"/>
  <c r="BK118" i="8"/>
  <c r="C118" i="8" s="1"/>
  <c r="BL54" i="8"/>
  <c r="M54" i="8" s="1"/>
  <c r="AV54" i="8"/>
  <c r="BL87" i="8"/>
  <c r="M87" i="8" s="1"/>
  <c r="AV87" i="8"/>
  <c r="O100" i="8"/>
  <c r="AV100" i="8"/>
  <c r="BK112" i="8"/>
  <c r="C112" i="8" s="1"/>
  <c r="E112" i="8"/>
  <c r="BK47" i="8"/>
  <c r="C47" i="8" s="1"/>
  <c r="E47" i="8"/>
  <c r="AU76" i="8"/>
  <c r="BK76" i="8"/>
  <c r="C76" i="8" s="1"/>
  <c r="E76" i="8"/>
  <c r="BK69" i="8"/>
  <c r="C69" i="8" s="1"/>
  <c r="E69" i="8"/>
  <c r="BK80" i="8"/>
  <c r="C80" i="8" s="1"/>
  <c r="E80" i="8"/>
  <c r="BL69" i="8"/>
  <c r="M69" i="8" s="1"/>
  <c r="AV69" i="8"/>
  <c r="BL89" i="8"/>
  <c r="M89" i="8" s="1"/>
  <c r="AV89" i="8"/>
  <c r="BL105" i="8"/>
  <c r="M105" i="8" s="1"/>
  <c r="AV105" i="8"/>
  <c r="BL121" i="8"/>
  <c r="M121" i="8" s="1"/>
  <c r="AV121" i="8"/>
  <c r="BL111" i="8"/>
  <c r="M111" i="8" s="1"/>
  <c r="AV111" i="8"/>
  <c r="O71" i="8"/>
  <c r="AV71" i="8"/>
  <c r="BL71" i="8"/>
  <c r="M71" i="8" s="1"/>
  <c r="O116" i="8"/>
  <c r="BL116" i="8"/>
  <c r="M116" i="8" s="1"/>
  <c r="AV116" i="8"/>
  <c r="AU73" i="8"/>
  <c r="E73" i="8"/>
  <c r="BK101" i="8"/>
  <c r="C101" i="8" s="1"/>
  <c r="AU101" i="8"/>
  <c r="AU57" i="8"/>
  <c r="BK57" i="8"/>
  <c r="C57" i="8" s="1"/>
  <c r="AU108" i="8"/>
  <c r="BK108" i="8"/>
  <c r="C108" i="8" s="1"/>
  <c r="AG71" i="8"/>
  <c r="AU54" i="8"/>
  <c r="BK85" i="8"/>
  <c r="C85" i="8" s="1"/>
  <c r="E54" i="8"/>
  <c r="BK65" i="8"/>
  <c r="C65" i="8" s="1"/>
  <c r="AS51" i="8"/>
  <c r="BB83" i="8"/>
  <c r="AS111" i="8"/>
  <c r="BB111" i="8"/>
  <c r="BB107" i="8"/>
  <c r="BE107" i="8"/>
  <c r="N103" i="8"/>
  <c r="AG103" i="8" s="1"/>
  <c r="BE103" i="8"/>
  <c r="AS103" i="8"/>
  <c r="BB103" i="8"/>
  <c r="N99" i="8"/>
  <c r="AG99" i="8" s="1"/>
  <c r="BE99" i="8"/>
  <c r="BB99" i="8"/>
  <c r="N91" i="8"/>
  <c r="AG91" i="8" s="1"/>
  <c r="BB91" i="8"/>
  <c r="N87" i="8"/>
  <c r="AG87" i="8" s="1"/>
  <c r="BB87" i="8"/>
  <c r="N79" i="8"/>
  <c r="AG79" i="8" s="1"/>
  <c r="BE79" i="8"/>
  <c r="N75" i="8"/>
  <c r="AG75" i="8" s="1"/>
  <c r="BB75" i="8"/>
  <c r="BB71" i="8"/>
  <c r="AS71" i="8"/>
  <c r="BE71" i="8"/>
  <c r="BB67" i="8"/>
  <c r="BE67" i="8"/>
  <c r="BB63" i="8"/>
  <c r="AS63" i="8"/>
  <c r="N59" i="8"/>
  <c r="AS59" i="8"/>
  <c r="N55" i="8"/>
  <c r="AG55" i="8" s="1"/>
  <c r="AS55" i="8"/>
  <c r="BE55" i="8"/>
  <c r="N47" i="8"/>
  <c r="AS47" i="8"/>
  <c r="AS23" i="8"/>
  <c r="BL42" i="8" l="1"/>
  <c r="M42" i="8" s="1"/>
  <c r="O42" i="8"/>
  <c r="AV42" i="8"/>
  <c r="BL40" i="8"/>
  <c r="M40" i="8" s="1"/>
  <c r="AV40" i="8"/>
  <c r="O40" i="8"/>
  <c r="E42" i="8"/>
  <c r="AU42" i="8"/>
  <c r="BK42" i="8"/>
  <c r="C42" i="8" s="1"/>
  <c r="AU97" i="8"/>
  <c r="BK97" i="8"/>
  <c r="C97" i="8" s="1"/>
  <c r="E97" i="8"/>
  <c r="AV49" i="8"/>
  <c r="O49" i="8"/>
  <c r="BL49" i="8"/>
  <c r="M49" i="8" s="1"/>
  <c r="AV95" i="8"/>
  <c r="O95" i="8"/>
  <c r="BL95" i="8"/>
  <c r="M95" i="8" s="1"/>
  <c r="AV122" i="8"/>
  <c r="O122" i="8"/>
  <c r="BL122" i="8"/>
  <c r="M122" i="8" s="1"/>
  <c r="CE15" i="8"/>
  <c r="CB24" i="8" s="1"/>
  <c r="BM79" i="8"/>
  <c r="BM43" i="8"/>
  <c r="BM88" i="8"/>
  <c r="BM85" i="8"/>
  <c r="BM125" i="8"/>
  <c r="BM37" i="8"/>
  <c r="BM103" i="8"/>
  <c r="BM60" i="8"/>
  <c r="BM109" i="8"/>
  <c r="BM114" i="8"/>
  <c r="BM111" i="8"/>
  <c r="BM52" i="8"/>
  <c r="BM68" i="8"/>
  <c r="BM84" i="8"/>
  <c r="BM104" i="8"/>
  <c r="BM50" i="8"/>
  <c r="BM99" i="8"/>
  <c r="BM57" i="8"/>
  <c r="BM90" i="8"/>
  <c r="BM97" i="8"/>
  <c r="BM80" i="8"/>
  <c r="BM56" i="8"/>
  <c r="BM82" i="8"/>
  <c r="BM44" i="8"/>
  <c r="BM66" i="8"/>
  <c r="BM49" i="8"/>
  <c r="BM124" i="8"/>
  <c r="BM71" i="8"/>
  <c r="BM91" i="8"/>
  <c r="BM40" i="8"/>
  <c r="BM105" i="8"/>
  <c r="BM87" i="8"/>
  <c r="BM38" i="8"/>
  <c r="BM120" i="8"/>
  <c r="BM119" i="8"/>
  <c r="BM41" i="8"/>
  <c r="BM53" i="8"/>
  <c r="BM94" i="8"/>
  <c r="BM48" i="8"/>
  <c r="BM123" i="8"/>
  <c r="BM121" i="8"/>
  <c r="BM126" i="8"/>
  <c r="BM73" i="8"/>
  <c r="BM108" i="8"/>
  <c r="BM75" i="8"/>
  <c r="BM70" i="8"/>
  <c r="BM110" i="8"/>
  <c r="BM61" i="8"/>
  <c r="BM107" i="8"/>
  <c r="BM45" i="8"/>
  <c r="BM86" i="8"/>
  <c r="BM58" i="8"/>
  <c r="BM78" i="8"/>
  <c r="BM55" i="8"/>
  <c r="BM92" i="8"/>
  <c r="BM122" i="8"/>
  <c r="BM118" i="8"/>
  <c r="BM77" i="8"/>
  <c r="BM63" i="8"/>
  <c r="BM76" i="8"/>
  <c r="BM95" i="8"/>
  <c r="BM65" i="8"/>
  <c r="BM46" i="8"/>
  <c r="BM72" i="8"/>
  <c r="BM54" i="8"/>
  <c r="BM81" i="8"/>
  <c r="BM93" i="8"/>
  <c r="BM112" i="8"/>
  <c r="BM39" i="8"/>
  <c r="BM47" i="8"/>
  <c r="BM62" i="8"/>
  <c r="BM102" i="8"/>
  <c r="BM59" i="8"/>
  <c r="BM74" i="8"/>
  <c r="BM98" i="8"/>
  <c r="BM67" i="8"/>
  <c r="BM89" i="8"/>
  <c r="BM64" i="8"/>
  <c r="BM100" i="8"/>
  <c r="BM69" i="8"/>
  <c r="BM101" i="8"/>
  <c r="BM116" i="8"/>
  <c r="BM106" i="8"/>
  <c r="BM115" i="8"/>
  <c r="BM113" i="8"/>
  <c r="BM42" i="8"/>
  <c r="BM83" i="8"/>
  <c r="BM117" i="8"/>
  <c r="BM96" i="8"/>
  <c r="BM51" i="8"/>
  <c r="G21" i="8"/>
  <c r="D25" i="8"/>
  <c r="O45" i="8"/>
  <c r="AV45" i="8"/>
  <c r="BL45" i="8"/>
  <c r="M45" i="8" s="1"/>
  <c r="O48" i="8"/>
  <c r="AV48" i="8"/>
  <c r="BL48" i="8"/>
  <c r="M48" i="8" s="1"/>
  <c r="H21" i="8"/>
  <c r="AU55" i="8"/>
  <c r="BK55" i="8"/>
  <c r="C55" i="8" s="1"/>
  <c r="E55" i="8"/>
  <c r="E98" i="8"/>
  <c r="BK98" i="8"/>
  <c r="C98" i="8" s="1"/>
  <c r="AU98" i="8"/>
  <c r="O83" i="8"/>
  <c r="BL83" i="8"/>
  <c r="M83" i="8" s="1"/>
  <c r="AV83" i="8"/>
  <c r="O96" i="8"/>
  <c r="AV96" i="8"/>
  <c r="BL96" i="8"/>
  <c r="M96" i="8" s="1"/>
  <c r="O123" i="8"/>
  <c r="AV123" i="8"/>
  <c r="BL123" i="8"/>
  <c r="M123" i="8" s="1"/>
  <c r="O39" i="8"/>
  <c r="AV39" i="8"/>
  <c r="BL39" i="8"/>
  <c r="M39" i="8" s="1"/>
  <c r="O44" i="8"/>
  <c r="AV44" i="8"/>
  <c r="BL44" i="8"/>
  <c r="M44" i="8" s="1"/>
  <c r="AV43" i="8"/>
  <c r="O43" i="8"/>
  <c r="BL43" i="8"/>
  <c r="M43" i="8" s="1"/>
  <c r="AV60" i="8"/>
  <c r="BL60" i="8"/>
  <c r="M60" i="8" s="1"/>
  <c r="O60" i="8"/>
  <c r="AG59" i="8"/>
  <c r="E40" i="8"/>
  <c r="AU40" i="8"/>
  <c r="BK40" i="8"/>
  <c r="C40" i="8" s="1"/>
  <c r="E43" i="8"/>
  <c r="AU43" i="8"/>
  <c r="BK43" i="8"/>
  <c r="C43" i="8" s="1"/>
  <c r="E45" i="8"/>
  <c r="BK45" i="8"/>
  <c r="C45" i="8" s="1"/>
  <c r="AU45" i="8"/>
  <c r="BL46" i="8"/>
  <c r="M46" i="8" s="1"/>
  <c r="O46" i="8"/>
  <c r="AV46" i="8"/>
  <c r="AU56" i="8"/>
  <c r="E56" i="8"/>
  <c r="BK56" i="8"/>
  <c r="C56" i="8" s="1"/>
  <c r="BL59" i="8"/>
  <c r="M59" i="8" s="1"/>
  <c r="AV59" i="8"/>
  <c r="O59" i="8"/>
  <c r="BL82" i="8"/>
  <c r="M82" i="8" s="1"/>
  <c r="AV82" i="8"/>
  <c r="O82" i="8"/>
  <c r="I21" i="8" l="1"/>
  <c r="CB12" i="8" s="1"/>
  <c r="D27" i="8"/>
</calcChain>
</file>

<file path=xl/sharedStrings.xml><?xml version="1.0" encoding="utf-8"?>
<sst xmlns="http://schemas.openxmlformats.org/spreadsheetml/2006/main" count="271" uniqueCount="171">
  <si>
    <t>Manufacturer:</t>
  </si>
  <si>
    <t>Engine Family:</t>
  </si>
  <si>
    <t>PLT Test Contact:</t>
  </si>
  <si>
    <t>Email Address:</t>
  </si>
  <si>
    <t>Phone #:</t>
  </si>
  <si>
    <t>PLT Engine Test Results</t>
  </si>
  <si>
    <t>Test</t>
  </si>
  <si>
    <t>Number</t>
  </si>
  <si>
    <t>Date</t>
  </si>
  <si>
    <t>Comments:</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</si>
  <si>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</si>
  <si>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</si>
  <si>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</si>
  <si>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</si>
  <si>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</si>
  <si>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</si>
  <si>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</si>
  <si>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</si>
  <si>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</si>
  <si>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</si>
  <si>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</si>
  <si>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</si>
  <si>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</si>
  <si>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</si>
  <si>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</si>
  <si>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</si>
  <si>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</si>
  <si>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</si>
  <si>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</si>
  <si>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</si>
  <si>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</si>
  <si>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</si>
  <si>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</si>
  <si>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</si>
  <si>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Test Comments</t>
  </si>
  <si>
    <t>yes</t>
  </si>
  <si>
    <t>no</t>
  </si>
  <si>
    <t>Invalid?</t>
  </si>
  <si>
    <t>Invalid</t>
  </si>
  <si>
    <t>Reason</t>
  </si>
  <si>
    <t>Failure</t>
  </si>
  <si>
    <t>Remedy</t>
  </si>
  <si>
    <t>Repairs</t>
  </si>
  <si>
    <t>Warnings</t>
  </si>
  <si>
    <t>Included</t>
  </si>
  <si>
    <t>Results</t>
  </si>
  <si>
    <t>Data</t>
  </si>
  <si>
    <t>Calculation</t>
  </si>
  <si>
    <t>Exists</t>
  </si>
  <si>
    <t>n</t>
  </si>
  <si>
    <t>t-value</t>
  </si>
  <si>
    <t>Size (n)</t>
  </si>
  <si>
    <t>Size (N)</t>
  </si>
  <si>
    <t>Requirement</t>
  </si>
  <si>
    <t>Met?</t>
  </si>
  <si>
    <t>Fail?</t>
  </si>
  <si>
    <t>Pass?</t>
  </si>
  <si>
    <t>Maximum Tests:</t>
  </si>
  <si>
    <t>HC+NOx (N-met?):</t>
  </si>
  <si>
    <t>CO (N-met?):</t>
  </si>
  <si>
    <t>CO?</t>
  </si>
  <si>
    <t>Current PLT Test Status:</t>
  </si>
  <si>
    <t>CO - Calculations</t>
  </si>
  <si>
    <t>Large SI</t>
  </si>
  <si>
    <t>Small SI</t>
  </si>
  <si>
    <t>Notes:</t>
  </si>
  <si>
    <t>HC+NOx - Calculations</t>
  </si>
  <si>
    <t>Quarterly Requirements Check</t>
  </si>
  <si>
    <t># Q1</t>
  </si>
  <si>
    <t># Q2</t>
  </si>
  <si>
    <t># Q3</t>
  </si>
  <si>
    <t># Q4</t>
  </si>
  <si>
    <t>year</t>
  </si>
  <si>
    <t>month</t>
  </si>
  <si>
    <t xml:space="preserve">day </t>
  </si>
  <si>
    <t>q1</t>
  </si>
  <si>
    <t>q2</t>
  </si>
  <si>
    <t>q3</t>
  </si>
  <si>
    <t>q4</t>
  </si>
  <si>
    <t>Marine SI</t>
  </si>
  <si>
    <t>HIDDEN FIELDS</t>
  </si>
  <si>
    <t>Is this a carry-over engine family?</t>
  </si>
  <si>
    <t>Time</t>
  </si>
  <si>
    <t>CALC N</t>
  </si>
  <si>
    <t>g/bhp-hr</t>
  </si>
  <si>
    <t>g/kW-hr</t>
  </si>
  <si>
    <t>Projected Annual Production Volume:</t>
  </si>
  <si>
    <t>Carryover?</t>
  </si>
  <si>
    <t>HC</t>
  </si>
  <si>
    <t xml:space="preserve">Initial </t>
  </si>
  <si>
    <t>Final</t>
  </si>
  <si>
    <t>HC?</t>
  </si>
  <si>
    <t>CO (passing status?)</t>
  </si>
  <si>
    <t>CO Emission Limit/FEL</t>
  </si>
  <si>
    <t>CO Det. Factor</t>
  </si>
  <si>
    <t>HC+NOx Det. Factor</t>
  </si>
  <si>
    <t>HC+NOx Emission Limit/FEL</t>
  </si>
  <si>
    <t>Rounded Result</t>
  </si>
  <si>
    <t>Det. Result</t>
  </si>
  <si>
    <t>CO Test #</t>
  </si>
  <si>
    <t>CO Binary</t>
  </si>
  <si>
    <t>HC+NOx Binary</t>
  </si>
  <si>
    <t>CO Det. Factor Type</t>
  </si>
  <si>
    <t>HC+NOx Det. Factor Type</t>
  </si>
  <si>
    <t>Additive</t>
  </si>
  <si>
    <t>Multiplicative</t>
  </si>
  <si>
    <t>Production Period</t>
  </si>
  <si>
    <t>From:</t>
  </si>
  <si>
    <t>To:</t>
  </si>
  <si>
    <t xml:space="preserve"> </t>
  </si>
  <si>
    <t>t-value CO</t>
  </si>
  <si>
    <t>t-value HC+NOx</t>
  </si>
  <si>
    <t>Final or</t>
  </si>
  <si>
    <t>Initial?</t>
  </si>
  <si>
    <t>final</t>
  </si>
  <si>
    <t>N/A</t>
  </si>
  <si>
    <t>initial</t>
  </si>
  <si>
    <t>HC+NOx (passing status?)</t>
  </si>
  <si>
    <t>HC+NOx Test #</t>
  </si>
  <si>
    <t>EFName</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</si>
  <si>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</si>
  <si>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</si>
  <si>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</si>
  <si>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</si>
  <si>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</si>
  <si>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</si>
  <si>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</si>
  <si>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</si>
  <si>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</si>
  <si>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</si>
  <si>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</si>
  <si>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</si>
  <si>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</si>
  <si>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</si>
  <si>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</si>
  <si>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</si>
  <si>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</si>
  <si>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</si>
  <si>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</si>
  <si>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III</t>
  </si>
  <si>
    <t>IV</t>
  </si>
  <si>
    <t>V</t>
  </si>
  <si>
    <t>Period</t>
  </si>
  <si>
    <t>Current Period:</t>
  </si>
  <si>
    <t>Number of Test Periods</t>
  </si>
  <si>
    <t>Part 91</t>
  </si>
  <si>
    <t>Part 1045</t>
  </si>
  <si>
    <t>Outboard &amp; Personnel Watercraft</t>
  </si>
  <si>
    <t>Sterndrive/Inboard</t>
  </si>
  <si>
    <t>United States</t>
  </si>
  <si>
    <t>Office of Transportation and Air Quality</t>
  </si>
  <si>
    <t>Manufacturer Notes</t>
  </si>
  <si>
    <t xml:space="preserve">Approval Expires on </t>
  </si>
  <si>
    <t>Manufacturer Production Line Testing Report for Marine Spark Ignition Engines</t>
  </si>
  <si>
    <t>EPA Form  5900-91</t>
  </si>
  <si>
    <t xml:space="preserve">Manufacturer Data Submission Template -- INSTRUCTIONS </t>
  </si>
  <si>
    <t>Basic Information</t>
  </si>
  <si>
    <t>Submission Date</t>
  </si>
  <si>
    <t>Calculated Results Data</t>
  </si>
  <si>
    <t>PASSING STATUS</t>
  </si>
  <si>
    <t>EPA</t>
  </si>
  <si>
    <t>APPROVED</t>
  </si>
  <si>
    <t>Environmental Protection Agency</t>
  </si>
  <si>
    <t>Pre-approved reduced sample size*:</t>
  </si>
  <si>
    <t>*If "Pre-approved reduced sample size" is left blank, minimum required sample size is</t>
  </si>
  <si>
    <r>
      <t xml:space="preserve">the lesser of one plus the </t>
    </r>
    <r>
      <rPr>
        <b/>
        <sz val="10"/>
        <color indexed="10"/>
        <rFont val="Arial"/>
        <family val="2"/>
      </rPr>
      <t xml:space="preserve">number of test periods </t>
    </r>
    <r>
      <rPr>
        <sz val="10"/>
        <color indexed="10"/>
        <rFont val="Arial"/>
        <family val="2"/>
      </rPr>
      <t>and</t>
    </r>
    <r>
      <rPr>
        <b/>
        <sz val="10"/>
        <color indexed="10"/>
        <rFont val="Arial"/>
        <family val="2"/>
      </rPr>
      <t xml:space="preserve"> 1% of the projected</t>
    </r>
  </si>
  <si>
    <r>
      <t xml:space="preserve">and </t>
    </r>
    <r>
      <rPr>
        <b/>
        <sz val="10"/>
        <color indexed="10"/>
        <rFont val="Arial"/>
        <family val="2"/>
      </rPr>
      <t>1% of projected production.</t>
    </r>
  </si>
  <si>
    <r>
      <rPr>
        <b/>
        <sz val="10"/>
        <color indexed="10"/>
        <rFont val="Arial"/>
        <family val="2"/>
      </rPr>
      <t>production</t>
    </r>
    <r>
      <rPr>
        <sz val="10"/>
        <color indexed="10"/>
        <rFont val="Arial"/>
        <family val="2"/>
      </rPr>
      <t xml:space="preserve">. For carry-over families, it is the lesser of the </t>
    </r>
    <r>
      <rPr>
        <b/>
        <sz val="10"/>
        <color indexed="10"/>
        <rFont val="Arial"/>
        <family val="2"/>
      </rPr>
      <t xml:space="preserve">number of test periods </t>
    </r>
  </si>
  <si>
    <t>Last Revision: August 2010    Version Number: 4.5</t>
  </si>
  <si>
    <t>OMB No. 2060-0338</t>
  </si>
  <si>
    <t>This collection of information is approved by OMB under the Paperwork Reduction Act, 44 U.S.C. 3501 et seq. (OMB Control No. 2060-0338). Responses to this collection of information are mandatory (40 CFR 1045). An agency may not conduct or sponsor, and a person is not required to respond to, a collection of information unless it displays a currently valid OMB control number. The public reporting and recordkeeping burden for this collection of information is estimated to be 12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</si>
</sst>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m/d/yy;@"/>
    <numFmt numFmtId="165" formatCode="#,##0.0_);\(#,##0.0\)"/>
    <numFmt numFmtId="166" formatCode="#,##0.000"/>
    <numFmt numFmtId="167" formatCode="0.0%"/>
    <numFmt numFmtId="168" formatCode="h:mm;@"/>
    <numFmt numFmtId="169" formatCode="0.0"/>
    <numFmt numFmtId="170" formatCode="0.000"/>
  </numFmts>
  <fonts count="56" x14ac:knownFonts="1">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color indexed="10"/>
      <name val="Arial"/>
      <family val="2"/>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8"/>
      <color indexed="8"/>
      <name val="Arial"/>
      <family val="2"/>
    </font>
    <font>
      <b/>
      <sz val="10"/>
      <color indexed="9"/>
      <name val="Arial"/>
      <family val="2"/>
    </font>
    <font>
      <sz val="12"/>
      <color indexed="9"/>
      <name val="Arial"/>
      <family val="2"/>
    </font>
    <font>
      <sz val="12"/>
      <name val="Arial"/>
      <family val="2"/>
    </font>
    <font>
      <b/>
      <sz val="12"/>
      <color indexed="18"/>
      <name val="Arial"/>
      <family val="2"/>
    </font>
    <font>
      <b/>
      <sz val="12"/>
      <color indexed="12"/>
      <name val="Arial"/>
      <family val="2"/>
    </font>
    <font>
      <b/>
      <sz val="14"/>
      <name val="Arial"/>
      <family val="2"/>
    </font>
    <font>
      <sz val="10"/>
      <color indexed="10"/>
      <name val="Arial"/>
      <family val="2"/>
    </font>
    <font>
      <sz val="10"/>
      <color indexed="10"/>
      <name val="Arial"/>
      <family val="2"/>
    </font>
    <font>
      <sz val="10"/>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0" fillId="0" borderId="0"/>
    <xf numFmtId="0" fontId="10" fillId="0" borderId="0"/>
    <xf numFmtId="0" fontId="1"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34" fillId="20"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cellStyleXfs>
  <cellXfs count="276">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xf numFmtId="0" fontId="9" fillId="0" borderId="0" xfId="0" applyFont="1" applyFill="1" applyBorder="1" applyAlignment="1">
      <alignment horizontal="center"/>
    </xf>
    <xf numFmtId="0" fontId="9" fillId="0" borderId="0" xfId="0" applyFont="1" applyFill="1" applyAlignment="1">
      <alignment horizontal="center"/>
    </xf>
    <xf numFmtId="0" fontId="5" fillId="0" borderId="0" xfId="0" applyFont="1" applyFill="1"/>
    <xf numFmtId="0" fontId="0" fillId="24" borderId="0" xfId="0" applyFill="1"/>
    <xf numFmtId="0" fontId="3" fillId="24" borderId="0" xfId="0" applyFont="1" applyFill="1"/>
    <xf numFmtId="0" fontId="9"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2" fillId="24" borderId="0" xfId="0" applyFont="1" applyFill="1"/>
    <xf numFmtId="0" fontId="9" fillId="24" borderId="0" xfId="0" applyFont="1" applyFill="1" applyAlignment="1">
      <alignment horizontal="center"/>
    </xf>
    <xf numFmtId="0" fontId="9"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164" fontId="2" fillId="0" borderId="12" xfId="0" applyNumberFormat="1" applyFont="1" applyFill="1" applyBorder="1" applyAlignment="1" applyProtection="1">
      <alignment horizontal="center"/>
      <protection locked="0"/>
    </xf>
    <xf numFmtId="0" fontId="2" fillId="0" borderId="12" xfId="0" applyFont="1" applyFill="1" applyBorder="1" applyAlignment="1" applyProtection="1">
      <alignment horizontal="center"/>
      <protection locked="0"/>
    </xf>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10" fillId="0" borderId="0" xfId="0" applyNumberFormat="1" applyFont="1" applyFill="1" applyBorder="1" applyProtection="1">
      <protection hidden="1"/>
    </xf>
    <xf numFmtId="14" fontId="0" fillId="0" borderId="0" xfId="0" applyNumberFormat="1"/>
    <xf numFmtId="167" fontId="0" fillId="0" borderId="0" xfId="0" applyNumberFormat="1"/>
    <xf numFmtId="0" fontId="3" fillId="0" borderId="12" xfId="0" applyFont="1" applyBorder="1" applyAlignment="1">
      <alignment horizontal="center"/>
    </xf>
    <xf numFmtId="49" fontId="0" fillId="24" borderId="0" xfId="0" applyNumberFormat="1" applyFill="1"/>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6"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168" fontId="2" fillId="0" borderId="12" xfId="0" applyNumberFormat="1" applyFont="1" applyFill="1" applyBorder="1" applyAlignment="1" applyProtection="1">
      <alignment horizontal="center"/>
      <protection locked="0"/>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38" fontId="2" fillId="24" borderId="0" xfId="0" applyNumberFormat="1" applyFont="1" applyFill="1" applyBorder="1" applyAlignment="1" applyProtection="1">
      <alignment horizontal="left"/>
      <protection locked="0"/>
    </xf>
    <xf numFmtId="0" fontId="2" fillId="0" borderId="15" xfId="0" applyFont="1" applyFill="1" applyBorder="1" applyAlignment="1" applyProtection="1">
      <alignment horizontal="center"/>
      <protection locked="0"/>
    </xf>
    <xf numFmtId="0" fontId="2" fillId="0" borderId="16"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0" fontId="3" fillId="25" borderId="12" xfId="0" applyFont="1" applyFill="1" applyBorder="1"/>
    <xf numFmtId="0" fontId="9" fillId="24" borderId="0" xfId="0" applyFont="1" applyFill="1" applyBorder="1" applyAlignment="1"/>
    <xf numFmtId="14" fontId="2" fillId="24" borderId="0" xfId="0" applyNumberFormat="1" applyFont="1" applyFill="1" applyBorder="1"/>
    <xf numFmtId="0" fontId="17" fillId="24" borderId="0" xfId="0" applyFont="1" applyFill="1" applyBorder="1" applyAlignment="1"/>
    <xf numFmtId="14" fontId="0" fillId="25" borderId="0" xfId="0" applyNumberFormat="1" applyFill="1"/>
    <xf numFmtId="0" fontId="9" fillId="24" borderId="0" xfId="0" applyFont="1" applyFill="1" applyBorder="1" applyAlignment="1">
      <alignment horizontal="center" wrapText="1"/>
    </xf>
    <xf numFmtId="0" fontId="2" fillId="0" borderId="17" xfId="0" applyFont="1" applyFill="1" applyBorder="1" applyAlignment="1" applyProtection="1">
      <alignment horizontal="center"/>
      <protection locked="0"/>
    </xf>
    <xf numFmtId="0" fontId="2" fillId="0" borderId="16" xfId="0" applyFont="1" applyFill="1" applyBorder="1"/>
    <xf numFmtId="14" fontId="18" fillId="26" borderId="16" xfId="0" applyNumberFormat="1" applyFont="1" applyFill="1" applyBorder="1" applyAlignment="1" applyProtection="1">
      <protection locked="0"/>
    </xf>
    <xf numFmtId="0" fontId="0" fillId="24" borderId="0" xfId="0" applyFill="1" applyAlignment="1"/>
    <xf numFmtId="1" fontId="0" fillId="25" borderId="0" xfId="0" applyNumberFormat="1" applyFill="1"/>
    <xf numFmtId="0" fontId="9" fillId="24" borderId="0" xfId="0" applyFont="1" applyFill="1" applyBorder="1" applyAlignment="1">
      <alignment wrapText="1"/>
    </xf>
    <xf numFmtId="0" fontId="9" fillId="24" borderId="0" xfId="0" applyFont="1" applyFill="1" applyBorder="1" applyAlignment="1">
      <alignment horizontal="left"/>
    </xf>
    <xf numFmtId="0" fontId="18" fillId="26" borderId="16" xfId="0" applyFont="1" applyFill="1" applyBorder="1" applyAlignment="1" applyProtection="1">
      <protection locked="0"/>
    </xf>
    <xf numFmtId="0" fontId="18" fillId="24" borderId="0" xfId="0" applyNumberFormat="1" applyFont="1" applyFill="1" applyBorder="1" applyAlignment="1" applyProtection="1">
      <protection locked="0"/>
    </xf>
    <xf numFmtId="0" fontId="2" fillId="24" borderId="0" xfId="0" applyFont="1" applyFill="1" applyAlignment="1"/>
    <xf numFmtId="0" fontId="19" fillId="0" borderId="0" xfId="0" applyFont="1" applyAlignment="1">
      <alignment horizontal="center"/>
    </xf>
    <xf numFmtId="0" fontId="10" fillId="0" borderId="0" xfId="0" applyFont="1"/>
    <xf numFmtId="38" fontId="10" fillId="0" borderId="0" xfId="0" applyNumberFormat="1" applyFont="1"/>
    <xf numFmtId="2" fontId="10" fillId="0" borderId="0" xfId="0" applyNumberFormat="1" applyFont="1"/>
    <xf numFmtId="14" fontId="10" fillId="0" borderId="0" xfId="0" applyNumberFormat="1" applyFont="1"/>
    <xf numFmtId="169" fontId="10" fillId="0" borderId="0" xfId="0" applyNumberFormat="1" applyFont="1"/>
    <xf numFmtId="1" fontId="10" fillId="0" borderId="0" xfId="0" applyNumberFormat="1" applyFont="1"/>
    <xf numFmtId="0" fontId="0" fillId="25" borderId="0" xfId="0" applyFill="1" applyBorder="1"/>
    <xf numFmtId="0" fontId="10" fillId="25" borderId="0" xfId="0" applyFont="1" applyFill="1"/>
    <xf numFmtId="0" fontId="2" fillId="24" borderId="16" xfId="0" applyFont="1" applyFill="1" applyBorder="1" applyAlignment="1" applyProtection="1">
      <alignment horizontal="center"/>
      <protection hidden="1"/>
    </xf>
    <xf numFmtId="0" fontId="0" fillId="26" borderId="16" xfId="0" applyNumberFormat="1" applyFill="1" applyBorder="1" applyProtection="1">
      <protection locked="0"/>
    </xf>
    <xf numFmtId="0" fontId="2" fillId="0" borderId="12" xfId="0" applyNumberFormat="1" applyFont="1" applyFill="1" applyBorder="1" applyAlignment="1" applyProtection="1">
      <alignment horizontal="center"/>
      <protection locked="0"/>
    </xf>
    <xf numFmtId="0" fontId="2" fillId="0" borderId="18" xfId="0" applyFont="1" applyFill="1" applyBorder="1" applyAlignment="1" applyProtection="1">
      <alignment horizontal="center"/>
      <protection locked="0"/>
    </xf>
    <xf numFmtId="0" fontId="18" fillId="26" borderId="12" xfId="0" applyFont="1" applyFill="1" applyBorder="1" applyAlignment="1" applyProtection="1">
      <alignment horizontal="center"/>
      <protection locked="0"/>
    </xf>
    <xf numFmtId="49" fontId="2" fillId="0" borderId="12" xfId="0" applyNumberFormat="1"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0" fontId="2" fillId="0" borderId="18" xfId="0" applyNumberFormat="1" applyFont="1" applyFill="1" applyBorder="1" applyAlignment="1" applyProtection="1">
      <alignment horizontal="center"/>
      <protection locked="0"/>
    </xf>
    <xf numFmtId="0" fontId="0" fillId="24" borderId="0" xfId="0" applyFill="1" applyAlignment="1">
      <alignment horizontal="center"/>
    </xf>
    <xf numFmtId="0" fontId="2" fillId="24" borderId="10" xfId="0" applyFont="1" applyFill="1" applyBorder="1" applyAlignment="1">
      <alignment horizontal="center"/>
    </xf>
    <xf numFmtId="0" fontId="2" fillId="24" borderId="0" xfId="0" applyFont="1" applyFill="1" applyBorder="1" applyAlignment="1">
      <alignment horizontal="center"/>
    </xf>
    <xf numFmtId="4" fontId="2" fillId="24" borderId="0" xfId="0" applyNumberFormat="1" applyFont="1" applyFill="1" applyBorder="1" applyAlignment="1">
      <alignment horizontal="center"/>
    </xf>
    <xf numFmtId="166" fontId="2" fillId="24" borderId="0" xfId="0" applyNumberFormat="1" applyFont="1" applyFill="1" applyBorder="1" applyAlignment="1">
      <alignment horizontal="center"/>
    </xf>
    <xf numFmtId="3" fontId="2" fillId="24" borderId="0" xfId="0" applyNumberFormat="1" applyFont="1" applyFill="1" applyBorder="1" applyAlignment="1">
      <alignment horizontal="center"/>
    </xf>
    <xf numFmtId="3" fontId="2" fillId="24" borderId="11" xfId="0" applyNumberFormat="1" applyFont="1" applyFill="1" applyBorder="1" applyAlignment="1">
      <alignment horizontal="center"/>
    </xf>
    <xf numFmtId="0" fontId="2" fillId="24" borderId="18" xfId="0" applyFont="1" applyFill="1" applyBorder="1" applyAlignment="1">
      <alignment horizontal="center"/>
    </xf>
    <xf numFmtId="4" fontId="2" fillId="24" borderId="12" xfId="0" applyNumberFormat="1" applyFont="1" applyFill="1" applyBorder="1" applyAlignment="1">
      <alignment horizontal="center"/>
    </xf>
    <xf numFmtId="166" fontId="2" fillId="24" borderId="12" xfId="0" applyNumberFormat="1" applyFont="1" applyFill="1" applyBorder="1" applyAlignment="1">
      <alignment horizontal="center"/>
    </xf>
    <xf numFmtId="3" fontId="2" fillId="24" borderId="12" xfId="0" applyNumberFormat="1" applyFont="1" applyFill="1" applyBorder="1" applyAlignment="1">
      <alignment horizontal="center"/>
    </xf>
    <xf numFmtId="3" fontId="2" fillId="24" borderId="17" xfId="0" applyNumberFormat="1" applyFont="1" applyFill="1" applyBorder="1" applyAlignment="1">
      <alignment horizontal="center"/>
    </xf>
    <xf numFmtId="169" fontId="2" fillId="24" borderId="12" xfId="0" applyNumberFormat="1" applyFont="1" applyFill="1" applyBorder="1" applyAlignment="1" applyProtection="1">
      <alignment horizontal="center"/>
    </xf>
    <xf numFmtId="170" fontId="2" fillId="24" borderId="12" xfId="0" applyNumberFormat="1" applyFont="1" applyFill="1" applyBorder="1" applyAlignment="1" applyProtection="1">
      <alignment horizontal="center"/>
    </xf>
    <xf numFmtId="0" fontId="0" fillId="0" borderId="0" xfId="0" applyNumberFormat="1"/>
    <xf numFmtId="0" fontId="18" fillId="0" borderId="0" xfId="0" applyFont="1" applyProtection="1"/>
    <xf numFmtId="0" fontId="38" fillId="27" borderId="0" xfId="0" applyFont="1" applyFill="1" applyProtection="1"/>
    <xf numFmtId="0" fontId="18" fillId="0" borderId="0" xfId="0" applyFont="1" applyFill="1" applyProtection="1"/>
    <xf numFmtId="0" fontId="38" fillId="24" borderId="0" xfId="0" applyFont="1" applyFill="1" applyProtection="1"/>
    <xf numFmtId="0" fontId="42" fillId="28" borderId="0" xfId="0" applyFont="1" applyFill="1" applyProtection="1"/>
    <xf numFmtId="0" fontId="43" fillId="28" borderId="0" xfId="0" applyFont="1" applyFill="1" applyProtection="1"/>
    <xf numFmtId="0" fontId="38" fillId="28" borderId="0" xfId="0" applyFont="1" applyFill="1" applyProtection="1"/>
    <xf numFmtId="0" fontId="44" fillId="28" borderId="0" xfId="0" applyFont="1" applyFill="1" applyProtection="1"/>
    <xf numFmtId="22" fontId="44"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0" fillId="24" borderId="0" xfId="0" applyFill="1" applyBorder="1" applyAlignment="1" applyProtection="1">
      <alignment vertical="top" wrapText="1"/>
      <protection locked="0"/>
    </xf>
    <xf numFmtId="0" fontId="18" fillId="24" borderId="0" xfId="0" applyFont="1" applyFill="1" applyProtection="1"/>
    <xf numFmtId="0" fontId="3" fillId="24" borderId="0" xfId="0" applyFont="1" applyFill="1" applyBorder="1" applyAlignment="1">
      <alignment horizontal="center" wrapText="1"/>
    </xf>
    <xf numFmtId="0" fontId="10" fillId="24" borderId="0" xfId="0" applyFont="1" applyFill="1" applyBorder="1" applyAlignment="1"/>
    <xf numFmtId="0" fontId="3" fillId="24" borderId="0" xfId="0" applyFont="1" applyFill="1" applyBorder="1" applyAlignment="1"/>
    <xf numFmtId="0" fontId="3" fillId="24" borderId="0" xfId="0" applyFont="1" applyFill="1" applyAlignment="1">
      <alignment horizontal="left"/>
    </xf>
    <xf numFmtId="164" fontId="3" fillId="24" borderId="0" xfId="0" applyNumberFormat="1" applyFont="1" applyFill="1"/>
    <xf numFmtId="0" fontId="3" fillId="24" borderId="0" xfId="0" applyFont="1" applyFill="1" applyAlignment="1">
      <alignment horizontal="center"/>
    </xf>
    <xf numFmtId="0" fontId="2" fillId="24" borderId="0" xfId="0" applyFont="1" applyFill="1" applyBorder="1" applyAlignment="1" applyProtection="1">
      <alignment horizontal="left" vertical="top" wrapText="1"/>
      <protection locked="0"/>
    </xf>
    <xf numFmtId="0" fontId="45" fillId="24" borderId="0" xfId="0" applyFont="1" applyFill="1" applyAlignment="1">
      <alignment horizontal="left"/>
    </xf>
    <xf numFmtId="0" fontId="2" fillId="24" borderId="0" xfId="0" applyFont="1" applyFill="1" applyBorder="1" applyAlignment="1">
      <alignment horizontal="left" vertical="top" wrapText="1"/>
    </xf>
    <xf numFmtId="0" fontId="3" fillId="29" borderId="19" xfId="0" applyFont="1" applyFill="1" applyBorder="1" applyAlignment="1">
      <alignment horizontal="center"/>
    </xf>
    <xf numFmtId="0" fontId="3" fillId="29" borderId="20" xfId="0" applyFont="1" applyFill="1" applyBorder="1" applyAlignment="1">
      <alignment horizontal="center"/>
    </xf>
    <xf numFmtId="0" fontId="3" fillId="29" borderId="14" xfId="0" applyFont="1" applyFill="1" applyBorder="1" applyAlignment="1">
      <alignment horizontal="center"/>
    </xf>
    <xf numFmtId="0" fontId="3" fillId="29" borderId="0" xfId="0" applyFont="1" applyFill="1" applyBorder="1" applyAlignment="1">
      <alignment horizontal="center" wrapText="1"/>
    </xf>
    <xf numFmtId="0" fontId="10" fillId="29" borderId="0" xfId="0" applyFont="1" applyFill="1"/>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8" xfId="0" applyFont="1" applyFill="1" applyBorder="1" applyAlignment="1">
      <alignment horizontal="center"/>
    </xf>
    <xf numFmtId="0" fontId="3" fillId="29" borderId="12" xfId="0" applyFont="1" applyFill="1" applyBorder="1" applyAlignment="1">
      <alignment horizontal="center"/>
    </xf>
    <xf numFmtId="0" fontId="3" fillId="29" borderId="18" xfId="0" applyFont="1" applyFill="1" applyBorder="1" applyAlignment="1">
      <alignment horizontal="center" wrapText="1"/>
    </xf>
    <xf numFmtId="0" fontId="3" fillId="29" borderId="17" xfId="0" applyFont="1" applyFill="1" applyBorder="1" applyAlignment="1">
      <alignment horizontal="center"/>
    </xf>
    <xf numFmtId="0" fontId="0" fillId="24" borderId="19" xfId="0" applyFill="1" applyBorder="1"/>
    <xf numFmtId="0" fontId="0" fillId="24" borderId="20" xfId="0" applyFill="1" applyBorder="1"/>
    <xf numFmtId="0" fontId="42" fillId="28" borderId="0" xfId="0" applyFont="1" applyFill="1" applyAlignment="1" applyProtection="1"/>
    <xf numFmtId="0" fontId="13" fillId="24" borderId="0" xfId="0" applyFont="1" applyFill="1"/>
    <xf numFmtId="0" fontId="6" fillId="24" borderId="0" xfId="0" applyFont="1" applyFill="1"/>
    <xf numFmtId="22" fontId="0" fillId="24" borderId="0" xfId="0" applyNumberFormat="1" applyFill="1"/>
    <xf numFmtId="0" fontId="14" fillId="24" borderId="0" xfId="0" applyFont="1" applyFill="1"/>
    <xf numFmtId="0" fontId="4" fillId="24" borderId="0" xfId="0" applyFont="1" applyFill="1"/>
    <xf numFmtId="0" fontId="5" fillId="24" borderId="0" xfId="0" applyFont="1" applyFill="1"/>
    <xf numFmtId="4" fontId="2" fillId="24" borderId="0" xfId="0" applyNumberFormat="1" applyFont="1" applyFill="1" applyBorder="1" applyProtection="1"/>
    <xf numFmtId="0" fontId="0" fillId="24" borderId="0" xfId="0" applyFill="1" applyProtection="1"/>
    <xf numFmtId="0" fontId="3" fillId="24" borderId="10" xfId="0" applyFont="1" applyFill="1" applyBorder="1"/>
    <xf numFmtId="0" fontId="3" fillId="24" borderId="0" xfId="0" applyFont="1" applyFill="1" applyBorder="1"/>
    <xf numFmtId="0" fontId="2" fillId="24" borderId="10" xfId="0" applyFont="1" applyFill="1" applyBorder="1"/>
    <xf numFmtId="0" fontId="8" fillId="24" borderId="0" xfId="0" applyFont="1" applyFill="1" applyBorder="1"/>
    <xf numFmtId="0" fontId="2" fillId="24" borderId="11" xfId="0" applyFont="1" applyFill="1" applyBorder="1"/>
    <xf numFmtId="0" fontId="2" fillId="24" borderId="18" xfId="0" applyFont="1" applyFill="1" applyBorder="1"/>
    <xf numFmtId="0" fontId="8" fillId="24" borderId="12" xfId="0" applyFont="1" applyFill="1" applyBorder="1"/>
    <xf numFmtId="0" fontId="2" fillId="24" borderId="12" xfId="0" applyFont="1" applyFill="1" applyBorder="1"/>
    <xf numFmtId="0" fontId="2" fillId="24" borderId="17" xfId="0" applyFont="1" applyFill="1" applyBorder="1"/>
    <xf numFmtId="0" fontId="3" fillId="29" borderId="19" xfId="0" applyFont="1" applyFill="1" applyBorder="1"/>
    <xf numFmtId="0" fontId="0" fillId="29" borderId="20" xfId="0" applyFill="1" applyBorder="1"/>
    <xf numFmtId="0" fontId="0" fillId="29" borderId="19" xfId="0" applyFill="1" applyBorder="1"/>
    <xf numFmtId="0" fontId="0" fillId="29" borderId="14" xfId="0" applyFill="1" applyBorder="1"/>
    <xf numFmtId="0" fontId="0" fillId="29" borderId="10" xfId="0" applyFill="1" applyBorder="1"/>
    <xf numFmtId="0" fontId="0" fillId="29" borderId="0" xfId="0" applyFill="1" applyBorder="1"/>
    <xf numFmtId="0" fontId="0" fillId="29" borderId="0" xfId="0" applyFill="1" applyBorder="1" applyAlignment="1">
      <alignment horizontal="center"/>
    </xf>
    <xf numFmtId="0" fontId="0" fillId="29" borderId="11" xfId="0" applyFill="1" applyBorder="1"/>
    <xf numFmtId="0" fontId="20" fillId="29" borderId="20" xfId="0" applyFont="1" applyFill="1" applyBorder="1" applyAlignment="1"/>
    <xf numFmtId="0" fontId="48" fillId="29" borderId="20" xfId="0" applyFont="1" applyFill="1" applyBorder="1" applyAlignment="1"/>
    <xf numFmtId="0" fontId="0" fillId="0" borderId="10" xfId="0" applyFill="1" applyBorder="1"/>
    <xf numFmtId="0" fontId="0" fillId="0" borderId="12" xfId="0" applyFill="1" applyBorder="1"/>
    <xf numFmtId="0" fontId="7" fillId="0" borderId="12" xfId="0" applyFont="1" applyFill="1" applyBorder="1" applyAlignment="1">
      <alignment horizontal="center"/>
    </xf>
    <xf numFmtId="0" fontId="11" fillId="0" borderId="12" xfId="0" applyFont="1" applyFill="1" applyBorder="1" applyAlignment="1">
      <alignment horizontal="center"/>
    </xf>
    <xf numFmtId="0" fontId="12" fillId="0" borderId="12" xfId="0" applyFont="1" applyFill="1" applyBorder="1" applyAlignment="1">
      <alignment horizontal="center"/>
    </xf>
    <xf numFmtId="0" fontId="10" fillId="0" borderId="12" xfId="0" applyFont="1" applyFill="1" applyBorder="1"/>
    <xf numFmtId="0" fontId="10" fillId="0" borderId="12" xfId="0" applyFont="1" applyFill="1" applyBorder="1" applyAlignment="1">
      <alignment horizontal="center"/>
    </xf>
    <xf numFmtId="0" fontId="0" fillId="0" borderId="11" xfId="0" applyFill="1" applyBorder="1"/>
    <xf numFmtId="0" fontId="0" fillId="0" borderId="18" xfId="0" applyFill="1" applyBorder="1"/>
    <xf numFmtId="0" fontId="2" fillId="0" borderId="12" xfId="0" applyFont="1" applyFill="1" applyBorder="1"/>
    <xf numFmtId="0" fontId="0" fillId="0" borderId="17" xfId="0" applyFill="1" applyBorder="1"/>
    <xf numFmtId="0" fontId="3" fillId="0" borderId="12" xfId="0" applyFont="1" applyFill="1" applyBorder="1"/>
    <xf numFmtId="0" fontId="0" fillId="0" borderId="0" xfId="0" applyFill="1" applyBorder="1" applyAlignment="1"/>
    <xf numFmtId="0" fontId="0" fillId="0" borderId="0" xfId="0" applyFill="1" applyBorder="1" applyAlignment="1">
      <alignment horizontal="center"/>
    </xf>
    <xf numFmtId="0" fontId="3" fillId="0" borderId="0" xfId="0" applyFont="1" applyFill="1" applyBorder="1"/>
    <xf numFmtId="0" fontId="10" fillId="0" borderId="0" xfId="0" applyFont="1" applyFill="1" applyBorder="1"/>
    <xf numFmtId="0" fontId="49" fillId="0" borderId="0" xfId="0" applyFont="1" applyFill="1" applyBorder="1"/>
    <xf numFmtId="0" fontId="50" fillId="24" borderId="21" xfId="0" applyFont="1" applyFill="1" applyBorder="1" applyAlignment="1">
      <alignment horizontal="center"/>
    </xf>
    <xf numFmtId="0" fontId="50" fillId="24" borderId="22" xfId="0" applyFont="1" applyFill="1" applyBorder="1" applyAlignment="1">
      <alignment horizontal="center"/>
    </xf>
    <xf numFmtId="0" fontId="50" fillId="24" borderId="23" xfId="0" applyFont="1" applyFill="1" applyBorder="1" applyAlignment="1">
      <alignment horizontal="center"/>
    </xf>
    <xf numFmtId="0" fontId="3" fillId="24" borderId="0" xfId="0" applyFont="1" applyFill="1" applyBorder="1" applyAlignment="1">
      <alignment horizontal="center"/>
    </xf>
    <xf numFmtId="0" fontId="53" fillId="0" borderId="0" xfId="0" applyFont="1" applyFill="1" applyBorder="1"/>
    <xf numFmtId="0" fontId="52" fillId="0" borderId="12" xfId="0" applyFont="1" applyFill="1" applyBorder="1"/>
    <xf numFmtId="2" fontId="2" fillId="24" borderId="12" xfId="0" applyNumberFormat="1" applyFont="1" applyFill="1" applyBorder="1" applyAlignment="1" applyProtection="1">
      <alignment horizontal="center"/>
    </xf>
    <xf numFmtId="2" fontId="2" fillId="24" borderId="0" xfId="0" applyNumberFormat="1" applyFont="1" applyFill="1" applyBorder="1" applyAlignment="1">
      <alignment horizontal="center"/>
    </xf>
    <xf numFmtId="0" fontId="18" fillId="0" borderId="0" xfId="0" applyFont="1" applyProtection="1">
      <protection locked="0"/>
    </xf>
    <xf numFmtId="0" fontId="18" fillId="0" borderId="0" xfId="0" applyFont="1" applyFill="1" applyProtection="1">
      <protection locked="0"/>
    </xf>
    <xf numFmtId="0" fontId="0" fillId="0" borderId="0" xfId="0" applyFill="1" applyProtection="1">
      <protection locked="0"/>
    </xf>
    <xf numFmtId="0" fontId="38" fillId="27" borderId="0" xfId="0" applyFont="1" applyFill="1" applyProtection="1">
      <protection locked="0"/>
    </xf>
    <xf numFmtId="0" fontId="47" fillId="27" borderId="0" xfId="0" applyFont="1" applyFill="1" applyAlignment="1" applyProtection="1">
      <protection locked="0"/>
    </xf>
    <xf numFmtId="0" fontId="2" fillId="0" borderId="0" xfId="0" applyFont="1" applyProtection="1">
      <protection locked="0"/>
    </xf>
    <xf numFmtId="0" fontId="38" fillId="27" borderId="0" xfId="0" applyFont="1" applyFill="1" applyAlignment="1" applyProtection="1">
      <protection locked="0"/>
    </xf>
    <xf numFmtId="0" fontId="9" fillId="0" borderId="0" xfId="0" applyFont="1" applyFill="1" applyAlignment="1" applyProtection="1">
      <alignment horizontal="center"/>
      <protection locked="0"/>
    </xf>
    <xf numFmtId="0" fontId="9" fillId="0" borderId="0" xfId="0" applyFont="1" applyFill="1" applyBorder="1" applyAlignment="1" applyProtection="1">
      <alignment horizontal="center"/>
      <protection locked="0"/>
    </xf>
    <xf numFmtId="0" fontId="0" fillId="0" borderId="0" xfId="0" applyFill="1" applyBorder="1" applyProtection="1">
      <protection locked="0"/>
    </xf>
    <xf numFmtId="0" fontId="2" fillId="0" borderId="0" xfId="0" applyFont="1" applyFill="1" applyBorder="1" applyProtection="1">
      <protection locked="0"/>
    </xf>
    <xf numFmtId="0" fontId="9" fillId="24" borderId="0" xfId="0" applyFont="1" applyFill="1" applyBorder="1" applyAlignment="1" applyProtection="1">
      <alignment horizontal="center" wrapText="1"/>
      <protection locked="0"/>
    </xf>
    <xf numFmtId="0" fontId="0" fillId="0" borderId="20" xfId="0" applyFill="1" applyBorder="1"/>
    <xf numFmtId="0" fontId="54" fillId="0" borderId="0" xfId="0" applyFont="1" applyFill="1" applyBorder="1"/>
    <xf numFmtId="2" fontId="2" fillId="24" borderId="12" xfId="0" applyNumberFormat="1" applyFont="1" applyFill="1" applyBorder="1" applyAlignment="1">
      <alignment horizontal="center"/>
    </xf>
    <xf numFmtId="0" fontId="2" fillId="24" borderId="12" xfId="0" applyFont="1" applyFill="1" applyBorder="1" applyAlignment="1">
      <alignment horizontal="center"/>
    </xf>
    <xf numFmtId="0" fontId="2" fillId="0" borderId="12" xfId="37" applyNumberFormat="1" applyFont="1" applyFill="1" applyBorder="1" applyAlignment="1" applyProtection="1">
      <alignment horizontal="center"/>
      <protection locked="0"/>
    </xf>
    <xf numFmtId="0" fontId="2" fillId="0" borderId="12" xfId="38" applyNumberFormat="1" applyFont="1" applyFill="1" applyBorder="1" applyAlignment="1" applyProtection="1">
      <alignment horizontal="center"/>
      <protection locked="0"/>
    </xf>
    <xf numFmtId="0" fontId="52" fillId="0" borderId="0" xfId="0" applyFont="1" applyFill="1" applyBorder="1"/>
    <xf numFmtId="0" fontId="51" fillId="26" borderId="16" xfId="0" applyFont="1" applyFill="1" applyBorder="1" applyAlignment="1" applyProtection="1">
      <protection locked="0"/>
    </xf>
    <xf numFmtId="0" fontId="46" fillId="28" borderId="0" xfId="0" applyFont="1" applyFill="1" applyAlignment="1" applyProtection="1">
      <alignment horizontal="center"/>
    </xf>
    <xf numFmtId="38" fontId="2" fillId="0" borderId="21" xfId="0" applyNumberFormat="1" applyFont="1" applyFill="1" applyBorder="1" applyAlignment="1" applyProtection="1">
      <alignment horizontal="center"/>
      <protection locked="0"/>
    </xf>
    <xf numFmtId="38" fontId="2" fillId="0" borderId="23" xfId="0" applyNumberFormat="1" applyFont="1" applyFill="1" applyBorder="1" applyAlignment="1" applyProtection="1">
      <alignment horizontal="center"/>
      <protection locked="0"/>
    </xf>
    <xf numFmtId="0" fontId="2" fillId="0" borderId="21" xfId="0" applyFont="1" applyFill="1" applyBorder="1" applyAlignment="1" applyProtection="1">
      <alignment horizontal="center"/>
      <protection locked="0"/>
    </xf>
    <xf numFmtId="0" fontId="2" fillId="0" borderId="22" xfId="0" applyFont="1" applyFill="1" applyBorder="1" applyAlignment="1" applyProtection="1">
      <alignment horizontal="center"/>
      <protection locked="0"/>
    </xf>
    <xf numFmtId="0" fontId="2" fillId="0" borderId="23" xfId="0" applyFont="1" applyFill="1" applyBorder="1" applyAlignment="1" applyProtection="1">
      <alignment horizontal="center"/>
      <protection locked="0"/>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14"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17" xfId="0" applyFont="1" applyFill="1" applyBorder="1" applyAlignment="1" applyProtection="1">
      <alignment horizontal="left" vertical="top" wrapText="1"/>
      <protection locked="0"/>
    </xf>
    <xf numFmtId="0" fontId="52" fillId="24" borderId="10" xfId="0" applyFont="1" applyFill="1" applyBorder="1" applyAlignment="1">
      <alignment horizontal="left" vertical="top" wrapText="1"/>
    </xf>
    <xf numFmtId="0" fontId="52" fillId="24" borderId="0" xfId="0" applyFont="1" applyFill="1" applyAlignment="1">
      <alignment horizontal="left" vertical="top" wrapText="1"/>
    </xf>
    <xf numFmtId="164" fontId="54" fillId="24" borderId="0" xfId="0" applyNumberFormat="1" applyFont="1" applyFill="1"/>
    <xf numFmtId="0" fontId="53" fillId="24" borderId="10" xfId="0" applyFont="1" applyFill="1" applyBorder="1" applyAlignment="1">
      <alignment horizontal="left" vertical="top" wrapText="1"/>
    </xf>
    <xf numFmtId="0" fontId="53" fillId="24" borderId="0" xfId="0" applyFont="1" applyFill="1" applyAlignment="1">
      <alignment horizontal="left" vertical="top" wrapText="1"/>
    </xf>
    <xf numFmtId="0" fontId="53" fillId="24" borderId="11" xfId="0" applyFont="1" applyFill="1" applyBorder="1" applyAlignment="1">
      <alignment horizontal="left" vertical="top" wrapText="1"/>
    </xf>
    <xf numFmtId="0" fontId="2" fillId="0" borderId="16" xfId="0" applyFont="1" applyFill="1" applyBorder="1" applyAlignment="1" applyProtection="1">
      <alignment horizontal="center"/>
      <protection locked="0"/>
    </xf>
    <xf numFmtId="164" fontId="54" fillId="24" borderId="0" xfId="0" applyNumberFormat="1" applyFont="1" applyFill="1" applyAlignment="1"/>
    <xf numFmtId="164" fontId="55" fillId="24" borderId="0" xfId="0" applyNumberFormat="1" applyFont="1" applyFill="1" applyAlignment="1"/>
    <xf numFmtId="164" fontId="54" fillId="24" borderId="0" xfId="0" applyNumberFormat="1" applyFont="1" applyFill="1" applyBorder="1"/>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3" fillId="24" borderId="21" xfId="0" applyFont="1" applyFill="1" applyBorder="1" applyAlignment="1">
      <alignment horizontal="center"/>
    </xf>
    <xf numFmtId="0" fontId="3" fillId="24" borderId="22" xfId="0" applyFont="1" applyFill="1" applyBorder="1" applyAlignment="1">
      <alignment horizontal="center"/>
    </xf>
    <xf numFmtId="0" fontId="3" fillId="24" borderId="23" xfId="0" applyFont="1" applyFill="1" applyBorder="1" applyAlignment="1">
      <alignment horizontal="center"/>
    </xf>
    <xf numFmtId="0" fontId="2" fillId="24" borderId="19" xfId="0" applyFont="1" applyFill="1" applyBorder="1" applyAlignment="1">
      <alignment horizontal="left" vertical="top" wrapText="1"/>
    </xf>
    <xf numFmtId="0" fontId="2" fillId="24" borderId="20" xfId="0" applyFont="1" applyFill="1" applyBorder="1" applyAlignment="1">
      <alignment horizontal="left" vertical="top" wrapText="1"/>
    </xf>
    <xf numFmtId="0" fontId="2" fillId="24" borderId="14" xfId="0" applyFont="1" applyFill="1" applyBorder="1" applyAlignment="1">
      <alignment horizontal="left" vertical="top" wrapText="1"/>
    </xf>
    <xf numFmtId="0" fontId="2" fillId="24" borderId="10" xfId="0" applyFont="1" applyFill="1" applyBorder="1" applyAlignment="1">
      <alignment horizontal="left" vertical="top" wrapText="1"/>
    </xf>
    <xf numFmtId="0" fontId="2" fillId="24" borderId="0" xfId="0" applyFont="1" applyFill="1" applyBorder="1" applyAlignment="1">
      <alignment horizontal="left" vertical="top" wrapText="1"/>
    </xf>
    <xf numFmtId="0" fontId="2" fillId="24" borderId="11" xfId="0" applyFont="1" applyFill="1" applyBorder="1" applyAlignment="1">
      <alignment horizontal="left" vertical="top" wrapText="1"/>
    </xf>
    <xf numFmtId="0" fontId="2" fillId="24" borderId="18" xfId="0" applyFont="1" applyFill="1" applyBorder="1" applyAlignment="1">
      <alignment horizontal="left" vertical="top" wrapText="1"/>
    </xf>
    <xf numFmtId="0" fontId="2" fillId="24" borderId="12" xfId="0" applyFont="1" applyFill="1" applyBorder="1" applyAlignment="1">
      <alignment horizontal="left" vertical="top" wrapText="1"/>
    </xf>
    <xf numFmtId="0" fontId="2" fillId="24" borderId="17" xfId="0" applyFont="1" applyFill="1" applyBorder="1" applyAlignment="1">
      <alignment horizontal="left" vertical="top" wrapText="1"/>
    </xf>
    <xf numFmtId="0" fontId="42" fillId="28" borderId="0" xfId="0" applyFont="1" applyFill="1" applyAlignment="1" applyProtection="1">
      <alignment horizontal="left"/>
    </xf>
    <xf numFmtId="0" fontId="1" fillId="24" borderId="19" xfId="0" applyFont="1" applyFill="1" applyBorder="1" applyAlignment="1" applyProtection="1">
      <alignment horizontal="center"/>
    </xf>
    <xf numFmtId="0" fontId="10" fillId="24" borderId="14" xfId="0" applyFont="1" applyFill="1" applyBorder="1" applyAlignment="1" applyProtection="1">
      <alignment horizontal="center"/>
    </xf>
    <xf numFmtId="0" fontId="10" fillId="24" borderId="10" xfId="0" applyFont="1" applyFill="1" applyBorder="1" applyAlignment="1" applyProtection="1">
      <alignment horizontal="center"/>
    </xf>
    <xf numFmtId="0" fontId="10" fillId="24" borderId="11" xfId="0" applyFont="1" applyFill="1" applyBorder="1" applyAlignment="1" applyProtection="1">
      <alignment horizontal="center"/>
    </xf>
    <xf numFmtId="14" fontId="10" fillId="24" borderId="10" xfId="0" applyNumberFormat="1" applyFont="1" applyFill="1" applyBorder="1" applyAlignment="1" applyProtection="1">
      <alignment horizontal="center"/>
    </xf>
    <xf numFmtId="0" fontId="10" fillId="24" borderId="18" xfId="0" applyFont="1" applyFill="1" applyBorder="1" applyAlignment="1" applyProtection="1">
      <alignment horizontal="center"/>
    </xf>
    <xf numFmtId="0" fontId="10" fillId="24" borderId="17" xfId="0" applyFont="1" applyFill="1" applyBorder="1" applyAlignment="1" applyProtection="1">
      <alignment horizontal="center"/>
    </xf>
    <xf numFmtId="0" fontId="38" fillId="27" borderId="0" xfId="0" applyFont="1" applyFill="1" applyAlignment="1" applyProtection="1">
      <alignment horizontal="center"/>
    </xf>
    <xf numFmtId="0" fontId="39" fillId="27" borderId="0" xfId="0" applyFont="1" applyFill="1" applyAlignment="1" applyProtection="1">
      <alignment horizontal="center"/>
    </xf>
    <xf numFmtId="0" fontId="40" fillId="27" borderId="0" xfId="0" applyFont="1" applyFill="1" applyAlignment="1" applyProtection="1">
      <alignment horizontal="center"/>
    </xf>
    <xf numFmtId="0" fontId="41" fillId="27" borderId="0" xfId="0" applyFont="1" applyFill="1" applyAlignment="1" applyProtection="1">
      <alignment horizontal="center"/>
    </xf>
    <xf numFmtId="0" fontId="0" fillId="24" borderId="21" xfId="0" applyFill="1" applyBorder="1" applyAlignment="1">
      <alignment horizontal="center"/>
    </xf>
    <xf numFmtId="0" fontId="0" fillId="24" borderId="23" xfId="0" applyFill="1" applyBorder="1" applyAlignment="1">
      <alignment horizontal="center"/>
    </xf>
    <xf numFmtId="0" fontId="3" fillId="24" borderId="18" xfId="0" applyFont="1" applyFill="1" applyBorder="1" applyAlignment="1">
      <alignment horizontal="center"/>
    </xf>
    <xf numFmtId="0" fontId="3" fillId="24" borderId="12" xfId="0" applyFont="1" applyFill="1" applyBorder="1" applyAlignment="1">
      <alignment horizontal="center"/>
    </xf>
    <xf numFmtId="0" fontId="3" fillId="24" borderId="17" xfId="0" applyFont="1" applyFill="1" applyBorder="1" applyAlignment="1">
      <alignment horizontal="center"/>
    </xf>
    <xf numFmtId="0" fontId="51" fillId="29" borderId="19" xfId="0" applyFont="1" applyFill="1" applyBorder="1" applyAlignment="1">
      <alignment horizontal="left"/>
    </xf>
    <xf numFmtId="0" fontId="51" fillId="29" borderId="20" xfId="0" applyFont="1" applyFill="1" applyBorder="1" applyAlignment="1">
      <alignment horizontal="left"/>
    </xf>
    <xf numFmtId="0" fontId="51" fillId="29" borderId="14" xfId="0" applyFont="1" applyFill="1" applyBorder="1" applyAlignment="1">
      <alignment horizontal="left"/>
    </xf>
    <xf numFmtId="0" fontId="51" fillId="29" borderId="18" xfId="0" applyFont="1" applyFill="1" applyBorder="1" applyAlignment="1">
      <alignment horizontal="left"/>
    </xf>
    <xf numFmtId="0" fontId="51" fillId="29" borderId="12" xfId="0" applyFont="1" applyFill="1" applyBorder="1" applyAlignment="1">
      <alignment horizontal="left"/>
    </xf>
    <xf numFmtId="0" fontId="51" fillId="29" borderId="17" xfId="0" applyFont="1" applyFill="1" applyBorder="1" applyAlignment="1">
      <alignment horizontal="left"/>
    </xf>
    <xf numFmtId="1" fontId="0" fillId="24" borderId="21" xfId="0" applyNumberFormat="1" applyFill="1" applyBorder="1" applyAlignment="1">
      <alignment horizontal="center"/>
    </xf>
    <xf numFmtId="1" fontId="0" fillId="24" borderId="23" xfId="0" applyNumberFormat="1" applyFill="1" applyBorder="1" applyAlignment="1">
      <alignment horizontal="center"/>
    </xf>
    <xf numFmtId="38" fontId="15" fillId="0" borderId="0" xfId="0" applyNumberFormat="1" applyFont="1" applyFill="1" applyBorder="1" applyAlignment="1">
      <alignment horizontal="center"/>
    </xf>
    <xf numFmtId="0" fontId="15" fillId="0" borderId="0" xfId="0" applyFont="1" applyFill="1" applyBorder="1" applyAlignment="1">
      <alignment horizontal="center"/>
    </xf>
    <xf numFmtId="0" fontId="20" fillId="0" borderId="0" xfId="0" applyFont="1" applyFill="1" applyAlignment="1">
      <alignment horizontal="center"/>
    </xf>
    <xf numFmtId="0" fontId="0" fillId="0" borderId="0" xfId="0" applyFill="1" applyAlignment="1">
      <alignment horizont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xfId="38" xr:uid="{00000000-0005-0000-0000-000026000000}"/>
    <cellStyle name="Note" xfId="39" builtinId="10" customBuiltin="1"/>
    <cellStyle name="Note 2" xfId="40" xr:uid="{00000000-0005-0000-0000-000028000000}"/>
    <cellStyle name="Note 2 2" xfId="41" xr:uid="{00000000-0005-0000-0000-000029000000}"/>
    <cellStyle name="Note 3" xfId="42" xr:uid="{00000000-0005-0000-0000-00002A000000}"/>
    <cellStyle name="Output" xfId="43" builtinId="21" customBuiltin="1"/>
    <cellStyle name="Title" xfId="44" builtinId="15" customBuiltin="1"/>
    <cellStyle name="Total" xfId="45" builtinId="25" customBuiltin="1"/>
    <cellStyle name="Warning Text" xfId="46" builtinId="11" customBuiltin="1"/>
  </cellStyles>
  <dxfs count="191">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ill>
        <patternFill>
          <bgColor indexed="45"/>
        </patternFill>
      </fill>
    </dxf>
    <dxf>
      <font>
        <color rgb="FFCCFFCC"/>
      </font>
    </dxf>
    <dxf>
      <fill>
        <patternFill>
          <bgColor indexed="45"/>
        </patternFill>
      </fill>
    </dxf>
    <dxf>
      <font>
        <condense val="0"/>
        <extend val="0"/>
        <color indexed="42"/>
      </font>
      <fill>
        <patternFill>
          <bgColor indexed="42"/>
        </patternFill>
      </fill>
      <border>
        <left/>
        <right/>
        <top/>
        <bottom/>
      </border>
    </dxf>
    <dxf>
      <font>
        <b val="0"/>
        <i val="0"/>
        <condense val="0"/>
        <extend val="0"/>
        <color indexed="10"/>
      </font>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indexed="23"/>
        </patternFill>
      </fill>
    </dxf>
    <dxf>
      <fill>
        <patternFill>
          <bgColor indexed="23"/>
        </patternFill>
      </fill>
    </dxf>
    <dxf>
      <fill>
        <patternFill>
          <bgColor indexed="2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923026</xdr:colOff>
      <xdr:row>0</xdr:row>
      <xdr:rowOff>17253</xdr:rowOff>
    </xdr:from>
    <xdr:to>
      <xdr:col>6</xdr:col>
      <xdr:colOff>336430</xdr:colOff>
      <xdr:row>6</xdr:row>
      <xdr:rowOff>163902</xdr:rowOff>
    </xdr:to>
    <xdr:pic>
      <xdr:nvPicPr>
        <xdr:cNvPr id="2416" name="Picture 1" descr="epa_seal_small_trim">
          <a:extLst>
            <a:ext uri="{FF2B5EF4-FFF2-40B4-BE49-F238E27FC236}">
              <a16:creationId xmlns:a16="http://schemas.microsoft.com/office/drawing/2014/main" id="{79C71B45-64D3-47FF-BDEE-792BC3672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6604" y="17253"/>
          <a:ext cx="143198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8626</xdr:colOff>
      <xdr:row>0</xdr:row>
      <xdr:rowOff>25879</xdr:rowOff>
    </xdr:from>
    <xdr:to>
      <xdr:col>5</xdr:col>
      <xdr:colOff>629728</xdr:colOff>
      <xdr:row>6</xdr:row>
      <xdr:rowOff>69011</xdr:rowOff>
    </xdr:to>
    <xdr:pic>
      <xdr:nvPicPr>
        <xdr:cNvPr id="9360" name="Picture 1" descr="epa_seal_small_trim">
          <a:extLst>
            <a:ext uri="{FF2B5EF4-FFF2-40B4-BE49-F238E27FC236}">
              <a16:creationId xmlns:a16="http://schemas.microsoft.com/office/drawing/2014/main" id="{0E8DED4D-BD9B-49CE-B789-1E34B39DF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0943" y="25879"/>
          <a:ext cx="1371600" cy="1328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11</xdr:row>
      <xdr:rowOff>0</xdr:rowOff>
    </xdr:from>
    <xdr:to>
      <xdr:col>14</xdr:col>
      <xdr:colOff>9525</xdr:colOff>
      <xdr:row>67</xdr:row>
      <xdr:rowOff>9525</xdr:rowOff>
    </xdr:to>
    <xdr:sp macro="" textlink="">
      <xdr:nvSpPr>
        <xdr:cNvPr id="8193" name="Text Box 1">
          <a:extLst>
            <a:ext uri="{FF2B5EF4-FFF2-40B4-BE49-F238E27FC236}">
              <a16:creationId xmlns:a16="http://schemas.microsoft.com/office/drawing/2014/main" id="{69AEE472-F8C8-4497-AC20-036B139F2A82}"/>
            </a:ext>
          </a:extLst>
        </xdr:cNvPr>
        <xdr:cNvSpPr txBox="1">
          <a:spLocks noChangeArrowheads="1"/>
        </xdr:cNvSpPr>
      </xdr:nvSpPr>
      <xdr:spPr bwMode="auto">
        <a:xfrm>
          <a:off x="133350" y="2009775"/>
          <a:ext cx="7515225" cy="9077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Please provide any additional notes here</a:t>
          </a:r>
        </a:p>
      </xdr:txBody>
    </xdr:sp>
    <xdr:clientData/>
  </xdr:twoCellAnchor>
  <xdr:twoCellAnchor editAs="oneCell">
    <xdr:from>
      <xdr:col>2</xdr:col>
      <xdr:colOff>69011</xdr:colOff>
      <xdr:row>0</xdr:row>
      <xdr:rowOff>34506</xdr:rowOff>
    </xdr:from>
    <xdr:to>
      <xdr:col>3</xdr:col>
      <xdr:colOff>439947</xdr:colOff>
      <xdr:row>5</xdr:row>
      <xdr:rowOff>17253</xdr:rowOff>
    </xdr:to>
    <xdr:pic>
      <xdr:nvPicPr>
        <xdr:cNvPr id="8450" name="Picture 1" descr="epa_seal_small_trim">
          <a:extLst>
            <a:ext uri="{FF2B5EF4-FFF2-40B4-BE49-F238E27FC236}">
              <a16:creationId xmlns:a16="http://schemas.microsoft.com/office/drawing/2014/main" id="{3F87706C-C8C5-4362-B88E-E8E93C99D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619" y="34506"/>
          <a:ext cx="992038"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46726</xdr:colOff>
      <xdr:row>9</xdr:row>
      <xdr:rowOff>85726</xdr:rowOff>
    </xdr:from>
    <xdr:to>
      <xdr:col>16</xdr:col>
      <xdr:colOff>493501</xdr:colOff>
      <xdr:row>77</xdr:row>
      <xdr:rowOff>132455</xdr:rowOff>
    </xdr:to>
    <xdr:sp macro="" textlink="">
      <xdr:nvSpPr>
        <xdr:cNvPr id="7169" name="Text Box 1">
          <a:extLst>
            <a:ext uri="{FF2B5EF4-FFF2-40B4-BE49-F238E27FC236}">
              <a16:creationId xmlns:a16="http://schemas.microsoft.com/office/drawing/2014/main" id="{8256080E-D29D-4862-8D15-12E58E4F714A}"/>
            </a:ext>
          </a:extLst>
        </xdr:cNvPr>
        <xdr:cNvSpPr txBox="1">
          <a:spLocks noChangeArrowheads="1"/>
        </xdr:cNvSpPr>
      </xdr:nvSpPr>
      <xdr:spPr bwMode="auto">
        <a:xfrm>
          <a:off x="38100" y="1876426"/>
          <a:ext cx="8210550" cy="110490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pitchFamily="34" charset="0"/>
              <a:cs typeface="Arial" pitchFamily="34" charset="0"/>
            </a:rPr>
            <a:t>I.  About</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instructions in this document are specific to the Marine SI template, which is intended for use by manufacturers who are submitting PLT data in accordance with 40 CFR Part 1045, Subpart D.  This template allows engine manufacturers to submit production line testing (PLT) data in a simple, consistent format.  Based on the information entered, the template performs the required CumSum and sample size calculations for HC+NOx and displays the current status of the test.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It is intended that a copy of this template be created for each engine family for which the reporting of PLT results is required.  The engine family name should be included in the submission file name.  Note that 40 CFR 1045.345(a) indicates that these data must be submitted for each ‘test period’ as defined under 1045.310(a).  One copy of a template should be maintained per engine family, per year.  For instance, the file submitted for the second quarter will contain all test results previously submitted for the first quarter with the results from the second quarter added on.  The template provides a field to indicate the associated quarter at the engine test level.</a:t>
          </a:r>
        </a:p>
        <a:p>
          <a:pPr algn="l" rtl="0">
            <a:defRPr sz="1000"/>
          </a:pPr>
          <a:r>
            <a:rPr lang="en-US" sz="1000" b="0" i="0" u="none" strike="noStrike" baseline="0">
              <a:solidFill>
                <a:srgbClr val="000000"/>
              </a:solidFill>
              <a:latin typeface="Arial" pitchFamily="34" charset="0"/>
              <a:cs typeface="Arial" pitchFamily="34" charset="0"/>
            </a:rPr>
            <a:t>  </a:t>
          </a:r>
        </a:p>
        <a:p>
          <a:pPr algn="l" rtl="0">
            <a:defRPr sz="1000"/>
          </a:pPr>
          <a:r>
            <a:rPr lang="en-US" sz="1000" b="0" i="0" u="none" strike="noStrike" baseline="0">
              <a:solidFill>
                <a:srgbClr val="000000"/>
              </a:solidFill>
              <a:latin typeface="Arial" pitchFamily="34" charset="0"/>
              <a:cs typeface="Arial" pitchFamily="34" charset="0"/>
            </a:rPr>
            <a:t>Manufacturers who have received approval for using an alternate program should contact EPA for further instructions.  The general structure of this reporting template is described below.</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primary worksheet for entering PLT data is the worksheet labeled "Submission Template".  Only values in cells that are white may be modified.  The green and yellow shaded cells contain either labels or calculated values.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"Notes" worksheet provides space for a manufacturer to provide any additional notes or relevant information for the engine family's PLT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resulting calculations, including an indication of whether the test results yield a status of Pass, Fail, or Open, are displayed in the "Calculations" worksheet.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a:t>
          </a:r>
          <a:r>
            <a:rPr lang="en-US" sz="1000" b="0" i="0" baseline="0">
              <a:latin typeface="Arial" pitchFamily="34" charset="0"/>
              <a:ea typeface="+mn-ea"/>
              <a:cs typeface="Arial" pitchFamily="34" charset="0"/>
            </a:rPr>
            <a:t>To modify the number handling settings, the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can get to the appropriate screen by clicking on the Microsoft Office Button, clicking on "Excel Options", and then going to the "Advanced" tab.</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1" i="0" u="none" strike="noStrike" baseline="0">
              <a:solidFill>
                <a:srgbClr val="000000"/>
              </a:solidFill>
              <a:latin typeface="Arial" pitchFamily="34" charset="0"/>
              <a:cs typeface="Arial" pitchFamily="34" charset="0"/>
            </a:rPr>
            <a:t>II.  General Information</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At the top of the "Submission Template" worksheet, there are spaces to enter general information about the PLT test.  These fields include: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Manufacturer contact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family identifier;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Projected annual production volume;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Indication of whether the engine family is a carry-over family; </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Pre-approved reduced sample size (if applicable);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Production period.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If an engine family is certified with carry-over emissions data, the field labeled "Is this a carry-over engine family?" should be set to "yes."  If EPA has approved a reduced sample size, the user can enter the reduced size in the field labeled "Pre-approved reduced sample size ". The first row of data entered for a carry-over engine family should be the last test results from the previous year. A test period of "1" should be entered for this row. If the engine family has been specified as a carry-over engine family, the first row in the calculations worksheet will appear in pink.</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also provided. Users should also provide the start and end date for each test period in the "Notes" tab.</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rtl="0" fontAlgn="base"/>
          <a:r>
            <a:rPr lang="en-US" sz="1000" b="1" i="0" baseline="0">
              <a:latin typeface="Arial" pitchFamily="34" charset="0"/>
              <a:ea typeface="+mn-ea"/>
              <a:cs typeface="Arial" pitchFamily="34" charset="0"/>
            </a:rPr>
            <a:t>III.  Test Results</a:t>
          </a:r>
          <a:endParaRPr lang="en-US" sz="1000" b="0" i="0" baseline="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PLT test results are composed of data from individual engines within the engine family being tested.  For an individual engine, there may be several test results (i.e., initial results) that need to be combined into a final result.  The user should round the initial results to the number of decimal places in the emission standard expressed to one additional significant figure.  The user should then calculate a final result by averaging these results for the engine and rounding this average, again to the number of decimal places in the emission standard expressed to one additional significant figure.  The initial and final results should then be entered into the template. Each initial result corresponding to an individual engine should be entered in its own row, in the "Initial Result" column for each relevant pollutant.  Under the column labeled "Final or Initial?" (column E), "initial" should be selected; this will gray out the "Final Result" and "Include in CumSum?" columns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column for each pollutant. Additionally, either "yes" or "no" should be selected under the "Include in CumSum?" columns for each relevant pollutant.  The date and time entered in this row should be the date and time entered for the last initial test (which should be in the previous row).</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9524</xdr:colOff>
      <xdr:row>202</xdr:row>
      <xdr:rowOff>146650</xdr:rowOff>
    </xdr:from>
    <xdr:to>
      <xdr:col>13</xdr:col>
      <xdr:colOff>103517</xdr:colOff>
      <xdr:row>203</xdr:row>
      <xdr:rowOff>0</xdr:rowOff>
    </xdr:to>
    <xdr:sp macro="" textlink="">
      <xdr:nvSpPr>
        <xdr:cNvPr id="7170" name="Text Box 2">
          <a:extLst>
            <a:ext uri="{FF2B5EF4-FFF2-40B4-BE49-F238E27FC236}">
              <a16:creationId xmlns:a16="http://schemas.microsoft.com/office/drawing/2014/main" id="{47DA9E9B-BAD5-4279-9D80-C311729F1D10}"/>
            </a:ext>
          </a:extLst>
        </xdr:cNvPr>
        <xdr:cNvSpPr txBox="1">
          <a:spLocks noChangeArrowheads="1"/>
        </xdr:cNvSpPr>
      </xdr:nvSpPr>
      <xdr:spPr bwMode="auto">
        <a:xfrm>
          <a:off x="9524" y="33617141"/>
          <a:ext cx="6598310" cy="1449236"/>
        </a:xfrm>
        <a:prstGeom prst="rect">
          <a:avLst/>
        </a:prstGeom>
        <a:noFill/>
        <a:ln w="9525">
          <a:solidFill>
            <a:srgbClr val="000000"/>
          </a:solid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28575</xdr:colOff>
      <xdr:row>77</xdr:row>
      <xdr:rowOff>141976</xdr:rowOff>
    </xdr:from>
    <xdr:to>
      <xdr:col>16</xdr:col>
      <xdr:colOff>474447</xdr:colOff>
      <xdr:row>148</xdr:row>
      <xdr:rowOff>161928</xdr:rowOff>
    </xdr:to>
    <xdr:sp macro="" textlink="">
      <xdr:nvSpPr>
        <xdr:cNvPr id="7171" name="Text Box 3">
          <a:extLst>
            <a:ext uri="{FF2B5EF4-FFF2-40B4-BE49-F238E27FC236}">
              <a16:creationId xmlns:a16="http://schemas.microsoft.com/office/drawing/2014/main" id="{EBE54518-512E-4C3A-B767-4DC0F53B9143}"/>
            </a:ext>
          </a:extLst>
        </xdr:cNvPr>
        <xdr:cNvSpPr txBox="1">
          <a:spLocks noChangeArrowheads="1"/>
        </xdr:cNvSpPr>
      </xdr:nvSpPr>
      <xdr:spPr bwMode="auto">
        <a:xfrm>
          <a:off x="28575" y="12934950"/>
          <a:ext cx="8201025" cy="11525249"/>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0" i="0" baseline="0">
              <a:latin typeface="Arial" pitchFamily="34" charset="0"/>
              <a:ea typeface="+mn-ea"/>
              <a:cs typeface="Arial" pitchFamily="34" charset="0"/>
            </a:rPr>
            <a:t>In the case that there is only a single test corresponding to an individual engine, there is no need for results to be entered separately as initial and final; the test result can be entered once, on a single row, with an entry of "Final" in the "Final or Initial?" column.  When carry-over data is included, only the final result from the last engine tested the previous model year should be filled in - if multiple initial tests were performed on this engine, the initial test results should not be entered.</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It is important that data be entered starting in the first row (beginning in cell B33) of the "Submission Template" worksheet.  Furthermore, to ensure the accuracy of the CumSum results, the specific engine tests should be entered in the order in which they occurred and in consecutive rows.  Skipping rows will preclude accurate CumSum calculations.</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The following fields apply to all of the engine tests and are only filled in once:</a:t>
          </a:r>
          <a:endParaRPr lang="en-US" sz="100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Deterioration Factor type (additive or multiplicative; applies to all parameters);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HC+NOx Emission Limit or FEL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HC+NOx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Emission Limit or FEL (required);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following data fields are available for each engine test.  Fields that are required for valid CumSum calculations are indicated.  The official reporting requirements can be found in </a:t>
          </a:r>
          <a:r>
            <a:rPr lang="en-US" sz="1000" b="0" i="0" baseline="0">
              <a:latin typeface="Arial" pitchFamily="34" charset="0"/>
              <a:ea typeface="+mn-ea"/>
              <a:cs typeface="Arial" pitchFamily="34" charset="0"/>
            </a:rPr>
            <a:t> 40 CFR Part 1048.345(a).</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Number (required); this should be numeric and sequential;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Time;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Quarter;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ID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Build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Accumulation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Location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HC+NOx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HC+NOx Initial Rounded Result (automatically filled in based on HC+NOx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HC+NOx Final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HC+NOx Final Deteriorated Result (automatically filled in based on HC+NOx Final Result and the HC+NOx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HC+NOx result in CumSum? Indicator (required; should only be specified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Rounded Result (automatically filled in based on HC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Deteriorated Result (automatically filled in based on CO Final Result and the CO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CO result in CumSum? Indicator (required; should only be specified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Location;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Contact;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Invalid Test Indicator (required -- must be "yes" if test is declared invalid).  The template will not allow a test to be marked as invalid if the "Include in CumSum?" field  has been set to "yes" for any of the parameters;</a:t>
          </a:r>
        </a:p>
        <a:p>
          <a:pPr algn="l" rtl="0">
            <a:defRPr sz="1000"/>
          </a:pPr>
          <a:endParaRPr lang="en-US" sz="1000" b="0" i="0" u="none" strike="noStrike" baseline="0">
            <a:solidFill>
              <a:srgbClr val="000000"/>
            </a:solidFill>
            <a:latin typeface="Arial" pitchFamily="34" charset="0"/>
            <a:cs typeface="Arial" pitchFamily="34" charset="0"/>
          </a:endParaRPr>
        </a:p>
        <a:p>
          <a:pPr rtl="0"/>
          <a:r>
            <a:rPr lang="en-US" sz="1000" b="0" i="0" baseline="0">
              <a:latin typeface="Arial" pitchFamily="34" charset="0"/>
              <a:ea typeface="+mn-ea"/>
              <a:cs typeface="Arial" pitchFamily="34" charset="0"/>
            </a:rPr>
            <a:t>● Invalid Reason;</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Failure Reason;</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Remedy;</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Repairs; and</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Test Comments.</a:t>
          </a:r>
          <a:endParaRPr lang="en-US" sz="1000">
            <a:latin typeface="Arial" pitchFamily="34" charset="0"/>
            <a:cs typeface="Arial" pitchFamily="34" charset="0"/>
          </a:endParaRPr>
        </a:p>
      </xdr:txBody>
    </xdr:sp>
    <xdr:clientData/>
  </xdr:twoCellAnchor>
  <xdr:twoCellAnchor editAs="oneCell">
    <xdr:from>
      <xdr:col>1</xdr:col>
      <xdr:colOff>431321</xdr:colOff>
      <xdr:row>0</xdr:row>
      <xdr:rowOff>25879</xdr:rowOff>
    </xdr:from>
    <xdr:to>
      <xdr:col>3</xdr:col>
      <xdr:colOff>474453</xdr:colOff>
      <xdr:row>5</xdr:row>
      <xdr:rowOff>51758</xdr:rowOff>
    </xdr:to>
    <xdr:pic>
      <xdr:nvPicPr>
        <xdr:cNvPr id="7812" name="Picture 1" descr="epa_seal_small_trim">
          <a:extLst>
            <a:ext uri="{FF2B5EF4-FFF2-40B4-BE49-F238E27FC236}">
              <a16:creationId xmlns:a16="http://schemas.microsoft.com/office/drawing/2014/main" id="{6274E08B-D8E3-4AE7-A443-4B0FDFE11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653" y="25879"/>
          <a:ext cx="1043796" cy="100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46726</xdr:colOff>
      <xdr:row>156</xdr:row>
      <xdr:rowOff>47624</xdr:rowOff>
    </xdr:from>
    <xdr:to>
      <xdr:col>17</xdr:col>
      <xdr:colOff>28575</xdr:colOff>
      <xdr:row>198</xdr:row>
      <xdr:rowOff>132460</xdr:rowOff>
    </xdr:to>
    <xdr:sp macro="" textlink="">
      <xdr:nvSpPr>
        <xdr:cNvPr id="7173" name="Text Box 5">
          <a:extLst>
            <a:ext uri="{FF2B5EF4-FFF2-40B4-BE49-F238E27FC236}">
              <a16:creationId xmlns:a16="http://schemas.microsoft.com/office/drawing/2014/main" id="{1470628C-6DF5-4A3A-AF2F-B241A1C6D7E1}"/>
            </a:ext>
          </a:extLst>
        </xdr:cNvPr>
        <xdr:cNvSpPr txBox="1">
          <a:spLocks noChangeArrowheads="1"/>
        </xdr:cNvSpPr>
      </xdr:nvSpPr>
      <xdr:spPr bwMode="auto">
        <a:xfrm>
          <a:off x="38100" y="25641299"/>
          <a:ext cx="8248650" cy="691515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IV.  Test Status </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"Calculations" worksheet checks the data that is entered and attempts to determine the current status of the PLT test.  The test will appear to be in exactly one of three possible statuses -- FAIL, PASS, or OPEN.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FAIL:  The PLT Test will be in a failing status if, for one or more parameter, there are consecutive engine tests in which the calculated CumSum statistic exceeds the calculated Action Limit value.  Once a test has reached a fail status, subsequent tests will not change it.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PASS:  The PLT Test will be a passing status if, for all required parameters, the actual number of included engine tests (n) is greater than or equal to the required test sample size (N), and for all required parameters, the mean result is less than or equal to the provided emission limit or FEL.  </a:t>
          </a:r>
          <a:r>
            <a:rPr lang="en-US" sz="1000" b="0" i="0" baseline="0">
              <a:latin typeface="Arial" pitchFamily="34" charset="0"/>
              <a:ea typeface="+mn-ea"/>
              <a:cs typeface="Arial" pitchFamily="34" charset="0"/>
            </a:rPr>
            <a:t>Please note that even if a passing status is achieved, there may be additional requirements for the number of tests required each test period. Please refer to 40 CFR 1045.310 for additional details.</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OPEN:  The PLT Test will remain in an open status if it has not yet reached a fail or pass status.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V.  Troubleshooting</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there are odd or unexpected results in the "Calculations" worksheet, the following should be checked: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standard or FEL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deterioration factor been entered and specified as either additive or multiplicative?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all engine tests been entered sequentially without skipping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the final result from the last engine tested the previous model year been entered as the first entry in the worksheet, with a test period of "1"?</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a reduced sample size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row where the "Final or Initial?" column equals "final", has the final result been entered, and has it been specified whether or not the test is to be included in CumSum, for each relevant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there are any rows where the "Final or Initial?" column equals "initial", has data mistakenly been entered in the "Final Result" columns for these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an included test inadvertently been marked as Invalid?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All parameters must continue to be tested until all have met their sample size requirement (N).  A parameter that has reached PASS status must continue to have its test results entered; however, these tests need not be entered in the CumSum calculation for that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 low Projected Annual Production mistakenly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the number of test periods been specified?</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B132"/>
  <sheetViews>
    <sheetView showGridLines="0" tabSelected="1" topLeftCell="I1" zoomScaleNormal="100" workbookViewId="0">
      <selection activeCell="AF11" sqref="AF11:AG14"/>
    </sheetView>
  </sheetViews>
  <sheetFormatPr defaultRowHeight="12.9" x14ac:dyDescent="0.2"/>
  <cols>
    <col min="1" max="1" width="3.875" customWidth="1"/>
    <col min="2" max="2" width="8.875" customWidth="1"/>
    <col min="3" max="5" width="9.25" customWidth="1"/>
    <col min="6" max="6" width="6.625" customWidth="1"/>
    <col min="7" max="7" width="8.875" customWidth="1"/>
    <col min="8" max="8" width="8.75" customWidth="1"/>
    <col min="9" max="9" width="13.625" bestFit="1" customWidth="1"/>
    <col min="10" max="10" width="12.75" customWidth="1"/>
    <col min="11" max="11" width="12.625" customWidth="1"/>
    <col min="12" max="12" width="15.375" bestFit="1" customWidth="1"/>
    <col min="13" max="13" width="12.125" customWidth="1"/>
    <col min="14" max="14" width="10.875" bestFit="1" customWidth="1"/>
    <col min="15" max="15" width="10.75" customWidth="1"/>
    <col min="16" max="16" width="12.125" customWidth="1"/>
    <col min="17" max="17" width="15.375" bestFit="1" customWidth="1"/>
    <col min="18" max="18" width="12.375" customWidth="1"/>
    <col min="19" max="19" width="10.375" customWidth="1"/>
    <col min="20" max="20" width="12.75" customWidth="1"/>
    <col min="21" max="25" width="12.75" hidden="1" customWidth="1"/>
    <col min="26" max="26" width="9.875" customWidth="1"/>
    <col min="27" max="30" width="10.75" customWidth="1"/>
    <col min="31" max="31" width="9.875" customWidth="1"/>
    <col min="32" max="32" width="10.75" customWidth="1"/>
    <col min="33" max="33" width="15" bestFit="1" customWidth="1"/>
    <col min="34" max="34" width="3.75" customWidth="1"/>
    <col min="35" max="35" width="12.75" customWidth="1"/>
    <col min="36" max="49" width="12.75" hidden="1" customWidth="1"/>
    <col min="50" max="50" width="12.75" style="1" hidden="1" customWidth="1"/>
    <col min="51" max="52" width="12.75" hidden="1" customWidth="1"/>
    <col min="53" max="77" width="12.75" customWidth="1"/>
    <col min="238" max="239" width="0" hidden="1" customWidth="1"/>
  </cols>
  <sheetData>
    <row r="1" spans="1:50" s="98" customFormat="1" ht="10.9" x14ac:dyDescent="0.2">
      <c r="A1" s="193"/>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87"/>
    </row>
    <row r="2" spans="1:50" s="98" customFormat="1" ht="17.350000000000001" customHeight="1" x14ac:dyDescent="0.3">
      <c r="A2" s="256" t="s">
        <v>149</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187"/>
    </row>
    <row r="3" spans="1:50" s="98" customFormat="1" ht="21.1" x14ac:dyDescent="0.35">
      <c r="A3" s="257" t="s">
        <v>162</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187"/>
    </row>
    <row r="4" spans="1:50" s="98" customFormat="1" ht="19.55" customHeight="1" x14ac:dyDescent="0.3">
      <c r="A4" s="256" t="s">
        <v>150</v>
      </c>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187"/>
    </row>
    <row r="5" spans="1:50" s="98" customFormat="1" ht="10.050000000000001" customHeight="1" x14ac:dyDescent="0.2">
      <c r="A5" s="255"/>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187"/>
    </row>
    <row r="6" spans="1:50" s="98" customFormat="1" ht="19.55" customHeight="1" x14ac:dyDescent="0.35">
      <c r="A6" s="258" t="s">
        <v>153</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187"/>
    </row>
    <row r="7" spans="1:50" s="98" customFormat="1" ht="19.55" customHeight="1" x14ac:dyDescent="0.2">
      <c r="A7" s="255" t="s">
        <v>168</v>
      </c>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187"/>
    </row>
    <row r="8" spans="1:50" s="100" customFormat="1" ht="5.95" customHeight="1" x14ac:dyDescent="0.2">
      <c r="A8" s="101"/>
      <c r="B8" s="101"/>
      <c r="C8" s="101"/>
      <c r="D8" s="101"/>
      <c r="E8" s="101"/>
      <c r="F8" s="101"/>
      <c r="G8" s="101"/>
      <c r="H8" s="101"/>
      <c r="I8" s="101"/>
      <c r="J8" s="101"/>
      <c r="K8" s="101"/>
      <c r="L8" s="101"/>
      <c r="M8" s="101"/>
      <c r="N8" s="101"/>
      <c r="O8" s="101"/>
      <c r="P8" s="101"/>
      <c r="Q8" s="101"/>
      <c r="R8" s="110"/>
      <c r="S8" s="110"/>
      <c r="T8" s="110"/>
      <c r="U8" s="53"/>
      <c r="V8" s="110"/>
      <c r="W8" s="110"/>
      <c r="X8" s="110"/>
      <c r="Y8" s="110"/>
      <c r="Z8" s="110"/>
      <c r="AA8" s="110"/>
      <c r="AB8" s="110"/>
      <c r="AC8" s="110"/>
      <c r="AD8" s="110"/>
      <c r="AE8" s="110"/>
      <c r="AF8" s="110"/>
      <c r="AG8" s="110"/>
      <c r="AH8" s="110"/>
      <c r="AI8" s="188"/>
    </row>
    <row r="9" spans="1:50" s="98" customFormat="1" ht="18.350000000000001" x14ac:dyDescent="0.3">
      <c r="A9" s="134" t="s">
        <v>156</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207" t="s">
        <v>157</v>
      </c>
      <c r="AF9" s="207"/>
      <c r="AG9" s="206"/>
      <c r="AH9" s="134"/>
      <c r="AI9" s="187"/>
    </row>
    <row r="10" spans="1:50" ht="13.6" x14ac:dyDescent="0.25">
      <c r="A10" s="10"/>
      <c r="B10" s="11"/>
      <c r="C10" s="10"/>
      <c r="D10" s="10"/>
      <c r="E10" s="10"/>
      <c r="F10" s="10"/>
      <c r="G10" s="10"/>
      <c r="H10" s="10"/>
      <c r="I10" s="10"/>
      <c r="J10" s="10"/>
      <c r="K10" s="10"/>
      <c r="L10" s="10"/>
      <c r="M10" s="10"/>
      <c r="N10" s="10"/>
      <c r="O10" s="10"/>
      <c r="P10" s="10"/>
      <c r="Q10" s="10"/>
      <c r="R10" s="10"/>
      <c r="S10" s="10"/>
      <c r="T10" s="32"/>
      <c r="U10" s="32"/>
      <c r="V10" s="32"/>
      <c r="W10" s="32"/>
      <c r="X10" s="32"/>
      <c r="Y10" s="32"/>
      <c r="Z10" s="10"/>
      <c r="AA10" s="10"/>
      <c r="AB10" s="10"/>
      <c r="AC10" s="10"/>
      <c r="AD10" s="10"/>
      <c r="AE10" s="10"/>
      <c r="AF10" s="10"/>
      <c r="AG10" s="10"/>
      <c r="AH10" s="10"/>
      <c r="AI10" s="107"/>
      <c r="AX10"/>
    </row>
    <row r="11" spans="1:50" ht="12.75" customHeight="1" x14ac:dyDescent="0.25">
      <c r="A11" s="10"/>
      <c r="B11" s="10"/>
      <c r="C11" s="12"/>
      <c r="D11" s="11" t="s">
        <v>0</v>
      </c>
      <c r="E11" s="10"/>
      <c r="F11" s="10"/>
      <c r="G11" s="228"/>
      <c r="H11" s="228"/>
      <c r="I11" s="228"/>
      <c r="J11" s="228"/>
      <c r="K11" s="114" t="s">
        <v>1</v>
      </c>
      <c r="L11" s="10"/>
      <c r="M11" s="13"/>
      <c r="N11" s="44"/>
      <c r="O11" s="208"/>
      <c r="P11" s="209"/>
      <c r="Q11" s="62"/>
      <c r="R11" s="113" t="s">
        <v>144</v>
      </c>
      <c r="S11" s="51"/>
      <c r="T11" s="63"/>
      <c r="U11" s="10"/>
      <c r="V11" s="10"/>
      <c r="W11" s="10"/>
      <c r="X11" s="10"/>
      <c r="Y11" s="10"/>
      <c r="Z11" s="10"/>
      <c r="AA11" s="235" t="s">
        <v>138</v>
      </c>
      <c r="AB11" s="236"/>
      <c r="AC11" s="236"/>
      <c r="AD11" s="237"/>
      <c r="AE11" s="51"/>
      <c r="AF11" s="248" t="s">
        <v>169</v>
      </c>
      <c r="AG11" s="249"/>
      <c r="AH11" s="10"/>
      <c r="AI11" s="107"/>
      <c r="AX11"/>
    </row>
    <row r="12" spans="1:50" ht="13.6" x14ac:dyDescent="0.25">
      <c r="A12" s="10"/>
      <c r="B12" s="10"/>
      <c r="C12" s="12"/>
      <c r="D12" s="11" t="s">
        <v>2</v>
      </c>
      <c r="E12" s="10"/>
      <c r="F12" s="10"/>
      <c r="G12" s="232"/>
      <c r="H12" s="233"/>
      <c r="I12" s="233"/>
      <c r="J12" s="234"/>
      <c r="K12" s="114" t="s">
        <v>86</v>
      </c>
      <c r="L12" s="10"/>
      <c r="M12" s="10"/>
      <c r="N12" s="10"/>
      <c r="O12" s="10"/>
      <c r="P12" s="45"/>
      <c r="Q12" s="62"/>
      <c r="R12" s="113" t="s">
        <v>143</v>
      </c>
      <c r="S12" s="51"/>
      <c r="T12" s="63"/>
      <c r="U12" s="10"/>
      <c r="V12" s="10"/>
      <c r="W12" s="10"/>
      <c r="X12" s="10"/>
      <c r="Y12" s="10"/>
      <c r="Z12" s="53"/>
      <c r="AA12" s="238" t="s">
        <v>170</v>
      </c>
      <c r="AB12" s="239"/>
      <c r="AC12" s="239"/>
      <c r="AD12" s="240"/>
      <c r="AE12" s="53"/>
      <c r="AF12" s="250" t="s">
        <v>152</v>
      </c>
      <c r="AG12" s="251"/>
      <c r="AH12" s="10"/>
      <c r="AI12" s="107"/>
      <c r="AX12"/>
    </row>
    <row r="13" spans="1:50" ht="13.6" x14ac:dyDescent="0.25">
      <c r="A13" s="10"/>
      <c r="B13" s="10"/>
      <c r="C13" s="12"/>
      <c r="D13" s="11" t="s">
        <v>3</v>
      </c>
      <c r="E13" s="10"/>
      <c r="F13" s="10"/>
      <c r="G13" s="228"/>
      <c r="H13" s="228"/>
      <c r="I13" s="228"/>
      <c r="J13" s="228"/>
      <c r="K13" s="11" t="s">
        <v>81</v>
      </c>
      <c r="L13" s="10"/>
      <c r="M13" s="10"/>
      <c r="N13" s="10"/>
      <c r="O13" s="10"/>
      <c r="P13" s="46"/>
      <c r="Q13" s="53"/>
      <c r="R13" s="61"/>
      <c r="S13" s="53"/>
      <c r="T13" s="53"/>
      <c r="U13" s="10"/>
      <c r="V13" s="10"/>
      <c r="W13" s="10"/>
      <c r="X13" s="10"/>
      <c r="Y13" s="10"/>
      <c r="Z13" s="64"/>
      <c r="AA13" s="241"/>
      <c r="AB13" s="242"/>
      <c r="AC13" s="242"/>
      <c r="AD13" s="243"/>
      <c r="AE13" s="52"/>
      <c r="AF13" s="252">
        <v>44592</v>
      </c>
      <c r="AG13" s="251"/>
      <c r="AH13" s="10"/>
      <c r="AI13" s="107"/>
      <c r="AX13"/>
    </row>
    <row r="14" spans="1:50" ht="13.6" x14ac:dyDescent="0.25">
      <c r="A14" s="10"/>
      <c r="B14" s="10"/>
      <c r="C14" s="12"/>
      <c r="D14" s="11" t="s">
        <v>4</v>
      </c>
      <c r="E14" s="10"/>
      <c r="F14" s="10"/>
      <c r="G14" s="210"/>
      <c r="H14" s="211"/>
      <c r="I14" s="211"/>
      <c r="J14" s="212"/>
      <c r="K14" s="115" t="s">
        <v>163</v>
      </c>
      <c r="L14" s="10"/>
      <c r="M14" s="10"/>
      <c r="N14" s="10"/>
      <c r="O14" s="10"/>
      <c r="P14" s="46"/>
      <c r="Q14" s="52"/>
      <c r="R14" s="182" t="str">
        <f>IF($T$12=" ","",IF($T$12&gt;0,"Actual Production, Test Period 1",""))</f>
        <v/>
      </c>
      <c r="S14" s="52"/>
      <c r="T14" s="64"/>
      <c r="U14" s="10"/>
      <c r="V14" s="10"/>
      <c r="W14" s="10"/>
      <c r="X14" s="10"/>
      <c r="Y14" s="10"/>
      <c r="Z14" s="64"/>
      <c r="AA14" s="241"/>
      <c r="AB14" s="242"/>
      <c r="AC14" s="242"/>
      <c r="AD14" s="243"/>
      <c r="AE14" s="10"/>
      <c r="AF14" s="253" t="s">
        <v>154</v>
      </c>
      <c r="AG14" s="254"/>
      <c r="AH14" s="10"/>
      <c r="AI14" s="107"/>
      <c r="AX14"/>
    </row>
    <row r="15" spans="1:50" ht="13.6" customHeight="1" x14ac:dyDescent="0.25">
      <c r="A15" s="10"/>
      <c r="B15" s="10"/>
      <c r="C15" s="12"/>
      <c r="D15" s="11" t="s">
        <v>106</v>
      </c>
      <c r="E15" s="10"/>
      <c r="F15" s="10"/>
      <c r="G15" s="116" t="s">
        <v>107</v>
      </c>
      <c r="H15" s="58"/>
      <c r="I15" s="116" t="s">
        <v>108</v>
      </c>
      <c r="J15" s="58"/>
      <c r="K15" s="224" t="s">
        <v>164</v>
      </c>
      <c r="L15" s="224"/>
      <c r="M15" s="224"/>
      <c r="N15" s="224"/>
      <c r="O15" s="224"/>
      <c r="P15" s="224"/>
      <c r="Q15" s="10"/>
      <c r="R15" s="182" t="str">
        <f>IF($T$12=" ","",IF($T$12&gt;1,"Actual Production, Test Period 2",""))</f>
        <v/>
      </c>
      <c r="S15" s="10"/>
      <c r="T15" s="64"/>
      <c r="U15" s="10"/>
      <c r="V15" s="10"/>
      <c r="W15" s="10"/>
      <c r="X15" s="10"/>
      <c r="Y15" s="10"/>
      <c r="Z15" s="64"/>
      <c r="AA15" s="241"/>
      <c r="AB15" s="242"/>
      <c r="AC15" s="242"/>
      <c r="AD15" s="243"/>
      <c r="AE15" s="10"/>
      <c r="AF15" s="10"/>
      <c r="AG15" s="10"/>
      <c r="AH15" s="10"/>
      <c r="AI15" s="107"/>
      <c r="AX15"/>
    </row>
    <row r="16" spans="1:50" ht="13.6" customHeight="1" x14ac:dyDescent="0.25">
      <c r="A16" s="10"/>
      <c r="B16" s="10"/>
      <c r="C16" s="12"/>
      <c r="D16" s="12"/>
      <c r="E16" s="10"/>
      <c r="F16" s="10"/>
      <c r="G16" s="13"/>
      <c r="H16" s="10"/>
      <c r="I16" s="10"/>
      <c r="J16" s="10"/>
      <c r="K16" s="229" t="s">
        <v>165</v>
      </c>
      <c r="L16" s="230"/>
      <c r="M16" s="230"/>
      <c r="N16" s="230"/>
      <c r="O16" s="230"/>
      <c r="P16" s="230"/>
      <c r="Q16" s="10"/>
      <c r="R16" s="182" t="str">
        <f>IF($T$12=" ","",IF($T$12&gt;2,"Actual Production, Test Period 3",""))</f>
        <v/>
      </c>
      <c r="S16" s="10"/>
      <c r="T16" s="64"/>
      <c r="U16" s="10"/>
      <c r="V16" s="10"/>
      <c r="W16" s="10"/>
      <c r="X16" s="10"/>
      <c r="Y16" s="10"/>
      <c r="Z16" s="64"/>
      <c r="AA16" s="241"/>
      <c r="AB16" s="242"/>
      <c r="AC16" s="242"/>
      <c r="AD16" s="243"/>
      <c r="AE16" s="10"/>
      <c r="AF16" s="10"/>
      <c r="AG16" s="10"/>
      <c r="AH16" s="10"/>
      <c r="AI16" s="107"/>
      <c r="AX16"/>
    </row>
    <row r="17" spans="1:65" ht="13.6" customHeight="1" x14ac:dyDescent="0.25">
      <c r="A17" s="10"/>
      <c r="B17" s="10"/>
      <c r="C17" s="12"/>
      <c r="D17" s="12"/>
      <c r="E17" s="10"/>
      <c r="F17" s="10"/>
      <c r="G17" s="13"/>
      <c r="H17" s="10"/>
      <c r="I17" s="10"/>
      <c r="J17" s="10"/>
      <c r="K17" s="229" t="s">
        <v>167</v>
      </c>
      <c r="L17" s="230"/>
      <c r="M17" s="230"/>
      <c r="N17" s="230"/>
      <c r="O17" s="230"/>
      <c r="P17" s="230"/>
      <c r="Q17" s="10"/>
      <c r="R17" s="182" t="str">
        <f>IF($T$12=" ","",IF($T$12&gt;3,"Actual Production, Test Period 4",""))</f>
        <v/>
      </c>
      <c r="S17" s="10"/>
      <c r="T17" s="64"/>
      <c r="U17" s="10"/>
      <c r="V17" s="10"/>
      <c r="W17" s="10"/>
      <c r="X17" s="10"/>
      <c r="Y17" s="10"/>
      <c r="Z17" s="64"/>
      <c r="AA17" s="241"/>
      <c r="AB17" s="242"/>
      <c r="AC17" s="242"/>
      <c r="AD17" s="243"/>
      <c r="AE17" s="10"/>
      <c r="AF17" s="10"/>
      <c r="AG17" s="10"/>
      <c r="AH17" s="10"/>
      <c r="AI17" s="107"/>
      <c r="AX17"/>
    </row>
    <row r="18" spans="1:65" ht="13.6" customHeight="1" x14ac:dyDescent="0.25">
      <c r="A18" s="10"/>
      <c r="B18" s="10"/>
      <c r="C18" s="12"/>
      <c r="D18" s="12"/>
      <c r="E18" s="10"/>
      <c r="F18" s="10"/>
      <c r="G18" s="13"/>
      <c r="H18" s="10"/>
      <c r="I18" s="10"/>
      <c r="J18" s="10"/>
      <c r="K18" s="231" t="s">
        <v>166</v>
      </c>
      <c r="L18" s="231"/>
      <c r="M18" s="231"/>
      <c r="N18" s="231"/>
      <c r="O18" s="231"/>
      <c r="P18" s="231"/>
      <c r="Q18" s="231"/>
      <c r="R18" s="65"/>
      <c r="S18" s="65"/>
      <c r="T18" s="59"/>
      <c r="U18" s="10"/>
      <c r="V18" s="59"/>
      <c r="W18" s="59"/>
      <c r="X18" s="59"/>
      <c r="Y18" s="10"/>
      <c r="Z18" s="10"/>
      <c r="AA18" s="241"/>
      <c r="AB18" s="242"/>
      <c r="AC18" s="242"/>
      <c r="AD18" s="243"/>
      <c r="AE18" s="10"/>
      <c r="AF18" s="10"/>
      <c r="AG18" s="10"/>
      <c r="AH18" s="10"/>
      <c r="AI18" s="107"/>
      <c r="AX18"/>
    </row>
    <row r="19" spans="1:65" ht="13.6" x14ac:dyDescent="0.25">
      <c r="A19" s="10"/>
      <c r="B19" s="10"/>
      <c r="C19" s="12"/>
      <c r="D19" s="11" t="s">
        <v>9</v>
      </c>
      <c r="E19" s="10"/>
      <c r="F19" s="10"/>
      <c r="G19" s="213"/>
      <c r="H19" s="214"/>
      <c r="I19" s="214"/>
      <c r="J19" s="214"/>
      <c r="K19" s="214"/>
      <c r="L19" s="214"/>
      <c r="M19" s="214"/>
      <c r="N19" s="214"/>
      <c r="O19" s="214"/>
      <c r="P19" s="215"/>
      <c r="Q19" s="225"/>
      <c r="R19" s="226"/>
      <c r="S19" s="226"/>
      <c r="T19" s="226"/>
      <c r="U19" s="226"/>
      <c r="V19" s="226"/>
      <c r="W19" s="226"/>
      <c r="X19" s="226"/>
      <c r="Y19" s="226"/>
      <c r="Z19" s="227"/>
      <c r="AA19" s="241"/>
      <c r="AB19" s="242"/>
      <c r="AC19" s="242"/>
      <c r="AD19" s="243"/>
      <c r="AE19" s="10"/>
      <c r="AF19" s="10"/>
      <c r="AG19" s="10"/>
      <c r="AH19" s="10"/>
      <c r="AI19" s="107"/>
      <c r="AX19"/>
    </row>
    <row r="20" spans="1:65" ht="66.599999999999994" customHeight="1" x14ac:dyDescent="0.2">
      <c r="A20" s="10"/>
      <c r="B20" s="10"/>
      <c r="C20" s="10"/>
      <c r="D20" s="10"/>
      <c r="E20" s="10"/>
      <c r="F20" s="10"/>
      <c r="G20" s="216"/>
      <c r="H20" s="217"/>
      <c r="I20" s="217"/>
      <c r="J20" s="217"/>
      <c r="K20" s="217"/>
      <c r="L20" s="217"/>
      <c r="M20" s="217"/>
      <c r="N20" s="217"/>
      <c r="O20" s="217"/>
      <c r="P20" s="218"/>
      <c r="Q20" s="225"/>
      <c r="R20" s="226"/>
      <c r="S20" s="226"/>
      <c r="T20" s="226"/>
      <c r="U20" s="226"/>
      <c r="V20" s="226"/>
      <c r="W20" s="226"/>
      <c r="X20" s="226"/>
      <c r="Y20" s="226"/>
      <c r="Z20" s="227"/>
      <c r="AA20" s="241"/>
      <c r="AB20" s="242"/>
      <c r="AC20" s="242"/>
      <c r="AD20" s="243"/>
      <c r="AE20" s="10"/>
      <c r="AF20" s="10"/>
      <c r="AG20" s="10"/>
      <c r="AH20" s="10"/>
      <c r="AI20" s="107"/>
      <c r="AP20" s="30"/>
      <c r="AX20"/>
    </row>
    <row r="21" spans="1:65" x14ac:dyDescent="0.2">
      <c r="A21" s="10"/>
      <c r="B21" s="10"/>
      <c r="C21" s="10"/>
      <c r="D21" s="10"/>
      <c r="E21" s="10"/>
      <c r="F21" s="10"/>
      <c r="G21" s="216"/>
      <c r="H21" s="217"/>
      <c r="I21" s="217"/>
      <c r="J21" s="217"/>
      <c r="K21" s="217"/>
      <c r="L21" s="217"/>
      <c r="M21" s="217"/>
      <c r="N21" s="217"/>
      <c r="O21" s="217"/>
      <c r="P21" s="218"/>
      <c r="Q21" s="222"/>
      <c r="R21" s="223"/>
      <c r="S21" s="223"/>
      <c r="T21" s="223"/>
      <c r="U21" s="223"/>
      <c r="V21" s="223"/>
      <c r="W21" s="223"/>
      <c r="X21" s="223"/>
      <c r="Y21" s="223"/>
      <c r="Z21" s="223"/>
      <c r="AA21" s="244"/>
      <c r="AB21" s="245"/>
      <c r="AC21" s="245"/>
      <c r="AD21" s="246"/>
      <c r="AE21" s="10"/>
      <c r="AF21" s="10"/>
      <c r="AG21" s="10"/>
      <c r="AH21" s="10"/>
      <c r="AI21" s="107"/>
      <c r="AL21" s="29"/>
      <c r="AN21" s="29"/>
      <c r="AX21"/>
    </row>
    <row r="22" spans="1:65" ht="21.1" customHeight="1" x14ac:dyDescent="0.2">
      <c r="A22" s="10"/>
      <c r="B22" s="10"/>
      <c r="C22" s="10"/>
      <c r="D22" s="10"/>
      <c r="E22" s="10"/>
      <c r="F22" s="10"/>
      <c r="G22" s="219"/>
      <c r="H22" s="220"/>
      <c r="I22" s="220"/>
      <c r="J22" s="220"/>
      <c r="K22" s="220"/>
      <c r="L22" s="220"/>
      <c r="M22" s="220"/>
      <c r="N22" s="220"/>
      <c r="O22" s="220"/>
      <c r="P22" s="221"/>
      <c r="Q22" s="222"/>
      <c r="R22" s="223"/>
      <c r="S22" s="223"/>
      <c r="T22" s="223"/>
      <c r="U22" s="223"/>
      <c r="V22" s="223"/>
      <c r="W22" s="223"/>
      <c r="X22" s="223"/>
      <c r="Y22" s="223"/>
      <c r="Z22" s="223"/>
      <c r="AA22" s="10"/>
      <c r="AB22" s="10"/>
      <c r="AC22" s="10"/>
      <c r="AD22" s="10"/>
      <c r="AE22" s="10"/>
      <c r="AF22" s="10"/>
      <c r="AG22" s="10"/>
      <c r="AH22" s="10"/>
      <c r="AI22" s="107"/>
      <c r="AL22" s="29"/>
      <c r="AX22"/>
    </row>
    <row r="23" spans="1:65" x14ac:dyDescent="0.2">
      <c r="A23" s="10"/>
      <c r="B23" s="10"/>
      <c r="C23" s="10"/>
      <c r="D23" s="10"/>
      <c r="E23" s="10"/>
      <c r="F23" s="10"/>
      <c r="G23" s="117"/>
      <c r="H23" s="117"/>
      <c r="I23" s="117"/>
      <c r="J23" s="117"/>
      <c r="K23" s="117"/>
      <c r="L23" s="117"/>
      <c r="M23" s="117"/>
      <c r="N23" s="117"/>
      <c r="O23" s="117"/>
      <c r="P23" s="117"/>
      <c r="Q23" s="118"/>
      <c r="R23" s="65"/>
      <c r="S23" s="65"/>
      <c r="T23" s="65"/>
      <c r="U23" s="65"/>
      <c r="V23" s="65"/>
      <c r="W23" s="65"/>
      <c r="X23" s="16"/>
      <c r="Y23" s="10"/>
      <c r="Z23" s="10"/>
      <c r="AA23" s="119"/>
      <c r="AB23" s="119"/>
      <c r="AC23" s="119"/>
      <c r="AD23" s="119"/>
      <c r="AE23" s="10"/>
      <c r="AF23" s="10"/>
      <c r="AG23" s="10"/>
      <c r="AH23" s="10"/>
      <c r="AI23" s="107"/>
      <c r="AL23" s="29"/>
      <c r="AX23"/>
    </row>
    <row r="24" spans="1:65" x14ac:dyDescent="0.2">
      <c r="A24" s="10"/>
      <c r="B24" s="10"/>
      <c r="C24" s="10"/>
      <c r="D24" s="10"/>
      <c r="E24" s="10"/>
      <c r="F24" s="10"/>
      <c r="G24" s="117"/>
      <c r="H24" s="117"/>
      <c r="I24" s="117"/>
      <c r="J24" s="117"/>
      <c r="K24" s="117"/>
      <c r="L24" s="117"/>
      <c r="M24" s="117"/>
      <c r="N24" s="117"/>
      <c r="O24" s="117"/>
      <c r="P24" s="117"/>
      <c r="Q24" s="118"/>
      <c r="R24" s="65"/>
      <c r="S24" s="65"/>
      <c r="T24" s="65"/>
      <c r="U24" s="65"/>
      <c r="V24" s="65"/>
      <c r="W24" s="65"/>
      <c r="X24" s="16"/>
      <c r="Y24" s="10"/>
      <c r="Z24" s="10"/>
      <c r="AA24" s="119"/>
      <c r="AB24" s="119"/>
      <c r="AC24" s="119"/>
      <c r="AD24" s="119"/>
      <c r="AE24" s="10"/>
      <c r="AF24" s="10"/>
      <c r="AG24" s="10"/>
      <c r="AH24" s="10"/>
      <c r="AI24" s="107"/>
      <c r="AL24" s="29"/>
      <c r="AX24"/>
    </row>
    <row r="25" spans="1:65" s="98" customFormat="1" ht="18.350000000000001" x14ac:dyDescent="0.3">
      <c r="A25" s="247" t="s">
        <v>5</v>
      </c>
      <c r="B25" s="247"/>
      <c r="C25" s="24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187"/>
    </row>
    <row r="26" spans="1:65" ht="46.55" customHeight="1" x14ac:dyDescent="0.25">
      <c r="A26" s="10"/>
      <c r="B26" s="10"/>
      <c r="C26" s="10"/>
      <c r="D26" s="10"/>
      <c r="E26" s="10"/>
      <c r="F26" s="10"/>
      <c r="G26" s="14"/>
      <c r="H26" s="14"/>
      <c r="I26" s="111" t="s">
        <v>137</v>
      </c>
      <c r="J26" s="112"/>
      <c r="K26" s="111" t="s">
        <v>96</v>
      </c>
      <c r="L26" s="10"/>
      <c r="M26" s="111" t="s">
        <v>95</v>
      </c>
      <c r="N26" s="111" t="s">
        <v>103</v>
      </c>
      <c r="O26" s="112"/>
      <c r="P26" s="111" t="s">
        <v>93</v>
      </c>
      <c r="Q26" s="10"/>
      <c r="R26" s="111" t="s">
        <v>94</v>
      </c>
      <c r="S26" s="111" t="s">
        <v>102</v>
      </c>
      <c r="T26" s="10"/>
      <c r="U26" s="55"/>
      <c r="V26" s="55"/>
      <c r="W26" s="55"/>
      <c r="X26" s="55"/>
      <c r="Y26" s="10"/>
      <c r="Z26" s="10"/>
      <c r="AA26" s="10"/>
      <c r="AB26" s="10"/>
      <c r="AC26" s="10"/>
      <c r="AD26" s="10"/>
      <c r="AE26" s="10"/>
      <c r="AF26" s="10"/>
      <c r="AG26" s="10"/>
      <c r="AH26" s="10"/>
      <c r="AI26" s="107"/>
      <c r="AX26"/>
      <c r="BM26" s="3"/>
    </row>
    <row r="27" spans="1:65" ht="13.6" x14ac:dyDescent="0.25">
      <c r="A27" s="10"/>
      <c r="B27" s="11"/>
      <c r="C27" s="10"/>
      <c r="D27" s="10"/>
      <c r="E27" s="10"/>
      <c r="F27" s="10"/>
      <c r="G27" s="10"/>
      <c r="H27" s="10"/>
      <c r="I27" s="46"/>
      <c r="J27" s="10"/>
      <c r="K27" s="76"/>
      <c r="L27" s="10"/>
      <c r="M27" s="76"/>
      <c r="N27" s="75" t="str">
        <f>IF($I$27&lt;&gt;"",$I$27,"")</f>
        <v/>
      </c>
      <c r="O27" s="10"/>
      <c r="P27" s="76"/>
      <c r="Q27" s="10"/>
      <c r="R27" s="76"/>
      <c r="S27" s="75" t="str">
        <f>IF($I$27&lt;&gt;"",$I$27,"")</f>
        <v/>
      </c>
      <c r="T27" s="10"/>
      <c r="U27" s="55"/>
      <c r="V27" s="55"/>
      <c r="W27" s="55"/>
      <c r="X27" s="55"/>
      <c r="Y27" s="10"/>
      <c r="Z27" s="10"/>
      <c r="AA27" s="10"/>
      <c r="AB27" s="10"/>
      <c r="AC27" s="10"/>
      <c r="AD27" s="10"/>
      <c r="AE27" s="10"/>
      <c r="AF27" s="10"/>
      <c r="AG27" s="10"/>
      <c r="AH27" s="10"/>
      <c r="AI27" s="107"/>
    </row>
    <row r="28" spans="1:65" ht="3.1"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7"/>
    </row>
    <row r="29" spans="1:65" ht="13.6" x14ac:dyDescent="0.25">
      <c r="A29" s="10"/>
      <c r="B29" s="120"/>
      <c r="C29" s="121"/>
      <c r="D29" s="121"/>
      <c r="E29" s="121"/>
      <c r="F29" s="121"/>
      <c r="G29" s="121"/>
      <c r="H29" s="121"/>
      <c r="I29" s="121" t="s">
        <v>21</v>
      </c>
      <c r="J29" s="121" t="s">
        <v>21</v>
      </c>
      <c r="K29" s="120" t="s">
        <v>17</v>
      </c>
      <c r="L29" s="121" t="s">
        <v>17</v>
      </c>
      <c r="M29" s="121" t="s">
        <v>17</v>
      </c>
      <c r="N29" s="121" t="s">
        <v>17</v>
      </c>
      <c r="O29" s="121"/>
      <c r="P29" s="120" t="s">
        <v>20</v>
      </c>
      <c r="Q29" s="121" t="s">
        <v>20</v>
      </c>
      <c r="R29" s="121" t="s">
        <v>20</v>
      </c>
      <c r="S29" s="121" t="s">
        <v>20</v>
      </c>
      <c r="T29" s="122"/>
      <c r="U29" s="123"/>
      <c r="V29" s="123"/>
      <c r="W29" s="123"/>
      <c r="X29" s="123"/>
      <c r="Y29" s="124"/>
      <c r="Z29" s="120"/>
      <c r="AA29" s="121"/>
      <c r="AB29" s="121"/>
      <c r="AC29" s="121"/>
      <c r="AD29" s="121"/>
      <c r="AE29" s="121"/>
      <c r="AF29" s="121"/>
      <c r="AG29" s="122"/>
      <c r="AH29" s="17"/>
      <c r="AI29" s="194"/>
      <c r="AK29" s="37" t="s">
        <v>80</v>
      </c>
      <c r="AL29" s="34"/>
      <c r="AM29" s="34"/>
      <c r="AN29" s="34"/>
      <c r="AO29" s="34"/>
      <c r="AP29" s="34"/>
      <c r="AQ29" s="34"/>
      <c r="AR29" s="34"/>
      <c r="AS29" s="34"/>
      <c r="AT29" s="34"/>
      <c r="AU29" s="34"/>
      <c r="AV29" s="34"/>
      <c r="AW29" s="34"/>
      <c r="AX29" s="34"/>
      <c r="AY29" s="34"/>
      <c r="BA29" s="1"/>
    </row>
    <row r="30" spans="1:65" ht="13.6" x14ac:dyDescent="0.25">
      <c r="A30" s="10"/>
      <c r="B30" s="125" t="s">
        <v>6</v>
      </c>
      <c r="C30" s="126" t="s">
        <v>112</v>
      </c>
      <c r="D30" s="126" t="s">
        <v>6</v>
      </c>
      <c r="E30" s="126" t="s">
        <v>6</v>
      </c>
      <c r="F30" s="126" t="s">
        <v>6</v>
      </c>
      <c r="G30" s="126" t="s">
        <v>10</v>
      </c>
      <c r="H30" s="126" t="s">
        <v>12</v>
      </c>
      <c r="I30" s="126" t="s">
        <v>22</v>
      </c>
      <c r="J30" s="126" t="s">
        <v>22</v>
      </c>
      <c r="K30" s="125" t="s">
        <v>18</v>
      </c>
      <c r="L30" s="126" t="s">
        <v>18</v>
      </c>
      <c r="M30" s="126" t="s">
        <v>90</v>
      </c>
      <c r="N30" s="126" t="s">
        <v>90</v>
      </c>
      <c r="O30" s="126" t="s">
        <v>13</v>
      </c>
      <c r="P30" s="125" t="s">
        <v>18</v>
      </c>
      <c r="Q30" s="126" t="s">
        <v>89</v>
      </c>
      <c r="R30" s="126" t="s">
        <v>90</v>
      </c>
      <c r="S30" s="126" t="s">
        <v>90</v>
      </c>
      <c r="T30" s="127" t="s">
        <v>13</v>
      </c>
      <c r="U30" s="123"/>
      <c r="V30" s="123"/>
      <c r="W30" s="123"/>
      <c r="X30" s="123"/>
      <c r="Y30" s="124"/>
      <c r="Z30" s="125" t="s">
        <v>6</v>
      </c>
      <c r="AA30" s="126" t="s">
        <v>6</v>
      </c>
      <c r="AB30" s="126" t="s">
        <v>6</v>
      </c>
      <c r="AC30" s="126" t="s">
        <v>38</v>
      </c>
      <c r="AD30" s="126" t="s">
        <v>40</v>
      </c>
      <c r="AE30" s="126"/>
      <c r="AF30" s="126"/>
      <c r="AG30" s="127"/>
      <c r="AH30" s="17"/>
      <c r="AI30" s="194"/>
      <c r="AK30" s="34"/>
      <c r="AL30" s="34"/>
      <c r="AM30" s="34"/>
      <c r="AN30" s="34"/>
      <c r="AO30" s="34"/>
      <c r="AP30" s="34"/>
      <c r="AQ30" s="34"/>
      <c r="AR30" s="34"/>
      <c r="AS30" s="34"/>
      <c r="AT30" s="34"/>
      <c r="AU30" s="34"/>
      <c r="AV30" s="34"/>
      <c r="AW30" s="34"/>
      <c r="AX30" s="34"/>
      <c r="AY30" s="34"/>
      <c r="BA30" s="1"/>
    </row>
    <row r="31" spans="1:65" ht="12.1" customHeight="1" x14ac:dyDescent="0.25">
      <c r="A31" s="10"/>
      <c r="B31" s="128" t="s">
        <v>7</v>
      </c>
      <c r="C31" s="129" t="s">
        <v>113</v>
      </c>
      <c r="D31" s="129" t="s">
        <v>8</v>
      </c>
      <c r="E31" s="129" t="s">
        <v>82</v>
      </c>
      <c r="F31" s="129" t="s">
        <v>142</v>
      </c>
      <c r="G31" s="129" t="s">
        <v>11</v>
      </c>
      <c r="H31" s="129" t="s">
        <v>8</v>
      </c>
      <c r="I31" s="129" t="s">
        <v>23</v>
      </c>
      <c r="J31" s="129" t="s">
        <v>15</v>
      </c>
      <c r="K31" s="130" t="s">
        <v>19</v>
      </c>
      <c r="L31" s="129" t="s">
        <v>97</v>
      </c>
      <c r="M31" s="129" t="s">
        <v>19</v>
      </c>
      <c r="N31" s="129" t="s">
        <v>98</v>
      </c>
      <c r="O31" s="129" t="s">
        <v>14</v>
      </c>
      <c r="P31" s="128" t="s">
        <v>19</v>
      </c>
      <c r="Q31" s="129" t="s">
        <v>97</v>
      </c>
      <c r="R31" s="129" t="s">
        <v>19</v>
      </c>
      <c r="S31" s="129" t="s">
        <v>98</v>
      </c>
      <c r="T31" s="131" t="s">
        <v>14</v>
      </c>
      <c r="U31" s="123"/>
      <c r="V31" s="123"/>
      <c r="W31" s="123"/>
      <c r="X31" s="123"/>
      <c r="Y31" s="124"/>
      <c r="Z31" s="128" t="s">
        <v>15</v>
      </c>
      <c r="AA31" s="129" t="s">
        <v>16</v>
      </c>
      <c r="AB31" s="129" t="s">
        <v>37</v>
      </c>
      <c r="AC31" s="129" t="s">
        <v>39</v>
      </c>
      <c r="AD31" s="129" t="s">
        <v>39</v>
      </c>
      <c r="AE31" s="129" t="s">
        <v>41</v>
      </c>
      <c r="AF31" s="129" t="s">
        <v>42</v>
      </c>
      <c r="AG31" s="131" t="s">
        <v>34</v>
      </c>
      <c r="AH31" s="18"/>
      <c r="AI31" s="195"/>
      <c r="AK31" s="35" t="s">
        <v>72</v>
      </c>
      <c r="AL31" s="35" t="s">
        <v>73</v>
      </c>
      <c r="AM31" s="35" t="s">
        <v>74</v>
      </c>
      <c r="AN31" s="35" t="s">
        <v>75</v>
      </c>
      <c r="AO31" s="35" t="s">
        <v>76</v>
      </c>
      <c r="AP31" s="35" t="s">
        <v>77</v>
      </c>
      <c r="AQ31" s="35" t="s">
        <v>78</v>
      </c>
      <c r="AR31" s="34"/>
      <c r="AS31" s="34"/>
      <c r="AT31" s="34"/>
      <c r="AU31" s="34"/>
      <c r="AV31" s="34"/>
      <c r="AW31" s="34"/>
      <c r="AX31" s="34"/>
      <c r="AY31" s="73"/>
      <c r="BA31" s="1"/>
    </row>
    <row r="32" spans="1:65" ht="4.0999999999999996" customHeight="1" x14ac:dyDescent="0.2">
      <c r="A32" s="10"/>
      <c r="B32" s="10"/>
      <c r="C32" s="13"/>
      <c r="D32" s="13"/>
      <c r="E32" s="13"/>
      <c r="F32" s="13"/>
      <c r="G32" s="13"/>
      <c r="H32" s="13"/>
      <c r="I32" s="13"/>
      <c r="J32" s="13"/>
      <c r="K32" s="20"/>
      <c r="L32" s="13"/>
      <c r="M32" s="13"/>
      <c r="N32" s="13"/>
      <c r="O32" s="13"/>
      <c r="P32" s="20"/>
      <c r="Q32" s="13"/>
      <c r="R32" s="13"/>
      <c r="S32" s="13"/>
      <c r="T32" s="43"/>
      <c r="U32" s="13"/>
      <c r="V32" s="13"/>
      <c r="W32" s="13"/>
      <c r="X32" s="13"/>
      <c r="Y32" s="21"/>
      <c r="Z32" s="132"/>
      <c r="AA32" s="133"/>
      <c r="AB32" s="133"/>
      <c r="AC32" s="133"/>
      <c r="AD32" s="133"/>
      <c r="AE32" s="133"/>
      <c r="AF32" s="133"/>
      <c r="AG32" s="43"/>
      <c r="AH32" s="13"/>
      <c r="AI32" s="196"/>
      <c r="AK32" s="34"/>
      <c r="AL32" s="34"/>
      <c r="AM32" s="34"/>
      <c r="AN32" s="34"/>
      <c r="AO32" s="34"/>
      <c r="AP32" s="34"/>
      <c r="AQ32" s="34"/>
      <c r="AR32" s="34"/>
      <c r="AS32" s="34"/>
      <c r="AT32" s="34"/>
      <c r="AU32" s="34"/>
      <c r="AV32" s="34"/>
      <c r="AW32" s="34"/>
      <c r="AX32" s="34"/>
      <c r="AY32" s="34"/>
      <c r="BA32" s="1"/>
    </row>
    <row r="33" spans="1:158" x14ac:dyDescent="0.2">
      <c r="A33" s="15">
        <v>1</v>
      </c>
      <c r="B33" s="78"/>
      <c r="C33" s="56"/>
      <c r="D33" s="22"/>
      <c r="E33" s="40"/>
      <c r="F33" s="79"/>
      <c r="G33" s="80"/>
      <c r="H33" s="22"/>
      <c r="I33" s="81"/>
      <c r="J33" s="81"/>
      <c r="K33" s="82"/>
      <c r="L33" s="96" t="str">
        <f>IF(K33&lt;&gt;"",K33,"")</f>
        <v/>
      </c>
      <c r="M33" s="203"/>
      <c r="N33" s="185" t="str">
        <f>IF(AND(M33&lt;&gt;"",M$27&lt;&gt;""),IF(N$27="Additive",ROUND(M33+M$27,2),ROUND(M33*M$27,2)),"")</f>
        <v/>
      </c>
      <c r="O33" s="56"/>
      <c r="P33" s="82"/>
      <c r="Q33" s="95" t="str">
        <f>IF(P33&lt;&gt;"",P33,"")</f>
        <v/>
      </c>
      <c r="R33" s="204"/>
      <c r="S33" s="95" t="str">
        <f>IF(AND(R33&lt;&gt;"",R$27&lt;&gt;""),IF(S$27="Additive",ROUND(R33+R$27,2),ROUND(R33*R$27,2)),"")</f>
        <v/>
      </c>
      <c r="T33" s="56"/>
      <c r="U33" s="55"/>
      <c r="V33" s="55"/>
      <c r="W33" s="55"/>
      <c r="X33" s="55"/>
      <c r="Y33" s="83"/>
      <c r="Z33" s="78"/>
      <c r="AA33" s="23"/>
      <c r="AB33" s="23"/>
      <c r="AC33" s="23"/>
      <c r="AD33" s="23"/>
      <c r="AE33" s="23"/>
      <c r="AF33" s="23"/>
      <c r="AG33" s="56"/>
      <c r="AH33" s="19"/>
      <c r="AI33" s="197"/>
      <c r="AK33" s="34" t="str">
        <f>IF(D33&lt;&gt;"",YEAR(D33),"")</f>
        <v/>
      </c>
      <c r="AL33" s="34" t="str">
        <f>IF(D33&lt;&gt;"",MONTH(D33),"")</f>
        <v/>
      </c>
      <c r="AM33" s="34" t="str">
        <f>IF(D33&lt;&gt;"",DAY(D33),"")</f>
        <v/>
      </c>
      <c r="AN33" s="34">
        <f>IF(AND($C33="final",$F33=1,$O33="yes",$T33="yes"),1,0)</f>
        <v>0</v>
      </c>
      <c r="AO33" s="34">
        <f>IF(AND($C33="final",$F33=2,$O33="yes",$T33="yes"),1,0)</f>
        <v>0</v>
      </c>
      <c r="AP33" s="34">
        <f>IF(AND($C33="final",$F33=3,$O33="yes",$T33="yes"),1,0)</f>
        <v>0</v>
      </c>
      <c r="AQ33" s="34">
        <f>IF(AND($C33="final",$F33=4,$O33="yes",$T33="yes"),1,0)</f>
        <v>0</v>
      </c>
      <c r="AR33" s="34"/>
      <c r="AS33" s="47">
        <f>O11</f>
        <v>0</v>
      </c>
      <c r="AT33" s="34"/>
      <c r="AU33" s="34"/>
      <c r="AV33" s="34"/>
      <c r="AW33" s="34"/>
      <c r="AX33" s="74" t="str">
        <f>IF(OR($O33="yes",$T33="yes"),"cantbeinvalid","canbeinvalid")</f>
        <v>canbeinvalid</v>
      </c>
      <c r="AY33" s="34" t="s">
        <v>35</v>
      </c>
      <c r="BA33" s="1"/>
      <c r="BN33" t="str">
        <f t="shared" ref="BN33:BN64" si="0">IF($C33="final",$N33,"")</f>
        <v/>
      </c>
      <c r="BS33" t="str">
        <f t="shared" ref="BS33:BS64" si="1">IF($C33="final",$S33,"")</f>
        <v/>
      </c>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row>
    <row r="34" spans="1:158" ht="13.6" x14ac:dyDescent="0.25">
      <c r="A34" s="15">
        <f>A33+1</f>
        <v>2</v>
      </c>
      <c r="B34" s="78"/>
      <c r="C34" s="56"/>
      <c r="D34" s="22"/>
      <c r="E34" s="40"/>
      <c r="F34" s="79"/>
      <c r="G34" s="80"/>
      <c r="H34" s="22"/>
      <c r="I34" s="81"/>
      <c r="J34" s="81"/>
      <c r="K34" s="82"/>
      <c r="L34" s="96" t="str">
        <f>IF(K34&lt;&gt;"",K34,"")</f>
        <v/>
      </c>
      <c r="M34" s="203"/>
      <c r="N34" s="185" t="str">
        <f t="shared" ref="N34:N97" si="2">IF(AND(M34&lt;&gt;"",M$27&lt;&gt;""),IF(N$27="Additive",ROUND(M34+M$27,2),ROUND(M34*M$27,2)),"")</f>
        <v/>
      </c>
      <c r="O34" s="56"/>
      <c r="P34" s="82"/>
      <c r="Q34" s="95" t="str">
        <f t="shared" ref="Q34:Q97" si="3">IF(P34&lt;&gt;"",P34,"")</f>
        <v/>
      </c>
      <c r="R34" s="204"/>
      <c r="S34" s="95" t="str">
        <f t="shared" ref="S34:S97" si="4">IF(AND(R34&lt;&gt;"",R$27&lt;&gt;""),IF(S$27="Additive",ROUND(R34+R$27,2),ROUND(R34*R$27,2)),"")</f>
        <v/>
      </c>
      <c r="T34" s="56"/>
      <c r="U34" s="55"/>
      <c r="V34" s="55"/>
      <c r="W34" s="55"/>
      <c r="X34" s="55"/>
      <c r="Y34" s="83"/>
      <c r="Z34" s="78"/>
      <c r="AA34" s="23"/>
      <c r="AB34" s="23"/>
      <c r="AC34" s="23"/>
      <c r="AD34" s="23"/>
      <c r="AE34" s="23"/>
      <c r="AF34" s="23"/>
      <c r="AG34" s="56"/>
      <c r="AH34" s="19"/>
      <c r="AI34" s="197"/>
      <c r="AK34" s="34" t="str">
        <f t="shared" ref="AK34:AK80" si="5">IF(D34&lt;&gt;"",YEAR(D34),"")</f>
        <v/>
      </c>
      <c r="AL34" s="34" t="str">
        <f t="shared" ref="AL34:AL80" si="6">IF(D34&lt;&gt;"",MONTH(D34),"")</f>
        <v/>
      </c>
      <c r="AM34" s="34" t="str">
        <f t="shared" ref="AM34:AM80" si="7">IF(D34&lt;&gt;"",DAY(D34),"")</f>
        <v/>
      </c>
      <c r="AN34" s="34">
        <f t="shared" ref="AN34:AN97" si="8">IF(AND($C34="final",$F34=1,$O34="yes",$T34="yes"),1,0)</f>
        <v>0</v>
      </c>
      <c r="AO34" s="34">
        <f t="shared" ref="AO34:AO97" si="9">IF(AND($C34="final",$F34=2,$O34="yes",$T34="yes"),1,0)</f>
        <v>0</v>
      </c>
      <c r="AP34" s="34">
        <f t="shared" ref="AP34:AP97" si="10">IF(AND($C34="final",$F34=3,$O34="yes",$T34="yes"),1,0)</f>
        <v>0</v>
      </c>
      <c r="AQ34" s="34">
        <f t="shared" ref="AQ34:AQ97" si="11">IF(AND($C34="final",$F34=4,$O34="yes",$T34="yes"),1,0)</f>
        <v>0</v>
      </c>
      <c r="AR34" s="34"/>
      <c r="AS34" s="34"/>
      <c r="AT34" s="34"/>
      <c r="AU34" s="38" t="s">
        <v>91</v>
      </c>
      <c r="AV34" s="38" t="s">
        <v>60</v>
      </c>
      <c r="AW34" s="50"/>
      <c r="AX34" s="74" t="str">
        <f t="shared" ref="AX34:AX97" si="12">IF(OR($O34="yes",$T34="yes"),"cantbeinvalid","canbeinvalid")</f>
        <v>canbeinvalid</v>
      </c>
      <c r="AY34" s="34" t="s">
        <v>36</v>
      </c>
      <c r="BA34" s="1"/>
      <c r="BN34" t="str">
        <f t="shared" si="0"/>
        <v/>
      </c>
      <c r="BS34" t="str">
        <f t="shared" si="1"/>
        <v/>
      </c>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row>
    <row r="35" spans="1:158" x14ac:dyDescent="0.2">
      <c r="A35" s="15">
        <f t="shared" ref="A35:A80" si="13">A34+1</f>
        <v>3</v>
      </c>
      <c r="B35" s="78"/>
      <c r="C35" s="56"/>
      <c r="D35" s="22"/>
      <c r="E35" s="40"/>
      <c r="F35" s="79"/>
      <c r="G35" s="80"/>
      <c r="H35" s="22"/>
      <c r="I35" s="81"/>
      <c r="J35" s="81"/>
      <c r="K35" s="82"/>
      <c r="L35" s="96" t="str">
        <f t="shared" ref="L35:L98" si="14">IF(K35&lt;&gt;"",K35,"")</f>
        <v/>
      </c>
      <c r="M35" s="203"/>
      <c r="N35" s="185" t="str">
        <f t="shared" si="2"/>
        <v/>
      </c>
      <c r="O35" s="56"/>
      <c r="P35" s="82"/>
      <c r="Q35" s="95" t="str">
        <f t="shared" si="3"/>
        <v/>
      </c>
      <c r="R35" s="204"/>
      <c r="S35" s="95" t="str">
        <f t="shared" si="4"/>
        <v/>
      </c>
      <c r="T35" s="56"/>
      <c r="U35" s="55"/>
      <c r="V35" s="55"/>
      <c r="W35" s="55"/>
      <c r="X35" s="55"/>
      <c r="Y35" s="83"/>
      <c r="Z35" s="78"/>
      <c r="AA35" s="23"/>
      <c r="AB35" s="23"/>
      <c r="AC35" s="23"/>
      <c r="AD35" s="23"/>
      <c r="AE35" s="23"/>
      <c r="AF35" s="23"/>
      <c r="AG35" s="56"/>
      <c r="AH35" s="19"/>
      <c r="AI35" s="197"/>
      <c r="AK35" s="34" t="str">
        <f t="shared" si="5"/>
        <v/>
      </c>
      <c r="AL35" s="34" t="str">
        <f t="shared" si="6"/>
        <v/>
      </c>
      <c r="AM35" s="34" t="str">
        <f t="shared" si="7"/>
        <v/>
      </c>
      <c r="AN35" s="34">
        <f t="shared" si="8"/>
        <v>0</v>
      </c>
      <c r="AO35" s="34">
        <f t="shared" si="9"/>
        <v>0</v>
      </c>
      <c r="AP35" s="34">
        <f t="shared" si="10"/>
        <v>0</v>
      </c>
      <c r="AQ35" s="34">
        <f t="shared" si="11"/>
        <v>0</v>
      </c>
      <c r="AR35" s="34"/>
      <c r="AS35" s="34" t="str">
        <f>IF(P12&lt;&gt;"",P12,"")</f>
        <v/>
      </c>
      <c r="AT35" s="34"/>
      <c r="AU35" s="39">
        <v>1</v>
      </c>
      <c r="AV35" s="39">
        <v>1</v>
      </c>
      <c r="AW35" s="39"/>
      <c r="AX35" s="74" t="str">
        <f t="shared" si="12"/>
        <v>canbeinvalid</v>
      </c>
      <c r="AY35" s="34"/>
      <c r="BA35" s="1"/>
      <c r="BN35" t="str">
        <f t="shared" si="0"/>
        <v/>
      </c>
      <c r="BS35" t="str">
        <f t="shared" si="1"/>
        <v/>
      </c>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row>
    <row r="36" spans="1:158" x14ac:dyDescent="0.2">
      <c r="A36" s="15">
        <f t="shared" si="13"/>
        <v>4</v>
      </c>
      <c r="B36" s="78"/>
      <c r="C36" s="56"/>
      <c r="D36" s="22"/>
      <c r="E36" s="40"/>
      <c r="F36" s="79"/>
      <c r="G36" s="80"/>
      <c r="H36" s="22"/>
      <c r="I36" s="81"/>
      <c r="J36" s="81"/>
      <c r="K36" s="82"/>
      <c r="L36" s="96" t="str">
        <f t="shared" si="14"/>
        <v/>
      </c>
      <c r="M36" s="203"/>
      <c r="N36" s="185" t="str">
        <f t="shared" si="2"/>
        <v/>
      </c>
      <c r="O36" s="56"/>
      <c r="P36" s="82"/>
      <c r="Q36" s="95" t="str">
        <f t="shared" si="3"/>
        <v/>
      </c>
      <c r="R36" s="204"/>
      <c r="S36" s="95" t="str">
        <f t="shared" si="4"/>
        <v/>
      </c>
      <c r="T36" s="56"/>
      <c r="U36" s="55"/>
      <c r="V36" s="55"/>
      <c r="W36" s="55"/>
      <c r="X36" s="55"/>
      <c r="Y36" s="83"/>
      <c r="Z36" s="78"/>
      <c r="AA36" s="23"/>
      <c r="AB36" s="23"/>
      <c r="AC36" s="23"/>
      <c r="AD36" s="23"/>
      <c r="AE36" s="23"/>
      <c r="AF36" s="23"/>
      <c r="AG36" s="56"/>
      <c r="AH36" s="19"/>
      <c r="AI36" s="197"/>
      <c r="AK36" s="34" t="str">
        <f t="shared" si="5"/>
        <v/>
      </c>
      <c r="AL36" s="34" t="str">
        <f t="shared" si="6"/>
        <v/>
      </c>
      <c r="AM36" s="34" t="str">
        <f t="shared" si="7"/>
        <v/>
      </c>
      <c r="AN36" s="34">
        <f t="shared" si="8"/>
        <v>0</v>
      </c>
      <c r="AO36" s="34">
        <f t="shared" si="9"/>
        <v>0</v>
      </c>
      <c r="AP36" s="34">
        <f t="shared" si="10"/>
        <v>0</v>
      </c>
      <c r="AQ36" s="34">
        <f t="shared" si="11"/>
        <v>0</v>
      </c>
      <c r="AR36" s="34"/>
      <c r="AS36" s="34"/>
      <c r="AT36" s="34"/>
      <c r="AU36" s="34"/>
      <c r="AV36" s="34"/>
      <c r="AW36" s="34"/>
      <c r="AX36" s="74" t="str">
        <f t="shared" si="12"/>
        <v>canbeinvalid</v>
      </c>
      <c r="AY36" s="34"/>
      <c r="BA36" s="1"/>
      <c r="BN36" t="str">
        <f t="shared" si="0"/>
        <v/>
      </c>
      <c r="BS36" t="str">
        <f t="shared" si="1"/>
        <v/>
      </c>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row>
    <row r="37" spans="1:158" x14ac:dyDescent="0.2">
      <c r="A37" s="15">
        <f t="shared" si="13"/>
        <v>5</v>
      </c>
      <c r="B37" s="78"/>
      <c r="C37" s="56"/>
      <c r="D37" s="22"/>
      <c r="E37" s="40"/>
      <c r="F37" s="79"/>
      <c r="G37" s="80"/>
      <c r="H37" s="22"/>
      <c r="I37" s="81"/>
      <c r="J37" s="81"/>
      <c r="K37" s="82"/>
      <c r="L37" s="96" t="str">
        <f t="shared" si="14"/>
        <v/>
      </c>
      <c r="M37" s="203"/>
      <c r="N37" s="185" t="str">
        <f t="shared" si="2"/>
        <v/>
      </c>
      <c r="O37" s="56"/>
      <c r="P37" s="82"/>
      <c r="Q37" s="95" t="str">
        <f t="shared" si="3"/>
        <v/>
      </c>
      <c r="R37" s="204"/>
      <c r="S37" s="95" t="str">
        <f t="shared" si="4"/>
        <v/>
      </c>
      <c r="T37" s="56"/>
      <c r="U37" s="55"/>
      <c r="V37" s="55"/>
      <c r="W37" s="55"/>
      <c r="X37" s="55"/>
      <c r="Y37" s="83"/>
      <c r="Z37" s="78"/>
      <c r="AA37" s="23"/>
      <c r="AB37" s="23"/>
      <c r="AC37" s="23"/>
      <c r="AD37" s="23"/>
      <c r="AE37" s="23"/>
      <c r="AF37" s="23"/>
      <c r="AG37" s="56"/>
      <c r="AH37" s="19"/>
      <c r="AI37" s="197"/>
      <c r="AK37" s="34" t="str">
        <f t="shared" si="5"/>
        <v/>
      </c>
      <c r="AL37" s="34" t="str">
        <f t="shared" si="6"/>
        <v/>
      </c>
      <c r="AM37" s="34" t="str">
        <f t="shared" si="7"/>
        <v/>
      </c>
      <c r="AN37" s="34">
        <f t="shared" si="8"/>
        <v>0</v>
      </c>
      <c r="AO37" s="34">
        <f t="shared" si="9"/>
        <v>0</v>
      </c>
      <c r="AP37" s="34">
        <f t="shared" si="10"/>
        <v>0</v>
      </c>
      <c r="AQ37" s="34">
        <f t="shared" si="11"/>
        <v>0</v>
      </c>
      <c r="AR37" s="34"/>
      <c r="AS37" s="34" t="s">
        <v>64</v>
      </c>
      <c r="AT37" s="34"/>
      <c r="AU37" s="34"/>
      <c r="AV37" s="34"/>
      <c r="AW37" s="34"/>
      <c r="AX37" s="74" t="str">
        <f t="shared" si="12"/>
        <v>canbeinvalid</v>
      </c>
      <c r="AY37" s="34"/>
      <c r="BA37" s="1"/>
      <c r="BN37" t="str">
        <f t="shared" si="0"/>
        <v/>
      </c>
      <c r="BS37" t="str">
        <f t="shared" si="1"/>
        <v/>
      </c>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row>
    <row r="38" spans="1:158" x14ac:dyDescent="0.2">
      <c r="A38" s="15">
        <f t="shared" si="13"/>
        <v>6</v>
      </c>
      <c r="B38" s="78"/>
      <c r="C38" s="56"/>
      <c r="D38" s="22"/>
      <c r="E38" s="40"/>
      <c r="F38" s="79"/>
      <c r="G38" s="80"/>
      <c r="H38" s="22"/>
      <c r="I38" s="81"/>
      <c r="J38" s="81"/>
      <c r="K38" s="82"/>
      <c r="L38" s="96" t="str">
        <f t="shared" si="14"/>
        <v/>
      </c>
      <c r="M38" s="203"/>
      <c r="N38" s="185" t="str">
        <f t="shared" si="2"/>
        <v/>
      </c>
      <c r="O38" s="56"/>
      <c r="P38" s="82"/>
      <c r="Q38" s="95" t="str">
        <f t="shared" si="3"/>
        <v/>
      </c>
      <c r="R38" s="204"/>
      <c r="S38" s="95" t="str">
        <f t="shared" si="4"/>
        <v/>
      </c>
      <c r="T38" s="56"/>
      <c r="U38" s="55"/>
      <c r="V38" s="55"/>
      <c r="W38" s="55"/>
      <c r="X38" s="55"/>
      <c r="Y38" s="83"/>
      <c r="Z38" s="78"/>
      <c r="AA38" s="23"/>
      <c r="AB38" s="23"/>
      <c r="AC38" s="23"/>
      <c r="AD38" s="23"/>
      <c r="AE38" s="23"/>
      <c r="AF38" s="23"/>
      <c r="AG38" s="56"/>
      <c r="AH38" s="19"/>
      <c r="AI38" s="197"/>
      <c r="AK38" s="34" t="str">
        <f t="shared" si="5"/>
        <v/>
      </c>
      <c r="AL38" s="34" t="str">
        <f t="shared" si="6"/>
        <v/>
      </c>
      <c r="AM38" s="34" t="str">
        <f t="shared" si="7"/>
        <v/>
      </c>
      <c r="AN38" s="34">
        <f t="shared" si="8"/>
        <v>0</v>
      </c>
      <c r="AO38" s="34">
        <f t="shared" si="9"/>
        <v>0</v>
      </c>
      <c r="AP38" s="34">
        <f t="shared" si="10"/>
        <v>0</v>
      </c>
      <c r="AQ38" s="34">
        <f t="shared" si="11"/>
        <v>0</v>
      </c>
      <c r="AR38" s="34"/>
      <c r="AS38" s="34" t="s">
        <v>63</v>
      </c>
      <c r="AT38" s="34">
        <v>1</v>
      </c>
      <c r="AU38" s="34" t="s">
        <v>35</v>
      </c>
      <c r="AV38" s="54">
        <f>T13</f>
        <v>0</v>
      </c>
      <c r="AW38" s="54">
        <f>V13</f>
        <v>0</v>
      </c>
      <c r="AX38" s="74" t="str">
        <f t="shared" si="12"/>
        <v>canbeinvalid</v>
      </c>
      <c r="AY38" s="34"/>
      <c r="BA38" s="1"/>
      <c r="BN38" t="str">
        <f t="shared" si="0"/>
        <v/>
      </c>
      <c r="BS38" t="str">
        <f t="shared" si="1"/>
        <v/>
      </c>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row>
    <row r="39" spans="1:158" x14ac:dyDescent="0.2">
      <c r="A39" s="15">
        <f t="shared" si="13"/>
        <v>7</v>
      </c>
      <c r="B39" s="78"/>
      <c r="C39" s="56"/>
      <c r="D39" s="22"/>
      <c r="E39" s="40"/>
      <c r="F39" s="79"/>
      <c r="G39" s="80"/>
      <c r="H39" s="22"/>
      <c r="I39" s="81"/>
      <c r="J39" s="81"/>
      <c r="K39" s="82"/>
      <c r="L39" s="96" t="str">
        <f t="shared" si="14"/>
        <v/>
      </c>
      <c r="M39" s="77"/>
      <c r="N39" s="185" t="str">
        <f t="shared" si="2"/>
        <v/>
      </c>
      <c r="O39" s="56"/>
      <c r="P39" s="82"/>
      <c r="Q39" s="95" t="str">
        <f t="shared" si="3"/>
        <v/>
      </c>
      <c r="R39" s="77"/>
      <c r="S39" s="95" t="str">
        <f t="shared" si="4"/>
        <v/>
      </c>
      <c r="T39" s="56"/>
      <c r="U39" s="55"/>
      <c r="V39" s="55"/>
      <c r="W39" s="55"/>
      <c r="X39" s="55"/>
      <c r="Y39" s="83"/>
      <c r="Z39" s="78"/>
      <c r="AA39" s="23"/>
      <c r="AB39" s="23"/>
      <c r="AC39" s="23"/>
      <c r="AD39" s="23"/>
      <c r="AE39" s="23"/>
      <c r="AF39" s="23"/>
      <c r="AG39" s="56"/>
      <c r="AH39" s="19"/>
      <c r="AI39" s="197"/>
      <c r="AK39" s="34" t="str">
        <f t="shared" si="5"/>
        <v/>
      </c>
      <c r="AL39" s="34" t="str">
        <f t="shared" si="6"/>
        <v/>
      </c>
      <c r="AM39" s="34" t="str">
        <f t="shared" si="7"/>
        <v/>
      </c>
      <c r="AN39" s="34">
        <f t="shared" si="8"/>
        <v>0</v>
      </c>
      <c r="AO39" s="34">
        <f t="shared" si="9"/>
        <v>0</v>
      </c>
      <c r="AP39" s="34">
        <f t="shared" si="10"/>
        <v>0</v>
      </c>
      <c r="AQ39" s="34">
        <f t="shared" si="11"/>
        <v>0</v>
      </c>
      <c r="AR39" s="34"/>
      <c r="AS39" s="34" t="s">
        <v>79</v>
      </c>
      <c r="AT39" s="34">
        <v>2</v>
      </c>
      <c r="AU39" s="34" t="s">
        <v>36</v>
      </c>
      <c r="AV39" s="54">
        <f>T14</f>
        <v>0</v>
      </c>
      <c r="AW39" s="54">
        <f>V14</f>
        <v>0</v>
      </c>
      <c r="AX39" s="74" t="str">
        <f t="shared" si="12"/>
        <v>canbeinvalid</v>
      </c>
      <c r="AY39" s="34"/>
      <c r="BA39" s="1"/>
      <c r="BN39" t="str">
        <f t="shared" si="0"/>
        <v/>
      </c>
      <c r="BS39" t="str">
        <f t="shared" si="1"/>
        <v/>
      </c>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row>
    <row r="40" spans="1:158" x14ac:dyDescent="0.2">
      <c r="A40" s="15">
        <f t="shared" si="13"/>
        <v>8</v>
      </c>
      <c r="B40" s="78"/>
      <c r="C40" s="56"/>
      <c r="D40" s="22"/>
      <c r="E40" s="40"/>
      <c r="F40" s="79"/>
      <c r="G40" s="80"/>
      <c r="H40" s="22"/>
      <c r="I40" s="81"/>
      <c r="J40" s="81"/>
      <c r="K40" s="82"/>
      <c r="L40" s="96" t="str">
        <f t="shared" si="14"/>
        <v/>
      </c>
      <c r="M40" s="77"/>
      <c r="N40" s="185" t="str">
        <f t="shared" si="2"/>
        <v/>
      </c>
      <c r="O40" s="56"/>
      <c r="P40" s="82"/>
      <c r="Q40" s="95" t="str">
        <f t="shared" si="3"/>
        <v/>
      </c>
      <c r="R40" s="77"/>
      <c r="S40" s="95" t="str">
        <f t="shared" si="4"/>
        <v/>
      </c>
      <c r="T40" s="56"/>
      <c r="U40" s="55"/>
      <c r="V40" s="55"/>
      <c r="W40" s="55"/>
      <c r="X40" s="55"/>
      <c r="Y40" s="83"/>
      <c r="Z40" s="78"/>
      <c r="AA40" s="23"/>
      <c r="AB40" s="23"/>
      <c r="AC40" s="23"/>
      <c r="AD40" s="23"/>
      <c r="AE40" s="23"/>
      <c r="AF40" s="23"/>
      <c r="AG40" s="56"/>
      <c r="AH40" s="19"/>
      <c r="AI40" s="197"/>
      <c r="AK40" s="34" t="str">
        <f t="shared" si="5"/>
        <v/>
      </c>
      <c r="AL40" s="34" t="str">
        <f t="shared" si="6"/>
        <v/>
      </c>
      <c r="AM40" s="34" t="str">
        <f t="shared" si="7"/>
        <v/>
      </c>
      <c r="AN40" s="34">
        <f t="shared" si="8"/>
        <v>0</v>
      </c>
      <c r="AO40" s="34">
        <f t="shared" si="9"/>
        <v>0</v>
      </c>
      <c r="AP40" s="34">
        <f t="shared" si="10"/>
        <v>0</v>
      </c>
      <c r="AQ40" s="34">
        <f t="shared" si="11"/>
        <v>0</v>
      </c>
      <c r="AR40" s="34"/>
      <c r="AS40" s="34"/>
      <c r="AT40" s="34">
        <v>3</v>
      </c>
      <c r="AU40" s="34" t="s">
        <v>104</v>
      </c>
      <c r="AV40" s="54">
        <f>T15</f>
        <v>0</v>
      </c>
      <c r="AW40" s="54">
        <f>V15</f>
        <v>0</v>
      </c>
      <c r="AX40" s="74" t="str">
        <f t="shared" si="12"/>
        <v>canbeinvalid</v>
      </c>
      <c r="AY40" s="34"/>
      <c r="BA40" s="1"/>
      <c r="BN40" t="str">
        <f t="shared" si="0"/>
        <v/>
      </c>
      <c r="BS40" t="str">
        <f t="shared" si="1"/>
        <v/>
      </c>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row>
    <row r="41" spans="1:158" x14ac:dyDescent="0.2">
      <c r="A41" s="15">
        <f t="shared" si="13"/>
        <v>9</v>
      </c>
      <c r="B41" s="78"/>
      <c r="C41" s="56"/>
      <c r="D41" s="22"/>
      <c r="E41" s="40"/>
      <c r="F41" s="79"/>
      <c r="G41" s="80"/>
      <c r="H41" s="22"/>
      <c r="I41" s="81"/>
      <c r="J41" s="81"/>
      <c r="K41" s="82"/>
      <c r="L41" s="96" t="str">
        <f t="shared" si="14"/>
        <v/>
      </c>
      <c r="M41" s="77"/>
      <c r="N41" s="185" t="str">
        <f t="shared" si="2"/>
        <v/>
      </c>
      <c r="O41" s="56"/>
      <c r="P41" s="82"/>
      <c r="Q41" s="95" t="str">
        <f t="shared" si="3"/>
        <v/>
      </c>
      <c r="R41" s="77"/>
      <c r="S41" s="95" t="str">
        <f t="shared" si="4"/>
        <v/>
      </c>
      <c r="T41" s="56"/>
      <c r="U41" s="55"/>
      <c r="V41" s="55"/>
      <c r="W41" s="55"/>
      <c r="X41" s="55"/>
      <c r="Y41" s="83"/>
      <c r="Z41" s="78"/>
      <c r="AA41" s="23"/>
      <c r="AB41" s="23"/>
      <c r="AC41" s="23"/>
      <c r="AD41" s="23"/>
      <c r="AE41" s="23"/>
      <c r="AF41" s="23"/>
      <c r="AG41" s="56"/>
      <c r="AH41" s="19"/>
      <c r="AI41" s="197"/>
      <c r="AK41" s="34" t="str">
        <f t="shared" si="5"/>
        <v/>
      </c>
      <c r="AL41" s="34" t="str">
        <f t="shared" si="6"/>
        <v/>
      </c>
      <c r="AM41" s="34" t="str">
        <f t="shared" si="7"/>
        <v/>
      </c>
      <c r="AN41" s="34">
        <f t="shared" si="8"/>
        <v>0</v>
      </c>
      <c r="AO41" s="34">
        <f t="shared" si="9"/>
        <v>0</v>
      </c>
      <c r="AP41" s="34">
        <f t="shared" si="10"/>
        <v>0</v>
      </c>
      <c r="AQ41" s="34">
        <f t="shared" si="11"/>
        <v>0</v>
      </c>
      <c r="AR41" s="34"/>
      <c r="AS41" s="60"/>
      <c r="AT41" s="34">
        <v>4</v>
      </c>
      <c r="AU41" s="34" t="s">
        <v>105</v>
      </c>
      <c r="AV41" s="54">
        <f>T18</f>
        <v>0</v>
      </c>
      <c r="AW41" s="54">
        <f>V18</f>
        <v>0</v>
      </c>
      <c r="AX41" s="74" t="str">
        <f t="shared" si="12"/>
        <v>canbeinvalid</v>
      </c>
      <c r="AY41" s="34"/>
      <c r="BA41" s="1"/>
      <c r="BN41" t="str">
        <f t="shared" si="0"/>
        <v/>
      </c>
      <c r="BS41" t="str">
        <f t="shared" si="1"/>
        <v/>
      </c>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row>
    <row r="42" spans="1:158" x14ac:dyDescent="0.2">
      <c r="A42" s="15">
        <f t="shared" si="13"/>
        <v>10</v>
      </c>
      <c r="B42" s="78"/>
      <c r="C42" s="56"/>
      <c r="D42" s="22"/>
      <c r="E42" s="40"/>
      <c r="F42" s="79"/>
      <c r="G42" s="80"/>
      <c r="H42" s="22"/>
      <c r="I42" s="81"/>
      <c r="J42" s="81"/>
      <c r="K42" s="82"/>
      <c r="L42" s="96" t="str">
        <f t="shared" si="14"/>
        <v/>
      </c>
      <c r="M42" s="77"/>
      <c r="N42" s="185" t="str">
        <f t="shared" si="2"/>
        <v/>
      </c>
      <c r="O42" s="56"/>
      <c r="P42" s="82"/>
      <c r="Q42" s="95" t="str">
        <f t="shared" si="3"/>
        <v/>
      </c>
      <c r="R42" s="77"/>
      <c r="S42" s="95" t="str">
        <f t="shared" si="4"/>
        <v/>
      </c>
      <c r="T42" s="56"/>
      <c r="U42" s="55"/>
      <c r="V42" s="55"/>
      <c r="W42" s="55"/>
      <c r="X42" s="55"/>
      <c r="Y42" s="83"/>
      <c r="Z42" s="78"/>
      <c r="AA42" s="23"/>
      <c r="AB42" s="23"/>
      <c r="AC42" s="23"/>
      <c r="AD42" s="23"/>
      <c r="AE42" s="23"/>
      <c r="AF42" s="23"/>
      <c r="AG42" s="56"/>
      <c r="AH42" s="19"/>
      <c r="AI42" s="197"/>
      <c r="AK42" s="34" t="str">
        <f t="shared" si="5"/>
        <v/>
      </c>
      <c r="AL42" s="34" t="str">
        <f t="shared" si="6"/>
        <v/>
      </c>
      <c r="AM42" s="34" t="str">
        <f t="shared" si="7"/>
        <v/>
      </c>
      <c r="AN42" s="34">
        <f t="shared" si="8"/>
        <v>0</v>
      </c>
      <c r="AO42" s="34">
        <f t="shared" si="9"/>
        <v>0</v>
      </c>
      <c r="AP42" s="34">
        <f t="shared" si="10"/>
        <v>0</v>
      </c>
      <c r="AQ42" s="34">
        <f t="shared" si="11"/>
        <v>0</v>
      </c>
      <c r="AR42" s="34"/>
      <c r="AS42" s="34"/>
      <c r="AT42" s="34" t="s">
        <v>109</v>
      </c>
      <c r="AU42" s="34" t="s">
        <v>145</v>
      </c>
      <c r="AW42" s="54"/>
      <c r="AX42" s="74" t="str">
        <f t="shared" si="12"/>
        <v>canbeinvalid</v>
      </c>
      <c r="AY42" s="34"/>
      <c r="BA42" s="1"/>
      <c r="BN42" t="str">
        <f t="shared" si="0"/>
        <v/>
      </c>
      <c r="BS42" t="str">
        <f t="shared" si="1"/>
        <v/>
      </c>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row>
    <row r="43" spans="1:158" x14ac:dyDescent="0.2">
      <c r="A43" s="15">
        <f t="shared" si="13"/>
        <v>11</v>
      </c>
      <c r="B43" s="78"/>
      <c r="C43" s="56"/>
      <c r="D43" s="22"/>
      <c r="E43" s="40"/>
      <c r="F43" s="79"/>
      <c r="G43" s="80"/>
      <c r="H43" s="22"/>
      <c r="I43" s="81"/>
      <c r="J43" s="81"/>
      <c r="K43" s="82"/>
      <c r="L43" s="96" t="str">
        <f t="shared" si="14"/>
        <v/>
      </c>
      <c r="M43" s="77"/>
      <c r="N43" s="185" t="str">
        <f t="shared" si="2"/>
        <v/>
      </c>
      <c r="O43" s="56"/>
      <c r="P43" s="82"/>
      <c r="Q43" s="95" t="str">
        <f t="shared" si="3"/>
        <v/>
      </c>
      <c r="R43" s="77"/>
      <c r="S43" s="95" t="str">
        <f t="shared" si="4"/>
        <v/>
      </c>
      <c r="T43" s="56"/>
      <c r="U43" s="55"/>
      <c r="V43" s="55"/>
      <c r="W43" s="55"/>
      <c r="X43" s="55"/>
      <c r="Y43" s="83"/>
      <c r="Z43" s="78"/>
      <c r="AA43" s="23"/>
      <c r="AB43" s="23"/>
      <c r="AC43" s="23"/>
      <c r="AD43" s="23"/>
      <c r="AE43" s="23"/>
      <c r="AF43" s="23"/>
      <c r="AG43" s="56"/>
      <c r="AH43" s="19"/>
      <c r="AI43" s="197"/>
      <c r="AK43" s="34" t="str">
        <f t="shared" si="5"/>
        <v/>
      </c>
      <c r="AL43" s="34" t="str">
        <f t="shared" si="6"/>
        <v/>
      </c>
      <c r="AM43" s="34" t="str">
        <f t="shared" si="7"/>
        <v/>
      </c>
      <c r="AN43" s="34">
        <f t="shared" si="8"/>
        <v>0</v>
      </c>
      <c r="AO43" s="34">
        <f t="shared" si="9"/>
        <v>0</v>
      </c>
      <c r="AP43" s="34">
        <f t="shared" si="10"/>
        <v>0</v>
      </c>
      <c r="AQ43" s="34">
        <f t="shared" si="11"/>
        <v>0</v>
      </c>
      <c r="AR43" s="34"/>
      <c r="AS43" s="36"/>
      <c r="AT43" s="34"/>
      <c r="AU43" s="34" t="s">
        <v>146</v>
      </c>
      <c r="AW43" s="54"/>
      <c r="AX43" s="74" t="str">
        <f t="shared" si="12"/>
        <v>canbeinvalid</v>
      </c>
      <c r="AY43" s="34"/>
      <c r="BA43" s="1"/>
      <c r="BN43" t="str">
        <f t="shared" si="0"/>
        <v/>
      </c>
      <c r="BS43" t="str">
        <f t="shared" si="1"/>
        <v/>
      </c>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row>
    <row r="44" spans="1:158" x14ac:dyDescent="0.2">
      <c r="A44" s="15">
        <f t="shared" si="13"/>
        <v>12</v>
      </c>
      <c r="B44" s="78"/>
      <c r="C44" s="56"/>
      <c r="D44" s="22"/>
      <c r="E44" s="40"/>
      <c r="F44" s="79"/>
      <c r="G44" s="80"/>
      <c r="H44" s="22"/>
      <c r="I44" s="81"/>
      <c r="J44" s="81"/>
      <c r="K44" s="82"/>
      <c r="L44" s="96" t="str">
        <f t="shared" si="14"/>
        <v/>
      </c>
      <c r="M44" s="77"/>
      <c r="N44" s="185" t="str">
        <f t="shared" si="2"/>
        <v/>
      </c>
      <c r="O44" s="56"/>
      <c r="P44" s="82"/>
      <c r="Q44" s="95" t="str">
        <f t="shared" si="3"/>
        <v/>
      </c>
      <c r="R44" s="77"/>
      <c r="S44" s="95" t="str">
        <f t="shared" si="4"/>
        <v/>
      </c>
      <c r="T44" s="56"/>
      <c r="U44" s="55"/>
      <c r="V44" s="55"/>
      <c r="W44" s="55"/>
      <c r="X44" s="55"/>
      <c r="Y44" s="83"/>
      <c r="Z44" s="78"/>
      <c r="AA44" s="23"/>
      <c r="AB44" s="23"/>
      <c r="AC44" s="23"/>
      <c r="AD44" s="23"/>
      <c r="AE44" s="23"/>
      <c r="AF44" s="23"/>
      <c r="AG44" s="56"/>
      <c r="AH44" s="19"/>
      <c r="AI44" s="192"/>
      <c r="AK44" s="34" t="str">
        <f t="shared" si="5"/>
        <v/>
      </c>
      <c r="AL44" s="34" t="str">
        <f t="shared" si="6"/>
        <v/>
      </c>
      <c r="AM44" s="34" t="str">
        <f t="shared" si="7"/>
        <v/>
      </c>
      <c r="AN44" s="34">
        <f t="shared" si="8"/>
        <v>0</v>
      </c>
      <c r="AO44" s="34">
        <f t="shared" si="9"/>
        <v>0</v>
      </c>
      <c r="AP44" s="34">
        <f t="shared" si="10"/>
        <v>0</v>
      </c>
      <c r="AQ44" s="34">
        <f t="shared" si="11"/>
        <v>0</v>
      </c>
      <c r="AR44" s="34"/>
      <c r="AS44" s="34"/>
      <c r="AT44" s="34" t="s">
        <v>84</v>
      </c>
      <c r="AU44" s="34" t="s">
        <v>147</v>
      </c>
      <c r="AX44" s="74" t="str">
        <f t="shared" si="12"/>
        <v>canbeinvalid</v>
      </c>
      <c r="AY44" s="34"/>
      <c r="BA44" s="1"/>
      <c r="BN44" t="str">
        <f t="shared" si="0"/>
        <v/>
      </c>
      <c r="BS44" t="str">
        <f t="shared" si="1"/>
        <v/>
      </c>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row>
    <row r="45" spans="1:158" x14ac:dyDescent="0.2">
      <c r="A45" s="15">
        <f t="shared" si="13"/>
        <v>13</v>
      </c>
      <c r="B45" s="78"/>
      <c r="C45" s="56"/>
      <c r="D45" s="22"/>
      <c r="E45" s="40"/>
      <c r="F45" s="79"/>
      <c r="G45" s="80"/>
      <c r="H45" s="22"/>
      <c r="I45" s="81"/>
      <c r="J45" s="81"/>
      <c r="K45" s="82"/>
      <c r="L45" s="96" t="str">
        <f t="shared" si="14"/>
        <v/>
      </c>
      <c r="M45" s="77"/>
      <c r="N45" s="185" t="str">
        <f t="shared" si="2"/>
        <v/>
      </c>
      <c r="O45" s="56"/>
      <c r="P45" s="82"/>
      <c r="Q45" s="95" t="str">
        <f t="shared" si="3"/>
        <v/>
      </c>
      <c r="R45" s="77"/>
      <c r="S45" s="95" t="str">
        <f t="shared" si="4"/>
        <v/>
      </c>
      <c r="T45" s="56"/>
      <c r="U45" s="55"/>
      <c r="V45" s="55"/>
      <c r="W45" s="55"/>
      <c r="X45" s="55"/>
      <c r="Y45" s="83"/>
      <c r="Z45" s="78"/>
      <c r="AA45" s="23"/>
      <c r="AB45" s="23"/>
      <c r="AC45" s="23"/>
      <c r="AD45" s="23"/>
      <c r="AE45" s="23"/>
      <c r="AF45" s="23"/>
      <c r="AG45" s="56"/>
      <c r="AH45" s="19"/>
      <c r="AI45" s="192"/>
      <c r="AK45" s="34" t="str">
        <f t="shared" si="5"/>
        <v/>
      </c>
      <c r="AL45" s="34" t="str">
        <f t="shared" si="6"/>
        <v/>
      </c>
      <c r="AM45" s="34" t="str">
        <f t="shared" si="7"/>
        <v/>
      </c>
      <c r="AN45" s="34">
        <f t="shared" si="8"/>
        <v>0</v>
      </c>
      <c r="AO45" s="34">
        <f t="shared" si="9"/>
        <v>0</v>
      </c>
      <c r="AP45" s="34">
        <f t="shared" si="10"/>
        <v>0</v>
      </c>
      <c r="AQ45" s="34">
        <f t="shared" si="11"/>
        <v>0</v>
      </c>
      <c r="AR45" s="34"/>
      <c r="AS45" s="34"/>
      <c r="AT45" s="34" t="s">
        <v>85</v>
      </c>
      <c r="AU45" s="34" t="s">
        <v>148</v>
      </c>
      <c r="AX45" s="74" t="str">
        <f t="shared" si="12"/>
        <v>canbeinvalid</v>
      </c>
      <c r="AY45" s="34"/>
      <c r="BA45" s="1"/>
      <c r="BN45" t="str">
        <f t="shared" si="0"/>
        <v/>
      </c>
      <c r="BS45" t="str">
        <f t="shared" si="1"/>
        <v/>
      </c>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row>
    <row r="46" spans="1:158" x14ac:dyDescent="0.2">
      <c r="A46" s="15">
        <f t="shared" si="13"/>
        <v>14</v>
      </c>
      <c r="B46" s="78"/>
      <c r="C46" s="56"/>
      <c r="D46" s="22"/>
      <c r="E46" s="40"/>
      <c r="F46" s="79"/>
      <c r="G46" s="80"/>
      <c r="H46" s="22"/>
      <c r="I46" s="81"/>
      <c r="J46" s="81"/>
      <c r="K46" s="82"/>
      <c r="L46" s="96" t="str">
        <f>IF(K46&lt;&gt;"",K46,"")</f>
        <v/>
      </c>
      <c r="M46" s="77"/>
      <c r="N46" s="185" t="str">
        <f t="shared" si="2"/>
        <v/>
      </c>
      <c r="O46" s="56"/>
      <c r="P46" s="82"/>
      <c r="Q46" s="95" t="str">
        <f t="shared" si="3"/>
        <v/>
      </c>
      <c r="R46" s="77"/>
      <c r="S46" s="95" t="str">
        <f t="shared" si="4"/>
        <v/>
      </c>
      <c r="T46" s="56"/>
      <c r="U46" s="55"/>
      <c r="V46" s="55"/>
      <c r="W46" s="55"/>
      <c r="X46" s="55"/>
      <c r="Y46" s="83"/>
      <c r="Z46" s="78"/>
      <c r="AA46" s="23"/>
      <c r="AB46" s="23"/>
      <c r="AC46" s="23"/>
      <c r="AD46" s="23"/>
      <c r="AE46" s="23"/>
      <c r="AF46" s="23"/>
      <c r="AG46" s="56"/>
      <c r="AH46" s="19"/>
      <c r="AI46" s="192"/>
      <c r="AK46" s="34" t="str">
        <f t="shared" si="5"/>
        <v/>
      </c>
      <c r="AL46" s="34" t="str">
        <f t="shared" si="6"/>
        <v/>
      </c>
      <c r="AM46" s="34" t="str">
        <f t="shared" si="7"/>
        <v/>
      </c>
      <c r="AN46" s="34">
        <f t="shared" si="8"/>
        <v>0</v>
      </c>
      <c r="AO46" s="34">
        <f t="shared" si="9"/>
        <v>0</v>
      </c>
      <c r="AP46" s="34">
        <f t="shared" si="10"/>
        <v>0</v>
      </c>
      <c r="AQ46" s="34">
        <f t="shared" si="11"/>
        <v>0</v>
      </c>
      <c r="AR46" s="34"/>
      <c r="AS46" s="34"/>
      <c r="AT46" s="34"/>
      <c r="AU46" s="34" t="s">
        <v>139</v>
      </c>
      <c r="AX46" s="74" t="str">
        <f t="shared" si="12"/>
        <v>canbeinvalid</v>
      </c>
      <c r="AY46" s="34"/>
      <c r="BA46" s="1"/>
      <c r="BN46" t="str">
        <f t="shared" si="0"/>
        <v/>
      </c>
      <c r="BS46" t="str">
        <f t="shared" si="1"/>
        <v/>
      </c>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row>
    <row r="47" spans="1:158" x14ac:dyDescent="0.2">
      <c r="A47" s="15">
        <f t="shared" si="13"/>
        <v>15</v>
      </c>
      <c r="B47" s="78"/>
      <c r="C47" s="56"/>
      <c r="D47" s="22"/>
      <c r="E47" s="40"/>
      <c r="F47" s="79"/>
      <c r="G47" s="80"/>
      <c r="H47" s="22"/>
      <c r="I47" s="81"/>
      <c r="J47" s="81"/>
      <c r="K47" s="82"/>
      <c r="L47" s="96" t="str">
        <f t="shared" si="14"/>
        <v/>
      </c>
      <c r="M47" s="77"/>
      <c r="N47" s="185" t="str">
        <f t="shared" si="2"/>
        <v/>
      </c>
      <c r="O47" s="56"/>
      <c r="P47" s="82"/>
      <c r="Q47" s="95" t="str">
        <f t="shared" si="3"/>
        <v/>
      </c>
      <c r="R47" s="77"/>
      <c r="S47" s="95" t="str">
        <f t="shared" si="4"/>
        <v/>
      </c>
      <c r="T47" s="56"/>
      <c r="U47" s="55"/>
      <c r="V47" s="55"/>
      <c r="W47" s="55"/>
      <c r="X47" s="55"/>
      <c r="Y47" s="83"/>
      <c r="Z47" s="78"/>
      <c r="AA47" s="23"/>
      <c r="AB47" s="23"/>
      <c r="AC47" s="23"/>
      <c r="AD47" s="23"/>
      <c r="AE47" s="23"/>
      <c r="AF47" s="23"/>
      <c r="AG47" s="56"/>
      <c r="AH47" s="19"/>
      <c r="AI47" s="192"/>
      <c r="AK47" s="34" t="str">
        <f t="shared" si="5"/>
        <v/>
      </c>
      <c r="AL47" s="34" t="str">
        <f t="shared" si="6"/>
        <v/>
      </c>
      <c r="AM47" s="34" t="str">
        <f t="shared" si="7"/>
        <v/>
      </c>
      <c r="AN47" s="34">
        <f t="shared" si="8"/>
        <v>0</v>
      </c>
      <c r="AO47" s="34">
        <f t="shared" si="9"/>
        <v>0</v>
      </c>
      <c r="AP47" s="34">
        <f t="shared" si="10"/>
        <v>0</v>
      </c>
      <c r="AQ47" s="34">
        <f t="shared" si="11"/>
        <v>0</v>
      </c>
      <c r="AR47" s="34"/>
      <c r="AS47" s="34"/>
      <c r="AT47" s="34"/>
      <c r="AU47" s="34" t="s">
        <v>140</v>
      </c>
      <c r="AX47" s="74" t="str">
        <f t="shared" si="12"/>
        <v>canbeinvalid</v>
      </c>
      <c r="AY47" s="34"/>
      <c r="BA47" s="1"/>
      <c r="BN47" t="str">
        <f t="shared" si="0"/>
        <v/>
      </c>
      <c r="BS47" t="str">
        <f t="shared" si="1"/>
        <v/>
      </c>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row>
    <row r="48" spans="1:158" x14ac:dyDescent="0.2">
      <c r="A48" s="15">
        <f t="shared" si="13"/>
        <v>16</v>
      </c>
      <c r="B48" s="78"/>
      <c r="C48" s="56"/>
      <c r="D48" s="22"/>
      <c r="E48" s="40"/>
      <c r="F48" s="79"/>
      <c r="G48" s="80"/>
      <c r="H48" s="22"/>
      <c r="I48" s="81"/>
      <c r="J48" s="81"/>
      <c r="K48" s="82"/>
      <c r="L48" s="96" t="str">
        <f t="shared" si="14"/>
        <v/>
      </c>
      <c r="M48" s="77"/>
      <c r="N48" s="185" t="str">
        <f t="shared" si="2"/>
        <v/>
      </c>
      <c r="O48" s="56"/>
      <c r="P48" s="82"/>
      <c r="Q48" s="95" t="str">
        <f t="shared" si="3"/>
        <v/>
      </c>
      <c r="R48" s="77"/>
      <c r="S48" s="95" t="str">
        <f t="shared" si="4"/>
        <v/>
      </c>
      <c r="T48" s="56"/>
      <c r="U48" s="55"/>
      <c r="V48" s="55"/>
      <c r="W48" s="55"/>
      <c r="X48" s="55"/>
      <c r="Y48" s="83"/>
      <c r="Z48" s="78"/>
      <c r="AA48" s="23"/>
      <c r="AB48" s="23"/>
      <c r="AC48" s="23"/>
      <c r="AD48" s="23"/>
      <c r="AE48" s="23"/>
      <c r="AF48" s="23"/>
      <c r="AG48" s="56"/>
      <c r="AH48" s="19"/>
      <c r="AI48" s="192"/>
      <c r="AK48" s="34" t="str">
        <f t="shared" si="5"/>
        <v/>
      </c>
      <c r="AL48" s="34" t="str">
        <f t="shared" si="6"/>
        <v/>
      </c>
      <c r="AM48" s="34" t="str">
        <f t="shared" si="7"/>
        <v/>
      </c>
      <c r="AN48" s="34">
        <f t="shared" si="8"/>
        <v>0</v>
      </c>
      <c r="AO48" s="34">
        <f t="shared" si="9"/>
        <v>0</v>
      </c>
      <c r="AP48" s="34">
        <f t="shared" si="10"/>
        <v>0</v>
      </c>
      <c r="AQ48" s="34">
        <f t="shared" si="11"/>
        <v>0</v>
      </c>
      <c r="AR48" s="34"/>
      <c r="AS48" s="34"/>
      <c r="AT48" s="34"/>
      <c r="AU48" s="34" t="s">
        <v>141</v>
      </c>
      <c r="AX48" s="74" t="str">
        <f t="shared" si="12"/>
        <v>canbeinvalid</v>
      </c>
      <c r="AY48" s="34"/>
      <c r="BA48" s="1"/>
      <c r="BN48" t="str">
        <f t="shared" si="0"/>
        <v/>
      </c>
      <c r="BS48" t="str">
        <f t="shared" si="1"/>
        <v/>
      </c>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row>
    <row r="49" spans="1:158" x14ac:dyDescent="0.2">
      <c r="A49" s="15">
        <f t="shared" si="13"/>
        <v>17</v>
      </c>
      <c r="B49" s="78"/>
      <c r="C49" s="56"/>
      <c r="D49" s="22"/>
      <c r="E49" s="40"/>
      <c r="F49" s="79"/>
      <c r="G49" s="80"/>
      <c r="H49" s="22"/>
      <c r="I49" s="81"/>
      <c r="J49" s="81"/>
      <c r="K49" s="82"/>
      <c r="L49" s="96" t="str">
        <f t="shared" si="14"/>
        <v/>
      </c>
      <c r="M49" s="77"/>
      <c r="N49" s="185" t="str">
        <f t="shared" si="2"/>
        <v/>
      </c>
      <c r="O49" s="56"/>
      <c r="P49" s="82"/>
      <c r="Q49" s="95" t="str">
        <f t="shared" si="3"/>
        <v/>
      </c>
      <c r="R49" s="77"/>
      <c r="S49" s="95" t="str">
        <f t="shared" si="4"/>
        <v/>
      </c>
      <c r="T49" s="56"/>
      <c r="U49" s="55"/>
      <c r="V49" s="55"/>
      <c r="W49" s="55"/>
      <c r="X49" s="55"/>
      <c r="Y49" s="83"/>
      <c r="Z49" s="78"/>
      <c r="AA49" s="23"/>
      <c r="AB49" s="23"/>
      <c r="AC49" s="23"/>
      <c r="AD49" s="23"/>
      <c r="AE49" s="23"/>
      <c r="AF49" s="23"/>
      <c r="AG49" s="56"/>
      <c r="AH49" s="19"/>
      <c r="AI49" s="192"/>
      <c r="AK49" s="34" t="str">
        <f t="shared" si="5"/>
        <v/>
      </c>
      <c r="AL49" s="34" t="str">
        <f t="shared" si="6"/>
        <v/>
      </c>
      <c r="AM49" s="34" t="str">
        <f t="shared" si="7"/>
        <v/>
      </c>
      <c r="AN49" s="34">
        <f t="shared" si="8"/>
        <v>0</v>
      </c>
      <c r="AO49" s="34">
        <f t="shared" si="9"/>
        <v>0</v>
      </c>
      <c r="AP49" s="34">
        <f t="shared" si="10"/>
        <v>0</v>
      </c>
      <c r="AQ49" s="34">
        <f t="shared" si="11"/>
        <v>0</v>
      </c>
      <c r="AR49" s="34" t="s">
        <v>116</v>
      </c>
      <c r="AS49" s="34" t="s">
        <v>115</v>
      </c>
      <c r="AT49" s="34" t="s">
        <v>35</v>
      </c>
      <c r="AX49" s="74" t="str">
        <f t="shared" si="12"/>
        <v>canbeinvalid</v>
      </c>
      <c r="AY49" s="34"/>
      <c r="BA49" s="1"/>
      <c r="BN49" t="str">
        <f t="shared" si="0"/>
        <v/>
      </c>
      <c r="BS49" t="str">
        <f t="shared" si="1"/>
        <v/>
      </c>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row>
    <row r="50" spans="1:158" x14ac:dyDescent="0.2">
      <c r="A50" s="15">
        <f t="shared" si="13"/>
        <v>18</v>
      </c>
      <c r="B50" s="78"/>
      <c r="C50" s="56"/>
      <c r="D50" s="22"/>
      <c r="E50" s="40"/>
      <c r="F50" s="79"/>
      <c r="G50" s="80"/>
      <c r="H50" s="22"/>
      <c r="I50" s="81"/>
      <c r="J50" s="81"/>
      <c r="K50" s="82"/>
      <c r="L50" s="96" t="str">
        <f t="shared" si="14"/>
        <v/>
      </c>
      <c r="M50" s="77"/>
      <c r="N50" s="185" t="str">
        <f t="shared" si="2"/>
        <v/>
      </c>
      <c r="O50" s="56"/>
      <c r="P50" s="82"/>
      <c r="Q50" s="95" t="str">
        <f t="shared" si="3"/>
        <v/>
      </c>
      <c r="R50" s="77"/>
      <c r="S50" s="95" t="str">
        <f t="shared" si="4"/>
        <v/>
      </c>
      <c r="T50" s="56"/>
      <c r="U50" s="55"/>
      <c r="V50" s="55"/>
      <c r="W50" s="55"/>
      <c r="X50" s="55"/>
      <c r="Y50" s="83"/>
      <c r="Z50" s="78"/>
      <c r="AA50" s="23"/>
      <c r="AB50" s="23"/>
      <c r="AC50" s="23"/>
      <c r="AD50" s="23"/>
      <c r="AE50" s="23"/>
      <c r="AF50" s="23"/>
      <c r="AG50" s="56"/>
      <c r="AH50" s="19"/>
      <c r="AI50" s="192"/>
      <c r="AK50" s="34" t="str">
        <f t="shared" si="5"/>
        <v/>
      </c>
      <c r="AL50" s="34" t="str">
        <f t="shared" si="6"/>
        <v/>
      </c>
      <c r="AM50" s="34" t="str">
        <f t="shared" si="7"/>
        <v/>
      </c>
      <c r="AN50" s="34">
        <f t="shared" si="8"/>
        <v>0</v>
      </c>
      <c r="AO50" s="34">
        <f t="shared" si="9"/>
        <v>0</v>
      </c>
      <c r="AP50" s="34">
        <f t="shared" si="10"/>
        <v>0</v>
      </c>
      <c r="AQ50" s="34">
        <f t="shared" si="11"/>
        <v>0</v>
      </c>
      <c r="AR50" s="34" t="s">
        <v>114</v>
      </c>
      <c r="AS50" s="34"/>
      <c r="AT50" s="34" t="s">
        <v>36</v>
      </c>
      <c r="AX50" s="74" t="str">
        <f t="shared" si="12"/>
        <v>canbeinvalid</v>
      </c>
      <c r="AY50" s="34"/>
      <c r="BA50" s="1"/>
      <c r="BN50" t="str">
        <f t="shared" si="0"/>
        <v/>
      </c>
      <c r="BS50" t="str">
        <f t="shared" si="1"/>
        <v/>
      </c>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row>
    <row r="51" spans="1:158" x14ac:dyDescent="0.2">
      <c r="A51" s="15">
        <f t="shared" si="13"/>
        <v>19</v>
      </c>
      <c r="B51" s="78"/>
      <c r="C51" s="56"/>
      <c r="D51" s="22"/>
      <c r="E51" s="40"/>
      <c r="F51" s="79"/>
      <c r="G51" s="80"/>
      <c r="H51" s="22"/>
      <c r="I51" s="81"/>
      <c r="J51" s="81"/>
      <c r="K51" s="82"/>
      <c r="L51" s="96" t="str">
        <f t="shared" si="14"/>
        <v/>
      </c>
      <c r="M51" s="77"/>
      <c r="N51" s="185" t="str">
        <f t="shared" si="2"/>
        <v/>
      </c>
      <c r="O51" s="56"/>
      <c r="P51" s="82"/>
      <c r="Q51" s="95" t="str">
        <f t="shared" si="3"/>
        <v/>
      </c>
      <c r="R51" s="77"/>
      <c r="S51" s="95" t="str">
        <f t="shared" si="4"/>
        <v/>
      </c>
      <c r="T51" s="56"/>
      <c r="U51" s="55"/>
      <c r="V51" s="55"/>
      <c r="W51" s="55"/>
      <c r="X51" s="55"/>
      <c r="Y51" s="83"/>
      <c r="Z51" s="78"/>
      <c r="AA51" s="23"/>
      <c r="AB51" s="23"/>
      <c r="AC51" s="23"/>
      <c r="AD51" s="23"/>
      <c r="AE51" s="23"/>
      <c r="AF51" s="23"/>
      <c r="AG51" s="56"/>
      <c r="AH51" s="19"/>
      <c r="AI51" s="192"/>
      <c r="AK51" s="34" t="str">
        <f t="shared" si="5"/>
        <v/>
      </c>
      <c r="AL51" s="34" t="str">
        <f t="shared" si="6"/>
        <v/>
      </c>
      <c r="AM51" s="34" t="str">
        <f t="shared" si="7"/>
        <v/>
      </c>
      <c r="AN51" s="34">
        <f t="shared" si="8"/>
        <v>0</v>
      </c>
      <c r="AO51" s="34">
        <f t="shared" si="9"/>
        <v>0</v>
      </c>
      <c r="AP51" s="34">
        <f t="shared" si="10"/>
        <v>0</v>
      </c>
      <c r="AQ51" s="34">
        <f t="shared" si="11"/>
        <v>0</v>
      </c>
      <c r="AR51" s="34"/>
      <c r="AS51" s="34"/>
      <c r="AT51" s="34"/>
      <c r="AX51" s="74" t="str">
        <f t="shared" si="12"/>
        <v>canbeinvalid</v>
      </c>
      <c r="AY51" s="34"/>
      <c r="BA51" s="1"/>
      <c r="BN51" t="str">
        <f t="shared" si="0"/>
        <v/>
      </c>
      <c r="BS51" t="str">
        <f t="shared" si="1"/>
        <v/>
      </c>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row>
    <row r="52" spans="1:158" x14ac:dyDescent="0.2">
      <c r="A52" s="15">
        <f t="shared" si="13"/>
        <v>20</v>
      </c>
      <c r="B52" s="78"/>
      <c r="C52" s="56"/>
      <c r="D52" s="22"/>
      <c r="E52" s="40"/>
      <c r="F52" s="79"/>
      <c r="G52" s="80"/>
      <c r="H52" s="22"/>
      <c r="I52" s="81"/>
      <c r="J52" s="81"/>
      <c r="K52" s="82"/>
      <c r="L52" s="96" t="str">
        <f t="shared" si="14"/>
        <v/>
      </c>
      <c r="M52" s="77"/>
      <c r="N52" s="185" t="str">
        <f t="shared" si="2"/>
        <v/>
      </c>
      <c r="O52" s="56"/>
      <c r="P52" s="82"/>
      <c r="Q52" s="95" t="str">
        <f t="shared" si="3"/>
        <v/>
      </c>
      <c r="R52" s="77"/>
      <c r="S52" s="95" t="str">
        <f t="shared" si="4"/>
        <v/>
      </c>
      <c r="T52" s="56"/>
      <c r="U52" s="55"/>
      <c r="V52" s="55"/>
      <c r="W52" s="55"/>
      <c r="X52" s="55"/>
      <c r="Y52" s="83"/>
      <c r="Z52" s="78"/>
      <c r="AA52" s="23"/>
      <c r="AB52" s="23"/>
      <c r="AC52" s="23"/>
      <c r="AD52" s="23"/>
      <c r="AE52" s="23"/>
      <c r="AF52" s="23"/>
      <c r="AG52" s="56"/>
      <c r="AH52" s="19"/>
      <c r="AI52" s="192"/>
      <c r="AK52" s="34" t="str">
        <f t="shared" si="5"/>
        <v/>
      </c>
      <c r="AL52" s="34" t="str">
        <f t="shared" si="6"/>
        <v/>
      </c>
      <c r="AM52" s="34" t="str">
        <f t="shared" si="7"/>
        <v/>
      </c>
      <c r="AN52" s="34">
        <f t="shared" si="8"/>
        <v>0</v>
      </c>
      <c r="AO52" s="34">
        <f t="shared" si="9"/>
        <v>0</v>
      </c>
      <c r="AP52" s="34">
        <f t="shared" si="10"/>
        <v>0</v>
      </c>
      <c r="AQ52" s="34">
        <f t="shared" si="11"/>
        <v>0</v>
      </c>
      <c r="AR52" s="34"/>
      <c r="AS52" s="34"/>
      <c r="AT52" s="34"/>
      <c r="AX52" s="74" t="str">
        <f t="shared" si="12"/>
        <v>canbeinvalid</v>
      </c>
      <c r="AY52" s="34"/>
      <c r="BA52" s="1"/>
      <c r="BN52" t="str">
        <f t="shared" si="0"/>
        <v/>
      </c>
      <c r="BS52" t="str">
        <f t="shared" si="1"/>
        <v/>
      </c>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row>
    <row r="53" spans="1:158" x14ac:dyDescent="0.2">
      <c r="A53" s="15">
        <f t="shared" si="13"/>
        <v>21</v>
      </c>
      <c r="B53" s="78"/>
      <c r="C53" s="56"/>
      <c r="D53" s="22"/>
      <c r="E53" s="40"/>
      <c r="F53" s="79"/>
      <c r="G53" s="80"/>
      <c r="H53" s="22"/>
      <c r="I53" s="81"/>
      <c r="J53" s="81"/>
      <c r="K53" s="82"/>
      <c r="L53" s="96" t="str">
        <f t="shared" si="14"/>
        <v/>
      </c>
      <c r="M53" s="77"/>
      <c r="N53" s="185" t="str">
        <f t="shared" si="2"/>
        <v/>
      </c>
      <c r="O53" s="56"/>
      <c r="P53" s="82"/>
      <c r="Q53" s="95" t="str">
        <f t="shared" si="3"/>
        <v/>
      </c>
      <c r="R53" s="77"/>
      <c r="S53" s="95" t="str">
        <f t="shared" si="4"/>
        <v/>
      </c>
      <c r="T53" s="56"/>
      <c r="U53" s="55"/>
      <c r="V53" s="55"/>
      <c r="W53" s="55"/>
      <c r="X53" s="55"/>
      <c r="Y53" s="83"/>
      <c r="Z53" s="78"/>
      <c r="AA53" s="23"/>
      <c r="AB53" s="23"/>
      <c r="AC53" s="23"/>
      <c r="AD53" s="23"/>
      <c r="AE53" s="23"/>
      <c r="AF53" s="23"/>
      <c r="AG53" s="56"/>
      <c r="AH53" s="19"/>
      <c r="AI53" s="192"/>
      <c r="AK53" s="34" t="str">
        <f t="shared" si="5"/>
        <v/>
      </c>
      <c r="AL53" s="34" t="str">
        <f t="shared" si="6"/>
        <v/>
      </c>
      <c r="AM53" s="34" t="str">
        <f t="shared" si="7"/>
        <v/>
      </c>
      <c r="AN53" s="34">
        <f t="shared" si="8"/>
        <v>0</v>
      </c>
      <c r="AO53" s="34">
        <f t="shared" si="9"/>
        <v>0</v>
      </c>
      <c r="AP53" s="34">
        <f t="shared" si="10"/>
        <v>0</v>
      </c>
      <c r="AQ53" s="34">
        <f t="shared" si="11"/>
        <v>0</v>
      </c>
      <c r="AR53" s="34"/>
      <c r="AS53" s="34"/>
      <c r="AT53" s="34"/>
      <c r="AX53" s="74" t="str">
        <f t="shared" si="12"/>
        <v>canbeinvalid</v>
      </c>
      <c r="AY53" s="34"/>
      <c r="BA53" s="1"/>
      <c r="BN53" t="str">
        <f t="shared" si="0"/>
        <v/>
      </c>
      <c r="BS53" t="str">
        <f t="shared" si="1"/>
        <v/>
      </c>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row>
    <row r="54" spans="1:158" x14ac:dyDescent="0.2">
      <c r="A54" s="15">
        <f t="shared" si="13"/>
        <v>22</v>
      </c>
      <c r="B54" s="78"/>
      <c r="C54" s="56"/>
      <c r="D54" s="22"/>
      <c r="E54" s="40"/>
      <c r="F54" s="79"/>
      <c r="G54" s="80"/>
      <c r="H54" s="22"/>
      <c r="I54" s="81"/>
      <c r="J54" s="81"/>
      <c r="K54" s="82"/>
      <c r="L54" s="96" t="str">
        <f t="shared" si="14"/>
        <v/>
      </c>
      <c r="M54" s="77"/>
      <c r="N54" s="185" t="str">
        <f t="shared" si="2"/>
        <v/>
      </c>
      <c r="O54" s="56"/>
      <c r="P54" s="82"/>
      <c r="Q54" s="95" t="str">
        <f t="shared" si="3"/>
        <v/>
      </c>
      <c r="R54" s="77"/>
      <c r="S54" s="95" t="str">
        <f t="shared" si="4"/>
        <v/>
      </c>
      <c r="T54" s="56"/>
      <c r="U54" s="55"/>
      <c r="V54" s="55"/>
      <c r="W54" s="55"/>
      <c r="X54" s="55"/>
      <c r="Y54" s="83"/>
      <c r="Z54" s="78"/>
      <c r="AA54" s="23"/>
      <c r="AB54" s="23"/>
      <c r="AC54" s="23"/>
      <c r="AD54" s="23"/>
      <c r="AE54" s="23"/>
      <c r="AF54" s="23"/>
      <c r="AG54" s="56"/>
      <c r="AH54" s="19"/>
      <c r="AI54" s="192"/>
      <c r="AK54" s="34" t="str">
        <f t="shared" si="5"/>
        <v/>
      </c>
      <c r="AL54" s="34" t="str">
        <f t="shared" si="6"/>
        <v/>
      </c>
      <c r="AM54" s="34" t="str">
        <f t="shared" si="7"/>
        <v/>
      </c>
      <c r="AN54" s="34">
        <f t="shared" si="8"/>
        <v>0</v>
      </c>
      <c r="AO54" s="34">
        <f t="shared" si="9"/>
        <v>0</v>
      </c>
      <c r="AP54" s="34">
        <f t="shared" si="10"/>
        <v>0</v>
      </c>
      <c r="AQ54" s="34">
        <f t="shared" si="11"/>
        <v>0</v>
      </c>
      <c r="AR54" s="34"/>
      <c r="AS54" s="34"/>
      <c r="AT54" s="34"/>
      <c r="AX54" s="74" t="str">
        <f t="shared" si="12"/>
        <v>canbeinvalid</v>
      </c>
      <c r="AY54" s="34"/>
      <c r="BA54" s="1"/>
      <c r="BN54" t="str">
        <f t="shared" si="0"/>
        <v/>
      </c>
      <c r="BS54" t="str">
        <f t="shared" si="1"/>
        <v/>
      </c>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row>
    <row r="55" spans="1:158" x14ac:dyDescent="0.2">
      <c r="A55" s="15">
        <f t="shared" si="13"/>
        <v>23</v>
      </c>
      <c r="B55" s="78"/>
      <c r="C55" s="56"/>
      <c r="D55" s="22"/>
      <c r="E55" s="40"/>
      <c r="F55" s="79"/>
      <c r="G55" s="80"/>
      <c r="H55" s="22"/>
      <c r="I55" s="81"/>
      <c r="J55" s="81"/>
      <c r="K55" s="82"/>
      <c r="L55" s="96" t="str">
        <f t="shared" si="14"/>
        <v/>
      </c>
      <c r="M55" s="77"/>
      <c r="N55" s="185" t="str">
        <f t="shared" si="2"/>
        <v/>
      </c>
      <c r="O55" s="56"/>
      <c r="P55" s="82"/>
      <c r="Q55" s="95" t="str">
        <f t="shared" si="3"/>
        <v/>
      </c>
      <c r="R55" s="77"/>
      <c r="S55" s="95" t="str">
        <f t="shared" si="4"/>
        <v/>
      </c>
      <c r="T55" s="56"/>
      <c r="U55" s="55"/>
      <c r="V55" s="55"/>
      <c r="W55" s="55"/>
      <c r="X55" s="55"/>
      <c r="Y55" s="83"/>
      <c r="Z55" s="78"/>
      <c r="AA55" s="23"/>
      <c r="AB55" s="23"/>
      <c r="AC55" s="23"/>
      <c r="AD55" s="23"/>
      <c r="AE55" s="23"/>
      <c r="AF55" s="23"/>
      <c r="AG55" s="56"/>
      <c r="AH55" s="19"/>
      <c r="AI55" s="192"/>
      <c r="AK55" s="34" t="str">
        <f t="shared" si="5"/>
        <v/>
      </c>
      <c r="AL55" s="34" t="str">
        <f t="shared" si="6"/>
        <v/>
      </c>
      <c r="AM55" s="34" t="str">
        <f t="shared" si="7"/>
        <v/>
      </c>
      <c r="AN55" s="34">
        <f t="shared" si="8"/>
        <v>0</v>
      </c>
      <c r="AO55" s="34">
        <f t="shared" si="9"/>
        <v>0</v>
      </c>
      <c r="AP55" s="34">
        <f t="shared" si="10"/>
        <v>0</v>
      </c>
      <c r="AQ55" s="34">
        <f t="shared" si="11"/>
        <v>0</v>
      </c>
      <c r="AR55" s="34"/>
      <c r="AS55" s="34"/>
      <c r="AT55" s="34"/>
      <c r="AX55" s="74" t="str">
        <f t="shared" si="12"/>
        <v>canbeinvalid</v>
      </c>
      <c r="AY55" s="34"/>
      <c r="BA55" s="1"/>
      <c r="BN55" t="str">
        <f t="shared" si="0"/>
        <v/>
      </c>
      <c r="BS55" t="str">
        <f t="shared" si="1"/>
        <v/>
      </c>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row>
    <row r="56" spans="1:158" x14ac:dyDescent="0.2">
      <c r="A56" s="15">
        <f t="shared" si="13"/>
        <v>24</v>
      </c>
      <c r="B56" s="78"/>
      <c r="C56" s="56"/>
      <c r="D56" s="22"/>
      <c r="E56" s="40"/>
      <c r="F56" s="79"/>
      <c r="G56" s="80"/>
      <c r="H56" s="22"/>
      <c r="I56" s="81"/>
      <c r="J56" s="81"/>
      <c r="K56" s="82"/>
      <c r="L56" s="96" t="str">
        <f t="shared" si="14"/>
        <v/>
      </c>
      <c r="M56" s="77"/>
      <c r="N56" s="185" t="str">
        <f t="shared" si="2"/>
        <v/>
      </c>
      <c r="O56" s="56"/>
      <c r="P56" s="82"/>
      <c r="Q56" s="95" t="str">
        <f t="shared" si="3"/>
        <v/>
      </c>
      <c r="R56" s="77"/>
      <c r="S56" s="95" t="str">
        <f t="shared" si="4"/>
        <v/>
      </c>
      <c r="T56" s="56"/>
      <c r="U56" s="55"/>
      <c r="V56" s="55"/>
      <c r="W56" s="55"/>
      <c r="X56" s="55"/>
      <c r="Y56" s="83"/>
      <c r="Z56" s="78"/>
      <c r="AA56" s="23"/>
      <c r="AB56" s="23"/>
      <c r="AC56" s="23"/>
      <c r="AD56" s="23"/>
      <c r="AE56" s="23"/>
      <c r="AF56" s="23"/>
      <c r="AG56" s="56"/>
      <c r="AH56" s="19"/>
      <c r="AI56" s="192"/>
      <c r="AK56" s="34" t="str">
        <f t="shared" si="5"/>
        <v/>
      </c>
      <c r="AL56" s="34" t="str">
        <f t="shared" si="6"/>
        <v/>
      </c>
      <c r="AM56" s="34" t="str">
        <f t="shared" si="7"/>
        <v/>
      </c>
      <c r="AN56" s="34">
        <f t="shared" si="8"/>
        <v>0</v>
      </c>
      <c r="AO56" s="34">
        <f t="shared" si="9"/>
        <v>0</v>
      </c>
      <c r="AP56" s="34">
        <f t="shared" si="10"/>
        <v>0</v>
      </c>
      <c r="AQ56" s="34">
        <f t="shared" si="11"/>
        <v>0</v>
      </c>
      <c r="AR56" s="34"/>
      <c r="AS56" s="34"/>
      <c r="AT56" s="34"/>
      <c r="AX56" s="74" t="str">
        <f t="shared" si="12"/>
        <v>canbeinvalid</v>
      </c>
      <c r="AY56" s="34"/>
      <c r="BA56" s="1"/>
      <c r="BN56" t="str">
        <f t="shared" si="0"/>
        <v/>
      </c>
      <c r="BS56" t="str">
        <f t="shared" si="1"/>
        <v/>
      </c>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row>
    <row r="57" spans="1:158" x14ac:dyDescent="0.2">
      <c r="A57" s="15">
        <f t="shared" si="13"/>
        <v>25</v>
      </c>
      <c r="B57" s="78"/>
      <c r="C57" s="56"/>
      <c r="D57" s="22"/>
      <c r="E57" s="40"/>
      <c r="F57" s="79"/>
      <c r="G57" s="80"/>
      <c r="H57" s="22"/>
      <c r="I57" s="81"/>
      <c r="J57" s="81"/>
      <c r="K57" s="82"/>
      <c r="L57" s="96" t="str">
        <f t="shared" si="14"/>
        <v/>
      </c>
      <c r="M57" s="77"/>
      <c r="N57" s="185" t="str">
        <f t="shared" si="2"/>
        <v/>
      </c>
      <c r="O57" s="56"/>
      <c r="P57" s="82"/>
      <c r="Q57" s="95" t="str">
        <f t="shared" si="3"/>
        <v/>
      </c>
      <c r="R57" s="77"/>
      <c r="S57" s="95" t="str">
        <f t="shared" si="4"/>
        <v/>
      </c>
      <c r="T57" s="56"/>
      <c r="U57" s="55"/>
      <c r="V57" s="55"/>
      <c r="W57" s="55"/>
      <c r="X57" s="55"/>
      <c r="Y57" s="83"/>
      <c r="Z57" s="78"/>
      <c r="AA57" s="23"/>
      <c r="AB57" s="23"/>
      <c r="AC57" s="23"/>
      <c r="AD57" s="23"/>
      <c r="AE57" s="23"/>
      <c r="AF57" s="23"/>
      <c r="AG57" s="56"/>
      <c r="AH57" s="19"/>
      <c r="AI57" s="192"/>
      <c r="AK57" s="34" t="str">
        <f t="shared" si="5"/>
        <v/>
      </c>
      <c r="AL57" s="34" t="str">
        <f t="shared" si="6"/>
        <v/>
      </c>
      <c r="AM57" s="34" t="str">
        <f t="shared" si="7"/>
        <v/>
      </c>
      <c r="AN57" s="34">
        <f t="shared" si="8"/>
        <v>0</v>
      </c>
      <c r="AO57" s="34">
        <f t="shared" si="9"/>
        <v>0</v>
      </c>
      <c r="AP57" s="34">
        <f t="shared" si="10"/>
        <v>0</v>
      </c>
      <c r="AQ57" s="34">
        <f t="shared" si="11"/>
        <v>0</v>
      </c>
      <c r="AR57" s="34"/>
      <c r="AS57" s="34"/>
      <c r="AT57" s="34"/>
      <c r="AX57" s="74" t="str">
        <f t="shared" si="12"/>
        <v>canbeinvalid</v>
      </c>
      <c r="AY57" s="34"/>
      <c r="BA57" s="1"/>
      <c r="BN57" t="str">
        <f t="shared" si="0"/>
        <v/>
      </c>
      <c r="BS57" t="str">
        <f t="shared" si="1"/>
        <v/>
      </c>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row>
    <row r="58" spans="1:158" x14ac:dyDescent="0.2">
      <c r="A58" s="15">
        <f t="shared" si="13"/>
        <v>26</v>
      </c>
      <c r="B58" s="78"/>
      <c r="C58" s="56"/>
      <c r="D58" s="22"/>
      <c r="E58" s="40"/>
      <c r="F58" s="79"/>
      <c r="G58" s="80"/>
      <c r="H58" s="22"/>
      <c r="I58" s="81"/>
      <c r="J58" s="81"/>
      <c r="K58" s="82"/>
      <c r="L58" s="96" t="str">
        <f t="shared" si="14"/>
        <v/>
      </c>
      <c r="M58" s="77"/>
      <c r="N58" s="185" t="str">
        <f t="shared" si="2"/>
        <v/>
      </c>
      <c r="O58" s="56"/>
      <c r="P58" s="82"/>
      <c r="Q58" s="95" t="str">
        <f t="shared" si="3"/>
        <v/>
      </c>
      <c r="R58" s="77"/>
      <c r="S58" s="95" t="str">
        <f t="shared" si="4"/>
        <v/>
      </c>
      <c r="T58" s="56"/>
      <c r="U58" s="55"/>
      <c r="V58" s="55"/>
      <c r="W58" s="55"/>
      <c r="X58" s="55"/>
      <c r="Y58" s="83"/>
      <c r="Z58" s="78"/>
      <c r="AA58" s="23"/>
      <c r="AB58" s="23"/>
      <c r="AC58" s="23"/>
      <c r="AD58" s="23"/>
      <c r="AE58" s="23"/>
      <c r="AF58" s="23"/>
      <c r="AG58" s="56"/>
      <c r="AH58" s="19"/>
      <c r="AI58" s="192"/>
      <c r="AK58" s="34" t="str">
        <f t="shared" si="5"/>
        <v/>
      </c>
      <c r="AL58" s="34" t="str">
        <f t="shared" si="6"/>
        <v/>
      </c>
      <c r="AM58" s="34" t="str">
        <f t="shared" si="7"/>
        <v/>
      </c>
      <c r="AN58" s="34">
        <f t="shared" si="8"/>
        <v>0</v>
      </c>
      <c r="AO58" s="34">
        <f t="shared" si="9"/>
        <v>0</v>
      </c>
      <c r="AP58" s="34">
        <f t="shared" si="10"/>
        <v>0</v>
      </c>
      <c r="AQ58" s="34">
        <f t="shared" si="11"/>
        <v>0</v>
      </c>
      <c r="AR58" s="34"/>
      <c r="AS58" s="34"/>
      <c r="AT58" s="34"/>
      <c r="AX58" s="74" t="str">
        <f t="shared" si="12"/>
        <v>canbeinvalid</v>
      </c>
      <c r="AY58" s="34"/>
      <c r="BA58" s="1"/>
      <c r="BN58" t="str">
        <f t="shared" si="0"/>
        <v/>
      </c>
      <c r="BS58" t="str">
        <f t="shared" si="1"/>
        <v/>
      </c>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row>
    <row r="59" spans="1:158" x14ac:dyDescent="0.2">
      <c r="A59" s="15">
        <f t="shared" si="13"/>
        <v>27</v>
      </c>
      <c r="B59" s="78"/>
      <c r="C59" s="56"/>
      <c r="D59" s="22"/>
      <c r="E59" s="40"/>
      <c r="F59" s="79"/>
      <c r="G59" s="80"/>
      <c r="H59" s="22"/>
      <c r="I59" s="81"/>
      <c r="J59" s="81"/>
      <c r="K59" s="82"/>
      <c r="L59" s="96" t="str">
        <f t="shared" si="14"/>
        <v/>
      </c>
      <c r="M59" s="77"/>
      <c r="N59" s="185" t="str">
        <f t="shared" si="2"/>
        <v/>
      </c>
      <c r="O59" s="56"/>
      <c r="P59" s="82"/>
      <c r="Q59" s="95" t="str">
        <f t="shared" si="3"/>
        <v/>
      </c>
      <c r="R59" s="77"/>
      <c r="S59" s="95" t="str">
        <f t="shared" si="4"/>
        <v/>
      </c>
      <c r="T59" s="56"/>
      <c r="U59" s="55"/>
      <c r="V59" s="55"/>
      <c r="W59" s="55"/>
      <c r="X59" s="55"/>
      <c r="Y59" s="83"/>
      <c r="Z59" s="78"/>
      <c r="AA59" s="23"/>
      <c r="AB59" s="23"/>
      <c r="AC59" s="23"/>
      <c r="AD59" s="23"/>
      <c r="AE59" s="23"/>
      <c r="AF59" s="23"/>
      <c r="AG59" s="56"/>
      <c r="AH59" s="19"/>
      <c r="AI59" s="192"/>
      <c r="AK59" s="34" t="str">
        <f t="shared" si="5"/>
        <v/>
      </c>
      <c r="AL59" s="34" t="str">
        <f t="shared" si="6"/>
        <v/>
      </c>
      <c r="AM59" s="34" t="str">
        <f t="shared" si="7"/>
        <v/>
      </c>
      <c r="AN59" s="34">
        <f t="shared" si="8"/>
        <v>0</v>
      </c>
      <c r="AO59" s="34">
        <f t="shared" si="9"/>
        <v>0</v>
      </c>
      <c r="AP59" s="34">
        <f t="shared" si="10"/>
        <v>0</v>
      </c>
      <c r="AQ59" s="34">
        <f t="shared" si="11"/>
        <v>0</v>
      </c>
      <c r="AR59" s="34"/>
      <c r="AS59" s="34"/>
      <c r="AT59" s="34"/>
      <c r="AX59" s="74" t="str">
        <f t="shared" si="12"/>
        <v>canbeinvalid</v>
      </c>
      <c r="AY59" s="34"/>
      <c r="BA59" s="1"/>
      <c r="BN59" t="str">
        <f t="shared" si="0"/>
        <v/>
      </c>
      <c r="BS59" t="str">
        <f t="shared" si="1"/>
        <v/>
      </c>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row>
    <row r="60" spans="1:158" x14ac:dyDescent="0.2">
      <c r="A60" s="15">
        <f t="shared" si="13"/>
        <v>28</v>
      </c>
      <c r="B60" s="78"/>
      <c r="C60" s="56"/>
      <c r="D60" s="22"/>
      <c r="E60" s="40"/>
      <c r="F60" s="79"/>
      <c r="G60" s="80"/>
      <c r="H60" s="22"/>
      <c r="I60" s="81"/>
      <c r="J60" s="81"/>
      <c r="K60" s="82"/>
      <c r="L60" s="96" t="str">
        <f t="shared" si="14"/>
        <v/>
      </c>
      <c r="M60" s="77"/>
      <c r="N60" s="185" t="str">
        <f t="shared" si="2"/>
        <v/>
      </c>
      <c r="O60" s="56"/>
      <c r="P60" s="82"/>
      <c r="Q60" s="95" t="str">
        <f t="shared" si="3"/>
        <v/>
      </c>
      <c r="R60" s="77"/>
      <c r="S60" s="95" t="str">
        <f t="shared" si="4"/>
        <v/>
      </c>
      <c r="T60" s="56"/>
      <c r="U60" s="55"/>
      <c r="V60" s="55"/>
      <c r="W60" s="55"/>
      <c r="X60" s="55"/>
      <c r="Y60" s="83"/>
      <c r="Z60" s="78"/>
      <c r="AA60" s="23"/>
      <c r="AB60" s="23"/>
      <c r="AC60" s="23"/>
      <c r="AD60" s="23"/>
      <c r="AE60" s="23"/>
      <c r="AF60" s="23"/>
      <c r="AG60" s="56"/>
      <c r="AH60" s="19"/>
      <c r="AI60" s="192"/>
      <c r="AK60" s="34" t="str">
        <f t="shared" si="5"/>
        <v/>
      </c>
      <c r="AL60" s="34" t="str">
        <f t="shared" si="6"/>
        <v/>
      </c>
      <c r="AM60" s="34" t="str">
        <f t="shared" si="7"/>
        <v/>
      </c>
      <c r="AN60" s="34">
        <f t="shared" si="8"/>
        <v>0</v>
      </c>
      <c r="AO60" s="34">
        <f t="shared" si="9"/>
        <v>0</v>
      </c>
      <c r="AP60" s="34">
        <f t="shared" si="10"/>
        <v>0</v>
      </c>
      <c r="AQ60" s="34">
        <f t="shared" si="11"/>
        <v>0</v>
      </c>
      <c r="AR60" s="34"/>
      <c r="AS60" s="34"/>
      <c r="AT60" s="34"/>
      <c r="AX60" s="74" t="str">
        <f t="shared" si="12"/>
        <v>canbeinvalid</v>
      </c>
      <c r="AY60" s="34"/>
      <c r="BA60" s="1"/>
      <c r="BN60" t="str">
        <f t="shared" si="0"/>
        <v/>
      </c>
      <c r="BS60" t="str">
        <f t="shared" si="1"/>
        <v/>
      </c>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row>
    <row r="61" spans="1:158" x14ac:dyDescent="0.2">
      <c r="A61" s="15">
        <f t="shared" si="13"/>
        <v>29</v>
      </c>
      <c r="B61" s="78"/>
      <c r="C61" s="56"/>
      <c r="D61" s="22"/>
      <c r="E61" s="40"/>
      <c r="F61" s="79"/>
      <c r="G61" s="80"/>
      <c r="H61" s="22"/>
      <c r="I61" s="81"/>
      <c r="J61" s="81"/>
      <c r="K61" s="82"/>
      <c r="L61" s="96" t="str">
        <f t="shared" si="14"/>
        <v/>
      </c>
      <c r="M61" s="77"/>
      <c r="N61" s="185" t="str">
        <f t="shared" si="2"/>
        <v/>
      </c>
      <c r="O61" s="56"/>
      <c r="P61" s="82"/>
      <c r="Q61" s="95" t="str">
        <f t="shared" si="3"/>
        <v/>
      </c>
      <c r="R61" s="77"/>
      <c r="S61" s="95" t="str">
        <f t="shared" si="4"/>
        <v/>
      </c>
      <c r="T61" s="56"/>
      <c r="U61" s="55"/>
      <c r="V61" s="55"/>
      <c r="W61" s="55"/>
      <c r="X61" s="55"/>
      <c r="Y61" s="83"/>
      <c r="Z61" s="78"/>
      <c r="AA61" s="23"/>
      <c r="AB61" s="23"/>
      <c r="AC61" s="23"/>
      <c r="AD61" s="23"/>
      <c r="AE61" s="23"/>
      <c r="AF61" s="23"/>
      <c r="AG61" s="56"/>
      <c r="AH61" s="19"/>
      <c r="AI61" s="192"/>
      <c r="AK61" s="34" t="str">
        <f t="shared" si="5"/>
        <v/>
      </c>
      <c r="AL61" s="34" t="str">
        <f t="shared" si="6"/>
        <v/>
      </c>
      <c r="AM61" s="34" t="str">
        <f t="shared" si="7"/>
        <v/>
      </c>
      <c r="AN61" s="34">
        <f t="shared" si="8"/>
        <v>0</v>
      </c>
      <c r="AO61" s="34">
        <f t="shared" si="9"/>
        <v>0</v>
      </c>
      <c r="AP61" s="34">
        <f t="shared" si="10"/>
        <v>0</v>
      </c>
      <c r="AQ61" s="34">
        <f t="shared" si="11"/>
        <v>0</v>
      </c>
      <c r="AR61" s="34"/>
      <c r="AS61" s="34"/>
      <c r="AT61" s="34"/>
      <c r="AX61" s="74" t="str">
        <f t="shared" si="12"/>
        <v>canbeinvalid</v>
      </c>
      <c r="AY61" s="34"/>
      <c r="BA61" s="1"/>
      <c r="BN61" t="str">
        <f t="shared" si="0"/>
        <v/>
      </c>
      <c r="BS61" t="str">
        <f t="shared" si="1"/>
        <v/>
      </c>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row>
    <row r="62" spans="1:158" x14ac:dyDescent="0.2">
      <c r="A62" s="15">
        <f t="shared" si="13"/>
        <v>30</v>
      </c>
      <c r="B62" s="78"/>
      <c r="C62" s="56"/>
      <c r="D62" s="22"/>
      <c r="E62" s="40"/>
      <c r="F62" s="79"/>
      <c r="G62" s="80"/>
      <c r="H62" s="22"/>
      <c r="I62" s="81"/>
      <c r="J62" s="81"/>
      <c r="K62" s="82"/>
      <c r="L62" s="96" t="str">
        <f t="shared" si="14"/>
        <v/>
      </c>
      <c r="M62" s="77"/>
      <c r="N62" s="185" t="str">
        <f t="shared" si="2"/>
        <v/>
      </c>
      <c r="O62" s="56"/>
      <c r="P62" s="82"/>
      <c r="Q62" s="95" t="str">
        <f t="shared" si="3"/>
        <v/>
      </c>
      <c r="R62" s="77"/>
      <c r="S62" s="95" t="str">
        <f t="shared" si="4"/>
        <v/>
      </c>
      <c r="T62" s="56"/>
      <c r="U62" s="55"/>
      <c r="V62" s="55"/>
      <c r="W62" s="55"/>
      <c r="X62" s="55"/>
      <c r="Y62" s="83"/>
      <c r="Z62" s="78"/>
      <c r="AA62" s="23"/>
      <c r="AB62" s="23"/>
      <c r="AC62" s="23"/>
      <c r="AD62" s="23"/>
      <c r="AE62" s="23"/>
      <c r="AF62" s="23"/>
      <c r="AG62" s="56"/>
      <c r="AH62" s="19"/>
      <c r="AI62" s="192"/>
      <c r="AK62" s="34" t="str">
        <f t="shared" si="5"/>
        <v/>
      </c>
      <c r="AL62" s="34" t="str">
        <f t="shared" si="6"/>
        <v/>
      </c>
      <c r="AM62" s="34" t="str">
        <f t="shared" si="7"/>
        <v/>
      </c>
      <c r="AN62" s="34">
        <f t="shared" si="8"/>
        <v>0</v>
      </c>
      <c r="AO62" s="34">
        <f t="shared" si="9"/>
        <v>0</v>
      </c>
      <c r="AP62" s="34">
        <f t="shared" si="10"/>
        <v>0</v>
      </c>
      <c r="AQ62" s="34">
        <f t="shared" si="11"/>
        <v>0</v>
      </c>
      <c r="AR62" s="34"/>
      <c r="AS62" s="34"/>
      <c r="AT62" s="34"/>
      <c r="AX62" s="74" t="str">
        <f t="shared" si="12"/>
        <v>canbeinvalid</v>
      </c>
      <c r="AY62" s="34"/>
      <c r="BA62" s="1"/>
      <c r="BN62" t="str">
        <f t="shared" si="0"/>
        <v/>
      </c>
      <c r="BS62" t="str">
        <f t="shared" si="1"/>
        <v/>
      </c>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row>
    <row r="63" spans="1:158" x14ac:dyDescent="0.2">
      <c r="A63" s="15">
        <f t="shared" si="13"/>
        <v>31</v>
      </c>
      <c r="B63" s="78"/>
      <c r="C63" s="56"/>
      <c r="D63" s="22"/>
      <c r="E63" s="40"/>
      <c r="F63" s="79"/>
      <c r="G63" s="80"/>
      <c r="H63" s="22"/>
      <c r="I63" s="81"/>
      <c r="J63" s="81"/>
      <c r="K63" s="82"/>
      <c r="L63" s="96" t="str">
        <f t="shared" si="14"/>
        <v/>
      </c>
      <c r="M63" s="77"/>
      <c r="N63" s="185" t="str">
        <f t="shared" si="2"/>
        <v/>
      </c>
      <c r="O63" s="56"/>
      <c r="P63" s="82"/>
      <c r="Q63" s="95" t="str">
        <f t="shared" si="3"/>
        <v/>
      </c>
      <c r="R63" s="77"/>
      <c r="S63" s="95" t="str">
        <f t="shared" si="4"/>
        <v/>
      </c>
      <c r="T63" s="56"/>
      <c r="U63" s="55"/>
      <c r="V63" s="55"/>
      <c r="W63" s="55"/>
      <c r="X63" s="55"/>
      <c r="Y63" s="83"/>
      <c r="Z63" s="78"/>
      <c r="AA63" s="23"/>
      <c r="AB63" s="23"/>
      <c r="AC63" s="23"/>
      <c r="AD63" s="23"/>
      <c r="AE63" s="23"/>
      <c r="AF63" s="23"/>
      <c r="AG63" s="56"/>
      <c r="AH63" s="19"/>
      <c r="AI63" s="192"/>
      <c r="AK63" s="34" t="str">
        <f t="shared" si="5"/>
        <v/>
      </c>
      <c r="AL63" s="34" t="str">
        <f t="shared" si="6"/>
        <v/>
      </c>
      <c r="AM63" s="34" t="str">
        <f t="shared" si="7"/>
        <v/>
      </c>
      <c r="AN63" s="34">
        <f t="shared" si="8"/>
        <v>0</v>
      </c>
      <c r="AO63" s="34">
        <f t="shared" si="9"/>
        <v>0</v>
      </c>
      <c r="AP63" s="34">
        <f t="shared" si="10"/>
        <v>0</v>
      </c>
      <c r="AQ63" s="34">
        <f t="shared" si="11"/>
        <v>0</v>
      </c>
      <c r="AR63" s="34"/>
      <c r="AS63" s="34"/>
      <c r="AT63" s="34"/>
      <c r="AX63" s="74" t="str">
        <f t="shared" si="12"/>
        <v>canbeinvalid</v>
      </c>
      <c r="AY63" s="34"/>
      <c r="BA63" s="1"/>
      <c r="BN63" t="str">
        <f t="shared" si="0"/>
        <v/>
      </c>
      <c r="BS63" t="str">
        <f t="shared" si="1"/>
        <v/>
      </c>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row>
    <row r="64" spans="1:158" x14ac:dyDescent="0.2">
      <c r="A64" s="15">
        <f t="shared" si="13"/>
        <v>32</v>
      </c>
      <c r="B64" s="78"/>
      <c r="C64" s="56"/>
      <c r="D64" s="22"/>
      <c r="E64" s="40"/>
      <c r="F64" s="79"/>
      <c r="G64" s="80"/>
      <c r="H64" s="22"/>
      <c r="I64" s="81"/>
      <c r="J64" s="81"/>
      <c r="K64" s="82"/>
      <c r="L64" s="96" t="str">
        <f t="shared" si="14"/>
        <v/>
      </c>
      <c r="M64" s="77"/>
      <c r="N64" s="185" t="str">
        <f t="shared" si="2"/>
        <v/>
      </c>
      <c r="O64" s="56"/>
      <c r="P64" s="82"/>
      <c r="Q64" s="95" t="str">
        <f t="shared" si="3"/>
        <v/>
      </c>
      <c r="R64" s="77"/>
      <c r="S64" s="95" t="str">
        <f t="shared" si="4"/>
        <v/>
      </c>
      <c r="T64" s="56"/>
      <c r="U64" s="55"/>
      <c r="V64" s="55"/>
      <c r="W64" s="55"/>
      <c r="X64" s="55"/>
      <c r="Y64" s="83"/>
      <c r="Z64" s="78"/>
      <c r="AA64" s="23"/>
      <c r="AB64" s="23"/>
      <c r="AC64" s="23"/>
      <c r="AD64" s="23"/>
      <c r="AE64" s="23"/>
      <c r="AF64" s="23"/>
      <c r="AG64" s="56"/>
      <c r="AH64" s="19"/>
      <c r="AI64" s="192"/>
      <c r="AK64" s="34" t="str">
        <f t="shared" si="5"/>
        <v/>
      </c>
      <c r="AL64" s="34" t="str">
        <f t="shared" si="6"/>
        <v/>
      </c>
      <c r="AM64" s="34" t="str">
        <f t="shared" si="7"/>
        <v/>
      </c>
      <c r="AN64" s="34">
        <f t="shared" si="8"/>
        <v>0</v>
      </c>
      <c r="AO64" s="34">
        <f t="shared" si="9"/>
        <v>0</v>
      </c>
      <c r="AP64" s="34">
        <f t="shared" si="10"/>
        <v>0</v>
      </c>
      <c r="AQ64" s="34">
        <f t="shared" si="11"/>
        <v>0</v>
      </c>
      <c r="AR64" s="34"/>
      <c r="AS64" s="34"/>
      <c r="AT64" s="34"/>
      <c r="AX64" s="74" t="str">
        <f t="shared" si="12"/>
        <v>canbeinvalid</v>
      </c>
      <c r="AY64" s="34"/>
      <c r="BA64" s="1"/>
      <c r="BN64" t="str">
        <f t="shared" si="0"/>
        <v/>
      </c>
      <c r="BS64" t="str">
        <f t="shared" si="1"/>
        <v/>
      </c>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row>
    <row r="65" spans="1:158" x14ac:dyDescent="0.2">
      <c r="A65" s="15">
        <f t="shared" si="13"/>
        <v>33</v>
      </c>
      <c r="B65" s="78"/>
      <c r="C65" s="56"/>
      <c r="D65" s="22"/>
      <c r="E65" s="40"/>
      <c r="F65" s="79"/>
      <c r="G65" s="80"/>
      <c r="H65" s="22"/>
      <c r="I65" s="81"/>
      <c r="J65" s="81"/>
      <c r="K65" s="82"/>
      <c r="L65" s="96" t="str">
        <f t="shared" si="14"/>
        <v/>
      </c>
      <c r="M65" s="77"/>
      <c r="N65" s="185" t="str">
        <f t="shared" si="2"/>
        <v/>
      </c>
      <c r="O65" s="56"/>
      <c r="P65" s="82"/>
      <c r="Q65" s="95" t="str">
        <f t="shared" si="3"/>
        <v/>
      </c>
      <c r="R65" s="77"/>
      <c r="S65" s="95" t="str">
        <f t="shared" si="4"/>
        <v/>
      </c>
      <c r="T65" s="56"/>
      <c r="U65" s="55"/>
      <c r="V65" s="55"/>
      <c r="W65" s="55"/>
      <c r="X65" s="55"/>
      <c r="Y65" s="83"/>
      <c r="Z65" s="78"/>
      <c r="AA65" s="23"/>
      <c r="AB65" s="23"/>
      <c r="AC65" s="23"/>
      <c r="AD65" s="23"/>
      <c r="AE65" s="23"/>
      <c r="AF65" s="23"/>
      <c r="AG65" s="56"/>
      <c r="AH65" s="19"/>
      <c r="AI65" s="192"/>
      <c r="AK65" s="34" t="str">
        <f t="shared" si="5"/>
        <v/>
      </c>
      <c r="AL65" s="34" t="str">
        <f t="shared" si="6"/>
        <v/>
      </c>
      <c r="AM65" s="34" t="str">
        <f t="shared" si="7"/>
        <v/>
      </c>
      <c r="AN65" s="34">
        <f t="shared" si="8"/>
        <v>0</v>
      </c>
      <c r="AO65" s="34">
        <f t="shared" si="9"/>
        <v>0</v>
      </c>
      <c r="AP65" s="34">
        <f t="shared" si="10"/>
        <v>0</v>
      </c>
      <c r="AQ65" s="34">
        <f t="shared" si="11"/>
        <v>0</v>
      </c>
      <c r="AR65" s="34"/>
      <c r="AS65" s="34"/>
      <c r="AT65" s="34"/>
      <c r="AX65" s="74" t="str">
        <f t="shared" si="12"/>
        <v>canbeinvalid</v>
      </c>
      <c r="AY65" s="34"/>
      <c r="BA65" s="1"/>
      <c r="BN65" t="str">
        <f t="shared" ref="BN65:BN96" si="15">IF($C65="final",$N65,"")</f>
        <v/>
      </c>
      <c r="BS65" t="str">
        <f t="shared" ref="BS65:BS96" si="16">IF($C65="final",$S65,"")</f>
        <v/>
      </c>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row>
    <row r="66" spans="1:158" x14ac:dyDescent="0.2">
      <c r="A66" s="15">
        <f t="shared" si="13"/>
        <v>34</v>
      </c>
      <c r="B66" s="78"/>
      <c r="C66" s="56"/>
      <c r="D66" s="22"/>
      <c r="E66" s="40"/>
      <c r="F66" s="79"/>
      <c r="G66" s="80"/>
      <c r="H66" s="22"/>
      <c r="I66" s="81"/>
      <c r="J66" s="81"/>
      <c r="K66" s="82"/>
      <c r="L66" s="96" t="str">
        <f t="shared" si="14"/>
        <v/>
      </c>
      <c r="M66" s="77"/>
      <c r="N66" s="185" t="str">
        <f t="shared" si="2"/>
        <v/>
      </c>
      <c r="O66" s="56"/>
      <c r="P66" s="82"/>
      <c r="Q66" s="95" t="str">
        <f t="shared" si="3"/>
        <v/>
      </c>
      <c r="R66" s="77"/>
      <c r="S66" s="95" t="str">
        <f t="shared" si="4"/>
        <v/>
      </c>
      <c r="T66" s="56"/>
      <c r="U66" s="55"/>
      <c r="V66" s="55"/>
      <c r="W66" s="55"/>
      <c r="X66" s="55"/>
      <c r="Y66" s="83"/>
      <c r="Z66" s="78"/>
      <c r="AA66" s="23"/>
      <c r="AB66" s="23"/>
      <c r="AC66" s="23"/>
      <c r="AD66" s="23"/>
      <c r="AE66" s="23"/>
      <c r="AF66" s="23"/>
      <c r="AG66" s="56"/>
      <c r="AH66" s="19"/>
      <c r="AI66" s="192"/>
      <c r="AK66" s="34" t="str">
        <f t="shared" si="5"/>
        <v/>
      </c>
      <c r="AL66" s="34" t="str">
        <f t="shared" si="6"/>
        <v/>
      </c>
      <c r="AM66" s="34" t="str">
        <f t="shared" si="7"/>
        <v/>
      </c>
      <c r="AN66" s="34">
        <f t="shared" si="8"/>
        <v>0</v>
      </c>
      <c r="AO66" s="34">
        <f t="shared" si="9"/>
        <v>0</v>
      </c>
      <c r="AP66" s="34">
        <f t="shared" si="10"/>
        <v>0</v>
      </c>
      <c r="AQ66" s="34">
        <f t="shared" si="11"/>
        <v>0</v>
      </c>
      <c r="AR66" s="34"/>
      <c r="AS66" s="34"/>
      <c r="AT66" s="34"/>
      <c r="AX66" s="74" t="str">
        <f t="shared" si="12"/>
        <v>canbeinvalid</v>
      </c>
      <c r="AY66" s="34"/>
      <c r="BA66" s="1"/>
      <c r="BN66" t="str">
        <f t="shared" si="15"/>
        <v/>
      </c>
      <c r="BS66" t="str">
        <f t="shared" si="16"/>
        <v/>
      </c>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row>
    <row r="67" spans="1:158" x14ac:dyDescent="0.2">
      <c r="A67" s="15">
        <f t="shared" si="13"/>
        <v>35</v>
      </c>
      <c r="B67" s="78"/>
      <c r="C67" s="56"/>
      <c r="D67" s="22"/>
      <c r="E67" s="40"/>
      <c r="F67" s="79"/>
      <c r="G67" s="80"/>
      <c r="H67" s="22"/>
      <c r="I67" s="81"/>
      <c r="J67" s="81"/>
      <c r="K67" s="82"/>
      <c r="L67" s="96" t="str">
        <f t="shared" si="14"/>
        <v/>
      </c>
      <c r="M67" s="77"/>
      <c r="N67" s="185" t="str">
        <f t="shared" si="2"/>
        <v/>
      </c>
      <c r="O67" s="56"/>
      <c r="P67" s="82"/>
      <c r="Q67" s="95" t="str">
        <f t="shared" si="3"/>
        <v/>
      </c>
      <c r="R67" s="77"/>
      <c r="S67" s="95" t="str">
        <f t="shared" si="4"/>
        <v/>
      </c>
      <c r="T67" s="56"/>
      <c r="U67" s="55"/>
      <c r="V67" s="55"/>
      <c r="W67" s="55"/>
      <c r="X67" s="55"/>
      <c r="Y67" s="83"/>
      <c r="Z67" s="78"/>
      <c r="AA67" s="23"/>
      <c r="AB67" s="23"/>
      <c r="AC67" s="23"/>
      <c r="AD67" s="23"/>
      <c r="AE67" s="23"/>
      <c r="AF67" s="23"/>
      <c r="AG67" s="56"/>
      <c r="AH67" s="19"/>
      <c r="AI67" s="192"/>
      <c r="AK67" s="34" t="str">
        <f t="shared" si="5"/>
        <v/>
      </c>
      <c r="AL67" s="34" t="str">
        <f t="shared" si="6"/>
        <v/>
      </c>
      <c r="AM67" s="34" t="str">
        <f t="shared" si="7"/>
        <v/>
      </c>
      <c r="AN67" s="34">
        <f t="shared" si="8"/>
        <v>0</v>
      </c>
      <c r="AO67" s="34">
        <f t="shared" si="9"/>
        <v>0</v>
      </c>
      <c r="AP67" s="34">
        <f t="shared" si="10"/>
        <v>0</v>
      </c>
      <c r="AQ67" s="34">
        <f t="shared" si="11"/>
        <v>0</v>
      </c>
      <c r="AR67" s="34"/>
      <c r="AS67" s="34"/>
      <c r="AT67" s="34"/>
      <c r="AX67" s="74" t="str">
        <f t="shared" si="12"/>
        <v>canbeinvalid</v>
      </c>
      <c r="AY67" s="34"/>
      <c r="BA67" s="1"/>
      <c r="BN67" t="str">
        <f t="shared" si="15"/>
        <v/>
      </c>
      <c r="BS67" t="str">
        <f t="shared" si="16"/>
        <v/>
      </c>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row>
    <row r="68" spans="1:158" x14ac:dyDescent="0.2">
      <c r="A68" s="15">
        <f t="shared" si="13"/>
        <v>36</v>
      </c>
      <c r="B68" s="78"/>
      <c r="C68" s="56"/>
      <c r="D68" s="22"/>
      <c r="E68" s="40"/>
      <c r="F68" s="79"/>
      <c r="G68" s="80"/>
      <c r="H68" s="22"/>
      <c r="I68" s="81"/>
      <c r="J68" s="81"/>
      <c r="K68" s="82"/>
      <c r="L68" s="96" t="str">
        <f t="shared" si="14"/>
        <v/>
      </c>
      <c r="M68" s="77"/>
      <c r="N68" s="185" t="str">
        <f t="shared" si="2"/>
        <v/>
      </c>
      <c r="O68" s="56"/>
      <c r="P68" s="82"/>
      <c r="Q68" s="95" t="str">
        <f t="shared" si="3"/>
        <v/>
      </c>
      <c r="R68" s="77"/>
      <c r="S68" s="95" t="str">
        <f t="shared" si="4"/>
        <v/>
      </c>
      <c r="T68" s="56"/>
      <c r="U68" s="55"/>
      <c r="V68" s="55"/>
      <c r="W68" s="55"/>
      <c r="X68" s="55"/>
      <c r="Y68" s="83"/>
      <c r="Z68" s="78"/>
      <c r="AA68" s="23"/>
      <c r="AB68" s="23"/>
      <c r="AC68" s="23"/>
      <c r="AD68" s="23"/>
      <c r="AE68" s="23"/>
      <c r="AF68" s="23"/>
      <c r="AG68" s="56"/>
      <c r="AH68" s="19"/>
      <c r="AI68" s="192"/>
      <c r="AK68" s="34" t="str">
        <f t="shared" si="5"/>
        <v/>
      </c>
      <c r="AL68" s="34" t="str">
        <f t="shared" si="6"/>
        <v/>
      </c>
      <c r="AM68" s="34" t="str">
        <f t="shared" si="7"/>
        <v/>
      </c>
      <c r="AN68" s="34">
        <f t="shared" si="8"/>
        <v>0</v>
      </c>
      <c r="AO68" s="34">
        <f t="shared" si="9"/>
        <v>0</v>
      </c>
      <c r="AP68" s="34">
        <f t="shared" si="10"/>
        <v>0</v>
      </c>
      <c r="AQ68" s="34">
        <f t="shared" si="11"/>
        <v>0</v>
      </c>
      <c r="AR68" s="34"/>
      <c r="AS68" s="34"/>
      <c r="AT68" s="34"/>
      <c r="AX68" s="74" t="str">
        <f t="shared" si="12"/>
        <v>canbeinvalid</v>
      </c>
      <c r="AY68" s="34"/>
      <c r="BA68" s="1"/>
      <c r="BN68" t="str">
        <f t="shared" si="15"/>
        <v/>
      </c>
      <c r="BS68" t="str">
        <f t="shared" si="16"/>
        <v/>
      </c>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row>
    <row r="69" spans="1:158" x14ac:dyDescent="0.2">
      <c r="A69" s="15">
        <f t="shared" si="13"/>
        <v>37</v>
      </c>
      <c r="B69" s="78"/>
      <c r="C69" s="56"/>
      <c r="D69" s="22"/>
      <c r="E69" s="40"/>
      <c r="F69" s="79"/>
      <c r="G69" s="80"/>
      <c r="H69" s="22"/>
      <c r="I69" s="81"/>
      <c r="J69" s="81"/>
      <c r="K69" s="82"/>
      <c r="L69" s="96" t="str">
        <f t="shared" si="14"/>
        <v/>
      </c>
      <c r="M69" s="77"/>
      <c r="N69" s="185" t="str">
        <f t="shared" si="2"/>
        <v/>
      </c>
      <c r="O69" s="56"/>
      <c r="P69" s="82"/>
      <c r="Q69" s="95" t="str">
        <f t="shared" si="3"/>
        <v/>
      </c>
      <c r="R69" s="77"/>
      <c r="S69" s="95" t="str">
        <f t="shared" si="4"/>
        <v/>
      </c>
      <c r="T69" s="56"/>
      <c r="U69" s="55"/>
      <c r="V69" s="55"/>
      <c r="W69" s="55"/>
      <c r="X69" s="55"/>
      <c r="Y69" s="83"/>
      <c r="Z69" s="78"/>
      <c r="AA69" s="23"/>
      <c r="AB69" s="23"/>
      <c r="AC69" s="23"/>
      <c r="AD69" s="23"/>
      <c r="AE69" s="23"/>
      <c r="AF69" s="23"/>
      <c r="AG69" s="56"/>
      <c r="AH69" s="19"/>
      <c r="AI69" s="192"/>
      <c r="AK69" s="34" t="str">
        <f t="shared" si="5"/>
        <v/>
      </c>
      <c r="AL69" s="34" t="str">
        <f t="shared" si="6"/>
        <v/>
      </c>
      <c r="AM69" s="34" t="str">
        <f t="shared" si="7"/>
        <v/>
      </c>
      <c r="AN69" s="34">
        <f t="shared" si="8"/>
        <v>0</v>
      </c>
      <c r="AO69" s="34">
        <f t="shared" si="9"/>
        <v>0</v>
      </c>
      <c r="AP69" s="34">
        <f t="shared" si="10"/>
        <v>0</v>
      </c>
      <c r="AQ69" s="34">
        <f t="shared" si="11"/>
        <v>0</v>
      </c>
      <c r="AR69" s="34"/>
      <c r="AS69" s="34"/>
      <c r="AT69" s="34"/>
      <c r="AX69" s="74" t="str">
        <f t="shared" si="12"/>
        <v>canbeinvalid</v>
      </c>
      <c r="AY69" s="34"/>
      <c r="BA69" s="1"/>
      <c r="BN69" t="str">
        <f t="shared" si="15"/>
        <v/>
      </c>
      <c r="BS69" t="str">
        <f t="shared" si="16"/>
        <v/>
      </c>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row>
    <row r="70" spans="1:158" x14ac:dyDescent="0.2">
      <c r="A70" s="15">
        <f t="shared" si="13"/>
        <v>38</v>
      </c>
      <c r="B70" s="78"/>
      <c r="C70" s="56"/>
      <c r="D70" s="22"/>
      <c r="E70" s="40"/>
      <c r="F70" s="79"/>
      <c r="G70" s="80"/>
      <c r="H70" s="22"/>
      <c r="I70" s="81"/>
      <c r="J70" s="81"/>
      <c r="K70" s="82"/>
      <c r="L70" s="96" t="str">
        <f t="shared" si="14"/>
        <v/>
      </c>
      <c r="M70" s="77"/>
      <c r="N70" s="185" t="str">
        <f t="shared" si="2"/>
        <v/>
      </c>
      <c r="O70" s="56"/>
      <c r="P70" s="82"/>
      <c r="Q70" s="95" t="str">
        <f t="shared" si="3"/>
        <v/>
      </c>
      <c r="R70" s="77"/>
      <c r="S70" s="95" t="str">
        <f t="shared" si="4"/>
        <v/>
      </c>
      <c r="T70" s="56"/>
      <c r="U70" s="55"/>
      <c r="V70" s="55"/>
      <c r="W70" s="55"/>
      <c r="X70" s="55"/>
      <c r="Y70" s="83"/>
      <c r="Z70" s="78"/>
      <c r="AA70" s="23"/>
      <c r="AB70" s="23"/>
      <c r="AC70" s="23"/>
      <c r="AD70" s="23"/>
      <c r="AE70" s="23"/>
      <c r="AF70" s="23"/>
      <c r="AG70" s="56"/>
      <c r="AH70" s="19"/>
      <c r="AI70" s="192"/>
      <c r="AK70" s="34" t="str">
        <f t="shared" si="5"/>
        <v/>
      </c>
      <c r="AL70" s="34" t="str">
        <f t="shared" si="6"/>
        <v/>
      </c>
      <c r="AM70" s="34" t="str">
        <f t="shared" si="7"/>
        <v/>
      </c>
      <c r="AN70" s="34">
        <f t="shared" si="8"/>
        <v>0</v>
      </c>
      <c r="AO70" s="34">
        <f t="shared" si="9"/>
        <v>0</v>
      </c>
      <c r="AP70" s="34">
        <f t="shared" si="10"/>
        <v>0</v>
      </c>
      <c r="AQ70" s="34">
        <f t="shared" si="11"/>
        <v>0</v>
      </c>
      <c r="AR70" s="34"/>
      <c r="AS70" s="34"/>
      <c r="AT70" s="34"/>
      <c r="AX70" s="74" t="str">
        <f t="shared" si="12"/>
        <v>canbeinvalid</v>
      </c>
      <c r="AY70" s="34"/>
      <c r="BA70" s="1"/>
      <c r="BN70" t="str">
        <f t="shared" si="15"/>
        <v/>
      </c>
      <c r="BS70" t="str">
        <f t="shared" si="16"/>
        <v/>
      </c>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row>
    <row r="71" spans="1:158" x14ac:dyDescent="0.2">
      <c r="A71" s="15">
        <f t="shared" si="13"/>
        <v>39</v>
      </c>
      <c r="B71" s="78"/>
      <c r="C71" s="56"/>
      <c r="D71" s="22"/>
      <c r="E71" s="40"/>
      <c r="F71" s="79"/>
      <c r="G71" s="80"/>
      <c r="H71" s="22"/>
      <c r="I71" s="81"/>
      <c r="J71" s="81"/>
      <c r="K71" s="82"/>
      <c r="L71" s="96" t="str">
        <f t="shared" si="14"/>
        <v/>
      </c>
      <c r="M71" s="77"/>
      <c r="N71" s="185" t="str">
        <f t="shared" si="2"/>
        <v/>
      </c>
      <c r="O71" s="56"/>
      <c r="P71" s="82"/>
      <c r="Q71" s="95" t="str">
        <f t="shared" si="3"/>
        <v/>
      </c>
      <c r="R71" s="77"/>
      <c r="S71" s="95" t="str">
        <f t="shared" si="4"/>
        <v/>
      </c>
      <c r="T71" s="56"/>
      <c r="U71" s="55"/>
      <c r="V71" s="55"/>
      <c r="W71" s="55"/>
      <c r="X71" s="55"/>
      <c r="Y71" s="83"/>
      <c r="Z71" s="78"/>
      <c r="AA71" s="23"/>
      <c r="AB71" s="23"/>
      <c r="AC71" s="23"/>
      <c r="AD71" s="23"/>
      <c r="AE71" s="23"/>
      <c r="AF71" s="23"/>
      <c r="AG71" s="56"/>
      <c r="AH71" s="19"/>
      <c r="AI71" s="192"/>
      <c r="AK71" s="34" t="str">
        <f t="shared" si="5"/>
        <v/>
      </c>
      <c r="AL71" s="34" t="str">
        <f t="shared" si="6"/>
        <v/>
      </c>
      <c r="AM71" s="34" t="str">
        <f t="shared" si="7"/>
        <v/>
      </c>
      <c r="AN71" s="34">
        <f t="shared" si="8"/>
        <v>0</v>
      </c>
      <c r="AO71" s="34">
        <f t="shared" si="9"/>
        <v>0</v>
      </c>
      <c r="AP71" s="34">
        <f t="shared" si="10"/>
        <v>0</v>
      </c>
      <c r="AQ71" s="34">
        <f t="shared" si="11"/>
        <v>0</v>
      </c>
      <c r="AR71" s="34"/>
      <c r="AS71" s="34"/>
      <c r="AT71" s="34"/>
      <c r="AX71" s="74" t="str">
        <f t="shared" si="12"/>
        <v>canbeinvalid</v>
      </c>
      <c r="AY71" s="34"/>
      <c r="BA71" s="1"/>
      <c r="BN71" t="str">
        <f t="shared" si="15"/>
        <v/>
      </c>
      <c r="BS71" t="str">
        <f t="shared" si="16"/>
        <v/>
      </c>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row>
    <row r="72" spans="1:158" x14ac:dyDescent="0.2">
      <c r="A72" s="15">
        <f t="shared" si="13"/>
        <v>40</v>
      </c>
      <c r="B72" s="78"/>
      <c r="C72" s="56"/>
      <c r="D72" s="22"/>
      <c r="E72" s="40"/>
      <c r="F72" s="79"/>
      <c r="G72" s="80"/>
      <c r="H72" s="22"/>
      <c r="I72" s="81"/>
      <c r="J72" s="81"/>
      <c r="K72" s="82"/>
      <c r="L72" s="96" t="str">
        <f t="shared" si="14"/>
        <v/>
      </c>
      <c r="M72" s="77"/>
      <c r="N72" s="185" t="str">
        <f t="shared" si="2"/>
        <v/>
      </c>
      <c r="O72" s="56"/>
      <c r="P72" s="82"/>
      <c r="Q72" s="95" t="str">
        <f t="shared" si="3"/>
        <v/>
      </c>
      <c r="R72" s="77"/>
      <c r="S72" s="95" t="str">
        <f t="shared" si="4"/>
        <v/>
      </c>
      <c r="T72" s="56"/>
      <c r="U72" s="55"/>
      <c r="V72" s="55"/>
      <c r="W72" s="55"/>
      <c r="X72" s="55"/>
      <c r="Y72" s="83"/>
      <c r="Z72" s="78"/>
      <c r="AA72" s="23"/>
      <c r="AB72" s="23"/>
      <c r="AC72" s="23"/>
      <c r="AD72" s="23"/>
      <c r="AE72" s="23"/>
      <c r="AF72" s="23"/>
      <c r="AG72" s="56"/>
      <c r="AH72" s="19"/>
      <c r="AI72" s="192"/>
      <c r="AK72" s="34" t="str">
        <f t="shared" si="5"/>
        <v/>
      </c>
      <c r="AL72" s="34" t="str">
        <f t="shared" si="6"/>
        <v/>
      </c>
      <c r="AM72" s="34" t="str">
        <f t="shared" si="7"/>
        <v/>
      </c>
      <c r="AN72" s="34">
        <f t="shared" si="8"/>
        <v>0</v>
      </c>
      <c r="AO72" s="34">
        <f t="shared" si="9"/>
        <v>0</v>
      </c>
      <c r="AP72" s="34">
        <f t="shared" si="10"/>
        <v>0</v>
      </c>
      <c r="AQ72" s="34">
        <f t="shared" si="11"/>
        <v>0</v>
      </c>
      <c r="AR72" s="34"/>
      <c r="AS72" s="34"/>
      <c r="AT72" s="34"/>
      <c r="AX72" s="74" t="str">
        <f t="shared" si="12"/>
        <v>canbeinvalid</v>
      </c>
      <c r="AY72" s="34"/>
      <c r="BA72" s="1"/>
      <c r="BN72" t="str">
        <f t="shared" si="15"/>
        <v/>
      </c>
      <c r="BS72" t="str">
        <f t="shared" si="16"/>
        <v/>
      </c>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row>
    <row r="73" spans="1:158" x14ac:dyDescent="0.2">
      <c r="A73" s="15">
        <f t="shared" si="13"/>
        <v>41</v>
      </c>
      <c r="B73" s="78"/>
      <c r="C73" s="56"/>
      <c r="D73" s="22"/>
      <c r="E73" s="40"/>
      <c r="F73" s="79"/>
      <c r="G73" s="80"/>
      <c r="H73" s="22"/>
      <c r="I73" s="81"/>
      <c r="J73" s="81"/>
      <c r="K73" s="82"/>
      <c r="L73" s="96" t="str">
        <f t="shared" si="14"/>
        <v/>
      </c>
      <c r="M73" s="77"/>
      <c r="N73" s="185" t="str">
        <f t="shared" si="2"/>
        <v/>
      </c>
      <c r="O73" s="56"/>
      <c r="P73" s="82"/>
      <c r="Q73" s="95" t="str">
        <f t="shared" si="3"/>
        <v/>
      </c>
      <c r="R73" s="77"/>
      <c r="S73" s="95" t="str">
        <f t="shared" si="4"/>
        <v/>
      </c>
      <c r="T73" s="56"/>
      <c r="U73" s="55"/>
      <c r="V73" s="55"/>
      <c r="W73" s="55"/>
      <c r="X73" s="55"/>
      <c r="Y73" s="83"/>
      <c r="Z73" s="78"/>
      <c r="AA73" s="23"/>
      <c r="AB73" s="23"/>
      <c r="AC73" s="23"/>
      <c r="AD73" s="23"/>
      <c r="AE73" s="23"/>
      <c r="AF73" s="23"/>
      <c r="AG73" s="56"/>
      <c r="AH73" s="19"/>
      <c r="AI73" s="192"/>
      <c r="AK73" s="34" t="str">
        <f t="shared" si="5"/>
        <v/>
      </c>
      <c r="AL73" s="34" t="str">
        <f t="shared" si="6"/>
        <v/>
      </c>
      <c r="AM73" s="34" t="str">
        <f t="shared" si="7"/>
        <v/>
      </c>
      <c r="AN73" s="34">
        <f t="shared" si="8"/>
        <v>0</v>
      </c>
      <c r="AO73" s="34">
        <f t="shared" si="9"/>
        <v>0</v>
      </c>
      <c r="AP73" s="34">
        <f t="shared" si="10"/>
        <v>0</v>
      </c>
      <c r="AQ73" s="34">
        <f t="shared" si="11"/>
        <v>0</v>
      </c>
      <c r="AR73" s="34"/>
      <c r="AS73" s="34"/>
      <c r="AT73" s="34"/>
      <c r="AX73" s="74" t="str">
        <f t="shared" si="12"/>
        <v>canbeinvalid</v>
      </c>
      <c r="AY73" s="34"/>
      <c r="BA73" s="1"/>
      <c r="BN73" t="str">
        <f t="shared" si="15"/>
        <v/>
      </c>
      <c r="BS73" t="str">
        <f t="shared" si="16"/>
        <v/>
      </c>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row>
    <row r="74" spans="1:158" x14ac:dyDescent="0.2">
      <c r="A74" s="15">
        <f t="shared" si="13"/>
        <v>42</v>
      </c>
      <c r="B74" s="78"/>
      <c r="C74" s="56"/>
      <c r="D74" s="22"/>
      <c r="E74" s="40"/>
      <c r="F74" s="79"/>
      <c r="G74" s="80"/>
      <c r="H74" s="22"/>
      <c r="I74" s="81"/>
      <c r="J74" s="81"/>
      <c r="K74" s="82"/>
      <c r="L74" s="96" t="str">
        <f t="shared" si="14"/>
        <v/>
      </c>
      <c r="M74" s="77"/>
      <c r="N74" s="185" t="str">
        <f t="shared" si="2"/>
        <v/>
      </c>
      <c r="O74" s="56"/>
      <c r="P74" s="82"/>
      <c r="Q74" s="95" t="str">
        <f t="shared" si="3"/>
        <v/>
      </c>
      <c r="R74" s="77"/>
      <c r="S74" s="95" t="str">
        <f t="shared" si="4"/>
        <v/>
      </c>
      <c r="T74" s="56"/>
      <c r="U74" s="55"/>
      <c r="V74" s="55"/>
      <c r="W74" s="55"/>
      <c r="X74" s="55"/>
      <c r="Y74" s="83"/>
      <c r="Z74" s="78"/>
      <c r="AA74" s="23"/>
      <c r="AB74" s="23"/>
      <c r="AC74" s="23"/>
      <c r="AD74" s="23"/>
      <c r="AE74" s="23"/>
      <c r="AF74" s="23"/>
      <c r="AG74" s="56"/>
      <c r="AH74" s="19"/>
      <c r="AI74" s="192"/>
      <c r="AK74" s="34" t="str">
        <f t="shared" si="5"/>
        <v/>
      </c>
      <c r="AL74" s="34" t="str">
        <f t="shared" si="6"/>
        <v/>
      </c>
      <c r="AM74" s="34" t="str">
        <f t="shared" si="7"/>
        <v/>
      </c>
      <c r="AN74" s="34">
        <f t="shared" si="8"/>
        <v>0</v>
      </c>
      <c r="AO74" s="34">
        <f t="shared" si="9"/>
        <v>0</v>
      </c>
      <c r="AP74" s="34">
        <f t="shared" si="10"/>
        <v>0</v>
      </c>
      <c r="AQ74" s="34">
        <f t="shared" si="11"/>
        <v>0</v>
      </c>
      <c r="AR74" s="34"/>
      <c r="AS74" s="34"/>
      <c r="AT74" s="34"/>
      <c r="AX74" s="74" t="str">
        <f t="shared" si="12"/>
        <v>canbeinvalid</v>
      </c>
      <c r="AY74" s="73"/>
      <c r="BA74" s="1"/>
      <c r="BN74" t="str">
        <f t="shared" si="15"/>
        <v/>
      </c>
      <c r="BS74" t="str">
        <f t="shared" si="16"/>
        <v/>
      </c>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row>
    <row r="75" spans="1:158" x14ac:dyDescent="0.2">
      <c r="A75" s="15">
        <f t="shared" si="13"/>
        <v>43</v>
      </c>
      <c r="B75" s="78"/>
      <c r="C75" s="56"/>
      <c r="D75" s="22"/>
      <c r="E75" s="40"/>
      <c r="F75" s="79"/>
      <c r="G75" s="80"/>
      <c r="H75" s="22"/>
      <c r="I75" s="81"/>
      <c r="J75" s="81"/>
      <c r="K75" s="82"/>
      <c r="L75" s="96" t="str">
        <f t="shared" si="14"/>
        <v/>
      </c>
      <c r="M75" s="77"/>
      <c r="N75" s="185" t="str">
        <f t="shared" si="2"/>
        <v/>
      </c>
      <c r="O75" s="56"/>
      <c r="P75" s="82"/>
      <c r="Q75" s="95" t="str">
        <f t="shared" si="3"/>
        <v/>
      </c>
      <c r="R75" s="77"/>
      <c r="S75" s="95" t="str">
        <f t="shared" si="4"/>
        <v/>
      </c>
      <c r="T75" s="56"/>
      <c r="U75" s="55"/>
      <c r="V75" s="55"/>
      <c r="W75" s="55"/>
      <c r="X75" s="55"/>
      <c r="Y75" s="83"/>
      <c r="Z75" s="78"/>
      <c r="AA75" s="23"/>
      <c r="AB75" s="23"/>
      <c r="AC75" s="23"/>
      <c r="AD75" s="23"/>
      <c r="AE75" s="23"/>
      <c r="AF75" s="23"/>
      <c r="AG75" s="56"/>
      <c r="AH75" s="19"/>
      <c r="AI75" s="192"/>
      <c r="AK75" s="34" t="str">
        <f t="shared" si="5"/>
        <v/>
      </c>
      <c r="AL75" s="34" t="str">
        <f t="shared" si="6"/>
        <v/>
      </c>
      <c r="AM75" s="34" t="str">
        <f t="shared" si="7"/>
        <v/>
      </c>
      <c r="AN75" s="34">
        <f t="shared" si="8"/>
        <v>0</v>
      </c>
      <c r="AO75" s="34">
        <f t="shared" si="9"/>
        <v>0</v>
      </c>
      <c r="AP75" s="34">
        <f t="shared" si="10"/>
        <v>0</v>
      </c>
      <c r="AQ75" s="34">
        <f t="shared" si="11"/>
        <v>0</v>
      </c>
      <c r="AR75" s="34"/>
      <c r="AS75" s="34"/>
      <c r="AT75" s="34"/>
      <c r="AX75" s="74" t="str">
        <f t="shared" si="12"/>
        <v>canbeinvalid</v>
      </c>
      <c r="AY75" s="73"/>
      <c r="BA75" s="1"/>
      <c r="BN75" t="str">
        <f t="shared" si="15"/>
        <v/>
      </c>
      <c r="BS75" t="str">
        <f t="shared" si="16"/>
        <v/>
      </c>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row>
    <row r="76" spans="1:158" x14ac:dyDescent="0.2">
      <c r="A76" s="15">
        <f t="shared" si="13"/>
        <v>44</v>
      </c>
      <c r="B76" s="78"/>
      <c r="C76" s="56"/>
      <c r="D76" s="22"/>
      <c r="E76" s="40"/>
      <c r="F76" s="79"/>
      <c r="G76" s="80"/>
      <c r="H76" s="22"/>
      <c r="I76" s="81"/>
      <c r="J76" s="81"/>
      <c r="K76" s="82"/>
      <c r="L76" s="96" t="str">
        <f t="shared" si="14"/>
        <v/>
      </c>
      <c r="M76" s="77"/>
      <c r="N76" s="185" t="str">
        <f t="shared" si="2"/>
        <v/>
      </c>
      <c r="O76" s="56"/>
      <c r="P76" s="82"/>
      <c r="Q76" s="95" t="str">
        <f t="shared" si="3"/>
        <v/>
      </c>
      <c r="R76" s="77"/>
      <c r="S76" s="95" t="str">
        <f t="shared" si="4"/>
        <v/>
      </c>
      <c r="T76" s="56"/>
      <c r="U76" s="55"/>
      <c r="V76" s="55"/>
      <c r="W76" s="55"/>
      <c r="X76" s="55"/>
      <c r="Y76" s="83"/>
      <c r="Z76" s="78"/>
      <c r="AA76" s="23"/>
      <c r="AB76" s="23"/>
      <c r="AC76" s="23"/>
      <c r="AD76" s="23"/>
      <c r="AE76" s="23"/>
      <c r="AF76" s="23"/>
      <c r="AG76" s="56"/>
      <c r="AH76" s="19"/>
      <c r="AI76" s="192"/>
      <c r="AK76" s="34" t="str">
        <f t="shared" si="5"/>
        <v/>
      </c>
      <c r="AL76" s="34" t="str">
        <f t="shared" si="6"/>
        <v/>
      </c>
      <c r="AM76" s="34" t="str">
        <f t="shared" si="7"/>
        <v/>
      </c>
      <c r="AN76" s="34">
        <f t="shared" si="8"/>
        <v>0</v>
      </c>
      <c r="AO76" s="34">
        <f t="shared" si="9"/>
        <v>0</v>
      </c>
      <c r="AP76" s="34">
        <f t="shared" si="10"/>
        <v>0</v>
      </c>
      <c r="AQ76" s="34">
        <f t="shared" si="11"/>
        <v>0</v>
      </c>
      <c r="AR76" s="34"/>
      <c r="AS76" s="34"/>
      <c r="AT76" s="34"/>
      <c r="AX76" s="74" t="str">
        <f t="shared" si="12"/>
        <v>canbeinvalid</v>
      </c>
      <c r="AY76" s="34"/>
      <c r="BA76" s="1"/>
      <c r="BN76" t="str">
        <f t="shared" si="15"/>
        <v/>
      </c>
      <c r="BS76" t="str">
        <f t="shared" si="16"/>
        <v/>
      </c>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row>
    <row r="77" spans="1:158" x14ac:dyDescent="0.2">
      <c r="A77" s="15">
        <f t="shared" si="13"/>
        <v>45</v>
      </c>
      <c r="B77" s="78"/>
      <c r="C77" s="56"/>
      <c r="D77" s="22"/>
      <c r="E77" s="40"/>
      <c r="F77" s="79"/>
      <c r="G77" s="80"/>
      <c r="H77" s="22"/>
      <c r="I77" s="81"/>
      <c r="J77" s="81"/>
      <c r="K77" s="82"/>
      <c r="L77" s="96" t="str">
        <f t="shared" si="14"/>
        <v/>
      </c>
      <c r="M77" s="77"/>
      <c r="N77" s="185" t="str">
        <f t="shared" si="2"/>
        <v/>
      </c>
      <c r="O77" s="56"/>
      <c r="P77" s="82"/>
      <c r="Q77" s="95" t="str">
        <f t="shared" si="3"/>
        <v/>
      </c>
      <c r="R77" s="77"/>
      <c r="S77" s="95" t="str">
        <f t="shared" si="4"/>
        <v/>
      </c>
      <c r="T77" s="56"/>
      <c r="U77" s="55"/>
      <c r="V77" s="55"/>
      <c r="W77" s="55"/>
      <c r="X77" s="55"/>
      <c r="Y77" s="83"/>
      <c r="Z77" s="78"/>
      <c r="AA77" s="23"/>
      <c r="AB77" s="23"/>
      <c r="AC77" s="23"/>
      <c r="AD77" s="23"/>
      <c r="AE77" s="23"/>
      <c r="AF77" s="23"/>
      <c r="AG77" s="56"/>
      <c r="AH77" s="19"/>
      <c r="AI77" s="192"/>
      <c r="AK77" s="34" t="str">
        <f t="shared" si="5"/>
        <v/>
      </c>
      <c r="AL77" s="34" t="str">
        <f t="shared" si="6"/>
        <v/>
      </c>
      <c r="AM77" s="34" t="str">
        <f t="shared" si="7"/>
        <v/>
      </c>
      <c r="AN77" s="34">
        <f t="shared" si="8"/>
        <v>0</v>
      </c>
      <c r="AO77" s="34">
        <f t="shared" si="9"/>
        <v>0</v>
      </c>
      <c r="AP77" s="34">
        <f t="shared" si="10"/>
        <v>0</v>
      </c>
      <c r="AQ77" s="34">
        <f t="shared" si="11"/>
        <v>0</v>
      </c>
      <c r="AR77" s="34"/>
      <c r="AS77" s="34"/>
      <c r="AT77" s="34"/>
      <c r="AX77" s="74" t="str">
        <f t="shared" si="12"/>
        <v>canbeinvalid</v>
      </c>
      <c r="AY77" s="34"/>
      <c r="BA77" s="1"/>
      <c r="BN77" t="str">
        <f t="shared" si="15"/>
        <v/>
      </c>
      <c r="BS77" t="str">
        <f t="shared" si="16"/>
        <v/>
      </c>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row>
    <row r="78" spans="1:158" x14ac:dyDescent="0.2">
      <c r="A78" s="15">
        <f t="shared" si="13"/>
        <v>46</v>
      </c>
      <c r="B78" s="78"/>
      <c r="C78" s="56"/>
      <c r="D78" s="22"/>
      <c r="E78" s="40"/>
      <c r="F78" s="79"/>
      <c r="G78" s="80"/>
      <c r="H78" s="22"/>
      <c r="I78" s="81"/>
      <c r="J78" s="81"/>
      <c r="K78" s="82"/>
      <c r="L78" s="96" t="str">
        <f t="shared" si="14"/>
        <v/>
      </c>
      <c r="M78" s="77"/>
      <c r="N78" s="185" t="str">
        <f t="shared" si="2"/>
        <v/>
      </c>
      <c r="O78" s="56"/>
      <c r="P78" s="82"/>
      <c r="Q78" s="95" t="str">
        <f t="shared" si="3"/>
        <v/>
      </c>
      <c r="R78" s="77"/>
      <c r="S78" s="95" t="str">
        <f t="shared" si="4"/>
        <v/>
      </c>
      <c r="T78" s="56"/>
      <c r="U78" s="55"/>
      <c r="V78" s="55"/>
      <c r="W78" s="55"/>
      <c r="X78" s="55"/>
      <c r="Y78" s="83"/>
      <c r="Z78" s="78"/>
      <c r="AA78" s="23"/>
      <c r="AB78" s="23"/>
      <c r="AC78" s="23"/>
      <c r="AD78" s="23"/>
      <c r="AE78" s="23"/>
      <c r="AF78" s="23"/>
      <c r="AG78" s="56"/>
      <c r="AH78" s="19"/>
      <c r="AI78" s="192"/>
      <c r="AK78" s="34" t="str">
        <f t="shared" si="5"/>
        <v/>
      </c>
      <c r="AL78" s="34" t="str">
        <f t="shared" si="6"/>
        <v/>
      </c>
      <c r="AM78" s="34" t="str">
        <f t="shared" si="7"/>
        <v/>
      </c>
      <c r="AN78" s="34">
        <f t="shared" si="8"/>
        <v>0</v>
      </c>
      <c r="AO78" s="34">
        <f t="shared" si="9"/>
        <v>0</v>
      </c>
      <c r="AP78" s="34">
        <f t="shared" si="10"/>
        <v>0</v>
      </c>
      <c r="AQ78" s="34">
        <f t="shared" si="11"/>
        <v>0</v>
      </c>
      <c r="AR78" s="34"/>
      <c r="AS78" s="34"/>
      <c r="AT78" s="34"/>
      <c r="AX78" s="74" t="str">
        <f t="shared" si="12"/>
        <v>canbeinvalid</v>
      </c>
      <c r="AY78" s="34"/>
      <c r="BA78" s="1"/>
      <c r="BN78" t="str">
        <f t="shared" si="15"/>
        <v/>
      </c>
      <c r="BS78" t="str">
        <f t="shared" si="16"/>
        <v/>
      </c>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row>
    <row r="79" spans="1:158" x14ac:dyDescent="0.2">
      <c r="A79" s="15">
        <f t="shared" si="13"/>
        <v>47</v>
      </c>
      <c r="B79" s="78"/>
      <c r="C79" s="56"/>
      <c r="D79" s="22"/>
      <c r="E79" s="40"/>
      <c r="F79" s="79"/>
      <c r="G79" s="80"/>
      <c r="H79" s="22"/>
      <c r="I79" s="81"/>
      <c r="J79" s="81"/>
      <c r="K79" s="82"/>
      <c r="L79" s="96" t="str">
        <f t="shared" si="14"/>
        <v/>
      </c>
      <c r="M79" s="77"/>
      <c r="N79" s="185" t="str">
        <f t="shared" si="2"/>
        <v/>
      </c>
      <c r="O79" s="56"/>
      <c r="P79" s="82"/>
      <c r="Q79" s="95" t="str">
        <f t="shared" si="3"/>
        <v/>
      </c>
      <c r="R79" s="77"/>
      <c r="S79" s="95" t="str">
        <f t="shared" si="4"/>
        <v/>
      </c>
      <c r="T79" s="56"/>
      <c r="U79" s="55"/>
      <c r="V79" s="55"/>
      <c r="W79" s="55"/>
      <c r="X79" s="55"/>
      <c r="Y79" s="83"/>
      <c r="Z79" s="78"/>
      <c r="AA79" s="23"/>
      <c r="AB79" s="23"/>
      <c r="AC79" s="23"/>
      <c r="AD79" s="23"/>
      <c r="AE79" s="23"/>
      <c r="AF79" s="23"/>
      <c r="AG79" s="56"/>
      <c r="AH79" s="19"/>
      <c r="AI79" s="192"/>
      <c r="AK79" s="34" t="str">
        <f t="shared" si="5"/>
        <v/>
      </c>
      <c r="AL79" s="34" t="str">
        <f t="shared" si="6"/>
        <v/>
      </c>
      <c r="AM79" s="34" t="str">
        <f t="shared" si="7"/>
        <v/>
      </c>
      <c r="AN79" s="34">
        <f t="shared" si="8"/>
        <v>0</v>
      </c>
      <c r="AO79" s="34">
        <f t="shared" si="9"/>
        <v>0</v>
      </c>
      <c r="AP79" s="34">
        <f t="shared" si="10"/>
        <v>0</v>
      </c>
      <c r="AQ79" s="34">
        <f t="shared" si="11"/>
        <v>0</v>
      </c>
      <c r="AR79" s="34"/>
      <c r="AS79" s="34"/>
      <c r="AT79" s="34"/>
      <c r="AX79" s="74" t="str">
        <f t="shared" si="12"/>
        <v>canbeinvalid</v>
      </c>
      <c r="AY79" s="34"/>
      <c r="BA79" s="1"/>
      <c r="BN79" t="str">
        <f t="shared" si="15"/>
        <v/>
      </c>
      <c r="BS79" t="str">
        <f t="shared" si="16"/>
        <v/>
      </c>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row>
    <row r="80" spans="1:158" x14ac:dyDescent="0.2">
      <c r="A80" s="15">
        <f t="shared" si="13"/>
        <v>48</v>
      </c>
      <c r="B80" s="78"/>
      <c r="C80" s="56"/>
      <c r="D80" s="22"/>
      <c r="E80" s="40"/>
      <c r="F80" s="79"/>
      <c r="G80" s="80"/>
      <c r="H80" s="22"/>
      <c r="I80" s="81"/>
      <c r="J80" s="81"/>
      <c r="K80" s="82"/>
      <c r="L80" s="96" t="str">
        <f t="shared" si="14"/>
        <v/>
      </c>
      <c r="M80" s="77"/>
      <c r="N80" s="185" t="str">
        <f t="shared" si="2"/>
        <v/>
      </c>
      <c r="O80" s="56"/>
      <c r="P80" s="82"/>
      <c r="Q80" s="95" t="str">
        <f t="shared" si="3"/>
        <v/>
      </c>
      <c r="R80" s="77"/>
      <c r="S80" s="95" t="str">
        <f t="shared" si="4"/>
        <v/>
      </c>
      <c r="T80" s="56"/>
      <c r="U80" s="55"/>
      <c r="V80" s="55"/>
      <c r="W80" s="55"/>
      <c r="X80" s="55"/>
      <c r="Y80" s="83"/>
      <c r="Z80" s="78"/>
      <c r="AA80" s="23"/>
      <c r="AB80" s="23"/>
      <c r="AC80" s="23"/>
      <c r="AD80" s="23"/>
      <c r="AE80" s="23"/>
      <c r="AF80" s="23"/>
      <c r="AG80" s="56"/>
      <c r="AH80" s="19"/>
      <c r="AI80" s="192"/>
      <c r="AK80" s="34" t="str">
        <f t="shared" si="5"/>
        <v/>
      </c>
      <c r="AL80" s="34" t="str">
        <f t="shared" si="6"/>
        <v/>
      </c>
      <c r="AM80" s="34" t="str">
        <f t="shared" si="7"/>
        <v/>
      </c>
      <c r="AN80" s="34">
        <f t="shared" si="8"/>
        <v>0</v>
      </c>
      <c r="AO80" s="34">
        <f t="shared" si="9"/>
        <v>0</v>
      </c>
      <c r="AP80" s="34">
        <f t="shared" si="10"/>
        <v>0</v>
      </c>
      <c r="AQ80" s="34">
        <f t="shared" si="11"/>
        <v>0</v>
      </c>
      <c r="AR80" s="34"/>
      <c r="AS80" s="34"/>
      <c r="AT80" s="34"/>
      <c r="AX80" s="74" t="str">
        <f t="shared" si="12"/>
        <v>canbeinvalid</v>
      </c>
      <c r="AY80" s="34"/>
      <c r="BA80" s="1"/>
      <c r="BN80" t="str">
        <f t="shared" si="15"/>
        <v/>
      </c>
      <c r="BS80" t="str">
        <f t="shared" si="16"/>
        <v/>
      </c>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row>
    <row r="81" spans="1:158" x14ac:dyDescent="0.2">
      <c r="A81" s="15">
        <f>A80+1</f>
        <v>49</v>
      </c>
      <c r="B81" s="78"/>
      <c r="C81" s="56"/>
      <c r="D81" s="22"/>
      <c r="E81" s="40"/>
      <c r="F81" s="79"/>
      <c r="G81" s="80"/>
      <c r="H81" s="22"/>
      <c r="I81" s="81"/>
      <c r="J81" s="81"/>
      <c r="K81" s="82"/>
      <c r="L81" s="96" t="str">
        <f t="shared" si="14"/>
        <v/>
      </c>
      <c r="M81" s="77"/>
      <c r="N81" s="185" t="str">
        <f t="shared" si="2"/>
        <v/>
      </c>
      <c r="O81" s="56"/>
      <c r="P81" s="82"/>
      <c r="Q81" s="95" t="str">
        <f t="shared" si="3"/>
        <v/>
      </c>
      <c r="R81" s="77"/>
      <c r="S81" s="95" t="str">
        <f t="shared" si="4"/>
        <v/>
      </c>
      <c r="T81" s="56"/>
      <c r="U81" s="55"/>
      <c r="V81" s="55"/>
      <c r="W81" s="55"/>
      <c r="X81" s="55"/>
      <c r="Y81" s="83"/>
      <c r="Z81" s="78"/>
      <c r="AA81" s="23"/>
      <c r="AB81" s="23"/>
      <c r="AC81" s="23"/>
      <c r="AD81" s="23"/>
      <c r="AE81" s="23"/>
      <c r="AF81" s="23"/>
      <c r="AG81" s="56"/>
      <c r="AH81" s="19"/>
      <c r="AI81" s="192"/>
      <c r="AK81" s="34" t="str">
        <f>IF(D81&lt;&gt;"",YEAR(D81),"")</f>
        <v/>
      </c>
      <c r="AL81" s="34" t="str">
        <f>IF(D81&lt;&gt;"",MONTH(D81),"")</f>
        <v/>
      </c>
      <c r="AM81" s="34" t="str">
        <f>IF(D81&lt;&gt;"",DAY(D81),"")</f>
        <v/>
      </c>
      <c r="AN81" s="34">
        <f t="shared" si="8"/>
        <v>0</v>
      </c>
      <c r="AO81" s="34">
        <f t="shared" si="9"/>
        <v>0</v>
      </c>
      <c r="AP81" s="34">
        <f t="shared" si="10"/>
        <v>0</v>
      </c>
      <c r="AQ81" s="34">
        <f t="shared" si="11"/>
        <v>0</v>
      </c>
      <c r="AR81" s="34"/>
      <c r="AS81" s="34"/>
      <c r="AT81" s="34"/>
      <c r="AX81" s="74" t="str">
        <f t="shared" si="12"/>
        <v>canbeinvalid</v>
      </c>
      <c r="AY81" s="34"/>
      <c r="BA81" s="1"/>
      <c r="BN81" t="str">
        <f t="shared" si="15"/>
        <v/>
      </c>
      <c r="BS81" t="str">
        <f t="shared" si="16"/>
        <v/>
      </c>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row>
    <row r="82" spans="1:158" x14ac:dyDescent="0.2">
      <c r="A82" s="15">
        <f t="shared" ref="A82:A109" si="17">A81+1</f>
        <v>50</v>
      </c>
      <c r="B82" s="78"/>
      <c r="C82" s="56"/>
      <c r="D82" s="22"/>
      <c r="E82" s="40"/>
      <c r="F82" s="79"/>
      <c r="G82" s="80"/>
      <c r="H82" s="22"/>
      <c r="I82" s="81"/>
      <c r="J82" s="81"/>
      <c r="K82" s="82"/>
      <c r="L82" s="96" t="str">
        <f t="shared" si="14"/>
        <v/>
      </c>
      <c r="M82" s="77"/>
      <c r="N82" s="185" t="str">
        <f t="shared" si="2"/>
        <v/>
      </c>
      <c r="O82" s="56"/>
      <c r="P82" s="82"/>
      <c r="Q82" s="95" t="str">
        <f t="shared" si="3"/>
        <v/>
      </c>
      <c r="R82" s="77"/>
      <c r="S82" s="95" t="str">
        <f t="shared" si="4"/>
        <v/>
      </c>
      <c r="T82" s="56"/>
      <c r="U82" s="55"/>
      <c r="V82" s="55"/>
      <c r="W82" s="55"/>
      <c r="X82" s="55"/>
      <c r="Y82" s="83"/>
      <c r="Z82" s="78"/>
      <c r="AA82" s="23"/>
      <c r="AB82" s="23"/>
      <c r="AC82" s="23"/>
      <c r="AD82" s="23"/>
      <c r="AE82" s="23"/>
      <c r="AF82" s="23"/>
      <c r="AG82" s="56"/>
      <c r="AH82" s="19"/>
      <c r="AI82" s="192"/>
      <c r="AK82" s="34" t="str">
        <f t="shared" ref="AK82:AK109" si="18">IF(D82&lt;&gt;"",YEAR(D82),"")</f>
        <v/>
      </c>
      <c r="AL82" s="34" t="str">
        <f t="shared" ref="AL82:AL109" si="19">IF(D82&lt;&gt;"",MONTH(D82),"")</f>
        <v/>
      </c>
      <c r="AM82" s="34" t="str">
        <f t="shared" ref="AM82:AM109" si="20">IF(D82&lt;&gt;"",DAY(D82),"")</f>
        <v/>
      </c>
      <c r="AN82" s="34">
        <f t="shared" si="8"/>
        <v>0</v>
      </c>
      <c r="AO82" s="34">
        <f t="shared" si="9"/>
        <v>0</v>
      </c>
      <c r="AP82" s="34">
        <f t="shared" si="10"/>
        <v>0</v>
      </c>
      <c r="AQ82" s="34">
        <f t="shared" si="11"/>
        <v>0</v>
      </c>
      <c r="AR82" s="34"/>
      <c r="AS82" s="34"/>
      <c r="AT82" s="34"/>
      <c r="AX82" s="74" t="str">
        <f t="shared" si="12"/>
        <v>canbeinvalid</v>
      </c>
      <c r="AY82" s="34"/>
      <c r="BA82" s="1"/>
      <c r="BN82" t="str">
        <f t="shared" si="15"/>
        <v/>
      </c>
      <c r="BS82" t="str">
        <f t="shared" si="16"/>
        <v/>
      </c>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row>
    <row r="83" spans="1:158" x14ac:dyDescent="0.2">
      <c r="A83" s="15">
        <f t="shared" si="17"/>
        <v>51</v>
      </c>
      <c r="B83" s="78"/>
      <c r="C83" s="56"/>
      <c r="D83" s="22"/>
      <c r="E83" s="40"/>
      <c r="F83" s="79"/>
      <c r="G83" s="80"/>
      <c r="H83" s="22"/>
      <c r="I83" s="81"/>
      <c r="J83" s="81"/>
      <c r="K83" s="82"/>
      <c r="L83" s="96" t="str">
        <f t="shared" si="14"/>
        <v/>
      </c>
      <c r="M83" s="77"/>
      <c r="N83" s="185" t="str">
        <f t="shared" si="2"/>
        <v/>
      </c>
      <c r="O83" s="56"/>
      <c r="P83" s="82"/>
      <c r="Q83" s="95" t="str">
        <f t="shared" si="3"/>
        <v/>
      </c>
      <c r="R83" s="77"/>
      <c r="S83" s="95" t="str">
        <f t="shared" si="4"/>
        <v/>
      </c>
      <c r="T83" s="56"/>
      <c r="U83" s="55"/>
      <c r="V83" s="55"/>
      <c r="W83" s="55"/>
      <c r="X83" s="55"/>
      <c r="Y83" s="83"/>
      <c r="Z83" s="78"/>
      <c r="AA83" s="23"/>
      <c r="AB83" s="23"/>
      <c r="AC83" s="23"/>
      <c r="AD83" s="23"/>
      <c r="AE83" s="23"/>
      <c r="AF83" s="23"/>
      <c r="AG83" s="56"/>
      <c r="AH83" s="19"/>
      <c r="AI83" s="192"/>
      <c r="AK83" s="34" t="str">
        <f t="shared" si="18"/>
        <v/>
      </c>
      <c r="AL83" s="34" t="str">
        <f t="shared" si="19"/>
        <v/>
      </c>
      <c r="AM83" s="34" t="str">
        <f t="shared" si="20"/>
        <v/>
      </c>
      <c r="AN83" s="34">
        <f t="shared" si="8"/>
        <v>0</v>
      </c>
      <c r="AO83" s="34">
        <f t="shared" si="9"/>
        <v>0</v>
      </c>
      <c r="AP83" s="34">
        <f t="shared" si="10"/>
        <v>0</v>
      </c>
      <c r="AQ83" s="34">
        <f t="shared" si="11"/>
        <v>0</v>
      </c>
      <c r="AR83" s="34"/>
      <c r="AS83" s="34"/>
      <c r="AT83" s="34"/>
      <c r="AX83" s="74" t="str">
        <f t="shared" si="12"/>
        <v>canbeinvalid</v>
      </c>
      <c r="AY83" s="34"/>
      <c r="BA83" s="1"/>
      <c r="BN83" t="str">
        <f t="shared" si="15"/>
        <v/>
      </c>
      <c r="BS83" t="str">
        <f t="shared" si="16"/>
        <v/>
      </c>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row>
    <row r="84" spans="1:158" x14ac:dyDescent="0.2">
      <c r="A84" s="15">
        <f t="shared" si="17"/>
        <v>52</v>
      </c>
      <c r="B84" s="78"/>
      <c r="C84" s="56"/>
      <c r="D84" s="22"/>
      <c r="E84" s="40"/>
      <c r="F84" s="79"/>
      <c r="G84" s="80"/>
      <c r="H84" s="22"/>
      <c r="I84" s="81"/>
      <c r="J84" s="81"/>
      <c r="K84" s="82"/>
      <c r="L84" s="96" t="str">
        <f t="shared" si="14"/>
        <v/>
      </c>
      <c r="M84" s="77"/>
      <c r="N84" s="185" t="str">
        <f t="shared" si="2"/>
        <v/>
      </c>
      <c r="O84" s="56"/>
      <c r="P84" s="82"/>
      <c r="Q84" s="95" t="str">
        <f t="shared" si="3"/>
        <v/>
      </c>
      <c r="R84" s="77"/>
      <c r="S84" s="95" t="str">
        <f t="shared" si="4"/>
        <v/>
      </c>
      <c r="T84" s="56"/>
      <c r="U84" s="55"/>
      <c r="V84" s="55"/>
      <c r="W84" s="55"/>
      <c r="X84" s="55"/>
      <c r="Y84" s="83"/>
      <c r="Z84" s="78"/>
      <c r="AA84" s="23"/>
      <c r="AB84" s="23"/>
      <c r="AC84" s="23"/>
      <c r="AD84" s="23"/>
      <c r="AE84" s="23"/>
      <c r="AF84" s="23"/>
      <c r="AG84" s="56"/>
      <c r="AH84" s="19"/>
      <c r="AI84" s="192"/>
      <c r="AK84" s="34" t="str">
        <f t="shared" si="18"/>
        <v/>
      </c>
      <c r="AL84" s="34" t="str">
        <f t="shared" si="19"/>
        <v/>
      </c>
      <c r="AM84" s="34" t="str">
        <f t="shared" si="20"/>
        <v/>
      </c>
      <c r="AN84" s="34">
        <f t="shared" si="8"/>
        <v>0</v>
      </c>
      <c r="AO84" s="34">
        <f t="shared" si="9"/>
        <v>0</v>
      </c>
      <c r="AP84" s="34">
        <f t="shared" si="10"/>
        <v>0</v>
      </c>
      <c r="AQ84" s="34">
        <f t="shared" si="11"/>
        <v>0</v>
      </c>
      <c r="AR84" s="34"/>
      <c r="AS84" s="34"/>
      <c r="AT84" s="34"/>
      <c r="AX84" s="74" t="str">
        <f t="shared" si="12"/>
        <v>canbeinvalid</v>
      </c>
      <c r="AY84" s="34"/>
      <c r="BA84" s="1"/>
      <c r="BN84" t="str">
        <f t="shared" si="15"/>
        <v/>
      </c>
      <c r="BS84" t="str">
        <f t="shared" si="16"/>
        <v/>
      </c>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row>
    <row r="85" spans="1:158" x14ac:dyDescent="0.2">
      <c r="A85" s="15">
        <f t="shared" si="17"/>
        <v>53</v>
      </c>
      <c r="B85" s="78"/>
      <c r="C85" s="56"/>
      <c r="D85" s="22"/>
      <c r="E85" s="40"/>
      <c r="F85" s="79"/>
      <c r="G85" s="80"/>
      <c r="H85" s="22"/>
      <c r="I85" s="81"/>
      <c r="J85" s="81"/>
      <c r="K85" s="82"/>
      <c r="L85" s="96" t="str">
        <f t="shared" si="14"/>
        <v/>
      </c>
      <c r="M85" s="77"/>
      <c r="N85" s="185" t="str">
        <f t="shared" si="2"/>
        <v/>
      </c>
      <c r="O85" s="56"/>
      <c r="P85" s="82"/>
      <c r="Q85" s="95" t="str">
        <f t="shared" si="3"/>
        <v/>
      </c>
      <c r="R85" s="77"/>
      <c r="S85" s="95" t="str">
        <f t="shared" si="4"/>
        <v/>
      </c>
      <c r="T85" s="56"/>
      <c r="U85" s="55"/>
      <c r="V85" s="55"/>
      <c r="W85" s="55"/>
      <c r="X85" s="55"/>
      <c r="Y85" s="83"/>
      <c r="Z85" s="78"/>
      <c r="AA85" s="23"/>
      <c r="AB85" s="23"/>
      <c r="AC85" s="23"/>
      <c r="AD85" s="23"/>
      <c r="AE85" s="23"/>
      <c r="AF85" s="23"/>
      <c r="AG85" s="56"/>
      <c r="AH85" s="19"/>
      <c r="AI85" s="192"/>
      <c r="AK85" s="34" t="str">
        <f t="shared" si="18"/>
        <v/>
      </c>
      <c r="AL85" s="34" t="str">
        <f t="shared" si="19"/>
        <v/>
      </c>
      <c r="AM85" s="34" t="str">
        <f t="shared" si="20"/>
        <v/>
      </c>
      <c r="AN85" s="34">
        <f t="shared" si="8"/>
        <v>0</v>
      </c>
      <c r="AO85" s="34">
        <f t="shared" si="9"/>
        <v>0</v>
      </c>
      <c r="AP85" s="34">
        <f t="shared" si="10"/>
        <v>0</v>
      </c>
      <c r="AQ85" s="34">
        <f t="shared" si="11"/>
        <v>0</v>
      </c>
      <c r="AR85" s="34"/>
      <c r="AS85" s="34"/>
      <c r="AT85" s="34"/>
      <c r="AX85" s="74" t="str">
        <f t="shared" si="12"/>
        <v>canbeinvalid</v>
      </c>
      <c r="AY85" s="34"/>
      <c r="BA85" s="1"/>
      <c r="BN85" t="str">
        <f t="shared" si="15"/>
        <v/>
      </c>
      <c r="BS85" t="str">
        <f t="shared" si="16"/>
        <v/>
      </c>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row>
    <row r="86" spans="1:158" x14ac:dyDescent="0.2">
      <c r="A86" s="15">
        <f t="shared" si="17"/>
        <v>54</v>
      </c>
      <c r="B86" s="78"/>
      <c r="C86" s="56"/>
      <c r="D86" s="22"/>
      <c r="E86" s="40"/>
      <c r="F86" s="79"/>
      <c r="G86" s="80"/>
      <c r="H86" s="22"/>
      <c r="I86" s="81"/>
      <c r="J86" s="81"/>
      <c r="K86" s="82"/>
      <c r="L86" s="96" t="str">
        <f t="shared" si="14"/>
        <v/>
      </c>
      <c r="M86" s="77"/>
      <c r="N86" s="185" t="str">
        <f t="shared" si="2"/>
        <v/>
      </c>
      <c r="O86" s="56"/>
      <c r="P86" s="82"/>
      <c r="Q86" s="95" t="str">
        <f t="shared" si="3"/>
        <v/>
      </c>
      <c r="R86" s="77"/>
      <c r="S86" s="95" t="str">
        <f t="shared" si="4"/>
        <v/>
      </c>
      <c r="T86" s="56"/>
      <c r="U86" s="55"/>
      <c r="V86" s="55"/>
      <c r="W86" s="55"/>
      <c r="X86" s="55"/>
      <c r="Y86" s="83"/>
      <c r="Z86" s="78"/>
      <c r="AA86" s="23"/>
      <c r="AB86" s="23"/>
      <c r="AC86" s="23"/>
      <c r="AD86" s="23"/>
      <c r="AE86" s="23"/>
      <c r="AF86" s="23"/>
      <c r="AG86" s="56"/>
      <c r="AH86" s="19"/>
      <c r="AI86" s="192"/>
      <c r="AK86" s="34" t="str">
        <f t="shared" si="18"/>
        <v/>
      </c>
      <c r="AL86" s="34" t="str">
        <f t="shared" si="19"/>
        <v/>
      </c>
      <c r="AM86" s="34" t="str">
        <f t="shared" si="20"/>
        <v/>
      </c>
      <c r="AN86" s="34">
        <f t="shared" si="8"/>
        <v>0</v>
      </c>
      <c r="AO86" s="34">
        <f t="shared" si="9"/>
        <v>0</v>
      </c>
      <c r="AP86" s="34">
        <f t="shared" si="10"/>
        <v>0</v>
      </c>
      <c r="AQ86" s="34">
        <f t="shared" si="11"/>
        <v>0</v>
      </c>
      <c r="AR86" s="34"/>
      <c r="AS86" s="34"/>
      <c r="AT86" s="34"/>
      <c r="AX86" s="74" t="str">
        <f t="shared" si="12"/>
        <v>canbeinvalid</v>
      </c>
      <c r="AY86" s="34"/>
      <c r="BA86" s="1"/>
      <c r="BN86" t="str">
        <f t="shared" si="15"/>
        <v/>
      </c>
      <c r="BS86" t="str">
        <f t="shared" si="16"/>
        <v/>
      </c>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row>
    <row r="87" spans="1:158" x14ac:dyDescent="0.2">
      <c r="A87" s="15">
        <f t="shared" si="17"/>
        <v>55</v>
      </c>
      <c r="B87" s="78"/>
      <c r="C87" s="56"/>
      <c r="D87" s="22"/>
      <c r="E87" s="40"/>
      <c r="F87" s="79"/>
      <c r="G87" s="80"/>
      <c r="H87" s="22"/>
      <c r="I87" s="81"/>
      <c r="J87" s="81"/>
      <c r="K87" s="82"/>
      <c r="L87" s="96" t="str">
        <f t="shared" si="14"/>
        <v/>
      </c>
      <c r="M87" s="77"/>
      <c r="N87" s="185" t="str">
        <f t="shared" si="2"/>
        <v/>
      </c>
      <c r="O87" s="56"/>
      <c r="P87" s="82"/>
      <c r="Q87" s="95" t="str">
        <f t="shared" si="3"/>
        <v/>
      </c>
      <c r="R87" s="77"/>
      <c r="S87" s="95" t="str">
        <f t="shared" si="4"/>
        <v/>
      </c>
      <c r="T87" s="56"/>
      <c r="U87" s="55"/>
      <c r="V87" s="55"/>
      <c r="W87" s="55"/>
      <c r="X87" s="55"/>
      <c r="Y87" s="83"/>
      <c r="Z87" s="78"/>
      <c r="AA87" s="23"/>
      <c r="AB87" s="23"/>
      <c r="AC87" s="23"/>
      <c r="AD87" s="23"/>
      <c r="AE87" s="23"/>
      <c r="AF87" s="23"/>
      <c r="AG87" s="56"/>
      <c r="AH87" s="19"/>
      <c r="AI87" s="192"/>
      <c r="AK87" s="34" t="str">
        <f t="shared" si="18"/>
        <v/>
      </c>
      <c r="AL87" s="34" t="str">
        <f t="shared" si="19"/>
        <v/>
      </c>
      <c r="AM87" s="34" t="str">
        <f t="shared" si="20"/>
        <v/>
      </c>
      <c r="AN87" s="34">
        <f t="shared" si="8"/>
        <v>0</v>
      </c>
      <c r="AO87" s="34">
        <f t="shared" si="9"/>
        <v>0</v>
      </c>
      <c r="AP87" s="34">
        <f t="shared" si="10"/>
        <v>0</v>
      </c>
      <c r="AQ87" s="34">
        <f t="shared" si="11"/>
        <v>0</v>
      </c>
      <c r="AR87" s="34"/>
      <c r="AS87" s="34"/>
      <c r="AT87" s="34"/>
      <c r="AX87" s="74" t="str">
        <f t="shared" si="12"/>
        <v>canbeinvalid</v>
      </c>
      <c r="AY87" s="34"/>
      <c r="BA87" s="1"/>
      <c r="BN87" t="str">
        <f t="shared" si="15"/>
        <v/>
      </c>
      <c r="BS87" t="str">
        <f t="shared" si="16"/>
        <v/>
      </c>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row>
    <row r="88" spans="1:158" x14ac:dyDescent="0.2">
      <c r="A88" s="15">
        <f t="shared" si="17"/>
        <v>56</v>
      </c>
      <c r="B88" s="78"/>
      <c r="C88" s="56"/>
      <c r="D88" s="22"/>
      <c r="E88" s="40"/>
      <c r="F88" s="79"/>
      <c r="G88" s="80"/>
      <c r="H88" s="22"/>
      <c r="I88" s="81"/>
      <c r="J88" s="81"/>
      <c r="K88" s="82"/>
      <c r="L88" s="96" t="str">
        <f t="shared" si="14"/>
        <v/>
      </c>
      <c r="M88" s="77"/>
      <c r="N88" s="185" t="str">
        <f t="shared" si="2"/>
        <v/>
      </c>
      <c r="O88" s="56"/>
      <c r="P88" s="82"/>
      <c r="Q88" s="95" t="str">
        <f t="shared" si="3"/>
        <v/>
      </c>
      <c r="R88" s="77"/>
      <c r="S88" s="95" t="str">
        <f t="shared" si="4"/>
        <v/>
      </c>
      <c r="T88" s="56"/>
      <c r="U88" s="55"/>
      <c r="V88" s="55"/>
      <c r="W88" s="55"/>
      <c r="X88" s="55"/>
      <c r="Y88" s="83"/>
      <c r="Z88" s="78"/>
      <c r="AA88" s="23"/>
      <c r="AB88" s="23"/>
      <c r="AC88" s="23"/>
      <c r="AD88" s="23"/>
      <c r="AE88" s="23"/>
      <c r="AF88" s="23"/>
      <c r="AG88" s="56"/>
      <c r="AH88" s="19"/>
      <c r="AI88" s="192"/>
      <c r="AK88" s="34" t="str">
        <f t="shared" si="18"/>
        <v/>
      </c>
      <c r="AL88" s="34" t="str">
        <f t="shared" si="19"/>
        <v/>
      </c>
      <c r="AM88" s="34" t="str">
        <f t="shared" si="20"/>
        <v/>
      </c>
      <c r="AN88" s="34">
        <f t="shared" si="8"/>
        <v>0</v>
      </c>
      <c r="AO88" s="34">
        <f t="shared" si="9"/>
        <v>0</v>
      </c>
      <c r="AP88" s="34">
        <f t="shared" si="10"/>
        <v>0</v>
      </c>
      <c r="AQ88" s="34">
        <f t="shared" si="11"/>
        <v>0</v>
      </c>
      <c r="AR88" s="34"/>
      <c r="AS88" s="34"/>
      <c r="AT88" s="34"/>
      <c r="AX88" s="74" t="str">
        <f t="shared" si="12"/>
        <v>canbeinvalid</v>
      </c>
      <c r="AY88" s="34"/>
      <c r="BA88" s="1"/>
      <c r="BN88" t="str">
        <f t="shared" si="15"/>
        <v/>
      </c>
      <c r="BS88" t="str">
        <f t="shared" si="16"/>
        <v/>
      </c>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row>
    <row r="89" spans="1:158" x14ac:dyDescent="0.2">
      <c r="A89" s="15">
        <f t="shared" si="17"/>
        <v>57</v>
      </c>
      <c r="B89" s="78"/>
      <c r="C89" s="56"/>
      <c r="D89" s="22"/>
      <c r="E89" s="40"/>
      <c r="F89" s="79"/>
      <c r="G89" s="80"/>
      <c r="H89" s="22"/>
      <c r="I89" s="81"/>
      <c r="J89" s="81"/>
      <c r="K89" s="82"/>
      <c r="L89" s="96" t="str">
        <f t="shared" si="14"/>
        <v/>
      </c>
      <c r="M89" s="77"/>
      <c r="N89" s="185" t="str">
        <f t="shared" si="2"/>
        <v/>
      </c>
      <c r="O89" s="56"/>
      <c r="P89" s="82"/>
      <c r="Q89" s="95" t="str">
        <f t="shared" si="3"/>
        <v/>
      </c>
      <c r="R89" s="77"/>
      <c r="S89" s="95" t="str">
        <f t="shared" si="4"/>
        <v/>
      </c>
      <c r="T89" s="56"/>
      <c r="U89" s="55"/>
      <c r="V89" s="55"/>
      <c r="W89" s="55"/>
      <c r="X89" s="55"/>
      <c r="Y89" s="83"/>
      <c r="Z89" s="78"/>
      <c r="AA89" s="23"/>
      <c r="AB89" s="23"/>
      <c r="AC89" s="23"/>
      <c r="AD89" s="23"/>
      <c r="AE89" s="23"/>
      <c r="AF89" s="23"/>
      <c r="AG89" s="56"/>
      <c r="AH89" s="19"/>
      <c r="AI89" s="192"/>
      <c r="AK89" s="34" t="str">
        <f t="shared" si="18"/>
        <v/>
      </c>
      <c r="AL89" s="34" t="str">
        <f t="shared" si="19"/>
        <v/>
      </c>
      <c r="AM89" s="34" t="str">
        <f t="shared" si="20"/>
        <v/>
      </c>
      <c r="AN89" s="34">
        <f t="shared" si="8"/>
        <v>0</v>
      </c>
      <c r="AO89" s="34">
        <f t="shared" si="9"/>
        <v>0</v>
      </c>
      <c r="AP89" s="34">
        <f t="shared" si="10"/>
        <v>0</v>
      </c>
      <c r="AQ89" s="34">
        <f t="shared" si="11"/>
        <v>0</v>
      </c>
      <c r="AR89" s="34"/>
      <c r="AS89" s="34"/>
      <c r="AT89" s="34"/>
      <c r="AX89" s="74" t="str">
        <f t="shared" si="12"/>
        <v>canbeinvalid</v>
      </c>
      <c r="AY89" s="34"/>
      <c r="BA89" s="1"/>
      <c r="BN89" t="str">
        <f t="shared" si="15"/>
        <v/>
      </c>
      <c r="BS89" t="str">
        <f t="shared" si="16"/>
        <v/>
      </c>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row>
    <row r="90" spans="1:158" x14ac:dyDescent="0.2">
      <c r="A90" s="15">
        <f t="shared" si="17"/>
        <v>58</v>
      </c>
      <c r="B90" s="78"/>
      <c r="C90" s="56"/>
      <c r="D90" s="22"/>
      <c r="E90" s="40"/>
      <c r="F90" s="79"/>
      <c r="G90" s="80"/>
      <c r="H90" s="22"/>
      <c r="I90" s="81"/>
      <c r="J90" s="81"/>
      <c r="K90" s="82"/>
      <c r="L90" s="96" t="str">
        <f t="shared" si="14"/>
        <v/>
      </c>
      <c r="M90" s="77"/>
      <c r="N90" s="185" t="str">
        <f t="shared" si="2"/>
        <v/>
      </c>
      <c r="O90" s="56"/>
      <c r="P90" s="82"/>
      <c r="Q90" s="95" t="str">
        <f t="shared" si="3"/>
        <v/>
      </c>
      <c r="R90" s="77"/>
      <c r="S90" s="95" t="str">
        <f t="shared" si="4"/>
        <v/>
      </c>
      <c r="T90" s="56"/>
      <c r="U90" s="55"/>
      <c r="V90" s="55"/>
      <c r="W90" s="55"/>
      <c r="X90" s="55"/>
      <c r="Y90" s="83"/>
      <c r="Z90" s="78"/>
      <c r="AA90" s="23"/>
      <c r="AB90" s="23"/>
      <c r="AC90" s="23"/>
      <c r="AD90" s="23"/>
      <c r="AE90" s="23"/>
      <c r="AF90" s="23"/>
      <c r="AG90" s="56"/>
      <c r="AH90" s="19"/>
      <c r="AI90" s="192"/>
      <c r="AK90" s="34" t="str">
        <f t="shared" si="18"/>
        <v/>
      </c>
      <c r="AL90" s="34" t="str">
        <f t="shared" si="19"/>
        <v/>
      </c>
      <c r="AM90" s="34" t="str">
        <f t="shared" si="20"/>
        <v/>
      </c>
      <c r="AN90" s="34">
        <f t="shared" si="8"/>
        <v>0</v>
      </c>
      <c r="AO90" s="34">
        <f t="shared" si="9"/>
        <v>0</v>
      </c>
      <c r="AP90" s="34">
        <f t="shared" si="10"/>
        <v>0</v>
      </c>
      <c r="AQ90" s="34">
        <f t="shared" si="11"/>
        <v>0</v>
      </c>
      <c r="AR90" s="34"/>
      <c r="AS90" s="34"/>
      <c r="AT90" s="34"/>
      <c r="AX90" s="74" t="str">
        <f t="shared" si="12"/>
        <v>canbeinvalid</v>
      </c>
      <c r="AY90" s="34"/>
      <c r="BA90" s="1"/>
      <c r="BN90" t="str">
        <f t="shared" si="15"/>
        <v/>
      </c>
      <c r="BS90" t="str">
        <f t="shared" si="16"/>
        <v/>
      </c>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row>
    <row r="91" spans="1:158" x14ac:dyDescent="0.2">
      <c r="A91" s="15">
        <f t="shared" si="17"/>
        <v>59</v>
      </c>
      <c r="B91" s="78"/>
      <c r="C91" s="56"/>
      <c r="D91" s="22"/>
      <c r="E91" s="40"/>
      <c r="F91" s="79"/>
      <c r="G91" s="80"/>
      <c r="H91" s="22"/>
      <c r="I91" s="81"/>
      <c r="J91" s="81"/>
      <c r="K91" s="82"/>
      <c r="L91" s="96" t="str">
        <f t="shared" si="14"/>
        <v/>
      </c>
      <c r="M91" s="77"/>
      <c r="N91" s="185" t="str">
        <f t="shared" si="2"/>
        <v/>
      </c>
      <c r="O91" s="56"/>
      <c r="P91" s="82"/>
      <c r="Q91" s="95" t="str">
        <f t="shared" si="3"/>
        <v/>
      </c>
      <c r="R91" s="77"/>
      <c r="S91" s="95" t="str">
        <f t="shared" si="4"/>
        <v/>
      </c>
      <c r="T91" s="56"/>
      <c r="U91" s="55"/>
      <c r="V91" s="55"/>
      <c r="W91" s="55"/>
      <c r="X91" s="55"/>
      <c r="Y91" s="83"/>
      <c r="Z91" s="78"/>
      <c r="AA91" s="23"/>
      <c r="AB91" s="23"/>
      <c r="AC91" s="23"/>
      <c r="AD91" s="23"/>
      <c r="AE91" s="23"/>
      <c r="AF91" s="23"/>
      <c r="AG91" s="56"/>
      <c r="AH91" s="19"/>
      <c r="AI91" s="192"/>
      <c r="AK91" s="34" t="str">
        <f t="shared" si="18"/>
        <v/>
      </c>
      <c r="AL91" s="34" t="str">
        <f t="shared" si="19"/>
        <v/>
      </c>
      <c r="AM91" s="34" t="str">
        <f t="shared" si="20"/>
        <v/>
      </c>
      <c r="AN91" s="34">
        <f t="shared" si="8"/>
        <v>0</v>
      </c>
      <c r="AO91" s="34">
        <f t="shared" si="9"/>
        <v>0</v>
      </c>
      <c r="AP91" s="34">
        <f t="shared" si="10"/>
        <v>0</v>
      </c>
      <c r="AQ91" s="34">
        <f t="shared" si="11"/>
        <v>0</v>
      </c>
      <c r="AR91" s="34"/>
      <c r="AS91" s="34"/>
      <c r="AT91" s="34"/>
      <c r="AX91" s="74" t="str">
        <f t="shared" si="12"/>
        <v>canbeinvalid</v>
      </c>
      <c r="AY91" s="34"/>
      <c r="BA91" s="1"/>
      <c r="BN91" t="str">
        <f t="shared" si="15"/>
        <v/>
      </c>
      <c r="BS91" t="str">
        <f t="shared" si="16"/>
        <v/>
      </c>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row>
    <row r="92" spans="1:158" x14ac:dyDescent="0.2">
      <c r="A92" s="15">
        <f t="shared" si="17"/>
        <v>60</v>
      </c>
      <c r="B92" s="78"/>
      <c r="C92" s="56"/>
      <c r="D92" s="22"/>
      <c r="E92" s="40"/>
      <c r="F92" s="79"/>
      <c r="G92" s="80"/>
      <c r="H92" s="22"/>
      <c r="I92" s="81"/>
      <c r="J92" s="81"/>
      <c r="K92" s="82"/>
      <c r="L92" s="96" t="str">
        <f t="shared" si="14"/>
        <v/>
      </c>
      <c r="M92" s="77"/>
      <c r="N92" s="185" t="str">
        <f t="shared" si="2"/>
        <v/>
      </c>
      <c r="O92" s="56"/>
      <c r="P92" s="82"/>
      <c r="Q92" s="95" t="str">
        <f t="shared" si="3"/>
        <v/>
      </c>
      <c r="R92" s="77"/>
      <c r="S92" s="95" t="str">
        <f t="shared" si="4"/>
        <v/>
      </c>
      <c r="T92" s="56"/>
      <c r="U92" s="55"/>
      <c r="V92" s="55"/>
      <c r="W92" s="55"/>
      <c r="X92" s="55"/>
      <c r="Y92" s="83"/>
      <c r="Z92" s="78"/>
      <c r="AA92" s="23"/>
      <c r="AB92" s="23"/>
      <c r="AC92" s="23"/>
      <c r="AD92" s="23"/>
      <c r="AE92" s="23"/>
      <c r="AF92" s="23"/>
      <c r="AG92" s="56"/>
      <c r="AH92" s="19"/>
      <c r="AI92" s="192"/>
      <c r="AK92" s="34" t="str">
        <f t="shared" si="18"/>
        <v/>
      </c>
      <c r="AL92" s="34" t="str">
        <f t="shared" si="19"/>
        <v/>
      </c>
      <c r="AM92" s="34" t="str">
        <f t="shared" si="20"/>
        <v/>
      </c>
      <c r="AN92" s="34">
        <f t="shared" si="8"/>
        <v>0</v>
      </c>
      <c r="AO92" s="34">
        <f t="shared" si="9"/>
        <v>0</v>
      </c>
      <c r="AP92" s="34">
        <f t="shared" si="10"/>
        <v>0</v>
      </c>
      <c r="AQ92" s="34">
        <f t="shared" si="11"/>
        <v>0</v>
      </c>
      <c r="AR92" s="34"/>
      <c r="AS92" s="34"/>
      <c r="AT92" s="34"/>
      <c r="AX92" s="74" t="str">
        <f t="shared" si="12"/>
        <v>canbeinvalid</v>
      </c>
      <c r="AY92" s="34"/>
      <c r="BA92" s="1"/>
      <c r="BN92" t="str">
        <f t="shared" si="15"/>
        <v/>
      </c>
      <c r="BS92" t="str">
        <f t="shared" si="16"/>
        <v/>
      </c>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row>
    <row r="93" spans="1:158" x14ac:dyDescent="0.2">
      <c r="A93" s="15">
        <f t="shared" si="17"/>
        <v>61</v>
      </c>
      <c r="B93" s="78"/>
      <c r="C93" s="56"/>
      <c r="D93" s="22"/>
      <c r="E93" s="40"/>
      <c r="F93" s="79"/>
      <c r="G93" s="80"/>
      <c r="H93" s="22"/>
      <c r="I93" s="81"/>
      <c r="J93" s="81"/>
      <c r="K93" s="82"/>
      <c r="L93" s="96" t="str">
        <f t="shared" si="14"/>
        <v/>
      </c>
      <c r="M93" s="77"/>
      <c r="N93" s="185" t="str">
        <f t="shared" si="2"/>
        <v/>
      </c>
      <c r="O93" s="56"/>
      <c r="P93" s="82"/>
      <c r="Q93" s="95" t="str">
        <f t="shared" si="3"/>
        <v/>
      </c>
      <c r="R93" s="77"/>
      <c r="S93" s="95" t="str">
        <f t="shared" si="4"/>
        <v/>
      </c>
      <c r="T93" s="56"/>
      <c r="U93" s="55"/>
      <c r="V93" s="55"/>
      <c r="W93" s="55"/>
      <c r="X93" s="55"/>
      <c r="Y93" s="83"/>
      <c r="Z93" s="78"/>
      <c r="AA93" s="23"/>
      <c r="AB93" s="23"/>
      <c r="AC93" s="23"/>
      <c r="AD93" s="23"/>
      <c r="AE93" s="23"/>
      <c r="AF93" s="23"/>
      <c r="AG93" s="56"/>
      <c r="AH93" s="19"/>
      <c r="AI93" s="192"/>
      <c r="AK93" s="34" t="str">
        <f t="shared" si="18"/>
        <v/>
      </c>
      <c r="AL93" s="34" t="str">
        <f t="shared" si="19"/>
        <v/>
      </c>
      <c r="AM93" s="34" t="str">
        <f t="shared" si="20"/>
        <v/>
      </c>
      <c r="AN93" s="34">
        <f t="shared" si="8"/>
        <v>0</v>
      </c>
      <c r="AO93" s="34">
        <f t="shared" si="9"/>
        <v>0</v>
      </c>
      <c r="AP93" s="34">
        <f t="shared" si="10"/>
        <v>0</v>
      </c>
      <c r="AQ93" s="34">
        <f t="shared" si="11"/>
        <v>0</v>
      </c>
      <c r="AR93" s="34"/>
      <c r="AS93" s="34"/>
      <c r="AT93" s="34"/>
      <c r="AX93" s="74" t="str">
        <f t="shared" si="12"/>
        <v>canbeinvalid</v>
      </c>
      <c r="AY93" s="34"/>
      <c r="BA93" s="1"/>
      <c r="BN93" t="str">
        <f t="shared" si="15"/>
        <v/>
      </c>
      <c r="BS93" t="str">
        <f t="shared" si="16"/>
        <v/>
      </c>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row>
    <row r="94" spans="1:158" x14ac:dyDescent="0.2">
      <c r="A94" s="15">
        <f t="shared" si="17"/>
        <v>62</v>
      </c>
      <c r="B94" s="78"/>
      <c r="C94" s="56"/>
      <c r="D94" s="22"/>
      <c r="E94" s="40"/>
      <c r="F94" s="79"/>
      <c r="G94" s="80"/>
      <c r="H94" s="22"/>
      <c r="I94" s="81"/>
      <c r="J94" s="81"/>
      <c r="K94" s="82"/>
      <c r="L94" s="96" t="str">
        <f t="shared" si="14"/>
        <v/>
      </c>
      <c r="M94" s="77"/>
      <c r="N94" s="185" t="str">
        <f t="shared" si="2"/>
        <v/>
      </c>
      <c r="O94" s="56"/>
      <c r="P94" s="82"/>
      <c r="Q94" s="95" t="str">
        <f t="shared" si="3"/>
        <v/>
      </c>
      <c r="R94" s="77"/>
      <c r="S94" s="95" t="str">
        <f t="shared" si="4"/>
        <v/>
      </c>
      <c r="T94" s="56"/>
      <c r="U94" s="55"/>
      <c r="V94" s="55"/>
      <c r="W94" s="55"/>
      <c r="X94" s="55"/>
      <c r="Y94" s="83"/>
      <c r="Z94" s="78"/>
      <c r="AA94" s="23"/>
      <c r="AB94" s="23"/>
      <c r="AC94" s="23"/>
      <c r="AD94" s="23"/>
      <c r="AE94" s="23"/>
      <c r="AF94" s="23"/>
      <c r="AG94" s="56"/>
      <c r="AH94" s="19"/>
      <c r="AI94" s="192"/>
      <c r="AK94" s="34" t="str">
        <f t="shared" si="18"/>
        <v/>
      </c>
      <c r="AL94" s="34" t="str">
        <f t="shared" si="19"/>
        <v/>
      </c>
      <c r="AM94" s="34" t="str">
        <f t="shared" si="20"/>
        <v/>
      </c>
      <c r="AN94" s="34">
        <f t="shared" si="8"/>
        <v>0</v>
      </c>
      <c r="AO94" s="34">
        <f t="shared" si="9"/>
        <v>0</v>
      </c>
      <c r="AP94" s="34">
        <f t="shared" si="10"/>
        <v>0</v>
      </c>
      <c r="AQ94" s="34">
        <f t="shared" si="11"/>
        <v>0</v>
      </c>
      <c r="AR94" s="34"/>
      <c r="AS94" s="34"/>
      <c r="AT94" s="34"/>
      <c r="AX94" s="74" t="str">
        <f t="shared" si="12"/>
        <v>canbeinvalid</v>
      </c>
      <c r="AY94" s="34"/>
      <c r="BA94" s="1"/>
      <c r="BN94" t="str">
        <f t="shared" si="15"/>
        <v/>
      </c>
      <c r="BS94" t="str">
        <f t="shared" si="16"/>
        <v/>
      </c>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row>
    <row r="95" spans="1:158" x14ac:dyDescent="0.2">
      <c r="A95" s="15">
        <f t="shared" si="17"/>
        <v>63</v>
      </c>
      <c r="B95" s="78"/>
      <c r="C95" s="56"/>
      <c r="D95" s="22"/>
      <c r="E95" s="40"/>
      <c r="F95" s="79"/>
      <c r="G95" s="80"/>
      <c r="H95" s="22"/>
      <c r="I95" s="81"/>
      <c r="J95" s="81"/>
      <c r="K95" s="82"/>
      <c r="L95" s="96" t="str">
        <f t="shared" si="14"/>
        <v/>
      </c>
      <c r="M95" s="77"/>
      <c r="N95" s="185" t="str">
        <f t="shared" si="2"/>
        <v/>
      </c>
      <c r="O95" s="56"/>
      <c r="P95" s="82"/>
      <c r="Q95" s="95" t="str">
        <f t="shared" si="3"/>
        <v/>
      </c>
      <c r="R95" s="77"/>
      <c r="S95" s="95" t="str">
        <f t="shared" si="4"/>
        <v/>
      </c>
      <c r="T95" s="56"/>
      <c r="U95" s="55"/>
      <c r="V95" s="55"/>
      <c r="W95" s="55"/>
      <c r="X95" s="55"/>
      <c r="Y95" s="83"/>
      <c r="Z95" s="78"/>
      <c r="AA95" s="23"/>
      <c r="AB95" s="23"/>
      <c r="AC95" s="23"/>
      <c r="AD95" s="23"/>
      <c r="AE95" s="23"/>
      <c r="AF95" s="23"/>
      <c r="AG95" s="56"/>
      <c r="AH95" s="19"/>
      <c r="AI95" s="192"/>
      <c r="AK95" s="34" t="str">
        <f t="shared" si="18"/>
        <v/>
      </c>
      <c r="AL95" s="34" t="str">
        <f t="shared" si="19"/>
        <v/>
      </c>
      <c r="AM95" s="34" t="str">
        <f t="shared" si="20"/>
        <v/>
      </c>
      <c r="AN95" s="34">
        <f t="shared" si="8"/>
        <v>0</v>
      </c>
      <c r="AO95" s="34">
        <f t="shared" si="9"/>
        <v>0</v>
      </c>
      <c r="AP95" s="34">
        <f t="shared" si="10"/>
        <v>0</v>
      </c>
      <c r="AQ95" s="34">
        <f t="shared" si="11"/>
        <v>0</v>
      </c>
      <c r="AR95" s="34"/>
      <c r="AS95" s="34"/>
      <c r="AT95" s="34"/>
      <c r="AX95" s="74" t="str">
        <f t="shared" si="12"/>
        <v>canbeinvalid</v>
      </c>
      <c r="AY95" s="34"/>
      <c r="BA95" s="1"/>
      <c r="BN95" t="str">
        <f t="shared" si="15"/>
        <v/>
      </c>
      <c r="BS95" t="str">
        <f t="shared" si="16"/>
        <v/>
      </c>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row>
    <row r="96" spans="1:158" x14ac:dyDescent="0.2">
      <c r="A96" s="15">
        <f t="shared" si="17"/>
        <v>64</v>
      </c>
      <c r="B96" s="78"/>
      <c r="C96" s="56"/>
      <c r="D96" s="22"/>
      <c r="E96" s="40"/>
      <c r="F96" s="79"/>
      <c r="G96" s="80"/>
      <c r="H96" s="22"/>
      <c r="I96" s="81"/>
      <c r="J96" s="81"/>
      <c r="K96" s="82"/>
      <c r="L96" s="96" t="str">
        <f t="shared" si="14"/>
        <v/>
      </c>
      <c r="M96" s="77"/>
      <c r="N96" s="185" t="str">
        <f t="shared" si="2"/>
        <v/>
      </c>
      <c r="O96" s="56"/>
      <c r="P96" s="82"/>
      <c r="Q96" s="95" t="str">
        <f t="shared" si="3"/>
        <v/>
      </c>
      <c r="R96" s="77"/>
      <c r="S96" s="95" t="str">
        <f t="shared" si="4"/>
        <v/>
      </c>
      <c r="T96" s="56"/>
      <c r="U96" s="55"/>
      <c r="V96" s="55"/>
      <c r="W96" s="55"/>
      <c r="X96" s="55"/>
      <c r="Y96" s="83"/>
      <c r="Z96" s="78"/>
      <c r="AA96" s="23"/>
      <c r="AB96" s="23"/>
      <c r="AC96" s="23"/>
      <c r="AD96" s="23"/>
      <c r="AE96" s="23"/>
      <c r="AF96" s="23"/>
      <c r="AG96" s="56"/>
      <c r="AH96" s="19"/>
      <c r="AI96" s="192"/>
      <c r="AK96" s="34" t="str">
        <f t="shared" si="18"/>
        <v/>
      </c>
      <c r="AL96" s="34" t="str">
        <f t="shared" si="19"/>
        <v/>
      </c>
      <c r="AM96" s="34" t="str">
        <f t="shared" si="20"/>
        <v/>
      </c>
      <c r="AN96" s="34">
        <f t="shared" si="8"/>
        <v>0</v>
      </c>
      <c r="AO96" s="34">
        <f t="shared" si="9"/>
        <v>0</v>
      </c>
      <c r="AP96" s="34">
        <f t="shared" si="10"/>
        <v>0</v>
      </c>
      <c r="AQ96" s="34">
        <f t="shared" si="11"/>
        <v>0</v>
      </c>
      <c r="AR96" s="34"/>
      <c r="AS96" s="34"/>
      <c r="AT96" s="34"/>
      <c r="AX96" s="74" t="str">
        <f t="shared" si="12"/>
        <v>canbeinvalid</v>
      </c>
      <c r="AY96" s="34"/>
      <c r="BA96" s="1"/>
      <c r="BN96" t="str">
        <f t="shared" si="15"/>
        <v/>
      </c>
      <c r="BS96" t="str">
        <f t="shared" si="16"/>
        <v/>
      </c>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row>
    <row r="97" spans="1:158" x14ac:dyDescent="0.2">
      <c r="A97" s="15">
        <f t="shared" si="17"/>
        <v>65</v>
      </c>
      <c r="B97" s="78"/>
      <c r="C97" s="56"/>
      <c r="D97" s="22"/>
      <c r="E97" s="40"/>
      <c r="F97" s="79"/>
      <c r="G97" s="80"/>
      <c r="H97" s="22"/>
      <c r="I97" s="81"/>
      <c r="J97" s="81"/>
      <c r="K97" s="82"/>
      <c r="L97" s="96" t="str">
        <f t="shared" si="14"/>
        <v/>
      </c>
      <c r="M97" s="77"/>
      <c r="N97" s="185" t="str">
        <f t="shared" si="2"/>
        <v/>
      </c>
      <c r="O97" s="56"/>
      <c r="P97" s="82"/>
      <c r="Q97" s="95" t="str">
        <f t="shared" si="3"/>
        <v/>
      </c>
      <c r="R97" s="77"/>
      <c r="S97" s="95" t="str">
        <f t="shared" si="4"/>
        <v/>
      </c>
      <c r="T97" s="56"/>
      <c r="U97" s="55"/>
      <c r="V97" s="55"/>
      <c r="W97" s="55"/>
      <c r="X97" s="55"/>
      <c r="Y97" s="83"/>
      <c r="Z97" s="78"/>
      <c r="AA97" s="23"/>
      <c r="AB97" s="23"/>
      <c r="AC97" s="23"/>
      <c r="AD97" s="23"/>
      <c r="AE97" s="23"/>
      <c r="AF97" s="23"/>
      <c r="AG97" s="56"/>
      <c r="AH97" s="19"/>
      <c r="AI97" s="192"/>
      <c r="AK97" s="34" t="str">
        <f t="shared" si="18"/>
        <v/>
      </c>
      <c r="AL97" s="34" t="str">
        <f t="shared" si="19"/>
        <v/>
      </c>
      <c r="AM97" s="34" t="str">
        <f t="shared" si="20"/>
        <v/>
      </c>
      <c r="AN97" s="34">
        <f t="shared" si="8"/>
        <v>0</v>
      </c>
      <c r="AO97" s="34">
        <f t="shared" si="9"/>
        <v>0</v>
      </c>
      <c r="AP97" s="34">
        <f t="shared" si="10"/>
        <v>0</v>
      </c>
      <c r="AQ97" s="34">
        <f t="shared" si="11"/>
        <v>0</v>
      </c>
      <c r="AR97" s="34"/>
      <c r="AS97" s="34"/>
      <c r="AT97" s="34"/>
      <c r="AX97" s="74" t="str">
        <f t="shared" si="12"/>
        <v>canbeinvalid</v>
      </c>
      <c r="AY97" s="34"/>
      <c r="BA97" s="1"/>
      <c r="BN97" t="str">
        <f t="shared" ref="BN97:BN122" si="21">IF($C97="final",$N97,"")</f>
        <v/>
      </c>
      <c r="BS97" t="str">
        <f t="shared" ref="BS97:BS122" si="22">IF($C97="final",$S97,"")</f>
        <v/>
      </c>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row>
    <row r="98" spans="1:158" x14ac:dyDescent="0.2">
      <c r="A98" s="15">
        <f t="shared" si="17"/>
        <v>66</v>
      </c>
      <c r="B98" s="78"/>
      <c r="C98" s="56"/>
      <c r="D98" s="22"/>
      <c r="E98" s="40"/>
      <c r="F98" s="79"/>
      <c r="G98" s="80"/>
      <c r="H98" s="22"/>
      <c r="I98" s="81"/>
      <c r="J98" s="81"/>
      <c r="K98" s="82"/>
      <c r="L98" s="96" t="str">
        <f t="shared" si="14"/>
        <v/>
      </c>
      <c r="M98" s="77"/>
      <c r="N98" s="185" t="str">
        <f t="shared" ref="N98:N122" si="23">IF(AND(M98&lt;&gt;"",M$27&lt;&gt;""),IF(N$27="Additive",ROUND(M98+M$27,2),ROUND(M98*M$27,2)),"")</f>
        <v/>
      </c>
      <c r="O98" s="56"/>
      <c r="P98" s="82"/>
      <c r="Q98" s="95" t="str">
        <f t="shared" ref="Q98:Q122" si="24">IF(P98&lt;&gt;"",P98,"")</f>
        <v/>
      </c>
      <c r="R98" s="77"/>
      <c r="S98" s="95" t="str">
        <f t="shared" ref="S98:S122" si="25">IF(AND(R98&lt;&gt;"",R$27&lt;&gt;""),IF(S$27="Additive",ROUND(R98+R$27,2),ROUND(R98*R$27,2)),"")</f>
        <v/>
      </c>
      <c r="T98" s="56"/>
      <c r="U98" s="55"/>
      <c r="V98" s="55"/>
      <c r="W98" s="55"/>
      <c r="X98" s="55"/>
      <c r="Y98" s="83"/>
      <c r="Z98" s="78"/>
      <c r="AA98" s="23"/>
      <c r="AB98" s="23"/>
      <c r="AC98" s="23"/>
      <c r="AD98" s="23"/>
      <c r="AE98" s="23"/>
      <c r="AF98" s="23"/>
      <c r="AG98" s="56"/>
      <c r="AH98" s="19"/>
      <c r="AI98" s="192"/>
      <c r="AK98" s="34" t="str">
        <f t="shared" si="18"/>
        <v/>
      </c>
      <c r="AL98" s="34" t="str">
        <f t="shared" si="19"/>
        <v/>
      </c>
      <c r="AM98" s="34" t="str">
        <f t="shared" si="20"/>
        <v/>
      </c>
      <c r="AN98" s="34">
        <f t="shared" ref="AN98:AN122" si="26">IF(AND($C98="final",$F98=1,$O98="yes",$T98="yes"),1,0)</f>
        <v>0</v>
      </c>
      <c r="AO98" s="34">
        <f t="shared" ref="AO98:AO122" si="27">IF(AND($C98="final",$F98=2,$O98="yes",$T98="yes"),1,0)</f>
        <v>0</v>
      </c>
      <c r="AP98" s="34">
        <f t="shared" ref="AP98:AP122" si="28">IF(AND($C98="final",$F98=3,$O98="yes",$T98="yes"),1,0)</f>
        <v>0</v>
      </c>
      <c r="AQ98" s="34">
        <f t="shared" ref="AQ98:AQ122" si="29">IF(AND($C98="final",$F98=4,$O98="yes",$T98="yes"),1,0)</f>
        <v>0</v>
      </c>
      <c r="AR98" s="34"/>
      <c r="AS98" s="34"/>
      <c r="AT98" s="34"/>
      <c r="AX98" s="74" t="str">
        <f t="shared" ref="AX98:AX122" si="30">IF(OR($O98="yes",$T98="yes"),"cantbeinvalid","canbeinvalid")</f>
        <v>canbeinvalid</v>
      </c>
      <c r="AY98" s="34"/>
      <c r="BA98" s="1"/>
      <c r="BN98" t="str">
        <f t="shared" si="21"/>
        <v/>
      </c>
      <c r="BS98" t="str">
        <f t="shared" si="22"/>
        <v/>
      </c>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row>
    <row r="99" spans="1:158" x14ac:dyDescent="0.2">
      <c r="A99" s="15">
        <f t="shared" si="17"/>
        <v>67</v>
      </c>
      <c r="B99" s="78"/>
      <c r="C99" s="56"/>
      <c r="D99" s="22"/>
      <c r="E99" s="40"/>
      <c r="F99" s="79"/>
      <c r="G99" s="80"/>
      <c r="H99" s="22"/>
      <c r="I99" s="81"/>
      <c r="J99" s="81"/>
      <c r="K99" s="82"/>
      <c r="L99" s="96" t="str">
        <f t="shared" ref="L99:L122" si="31">IF(K99&lt;&gt;"",K99,"")</f>
        <v/>
      </c>
      <c r="M99" s="77"/>
      <c r="N99" s="185" t="str">
        <f t="shared" si="23"/>
        <v/>
      </c>
      <c r="O99" s="56"/>
      <c r="P99" s="82"/>
      <c r="Q99" s="95" t="str">
        <f t="shared" si="24"/>
        <v/>
      </c>
      <c r="R99" s="77"/>
      <c r="S99" s="95" t="str">
        <f t="shared" si="25"/>
        <v/>
      </c>
      <c r="T99" s="56"/>
      <c r="U99" s="55"/>
      <c r="V99" s="55"/>
      <c r="W99" s="55"/>
      <c r="X99" s="55"/>
      <c r="Y99" s="83"/>
      <c r="Z99" s="78"/>
      <c r="AA99" s="23"/>
      <c r="AB99" s="23"/>
      <c r="AC99" s="23"/>
      <c r="AD99" s="23"/>
      <c r="AE99" s="23"/>
      <c r="AF99" s="23"/>
      <c r="AG99" s="56"/>
      <c r="AH99" s="19"/>
      <c r="AI99" s="192"/>
      <c r="AK99" s="34" t="str">
        <f t="shared" si="18"/>
        <v/>
      </c>
      <c r="AL99" s="34" t="str">
        <f t="shared" si="19"/>
        <v/>
      </c>
      <c r="AM99" s="34" t="str">
        <f t="shared" si="20"/>
        <v/>
      </c>
      <c r="AN99" s="34">
        <f t="shared" si="26"/>
        <v>0</v>
      </c>
      <c r="AO99" s="34">
        <f t="shared" si="27"/>
        <v>0</v>
      </c>
      <c r="AP99" s="34">
        <f t="shared" si="28"/>
        <v>0</v>
      </c>
      <c r="AQ99" s="34">
        <f t="shared" si="29"/>
        <v>0</v>
      </c>
      <c r="AR99" s="34"/>
      <c r="AS99" s="34"/>
      <c r="AT99" s="34"/>
      <c r="AX99" s="74" t="str">
        <f t="shared" si="30"/>
        <v>canbeinvalid</v>
      </c>
      <c r="AY99" s="34"/>
      <c r="BA99" s="1"/>
      <c r="BN99" t="str">
        <f t="shared" si="21"/>
        <v/>
      </c>
      <c r="BS99" t="str">
        <f t="shared" si="22"/>
        <v/>
      </c>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row>
    <row r="100" spans="1:158" x14ac:dyDescent="0.2">
      <c r="A100" s="15">
        <f t="shared" si="17"/>
        <v>68</v>
      </c>
      <c r="B100" s="78"/>
      <c r="C100" s="56"/>
      <c r="D100" s="22"/>
      <c r="E100" s="40"/>
      <c r="F100" s="79"/>
      <c r="G100" s="80"/>
      <c r="H100" s="22"/>
      <c r="I100" s="81"/>
      <c r="J100" s="81"/>
      <c r="K100" s="82"/>
      <c r="L100" s="96" t="str">
        <f t="shared" si="31"/>
        <v/>
      </c>
      <c r="M100" s="77"/>
      <c r="N100" s="185" t="str">
        <f t="shared" si="23"/>
        <v/>
      </c>
      <c r="O100" s="56"/>
      <c r="P100" s="82"/>
      <c r="Q100" s="95" t="str">
        <f t="shared" si="24"/>
        <v/>
      </c>
      <c r="R100" s="77"/>
      <c r="S100" s="95" t="str">
        <f t="shared" si="25"/>
        <v/>
      </c>
      <c r="T100" s="56"/>
      <c r="U100" s="55"/>
      <c r="V100" s="55"/>
      <c r="W100" s="55"/>
      <c r="X100" s="55"/>
      <c r="Y100" s="83"/>
      <c r="Z100" s="78"/>
      <c r="AA100" s="23"/>
      <c r="AB100" s="23"/>
      <c r="AC100" s="23"/>
      <c r="AD100" s="23"/>
      <c r="AE100" s="23"/>
      <c r="AF100" s="23"/>
      <c r="AG100" s="56"/>
      <c r="AH100" s="19"/>
      <c r="AI100" s="192"/>
      <c r="AK100" s="34" t="str">
        <f t="shared" si="18"/>
        <v/>
      </c>
      <c r="AL100" s="34" t="str">
        <f t="shared" si="19"/>
        <v/>
      </c>
      <c r="AM100" s="34" t="str">
        <f t="shared" si="20"/>
        <v/>
      </c>
      <c r="AN100" s="34">
        <f t="shared" si="26"/>
        <v>0</v>
      </c>
      <c r="AO100" s="34">
        <f t="shared" si="27"/>
        <v>0</v>
      </c>
      <c r="AP100" s="34">
        <f t="shared" si="28"/>
        <v>0</v>
      </c>
      <c r="AQ100" s="34">
        <f t="shared" si="29"/>
        <v>0</v>
      </c>
      <c r="AR100" s="34"/>
      <c r="AS100" s="34"/>
      <c r="AT100" s="34"/>
      <c r="AX100" s="74" t="str">
        <f t="shared" si="30"/>
        <v>canbeinvalid</v>
      </c>
      <c r="AY100" s="34"/>
      <c r="BA100" s="1"/>
      <c r="BN100" t="str">
        <f t="shared" si="21"/>
        <v/>
      </c>
      <c r="BS100" t="str">
        <f t="shared" si="22"/>
        <v/>
      </c>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row>
    <row r="101" spans="1:158" x14ac:dyDescent="0.2">
      <c r="A101" s="15">
        <f t="shared" si="17"/>
        <v>69</v>
      </c>
      <c r="B101" s="78"/>
      <c r="C101" s="56"/>
      <c r="D101" s="22"/>
      <c r="E101" s="40"/>
      <c r="F101" s="79"/>
      <c r="G101" s="80"/>
      <c r="H101" s="22"/>
      <c r="I101" s="81"/>
      <c r="J101" s="81"/>
      <c r="K101" s="82"/>
      <c r="L101" s="96" t="str">
        <f t="shared" si="31"/>
        <v/>
      </c>
      <c r="M101" s="77"/>
      <c r="N101" s="185" t="str">
        <f t="shared" si="23"/>
        <v/>
      </c>
      <c r="O101" s="56"/>
      <c r="P101" s="82"/>
      <c r="Q101" s="95" t="str">
        <f t="shared" si="24"/>
        <v/>
      </c>
      <c r="R101" s="77"/>
      <c r="S101" s="95" t="str">
        <f t="shared" si="25"/>
        <v/>
      </c>
      <c r="T101" s="56"/>
      <c r="U101" s="55"/>
      <c r="V101" s="55"/>
      <c r="W101" s="55"/>
      <c r="X101" s="55"/>
      <c r="Y101" s="83"/>
      <c r="Z101" s="78"/>
      <c r="AA101" s="23"/>
      <c r="AB101" s="23"/>
      <c r="AC101" s="23"/>
      <c r="AD101" s="23"/>
      <c r="AE101" s="23"/>
      <c r="AF101" s="23"/>
      <c r="AG101" s="56"/>
      <c r="AH101" s="19"/>
      <c r="AI101" s="192"/>
      <c r="AK101" s="34" t="str">
        <f t="shared" si="18"/>
        <v/>
      </c>
      <c r="AL101" s="34" t="str">
        <f t="shared" si="19"/>
        <v/>
      </c>
      <c r="AM101" s="34" t="str">
        <f t="shared" si="20"/>
        <v/>
      </c>
      <c r="AN101" s="34">
        <f t="shared" si="26"/>
        <v>0</v>
      </c>
      <c r="AO101" s="34">
        <f t="shared" si="27"/>
        <v>0</v>
      </c>
      <c r="AP101" s="34">
        <f t="shared" si="28"/>
        <v>0</v>
      </c>
      <c r="AQ101" s="34">
        <f t="shared" si="29"/>
        <v>0</v>
      </c>
      <c r="AR101" s="34"/>
      <c r="AS101" s="34"/>
      <c r="AT101" s="34"/>
      <c r="AX101" s="74" t="str">
        <f t="shared" si="30"/>
        <v>canbeinvalid</v>
      </c>
      <c r="AY101" s="34"/>
      <c r="BA101" s="1"/>
      <c r="BN101" t="str">
        <f t="shared" si="21"/>
        <v/>
      </c>
      <c r="BS101" t="str">
        <f t="shared" si="22"/>
        <v/>
      </c>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row>
    <row r="102" spans="1:158" x14ac:dyDescent="0.2">
      <c r="A102" s="15">
        <f t="shared" si="17"/>
        <v>70</v>
      </c>
      <c r="B102" s="78"/>
      <c r="C102" s="56"/>
      <c r="D102" s="22"/>
      <c r="E102" s="40"/>
      <c r="F102" s="79"/>
      <c r="G102" s="80"/>
      <c r="H102" s="22"/>
      <c r="I102" s="81"/>
      <c r="J102" s="81"/>
      <c r="K102" s="82"/>
      <c r="L102" s="96" t="str">
        <f t="shared" si="31"/>
        <v/>
      </c>
      <c r="M102" s="77"/>
      <c r="N102" s="185" t="str">
        <f t="shared" si="23"/>
        <v/>
      </c>
      <c r="O102" s="56"/>
      <c r="P102" s="82"/>
      <c r="Q102" s="95" t="str">
        <f t="shared" si="24"/>
        <v/>
      </c>
      <c r="R102" s="77"/>
      <c r="S102" s="95" t="str">
        <f t="shared" si="25"/>
        <v/>
      </c>
      <c r="T102" s="56"/>
      <c r="U102" s="55"/>
      <c r="V102" s="55"/>
      <c r="W102" s="55"/>
      <c r="X102" s="55"/>
      <c r="Y102" s="83"/>
      <c r="Z102" s="78"/>
      <c r="AA102" s="23"/>
      <c r="AB102" s="23"/>
      <c r="AC102" s="23"/>
      <c r="AD102" s="23"/>
      <c r="AE102" s="23"/>
      <c r="AF102" s="23"/>
      <c r="AG102" s="56"/>
      <c r="AH102" s="19"/>
      <c r="AI102" s="192"/>
      <c r="AK102" s="34" t="str">
        <f t="shared" si="18"/>
        <v/>
      </c>
      <c r="AL102" s="34" t="str">
        <f t="shared" si="19"/>
        <v/>
      </c>
      <c r="AM102" s="34" t="str">
        <f t="shared" si="20"/>
        <v/>
      </c>
      <c r="AN102" s="34">
        <f t="shared" si="26"/>
        <v>0</v>
      </c>
      <c r="AO102" s="34">
        <f t="shared" si="27"/>
        <v>0</v>
      </c>
      <c r="AP102" s="34">
        <f t="shared" si="28"/>
        <v>0</v>
      </c>
      <c r="AQ102" s="34">
        <f t="shared" si="29"/>
        <v>0</v>
      </c>
      <c r="AR102" s="34"/>
      <c r="AS102" s="34"/>
      <c r="AT102" s="34"/>
      <c r="AX102" s="74" t="str">
        <f t="shared" si="30"/>
        <v>canbeinvalid</v>
      </c>
      <c r="AY102" s="34"/>
      <c r="BA102" s="1"/>
      <c r="BN102" t="str">
        <f t="shared" si="21"/>
        <v/>
      </c>
      <c r="BS102" t="str">
        <f t="shared" si="22"/>
        <v/>
      </c>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row>
    <row r="103" spans="1:158" x14ac:dyDescent="0.2">
      <c r="A103" s="15">
        <f t="shared" si="17"/>
        <v>71</v>
      </c>
      <c r="B103" s="78"/>
      <c r="C103" s="56"/>
      <c r="D103" s="22"/>
      <c r="E103" s="40"/>
      <c r="F103" s="79"/>
      <c r="G103" s="80"/>
      <c r="H103" s="22"/>
      <c r="I103" s="81"/>
      <c r="J103" s="81"/>
      <c r="K103" s="82"/>
      <c r="L103" s="96" t="str">
        <f t="shared" si="31"/>
        <v/>
      </c>
      <c r="M103" s="77"/>
      <c r="N103" s="185" t="str">
        <f t="shared" si="23"/>
        <v/>
      </c>
      <c r="O103" s="56"/>
      <c r="P103" s="82"/>
      <c r="Q103" s="95" t="str">
        <f t="shared" si="24"/>
        <v/>
      </c>
      <c r="R103" s="77"/>
      <c r="S103" s="95" t="str">
        <f t="shared" si="25"/>
        <v/>
      </c>
      <c r="T103" s="56"/>
      <c r="U103" s="55"/>
      <c r="V103" s="55"/>
      <c r="W103" s="55"/>
      <c r="X103" s="55"/>
      <c r="Y103" s="83"/>
      <c r="Z103" s="78"/>
      <c r="AA103" s="23"/>
      <c r="AB103" s="23"/>
      <c r="AC103" s="23"/>
      <c r="AD103" s="23"/>
      <c r="AE103" s="23"/>
      <c r="AF103" s="23"/>
      <c r="AG103" s="56"/>
      <c r="AH103" s="19"/>
      <c r="AI103" s="192"/>
      <c r="AK103" s="34" t="str">
        <f t="shared" si="18"/>
        <v/>
      </c>
      <c r="AL103" s="34" t="str">
        <f t="shared" si="19"/>
        <v/>
      </c>
      <c r="AM103" s="34" t="str">
        <f t="shared" si="20"/>
        <v/>
      </c>
      <c r="AN103" s="34">
        <f t="shared" si="26"/>
        <v>0</v>
      </c>
      <c r="AO103" s="34">
        <f t="shared" si="27"/>
        <v>0</v>
      </c>
      <c r="AP103" s="34">
        <f t="shared" si="28"/>
        <v>0</v>
      </c>
      <c r="AQ103" s="34">
        <f t="shared" si="29"/>
        <v>0</v>
      </c>
      <c r="AR103" s="34"/>
      <c r="AS103" s="34"/>
      <c r="AT103" s="34"/>
      <c r="AX103" s="74" t="str">
        <f t="shared" si="30"/>
        <v>canbeinvalid</v>
      </c>
      <c r="AY103" s="34"/>
      <c r="BA103" s="1"/>
      <c r="BN103" t="str">
        <f t="shared" si="21"/>
        <v/>
      </c>
      <c r="BS103" t="str">
        <f t="shared" si="22"/>
        <v/>
      </c>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row>
    <row r="104" spans="1:158" x14ac:dyDescent="0.2">
      <c r="A104" s="15">
        <f t="shared" si="17"/>
        <v>72</v>
      </c>
      <c r="B104" s="78"/>
      <c r="C104" s="56"/>
      <c r="D104" s="22"/>
      <c r="E104" s="40"/>
      <c r="F104" s="79"/>
      <c r="G104" s="80"/>
      <c r="H104" s="22"/>
      <c r="I104" s="81"/>
      <c r="J104" s="81"/>
      <c r="K104" s="82"/>
      <c r="L104" s="96" t="str">
        <f t="shared" si="31"/>
        <v/>
      </c>
      <c r="M104" s="77"/>
      <c r="N104" s="185" t="str">
        <f t="shared" si="23"/>
        <v/>
      </c>
      <c r="O104" s="56"/>
      <c r="P104" s="82"/>
      <c r="Q104" s="95" t="str">
        <f t="shared" si="24"/>
        <v/>
      </c>
      <c r="R104" s="77"/>
      <c r="S104" s="95" t="str">
        <f t="shared" si="25"/>
        <v/>
      </c>
      <c r="T104" s="56"/>
      <c r="U104" s="55"/>
      <c r="V104" s="55"/>
      <c r="W104" s="55"/>
      <c r="X104" s="55"/>
      <c r="Y104" s="83"/>
      <c r="Z104" s="78"/>
      <c r="AA104" s="23"/>
      <c r="AB104" s="23"/>
      <c r="AC104" s="23"/>
      <c r="AD104" s="23"/>
      <c r="AE104" s="23"/>
      <c r="AF104" s="23"/>
      <c r="AG104" s="56"/>
      <c r="AH104" s="19"/>
      <c r="AI104" s="192"/>
      <c r="AK104" s="34" t="str">
        <f t="shared" si="18"/>
        <v/>
      </c>
      <c r="AL104" s="34" t="str">
        <f t="shared" si="19"/>
        <v/>
      </c>
      <c r="AM104" s="34" t="str">
        <f t="shared" si="20"/>
        <v/>
      </c>
      <c r="AN104" s="34">
        <f t="shared" si="26"/>
        <v>0</v>
      </c>
      <c r="AO104" s="34">
        <f t="shared" si="27"/>
        <v>0</v>
      </c>
      <c r="AP104" s="34">
        <f t="shared" si="28"/>
        <v>0</v>
      </c>
      <c r="AQ104" s="34">
        <f t="shared" si="29"/>
        <v>0</v>
      </c>
      <c r="AR104" s="34"/>
      <c r="AS104" s="34"/>
      <c r="AT104" s="34"/>
      <c r="AX104" s="74" t="str">
        <f t="shared" si="30"/>
        <v>canbeinvalid</v>
      </c>
      <c r="AY104" s="34"/>
      <c r="BA104" s="1"/>
      <c r="BN104" t="str">
        <f t="shared" si="21"/>
        <v/>
      </c>
      <c r="BS104" t="str">
        <f t="shared" si="22"/>
        <v/>
      </c>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row>
    <row r="105" spans="1:158" x14ac:dyDescent="0.2">
      <c r="A105" s="15">
        <f t="shared" si="17"/>
        <v>73</v>
      </c>
      <c r="B105" s="78"/>
      <c r="C105" s="56"/>
      <c r="D105" s="22"/>
      <c r="E105" s="40"/>
      <c r="F105" s="79"/>
      <c r="G105" s="80"/>
      <c r="H105" s="22"/>
      <c r="I105" s="81"/>
      <c r="J105" s="81"/>
      <c r="K105" s="82"/>
      <c r="L105" s="96" t="str">
        <f t="shared" si="31"/>
        <v/>
      </c>
      <c r="M105" s="77"/>
      <c r="N105" s="185" t="str">
        <f t="shared" si="23"/>
        <v/>
      </c>
      <c r="O105" s="56"/>
      <c r="P105" s="82"/>
      <c r="Q105" s="95" t="str">
        <f t="shared" si="24"/>
        <v/>
      </c>
      <c r="R105" s="77"/>
      <c r="S105" s="95" t="str">
        <f t="shared" si="25"/>
        <v/>
      </c>
      <c r="T105" s="56"/>
      <c r="U105" s="55"/>
      <c r="V105" s="55"/>
      <c r="W105" s="55"/>
      <c r="X105" s="55"/>
      <c r="Y105" s="83"/>
      <c r="Z105" s="78"/>
      <c r="AA105" s="23"/>
      <c r="AB105" s="23"/>
      <c r="AC105" s="23"/>
      <c r="AD105" s="23"/>
      <c r="AE105" s="23"/>
      <c r="AF105" s="23"/>
      <c r="AG105" s="56"/>
      <c r="AH105" s="19"/>
      <c r="AI105" s="192"/>
      <c r="AK105" s="34" t="str">
        <f t="shared" si="18"/>
        <v/>
      </c>
      <c r="AL105" s="34" t="str">
        <f t="shared" si="19"/>
        <v/>
      </c>
      <c r="AM105" s="34" t="str">
        <f t="shared" si="20"/>
        <v/>
      </c>
      <c r="AN105" s="34">
        <f t="shared" si="26"/>
        <v>0</v>
      </c>
      <c r="AO105" s="34">
        <f t="shared" si="27"/>
        <v>0</v>
      </c>
      <c r="AP105" s="34">
        <f t="shared" si="28"/>
        <v>0</v>
      </c>
      <c r="AQ105" s="34">
        <f t="shared" si="29"/>
        <v>0</v>
      </c>
      <c r="AR105" s="34"/>
      <c r="AS105" s="34"/>
      <c r="AT105" s="34"/>
      <c r="AX105" s="74" t="str">
        <f t="shared" si="30"/>
        <v>canbeinvalid</v>
      </c>
      <c r="AY105" s="34"/>
      <c r="BA105" s="1"/>
      <c r="BN105" t="str">
        <f t="shared" si="21"/>
        <v/>
      </c>
      <c r="BS105" t="str">
        <f t="shared" si="22"/>
        <v/>
      </c>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row>
    <row r="106" spans="1:158" x14ac:dyDescent="0.2">
      <c r="A106" s="15">
        <f t="shared" si="17"/>
        <v>74</v>
      </c>
      <c r="B106" s="78"/>
      <c r="C106" s="56"/>
      <c r="D106" s="22"/>
      <c r="E106" s="40"/>
      <c r="F106" s="79"/>
      <c r="G106" s="80"/>
      <c r="H106" s="22"/>
      <c r="I106" s="81"/>
      <c r="J106" s="81"/>
      <c r="K106" s="82"/>
      <c r="L106" s="96" t="str">
        <f t="shared" si="31"/>
        <v/>
      </c>
      <c r="M106" s="77"/>
      <c r="N106" s="185" t="str">
        <f t="shared" si="23"/>
        <v/>
      </c>
      <c r="O106" s="56"/>
      <c r="P106" s="82"/>
      <c r="Q106" s="95" t="str">
        <f t="shared" si="24"/>
        <v/>
      </c>
      <c r="R106" s="77"/>
      <c r="S106" s="95" t="str">
        <f t="shared" si="25"/>
        <v/>
      </c>
      <c r="T106" s="56"/>
      <c r="U106" s="55"/>
      <c r="V106" s="55"/>
      <c r="W106" s="55"/>
      <c r="X106" s="55"/>
      <c r="Y106" s="83"/>
      <c r="Z106" s="78"/>
      <c r="AA106" s="23"/>
      <c r="AB106" s="23"/>
      <c r="AC106" s="23"/>
      <c r="AD106" s="23"/>
      <c r="AE106" s="23"/>
      <c r="AF106" s="23"/>
      <c r="AG106" s="56"/>
      <c r="AH106" s="19"/>
      <c r="AI106" s="192"/>
      <c r="AK106" s="34" t="str">
        <f t="shared" si="18"/>
        <v/>
      </c>
      <c r="AL106" s="34" t="str">
        <f t="shared" si="19"/>
        <v/>
      </c>
      <c r="AM106" s="34" t="str">
        <f t="shared" si="20"/>
        <v/>
      </c>
      <c r="AN106" s="34">
        <f t="shared" si="26"/>
        <v>0</v>
      </c>
      <c r="AO106" s="34">
        <f t="shared" si="27"/>
        <v>0</v>
      </c>
      <c r="AP106" s="34">
        <f t="shared" si="28"/>
        <v>0</v>
      </c>
      <c r="AQ106" s="34">
        <f t="shared" si="29"/>
        <v>0</v>
      </c>
      <c r="AR106" s="34"/>
      <c r="AS106" s="34"/>
      <c r="AT106" s="34"/>
      <c r="AX106" s="74" t="str">
        <f t="shared" si="30"/>
        <v>canbeinvalid</v>
      </c>
      <c r="AY106" s="34"/>
      <c r="BA106" s="1"/>
      <c r="BN106" t="str">
        <f t="shared" si="21"/>
        <v/>
      </c>
      <c r="BS106" t="str">
        <f t="shared" si="22"/>
        <v/>
      </c>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row>
    <row r="107" spans="1:158" x14ac:dyDescent="0.2">
      <c r="A107" s="15">
        <f t="shared" si="17"/>
        <v>75</v>
      </c>
      <c r="B107" s="78"/>
      <c r="C107" s="56"/>
      <c r="D107" s="22"/>
      <c r="E107" s="40"/>
      <c r="F107" s="79"/>
      <c r="G107" s="80"/>
      <c r="H107" s="22"/>
      <c r="I107" s="81"/>
      <c r="J107" s="81"/>
      <c r="K107" s="82"/>
      <c r="L107" s="96" t="str">
        <f t="shared" si="31"/>
        <v/>
      </c>
      <c r="M107" s="77"/>
      <c r="N107" s="185" t="str">
        <f t="shared" si="23"/>
        <v/>
      </c>
      <c r="O107" s="56"/>
      <c r="P107" s="82"/>
      <c r="Q107" s="95" t="str">
        <f t="shared" si="24"/>
        <v/>
      </c>
      <c r="R107" s="77"/>
      <c r="S107" s="95" t="str">
        <f t="shared" si="25"/>
        <v/>
      </c>
      <c r="T107" s="56"/>
      <c r="U107" s="55"/>
      <c r="V107" s="55"/>
      <c r="W107" s="55"/>
      <c r="X107" s="55"/>
      <c r="Y107" s="83"/>
      <c r="Z107" s="78"/>
      <c r="AA107" s="23"/>
      <c r="AB107" s="23"/>
      <c r="AC107" s="23"/>
      <c r="AD107" s="23"/>
      <c r="AE107" s="23"/>
      <c r="AF107" s="23"/>
      <c r="AG107" s="56"/>
      <c r="AH107" s="19"/>
      <c r="AI107" s="192"/>
      <c r="AK107" s="34" t="str">
        <f t="shared" si="18"/>
        <v/>
      </c>
      <c r="AL107" s="34" t="str">
        <f t="shared" si="19"/>
        <v/>
      </c>
      <c r="AM107" s="34" t="str">
        <f t="shared" si="20"/>
        <v/>
      </c>
      <c r="AN107" s="34">
        <f t="shared" si="26"/>
        <v>0</v>
      </c>
      <c r="AO107" s="34">
        <f t="shared" si="27"/>
        <v>0</v>
      </c>
      <c r="AP107" s="34">
        <f t="shared" si="28"/>
        <v>0</v>
      </c>
      <c r="AQ107" s="34">
        <f t="shared" si="29"/>
        <v>0</v>
      </c>
      <c r="AR107" s="34"/>
      <c r="AS107" s="34"/>
      <c r="AT107" s="34"/>
      <c r="AX107" s="74" t="str">
        <f t="shared" si="30"/>
        <v>canbeinvalid</v>
      </c>
      <c r="AY107" s="34"/>
      <c r="BA107" s="1"/>
      <c r="BN107" t="str">
        <f t="shared" si="21"/>
        <v/>
      </c>
      <c r="BS107" t="str">
        <f t="shared" si="22"/>
        <v/>
      </c>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row>
    <row r="108" spans="1:158" x14ac:dyDescent="0.2">
      <c r="A108" s="15">
        <f t="shared" si="17"/>
        <v>76</v>
      </c>
      <c r="B108" s="78"/>
      <c r="C108" s="56"/>
      <c r="D108" s="22"/>
      <c r="E108" s="40"/>
      <c r="F108" s="79"/>
      <c r="G108" s="80"/>
      <c r="H108" s="22"/>
      <c r="I108" s="81"/>
      <c r="J108" s="81"/>
      <c r="K108" s="82"/>
      <c r="L108" s="96" t="str">
        <f t="shared" si="31"/>
        <v/>
      </c>
      <c r="M108" s="77"/>
      <c r="N108" s="185" t="str">
        <f t="shared" si="23"/>
        <v/>
      </c>
      <c r="O108" s="56"/>
      <c r="P108" s="82"/>
      <c r="Q108" s="95" t="str">
        <f t="shared" si="24"/>
        <v/>
      </c>
      <c r="R108" s="77"/>
      <c r="S108" s="95" t="str">
        <f t="shared" si="25"/>
        <v/>
      </c>
      <c r="T108" s="56"/>
      <c r="U108" s="55"/>
      <c r="V108" s="55"/>
      <c r="W108" s="55"/>
      <c r="X108" s="55"/>
      <c r="Y108" s="83"/>
      <c r="Z108" s="78"/>
      <c r="AA108" s="23"/>
      <c r="AB108" s="23"/>
      <c r="AC108" s="23"/>
      <c r="AD108" s="23"/>
      <c r="AE108" s="23"/>
      <c r="AF108" s="23"/>
      <c r="AG108" s="56"/>
      <c r="AH108" s="19"/>
      <c r="AI108" s="192"/>
      <c r="AK108" s="34" t="str">
        <f t="shared" si="18"/>
        <v/>
      </c>
      <c r="AL108" s="34" t="str">
        <f t="shared" si="19"/>
        <v/>
      </c>
      <c r="AM108" s="34" t="str">
        <f t="shared" si="20"/>
        <v/>
      </c>
      <c r="AN108" s="34">
        <f t="shared" si="26"/>
        <v>0</v>
      </c>
      <c r="AO108" s="34">
        <f t="shared" si="27"/>
        <v>0</v>
      </c>
      <c r="AP108" s="34">
        <f t="shared" si="28"/>
        <v>0</v>
      </c>
      <c r="AQ108" s="34">
        <f t="shared" si="29"/>
        <v>0</v>
      </c>
      <c r="AR108" s="34"/>
      <c r="AS108" s="34"/>
      <c r="AT108" s="34"/>
      <c r="AX108" s="74" t="str">
        <f t="shared" si="30"/>
        <v>canbeinvalid</v>
      </c>
      <c r="AY108" s="34"/>
      <c r="BA108" s="1"/>
      <c r="BN108" t="str">
        <f t="shared" si="21"/>
        <v/>
      </c>
      <c r="BS108" t="str">
        <f t="shared" si="22"/>
        <v/>
      </c>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row>
    <row r="109" spans="1:158" x14ac:dyDescent="0.2">
      <c r="A109" s="15">
        <f t="shared" si="17"/>
        <v>77</v>
      </c>
      <c r="B109" s="78"/>
      <c r="C109" s="56"/>
      <c r="D109" s="22"/>
      <c r="E109" s="40"/>
      <c r="F109" s="79"/>
      <c r="G109" s="80"/>
      <c r="H109" s="22"/>
      <c r="I109" s="81"/>
      <c r="J109" s="81"/>
      <c r="K109" s="82"/>
      <c r="L109" s="96" t="str">
        <f t="shared" si="31"/>
        <v/>
      </c>
      <c r="M109" s="77"/>
      <c r="N109" s="185" t="str">
        <f t="shared" si="23"/>
        <v/>
      </c>
      <c r="O109" s="56"/>
      <c r="P109" s="82"/>
      <c r="Q109" s="95" t="str">
        <f t="shared" si="24"/>
        <v/>
      </c>
      <c r="R109" s="77"/>
      <c r="S109" s="95" t="str">
        <f t="shared" si="25"/>
        <v/>
      </c>
      <c r="T109" s="56"/>
      <c r="U109" s="55"/>
      <c r="V109" s="55"/>
      <c r="W109" s="55"/>
      <c r="X109" s="55"/>
      <c r="Y109" s="83"/>
      <c r="Z109" s="78"/>
      <c r="AA109" s="23"/>
      <c r="AB109" s="23"/>
      <c r="AC109" s="23"/>
      <c r="AD109" s="23"/>
      <c r="AE109" s="23"/>
      <c r="AF109" s="23"/>
      <c r="AG109" s="56"/>
      <c r="AH109" s="19"/>
      <c r="AI109" s="192"/>
      <c r="AK109" s="34" t="str">
        <f t="shared" si="18"/>
        <v/>
      </c>
      <c r="AL109" s="34" t="str">
        <f t="shared" si="19"/>
        <v/>
      </c>
      <c r="AM109" s="34" t="str">
        <f t="shared" si="20"/>
        <v/>
      </c>
      <c r="AN109" s="34">
        <f t="shared" si="26"/>
        <v>0</v>
      </c>
      <c r="AO109" s="34">
        <f t="shared" si="27"/>
        <v>0</v>
      </c>
      <c r="AP109" s="34">
        <f t="shared" si="28"/>
        <v>0</v>
      </c>
      <c r="AQ109" s="34">
        <f t="shared" si="29"/>
        <v>0</v>
      </c>
      <c r="AR109" s="34"/>
      <c r="AS109" s="34"/>
      <c r="AT109" s="34"/>
      <c r="AX109" s="74" t="str">
        <f t="shared" si="30"/>
        <v>canbeinvalid</v>
      </c>
      <c r="AY109" s="34"/>
      <c r="BA109" s="1"/>
      <c r="BN109" t="str">
        <f t="shared" si="21"/>
        <v/>
      </c>
      <c r="BS109" t="str">
        <f t="shared" si="22"/>
        <v/>
      </c>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row>
    <row r="110" spans="1:158" x14ac:dyDescent="0.2">
      <c r="A110" s="15">
        <f t="shared" ref="A110:A122" si="32">A109+1</f>
        <v>78</v>
      </c>
      <c r="B110" s="78"/>
      <c r="C110" s="56"/>
      <c r="D110" s="22"/>
      <c r="E110" s="40"/>
      <c r="F110" s="79"/>
      <c r="G110" s="80"/>
      <c r="H110" s="22"/>
      <c r="I110" s="81"/>
      <c r="J110" s="81"/>
      <c r="K110" s="82"/>
      <c r="L110" s="96" t="str">
        <f t="shared" si="31"/>
        <v/>
      </c>
      <c r="M110" s="77"/>
      <c r="N110" s="185" t="str">
        <f t="shared" si="23"/>
        <v/>
      </c>
      <c r="O110" s="56"/>
      <c r="P110" s="82"/>
      <c r="Q110" s="95" t="str">
        <f t="shared" si="24"/>
        <v/>
      </c>
      <c r="R110" s="77"/>
      <c r="S110" s="95" t="str">
        <f t="shared" si="25"/>
        <v/>
      </c>
      <c r="T110" s="56"/>
      <c r="U110" s="55"/>
      <c r="V110" s="55"/>
      <c r="W110" s="55"/>
      <c r="X110" s="55"/>
      <c r="Y110" s="83"/>
      <c r="Z110" s="78"/>
      <c r="AA110" s="23"/>
      <c r="AB110" s="23"/>
      <c r="AC110" s="23"/>
      <c r="AD110" s="23"/>
      <c r="AE110" s="23"/>
      <c r="AF110" s="23"/>
      <c r="AG110" s="56"/>
      <c r="AH110" s="19"/>
      <c r="AI110" s="192"/>
      <c r="AK110" s="34" t="str">
        <f t="shared" ref="AK110:AK122" si="33">IF(D110&lt;&gt;"",YEAR(D110),"")</f>
        <v/>
      </c>
      <c r="AL110" s="34" t="str">
        <f t="shared" ref="AL110:AL122" si="34">IF(D110&lt;&gt;"",MONTH(D110),"")</f>
        <v/>
      </c>
      <c r="AM110" s="34" t="str">
        <f t="shared" ref="AM110:AM122" si="35">IF(D110&lt;&gt;"",DAY(D110),"")</f>
        <v/>
      </c>
      <c r="AN110" s="34">
        <f t="shared" si="26"/>
        <v>0</v>
      </c>
      <c r="AO110" s="34">
        <f t="shared" si="27"/>
        <v>0</v>
      </c>
      <c r="AP110" s="34">
        <f t="shared" si="28"/>
        <v>0</v>
      </c>
      <c r="AQ110" s="34">
        <f t="shared" si="29"/>
        <v>0</v>
      </c>
      <c r="AR110" s="34"/>
      <c r="AS110" s="34"/>
      <c r="AT110" s="34"/>
      <c r="AX110" s="74" t="str">
        <f t="shared" si="30"/>
        <v>canbeinvalid</v>
      </c>
      <c r="AY110" s="34"/>
      <c r="BA110" s="1"/>
      <c r="BN110" t="str">
        <f t="shared" si="21"/>
        <v/>
      </c>
      <c r="BS110" t="str">
        <f t="shared" si="22"/>
        <v/>
      </c>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row>
    <row r="111" spans="1:158" x14ac:dyDescent="0.2">
      <c r="A111" s="15">
        <f t="shared" si="32"/>
        <v>79</v>
      </c>
      <c r="B111" s="78"/>
      <c r="C111" s="56"/>
      <c r="D111" s="22"/>
      <c r="E111" s="40"/>
      <c r="F111" s="79"/>
      <c r="G111" s="80"/>
      <c r="H111" s="22"/>
      <c r="I111" s="81"/>
      <c r="J111" s="81"/>
      <c r="K111" s="82"/>
      <c r="L111" s="96" t="str">
        <f t="shared" si="31"/>
        <v/>
      </c>
      <c r="M111" s="77"/>
      <c r="N111" s="185" t="str">
        <f t="shared" si="23"/>
        <v/>
      </c>
      <c r="O111" s="56"/>
      <c r="P111" s="82"/>
      <c r="Q111" s="95" t="str">
        <f t="shared" si="24"/>
        <v/>
      </c>
      <c r="R111" s="77"/>
      <c r="S111" s="95" t="str">
        <f t="shared" si="25"/>
        <v/>
      </c>
      <c r="T111" s="56"/>
      <c r="U111" s="55"/>
      <c r="V111" s="55"/>
      <c r="W111" s="55"/>
      <c r="X111" s="55"/>
      <c r="Y111" s="83"/>
      <c r="Z111" s="78"/>
      <c r="AA111" s="23"/>
      <c r="AB111" s="23"/>
      <c r="AC111" s="23"/>
      <c r="AD111" s="23"/>
      <c r="AE111" s="23"/>
      <c r="AF111" s="23"/>
      <c r="AG111" s="56"/>
      <c r="AH111" s="19"/>
      <c r="AI111" s="192"/>
      <c r="AK111" s="34" t="str">
        <f t="shared" si="33"/>
        <v/>
      </c>
      <c r="AL111" s="34" t="str">
        <f t="shared" si="34"/>
        <v/>
      </c>
      <c r="AM111" s="34" t="str">
        <f t="shared" si="35"/>
        <v/>
      </c>
      <c r="AN111" s="34">
        <f t="shared" si="26"/>
        <v>0</v>
      </c>
      <c r="AO111" s="34">
        <f t="shared" si="27"/>
        <v>0</v>
      </c>
      <c r="AP111" s="34">
        <f t="shared" si="28"/>
        <v>0</v>
      </c>
      <c r="AQ111" s="34">
        <f t="shared" si="29"/>
        <v>0</v>
      </c>
      <c r="AR111" s="34"/>
      <c r="AS111" s="34"/>
      <c r="AT111" s="34"/>
      <c r="AX111" s="74" t="str">
        <f t="shared" si="30"/>
        <v>canbeinvalid</v>
      </c>
      <c r="AY111" s="34"/>
      <c r="BA111" s="1"/>
      <c r="BN111" t="str">
        <f t="shared" si="21"/>
        <v/>
      </c>
      <c r="BS111" t="str">
        <f t="shared" si="22"/>
        <v/>
      </c>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row>
    <row r="112" spans="1:158" x14ac:dyDescent="0.2">
      <c r="A112" s="15">
        <f t="shared" si="32"/>
        <v>80</v>
      </c>
      <c r="B112" s="78"/>
      <c r="C112" s="56"/>
      <c r="D112" s="22"/>
      <c r="E112" s="40"/>
      <c r="F112" s="79"/>
      <c r="G112" s="80"/>
      <c r="H112" s="22"/>
      <c r="I112" s="81"/>
      <c r="J112" s="81"/>
      <c r="K112" s="82"/>
      <c r="L112" s="96" t="str">
        <f t="shared" si="31"/>
        <v/>
      </c>
      <c r="M112" s="77"/>
      <c r="N112" s="185" t="str">
        <f t="shared" si="23"/>
        <v/>
      </c>
      <c r="O112" s="56"/>
      <c r="P112" s="82"/>
      <c r="Q112" s="95" t="str">
        <f t="shared" si="24"/>
        <v/>
      </c>
      <c r="R112" s="77"/>
      <c r="S112" s="95" t="str">
        <f t="shared" si="25"/>
        <v/>
      </c>
      <c r="T112" s="56"/>
      <c r="U112" s="55"/>
      <c r="V112" s="55"/>
      <c r="W112" s="55"/>
      <c r="X112" s="55"/>
      <c r="Y112" s="83"/>
      <c r="Z112" s="78"/>
      <c r="AA112" s="23"/>
      <c r="AB112" s="23"/>
      <c r="AC112" s="23"/>
      <c r="AD112" s="23"/>
      <c r="AE112" s="23"/>
      <c r="AF112" s="23"/>
      <c r="AG112" s="56"/>
      <c r="AH112" s="19"/>
      <c r="AI112" s="192"/>
      <c r="AK112" s="34" t="str">
        <f t="shared" si="33"/>
        <v/>
      </c>
      <c r="AL112" s="34" t="str">
        <f t="shared" si="34"/>
        <v/>
      </c>
      <c r="AM112" s="34" t="str">
        <f t="shared" si="35"/>
        <v/>
      </c>
      <c r="AN112" s="34">
        <f t="shared" si="26"/>
        <v>0</v>
      </c>
      <c r="AO112" s="34">
        <f t="shared" si="27"/>
        <v>0</v>
      </c>
      <c r="AP112" s="34">
        <f t="shared" si="28"/>
        <v>0</v>
      </c>
      <c r="AQ112" s="34">
        <f t="shared" si="29"/>
        <v>0</v>
      </c>
      <c r="AR112" s="34"/>
      <c r="AS112" s="34"/>
      <c r="AT112" s="34"/>
      <c r="AX112" s="74" t="str">
        <f t="shared" si="30"/>
        <v>canbeinvalid</v>
      </c>
      <c r="AY112" s="34"/>
      <c r="BA112" s="1"/>
      <c r="BN112" t="str">
        <f t="shared" si="21"/>
        <v/>
      </c>
      <c r="BS112" t="str">
        <f t="shared" si="22"/>
        <v/>
      </c>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row>
    <row r="113" spans="1:158" x14ac:dyDescent="0.2">
      <c r="A113" s="15">
        <f t="shared" si="32"/>
        <v>81</v>
      </c>
      <c r="B113" s="78"/>
      <c r="C113" s="56"/>
      <c r="D113" s="22"/>
      <c r="E113" s="40"/>
      <c r="F113" s="79"/>
      <c r="G113" s="80"/>
      <c r="H113" s="22"/>
      <c r="I113" s="81"/>
      <c r="J113" s="81"/>
      <c r="K113" s="82"/>
      <c r="L113" s="96" t="str">
        <f t="shared" si="31"/>
        <v/>
      </c>
      <c r="M113" s="77"/>
      <c r="N113" s="185" t="str">
        <f t="shared" si="23"/>
        <v/>
      </c>
      <c r="O113" s="56"/>
      <c r="P113" s="82"/>
      <c r="Q113" s="95" t="str">
        <f t="shared" si="24"/>
        <v/>
      </c>
      <c r="R113" s="77"/>
      <c r="S113" s="95" t="str">
        <f t="shared" si="25"/>
        <v/>
      </c>
      <c r="T113" s="56"/>
      <c r="U113" s="55"/>
      <c r="V113" s="55"/>
      <c r="W113" s="55"/>
      <c r="X113" s="55"/>
      <c r="Y113" s="83"/>
      <c r="Z113" s="78"/>
      <c r="AA113" s="23"/>
      <c r="AB113" s="23"/>
      <c r="AC113" s="23"/>
      <c r="AD113" s="23"/>
      <c r="AE113" s="23"/>
      <c r="AF113" s="23"/>
      <c r="AG113" s="56"/>
      <c r="AH113" s="19"/>
      <c r="AI113" s="192"/>
      <c r="AK113" s="34" t="str">
        <f t="shared" si="33"/>
        <v/>
      </c>
      <c r="AL113" s="34" t="str">
        <f t="shared" si="34"/>
        <v/>
      </c>
      <c r="AM113" s="34" t="str">
        <f t="shared" si="35"/>
        <v/>
      </c>
      <c r="AN113" s="34">
        <f t="shared" si="26"/>
        <v>0</v>
      </c>
      <c r="AO113" s="34">
        <f t="shared" si="27"/>
        <v>0</v>
      </c>
      <c r="AP113" s="34">
        <f t="shared" si="28"/>
        <v>0</v>
      </c>
      <c r="AQ113" s="34">
        <f t="shared" si="29"/>
        <v>0</v>
      </c>
      <c r="AR113" s="34"/>
      <c r="AS113" s="34"/>
      <c r="AT113" s="34"/>
      <c r="AX113" s="74" t="str">
        <f t="shared" si="30"/>
        <v>canbeinvalid</v>
      </c>
      <c r="AY113" s="34"/>
      <c r="BA113" s="1"/>
      <c r="BN113" t="str">
        <f t="shared" si="21"/>
        <v/>
      </c>
      <c r="BS113" t="str">
        <f t="shared" si="22"/>
        <v/>
      </c>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row>
    <row r="114" spans="1:158" x14ac:dyDescent="0.2">
      <c r="A114" s="15">
        <f t="shared" si="32"/>
        <v>82</v>
      </c>
      <c r="B114" s="78"/>
      <c r="C114" s="56"/>
      <c r="D114" s="22"/>
      <c r="E114" s="40"/>
      <c r="F114" s="79"/>
      <c r="G114" s="80"/>
      <c r="H114" s="22"/>
      <c r="I114" s="81"/>
      <c r="J114" s="81"/>
      <c r="K114" s="82"/>
      <c r="L114" s="96" t="str">
        <f t="shared" si="31"/>
        <v/>
      </c>
      <c r="M114" s="77"/>
      <c r="N114" s="185" t="str">
        <f t="shared" si="23"/>
        <v/>
      </c>
      <c r="O114" s="56"/>
      <c r="P114" s="82"/>
      <c r="Q114" s="95" t="str">
        <f t="shared" si="24"/>
        <v/>
      </c>
      <c r="R114" s="77"/>
      <c r="S114" s="95" t="str">
        <f t="shared" si="25"/>
        <v/>
      </c>
      <c r="T114" s="56"/>
      <c r="U114" s="55"/>
      <c r="V114" s="55"/>
      <c r="W114" s="55"/>
      <c r="X114" s="55"/>
      <c r="Y114" s="83"/>
      <c r="Z114" s="78"/>
      <c r="AA114" s="23"/>
      <c r="AB114" s="23"/>
      <c r="AC114" s="23"/>
      <c r="AD114" s="23"/>
      <c r="AE114" s="23"/>
      <c r="AF114" s="23"/>
      <c r="AG114" s="56"/>
      <c r="AH114" s="19"/>
      <c r="AI114" s="192"/>
      <c r="AK114" s="34" t="str">
        <f t="shared" si="33"/>
        <v/>
      </c>
      <c r="AL114" s="34" t="str">
        <f t="shared" si="34"/>
        <v/>
      </c>
      <c r="AM114" s="34" t="str">
        <f t="shared" si="35"/>
        <v/>
      </c>
      <c r="AN114" s="34">
        <f t="shared" si="26"/>
        <v>0</v>
      </c>
      <c r="AO114" s="34">
        <f t="shared" si="27"/>
        <v>0</v>
      </c>
      <c r="AP114" s="34">
        <f t="shared" si="28"/>
        <v>0</v>
      </c>
      <c r="AQ114" s="34">
        <f t="shared" si="29"/>
        <v>0</v>
      </c>
      <c r="AR114" s="34"/>
      <c r="AS114" s="34"/>
      <c r="AT114" s="34"/>
      <c r="AX114" s="74" t="str">
        <f t="shared" si="30"/>
        <v>canbeinvalid</v>
      </c>
      <c r="AY114" s="34"/>
      <c r="BA114" s="1"/>
      <c r="BN114" t="str">
        <f t="shared" si="21"/>
        <v/>
      </c>
      <c r="BS114" t="str">
        <f t="shared" si="22"/>
        <v/>
      </c>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row>
    <row r="115" spans="1:158" x14ac:dyDescent="0.2">
      <c r="A115" s="15">
        <f t="shared" si="32"/>
        <v>83</v>
      </c>
      <c r="B115" s="78"/>
      <c r="C115" s="56"/>
      <c r="D115" s="22"/>
      <c r="E115" s="40"/>
      <c r="F115" s="79"/>
      <c r="G115" s="80"/>
      <c r="H115" s="22"/>
      <c r="I115" s="81"/>
      <c r="J115" s="81"/>
      <c r="K115" s="82"/>
      <c r="L115" s="96" t="str">
        <f t="shared" si="31"/>
        <v/>
      </c>
      <c r="M115" s="77"/>
      <c r="N115" s="185" t="str">
        <f t="shared" si="23"/>
        <v/>
      </c>
      <c r="O115" s="56"/>
      <c r="P115" s="82"/>
      <c r="Q115" s="95" t="str">
        <f t="shared" si="24"/>
        <v/>
      </c>
      <c r="R115" s="77"/>
      <c r="S115" s="95" t="str">
        <f t="shared" si="25"/>
        <v/>
      </c>
      <c r="T115" s="56"/>
      <c r="U115" s="55"/>
      <c r="V115" s="55"/>
      <c r="W115" s="55"/>
      <c r="X115" s="55"/>
      <c r="Y115" s="83"/>
      <c r="Z115" s="78"/>
      <c r="AA115" s="23"/>
      <c r="AB115" s="23"/>
      <c r="AC115" s="23"/>
      <c r="AD115" s="23"/>
      <c r="AE115" s="23"/>
      <c r="AF115" s="23"/>
      <c r="AG115" s="56"/>
      <c r="AH115" s="19"/>
      <c r="AI115" s="192"/>
      <c r="AK115" s="34" t="str">
        <f t="shared" si="33"/>
        <v/>
      </c>
      <c r="AL115" s="34" t="str">
        <f t="shared" si="34"/>
        <v/>
      </c>
      <c r="AM115" s="34" t="str">
        <f t="shared" si="35"/>
        <v/>
      </c>
      <c r="AN115" s="34">
        <f t="shared" si="26"/>
        <v>0</v>
      </c>
      <c r="AO115" s="34">
        <f t="shared" si="27"/>
        <v>0</v>
      </c>
      <c r="AP115" s="34">
        <f t="shared" si="28"/>
        <v>0</v>
      </c>
      <c r="AQ115" s="34">
        <f t="shared" si="29"/>
        <v>0</v>
      </c>
      <c r="AR115" s="34"/>
      <c r="AS115" s="34"/>
      <c r="AT115" s="34"/>
      <c r="AX115" s="74" t="str">
        <f t="shared" si="30"/>
        <v>canbeinvalid</v>
      </c>
      <c r="AY115" s="34"/>
      <c r="BA115" s="1"/>
      <c r="BN115" t="str">
        <f t="shared" si="21"/>
        <v/>
      </c>
      <c r="BS115" t="str">
        <f t="shared" si="22"/>
        <v/>
      </c>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row>
    <row r="116" spans="1:158" x14ac:dyDescent="0.2">
      <c r="A116" s="15">
        <f t="shared" si="32"/>
        <v>84</v>
      </c>
      <c r="B116" s="78"/>
      <c r="C116" s="56"/>
      <c r="D116" s="22"/>
      <c r="E116" s="40"/>
      <c r="F116" s="79"/>
      <c r="G116" s="80"/>
      <c r="H116" s="22"/>
      <c r="I116" s="81"/>
      <c r="J116" s="81"/>
      <c r="K116" s="82"/>
      <c r="L116" s="96" t="str">
        <f t="shared" si="31"/>
        <v/>
      </c>
      <c r="M116" s="77"/>
      <c r="N116" s="185" t="str">
        <f t="shared" si="23"/>
        <v/>
      </c>
      <c r="O116" s="56"/>
      <c r="P116" s="82"/>
      <c r="Q116" s="95" t="str">
        <f t="shared" si="24"/>
        <v/>
      </c>
      <c r="R116" s="77"/>
      <c r="S116" s="95" t="str">
        <f t="shared" si="25"/>
        <v/>
      </c>
      <c r="T116" s="56"/>
      <c r="U116" s="55"/>
      <c r="V116" s="55"/>
      <c r="W116" s="55"/>
      <c r="X116" s="55"/>
      <c r="Y116" s="83"/>
      <c r="Z116" s="78"/>
      <c r="AA116" s="23"/>
      <c r="AB116" s="23"/>
      <c r="AC116" s="23"/>
      <c r="AD116" s="23"/>
      <c r="AE116" s="23"/>
      <c r="AF116" s="23"/>
      <c r="AG116" s="56"/>
      <c r="AH116" s="19"/>
      <c r="AI116" s="192"/>
      <c r="AK116" s="34" t="str">
        <f t="shared" si="33"/>
        <v/>
      </c>
      <c r="AL116" s="34" t="str">
        <f t="shared" si="34"/>
        <v/>
      </c>
      <c r="AM116" s="34" t="str">
        <f t="shared" si="35"/>
        <v/>
      </c>
      <c r="AN116" s="34">
        <f t="shared" si="26"/>
        <v>0</v>
      </c>
      <c r="AO116" s="34">
        <f t="shared" si="27"/>
        <v>0</v>
      </c>
      <c r="AP116" s="34">
        <f t="shared" si="28"/>
        <v>0</v>
      </c>
      <c r="AQ116" s="34">
        <f t="shared" si="29"/>
        <v>0</v>
      </c>
      <c r="AR116" s="34"/>
      <c r="AS116" s="34"/>
      <c r="AT116" s="34"/>
      <c r="AX116" s="74" t="str">
        <f t="shared" si="30"/>
        <v>canbeinvalid</v>
      </c>
      <c r="AY116" s="34"/>
      <c r="BA116" s="1"/>
      <c r="BN116" t="str">
        <f t="shared" si="21"/>
        <v/>
      </c>
      <c r="BS116" t="str">
        <f t="shared" si="22"/>
        <v/>
      </c>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row>
    <row r="117" spans="1:158" x14ac:dyDescent="0.2">
      <c r="A117" s="15">
        <f t="shared" si="32"/>
        <v>85</v>
      </c>
      <c r="B117" s="78"/>
      <c r="C117" s="56"/>
      <c r="D117" s="22"/>
      <c r="E117" s="40"/>
      <c r="F117" s="79"/>
      <c r="G117" s="80"/>
      <c r="H117" s="22"/>
      <c r="I117" s="81"/>
      <c r="J117" s="81"/>
      <c r="K117" s="82"/>
      <c r="L117" s="96" t="str">
        <f t="shared" si="31"/>
        <v/>
      </c>
      <c r="M117" s="77"/>
      <c r="N117" s="185" t="str">
        <f t="shared" si="23"/>
        <v/>
      </c>
      <c r="O117" s="56"/>
      <c r="P117" s="82"/>
      <c r="Q117" s="95" t="str">
        <f t="shared" si="24"/>
        <v/>
      </c>
      <c r="R117" s="77"/>
      <c r="S117" s="95" t="str">
        <f t="shared" si="25"/>
        <v/>
      </c>
      <c r="T117" s="56"/>
      <c r="U117" s="55"/>
      <c r="V117" s="55"/>
      <c r="W117" s="55"/>
      <c r="X117" s="55"/>
      <c r="Y117" s="83"/>
      <c r="Z117" s="78"/>
      <c r="AA117" s="23"/>
      <c r="AB117" s="23"/>
      <c r="AC117" s="23"/>
      <c r="AD117" s="23"/>
      <c r="AE117" s="23"/>
      <c r="AF117" s="23"/>
      <c r="AG117" s="56"/>
      <c r="AH117" s="19"/>
      <c r="AI117" s="192"/>
      <c r="AK117" s="34" t="str">
        <f t="shared" si="33"/>
        <v/>
      </c>
      <c r="AL117" s="34" t="str">
        <f t="shared" si="34"/>
        <v/>
      </c>
      <c r="AM117" s="34" t="str">
        <f t="shared" si="35"/>
        <v/>
      </c>
      <c r="AN117" s="34">
        <f t="shared" si="26"/>
        <v>0</v>
      </c>
      <c r="AO117" s="34">
        <f t="shared" si="27"/>
        <v>0</v>
      </c>
      <c r="AP117" s="34">
        <f t="shared" si="28"/>
        <v>0</v>
      </c>
      <c r="AQ117" s="34">
        <f t="shared" si="29"/>
        <v>0</v>
      </c>
      <c r="AR117" s="34"/>
      <c r="AS117" s="34"/>
      <c r="AT117" s="34"/>
      <c r="AX117" s="74" t="str">
        <f t="shared" si="30"/>
        <v>canbeinvalid</v>
      </c>
      <c r="AY117" s="34"/>
      <c r="BA117" s="1"/>
      <c r="BN117" t="str">
        <f t="shared" si="21"/>
        <v/>
      </c>
      <c r="BS117" t="str">
        <f t="shared" si="22"/>
        <v/>
      </c>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row>
    <row r="118" spans="1:158" x14ac:dyDescent="0.2">
      <c r="A118" s="15">
        <f t="shared" si="32"/>
        <v>86</v>
      </c>
      <c r="B118" s="78"/>
      <c r="C118" s="56"/>
      <c r="D118" s="22"/>
      <c r="E118" s="40"/>
      <c r="F118" s="79"/>
      <c r="G118" s="80"/>
      <c r="H118" s="22"/>
      <c r="I118" s="81"/>
      <c r="J118" s="81"/>
      <c r="K118" s="82"/>
      <c r="L118" s="96" t="str">
        <f t="shared" si="31"/>
        <v/>
      </c>
      <c r="M118" s="77"/>
      <c r="N118" s="185" t="str">
        <f t="shared" si="23"/>
        <v/>
      </c>
      <c r="O118" s="56"/>
      <c r="P118" s="82"/>
      <c r="Q118" s="95" t="str">
        <f t="shared" si="24"/>
        <v/>
      </c>
      <c r="R118" s="77"/>
      <c r="S118" s="95" t="str">
        <f t="shared" si="25"/>
        <v/>
      </c>
      <c r="T118" s="56"/>
      <c r="U118" s="55"/>
      <c r="V118" s="55"/>
      <c r="W118" s="55"/>
      <c r="X118" s="55"/>
      <c r="Y118" s="83"/>
      <c r="Z118" s="78"/>
      <c r="AA118" s="23"/>
      <c r="AB118" s="23"/>
      <c r="AC118" s="23"/>
      <c r="AD118" s="23"/>
      <c r="AE118" s="23"/>
      <c r="AF118" s="23"/>
      <c r="AG118" s="56"/>
      <c r="AH118" s="19"/>
      <c r="AI118" s="192"/>
      <c r="AK118" s="34" t="str">
        <f t="shared" si="33"/>
        <v/>
      </c>
      <c r="AL118" s="34" t="str">
        <f t="shared" si="34"/>
        <v/>
      </c>
      <c r="AM118" s="34" t="str">
        <f t="shared" si="35"/>
        <v/>
      </c>
      <c r="AN118" s="34">
        <f t="shared" si="26"/>
        <v>0</v>
      </c>
      <c r="AO118" s="34">
        <f t="shared" si="27"/>
        <v>0</v>
      </c>
      <c r="AP118" s="34">
        <f t="shared" si="28"/>
        <v>0</v>
      </c>
      <c r="AQ118" s="34">
        <f t="shared" si="29"/>
        <v>0</v>
      </c>
      <c r="AR118" s="34"/>
      <c r="AS118" s="34"/>
      <c r="AT118" s="34"/>
      <c r="AX118" s="74" t="str">
        <f t="shared" si="30"/>
        <v>canbeinvalid</v>
      </c>
      <c r="AY118" s="34"/>
      <c r="BA118" s="1"/>
      <c r="BN118" t="str">
        <f t="shared" si="21"/>
        <v/>
      </c>
      <c r="BS118" t="str">
        <f t="shared" si="22"/>
        <v/>
      </c>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row>
    <row r="119" spans="1:158" x14ac:dyDescent="0.2">
      <c r="A119" s="15">
        <f t="shared" si="32"/>
        <v>87</v>
      </c>
      <c r="B119" s="78"/>
      <c r="C119" s="56"/>
      <c r="D119" s="22"/>
      <c r="E119" s="40"/>
      <c r="F119" s="79"/>
      <c r="G119" s="80"/>
      <c r="H119" s="22"/>
      <c r="I119" s="81"/>
      <c r="J119" s="81"/>
      <c r="K119" s="82"/>
      <c r="L119" s="96" t="str">
        <f t="shared" si="31"/>
        <v/>
      </c>
      <c r="M119" s="77"/>
      <c r="N119" s="185" t="str">
        <f t="shared" si="23"/>
        <v/>
      </c>
      <c r="O119" s="56"/>
      <c r="P119" s="82"/>
      <c r="Q119" s="95" t="str">
        <f t="shared" si="24"/>
        <v/>
      </c>
      <c r="R119" s="77"/>
      <c r="S119" s="95" t="str">
        <f t="shared" si="25"/>
        <v/>
      </c>
      <c r="T119" s="56"/>
      <c r="U119" s="55"/>
      <c r="V119" s="55"/>
      <c r="W119" s="55"/>
      <c r="X119" s="55"/>
      <c r="Y119" s="83"/>
      <c r="Z119" s="78"/>
      <c r="AA119" s="23"/>
      <c r="AB119" s="23"/>
      <c r="AC119" s="23"/>
      <c r="AD119" s="23"/>
      <c r="AE119" s="23"/>
      <c r="AF119" s="23"/>
      <c r="AG119" s="56"/>
      <c r="AH119" s="19"/>
      <c r="AI119" s="192"/>
      <c r="AK119" s="34" t="str">
        <f t="shared" si="33"/>
        <v/>
      </c>
      <c r="AL119" s="34" t="str">
        <f t="shared" si="34"/>
        <v/>
      </c>
      <c r="AM119" s="34" t="str">
        <f t="shared" si="35"/>
        <v/>
      </c>
      <c r="AN119" s="34">
        <f t="shared" si="26"/>
        <v>0</v>
      </c>
      <c r="AO119" s="34">
        <f t="shared" si="27"/>
        <v>0</v>
      </c>
      <c r="AP119" s="34">
        <f t="shared" si="28"/>
        <v>0</v>
      </c>
      <c r="AQ119" s="34">
        <f t="shared" si="29"/>
        <v>0</v>
      </c>
      <c r="AR119" s="34"/>
      <c r="AS119" s="34"/>
      <c r="AT119" s="34"/>
      <c r="AX119" s="74" t="str">
        <f t="shared" si="30"/>
        <v>canbeinvalid</v>
      </c>
      <c r="AY119" s="34"/>
      <c r="BA119" s="1"/>
      <c r="BN119" t="str">
        <f t="shared" si="21"/>
        <v/>
      </c>
      <c r="BS119" t="str">
        <f t="shared" si="22"/>
        <v/>
      </c>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row>
    <row r="120" spans="1:158" x14ac:dyDescent="0.2">
      <c r="A120" s="15">
        <f t="shared" si="32"/>
        <v>88</v>
      </c>
      <c r="B120" s="78"/>
      <c r="C120" s="56"/>
      <c r="D120" s="22"/>
      <c r="E120" s="40"/>
      <c r="F120" s="79"/>
      <c r="G120" s="80"/>
      <c r="H120" s="22"/>
      <c r="I120" s="81"/>
      <c r="J120" s="81"/>
      <c r="K120" s="82"/>
      <c r="L120" s="96" t="str">
        <f t="shared" si="31"/>
        <v/>
      </c>
      <c r="M120" s="77"/>
      <c r="N120" s="185" t="str">
        <f t="shared" si="23"/>
        <v/>
      </c>
      <c r="O120" s="56"/>
      <c r="P120" s="82"/>
      <c r="Q120" s="95" t="str">
        <f t="shared" si="24"/>
        <v/>
      </c>
      <c r="R120" s="77"/>
      <c r="S120" s="95" t="str">
        <f t="shared" si="25"/>
        <v/>
      </c>
      <c r="T120" s="56"/>
      <c r="U120" s="55"/>
      <c r="V120" s="55"/>
      <c r="W120" s="55"/>
      <c r="X120" s="55"/>
      <c r="Y120" s="83"/>
      <c r="Z120" s="78"/>
      <c r="AA120" s="23"/>
      <c r="AB120" s="23"/>
      <c r="AC120" s="23"/>
      <c r="AD120" s="23"/>
      <c r="AE120" s="23"/>
      <c r="AF120" s="23"/>
      <c r="AG120" s="56"/>
      <c r="AH120" s="19"/>
      <c r="AI120" s="192"/>
      <c r="AK120" s="34" t="str">
        <f t="shared" si="33"/>
        <v/>
      </c>
      <c r="AL120" s="34" t="str">
        <f t="shared" si="34"/>
        <v/>
      </c>
      <c r="AM120" s="34" t="str">
        <f t="shared" si="35"/>
        <v/>
      </c>
      <c r="AN120" s="34">
        <f t="shared" si="26"/>
        <v>0</v>
      </c>
      <c r="AO120" s="34">
        <f t="shared" si="27"/>
        <v>0</v>
      </c>
      <c r="AP120" s="34">
        <f t="shared" si="28"/>
        <v>0</v>
      </c>
      <c r="AQ120" s="34">
        <f t="shared" si="29"/>
        <v>0</v>
      </c>
      <c r="AR120" s="34"/>
      <c r="AS120" s="34"/>
      <c r="AT120" s="34"/>
      <c r="AX120" s="74" t="str">
        <f t="shared" si="30"/>
        <v>canbeinvalid</v>
      </c>
      <c r="AY120" s="34"/>
      <c r="BA120" s="1"/>
      <c r="BN120" t="str">
        <f t="shared" si="21"/>
        <v/>
      </c>
      <c r="BS120" t="str">
        <f t="shared" si="22"/>
        <v/>
      </c>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row>
    <row r="121" spans="1:158" x14ac:dyDescent="0.2">
      <c r="A121" s="15">
        <f t="shared" si="32"/>
        <v>89</v>
      </c>
      <c r="B121" s="78"/>
      <c r="C121" s="56"/>
      <c r="D121" s="22"/>
      <c r="E121" s="40"/>
      <c r="F121" s="79"/>
      <c r="G121" s="80"/>
      <c r="H121" s="22"/>
      <c r="I121" s="81"/>
      <c r="J121" s="81"/>
      <c r="K121" s="82"/>
      <c r="L121" s="96" t="str">
        <f t="shared" si="31"/>
        <v/>
      </c>
      <c r="M121" s="77"/>
      <c r="N121" s="185" t="str">
        <f t="shared" si="23"/>
        <v/>
      </c>
      <c r="O121" s="56"/>
      <c r="P121" s="82"/>
      <c r="Q121" s="95" t="str">
        <f t="shared" si="24"/>
        <v/>
      </c>
      <c r="R121" s="77"/>
      <c r="S121" s="95" t="str">
        <f t="shared" si="25"/>
        <v/>
      </c>
      <c r="T121" s="56"/>
      <c r="U121" s="55"/>
      <c r="V121" s="55"/>
      <c r="W121" s="55"/>
      <c r="X121" s="55"/>
      <c r="Y121" s="83"/>
      <c r="Z121" s="78"/>
      <c r="AA121" s="23"/>
      <c r="AB121" s="23"/>
      <c r="AC121" s="23"/>
      <c r="AD121" s="23"/>
      <c r="AE121" s="23"/>
      <c r="AF121" s="23"/>
      <c r="AG121" s="56"/>
      <c r="AH121" s="19"/>
      <c r="AI121" s="192"/>
      <c r="AK121" s="34" t="str">
        <f t="shared" si="33"/>
        <v/>
      </c>
      <c r="AL121" s="34" t="str">
        <f t="shared" si="34"/>
        <v/>
      </c>
      <c r="AM121" s="34" t="str">
        <f t="shared" si="35"/>
        <v/>
      </c>
      <c r="AN121" s="34">
        <f t="shared" si="26"/>
        <v>0</v>
      </c>
      <c r="AO121" s="34">
        <f t="shared" si="27"/>
        <v>0</v>
      </c>
      <c r="AP121" s="34">
        <f t="shared" si="28"/>
        <v>0</v>
      </c>
      <c r="AQ121" s="34">
        <f t="shared" si="29"/>
        <v>0</v>
      </c>
      <c r="AR121" s="34"/>
      <c r="AS121" s="34"/>
      <c r="AT121" s="34"/>
      <c r="AX121" s="74" t="str">
        <f t="shared" si="30"/>
        <v>canbeinvalid</v>
      </c>
      <c r="AY121" s="34"/>
      <c r="BA121" s="1"/>
      <c r="BN121" t="str">
        <f t="shared" si="21"/>
        <v/>
      </c>
      <c r="BS121" t="str">
        <f t="shared" si="22"/>
        <v/>
      </c>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row>
    <row r="122" spans="1:158" x14ac:dyDescent="0.2">
      <c r="A122" s="15">
        <f t="shared" si="32"/>
        <v>90</v>
      </c>
      <c r="B122" s="78"/>
      <c r="C122" s="56"/>
      <c r="D122" s="22"/>
      <c r="E122" s="40"/>
      <c r="F122" s="79"/>
      <c r="G122" s="80"/>
      <c r="H122" s="22"/>
      <c r="I122" s="81"/>
      <c r="J122" s="81"/>
      <c r="K122" s="82"/>
      <c r="L122" s="96" t="str">
        <f t="shared" si="31"/>
        <v/>
      </c>
      <c r="M122" s="77"/>
      <c r="N122" s="185" t="str">
        <f t="shared" si="23"/>
        <v/>
      </c>
      <c r="O122" s="56"/>
      <c r="P122" s="82"/>
      <c r="Q122" s="95" t="str">
        <f t="shared" si="24"/>
        <v/>
      </c>
      <c r="R122" s="77"/>
      <c r="S122" s="95" t="str">
        <f t="shared" si="25"/>
        <v/>
      </c>
      <c r="T122" s="56"/>
      <c r="U122" s="55"/>
      <c r="V122" s="55"/>
      <c r="W122" s="55"/>
      <c r="X122" s="55"/>
      <c r="Y122" s="83"/>
      <c r="Z122" s="78"/>
      <c r="AA122" s="23"/>
      <c r="AB122" s="23"/>
      <c r="AC122" s="23"/>
      <c r="AD122" s="23"/>
      <c r="AE122" s="23"/>
      <c r="AF122" s="23"/>
      <c r="AG122" s="56"/>
      <c r="AH122" s="19"/>
      <c r="AI122" s="192"/>
      <c r="AK122" s="34" t="str">
        <f t="shared" si="33"/>
        <v/>
      </c>
      <c r="AL122" s="34" t="str">
        <f t="shared" si="34"/>
        <v/>
      </c>
      <c r="AM122" s="34" t="str">
        <f t="shared" si="35"/>
        <v/>
      </c>
      <c r="AN122" s="34">
        <f t="shared" si="26"/>
        <v>0</v>
      </c>
      <c r="AO122" s="34">
        <f t="shared" si="27"/>
        <v>0</v>
      </c>
      <c r="AP122" s="34">
        <f t="shared" si="28"/>
        <v>0</v>
      </c>
      <c r="AQ122" s="34">
        <f t="shared" si="29"/>
        <v>0</v>
      </c>
      <c r="AR122" s="34"/>
      <c r="AS122" s="34"/>
      <c r="AT122" s="34"/>
      <c r="AX122" s="74" t="str">
        <f t="shared" si="30"/>
        <v>canbeinvalid</v>
      </c>
      <c r="AY122" s="34"/>
      <c r="BA122" s="1"/>
      <c r="BN122" t="str">
        <f t="shared" si="21"/>
        <v/>
      </c>
      <c r="BS122" t="str">
        <f t="shared" si="22"/>
        <v/>
      </c>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row>
    <row r="123" spans="1:158" x14ac:dyDescent="0.2">
      <c r="A123" s="108"/>
      <c r="B123" s="108"/>
      <c r="C123" s="108"/>
      <c r="D123" s="108"/>
      <c r="E123" s="108"/>
      <c r="F123" s="108"/>
      <c r="G123" s="108"/>
      <c r="H123" s="108"/>
      <c r="I123" s="108"/>
      <c r="J123" s="108"/>
      <c r="K123" s="108"/>
      <c r="L123" s="108"/>
      <c r="M123" s="108"/>
      <c r="N123" s="108"/>
      <c r="O123" s="108"/>
      <c r="P123" s="108"/>
      <c r="Q123" s="108"/>
      <c r="R123" s="108"/>
      <c r="S123" s="108"/>
      <c r="T123" s="108"/>
      <c r="U123" s="198"/>
      <c r="V123" s="198"/>
      <c r="W123" s="198"/>
      <c r="X123" s="198"/>
      <c r="Y123" s="108"/>
      <c r="Z123" s="108"/>
      <c r="AA123" s="108"/>
      <c r="AB123" s="108"/>
      <c r="AC123" s="108"/>
      <c r="AD123" s="108"/>
      <c r="AE123" s="108"/>
      <c r="AF123" s="108"/>
      <c r="AG123" s="108"/>
      <c r="AH123" s="108"/>
      <c r="AI123" s="107"/>
    </row>
    <row r="124" spans="1:158"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row r="130" spans="3:78" x14ac:dyDescent="0.2">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4"/>
      <c r="AG130" s="4"/>
      <c r="AH130" s="4"/>
      <c r="AI130" s="4"/>
      <c r="AJ130" s="4"/>
      <c r="AK130" s="4"/>
      <c r="AL130" s="4"/>
      <c r="AM130" s="4"/>
      <c r="AN130" s="4"/>
      <c r="AO130" s="4"/>
      <c r="AP130" s="4"/>
      <c r="AQ130" s="4"/>
      <c r="AR130" s="4"/>
      <c r="AS130" s="4"/>
      <c r="AT130" s="4"/>
      <c r="AU130" s="4"/>
      <c r="AV130" s="4"/>
      <c r="AW130" s="4"/>
      <c r="AX130" s="2"/>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row>
    <row r="131" spans="3:78" x14ac:dyDescent="0.2">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4"/>
      <c r="AG131" s="4"/>
      <c r="AH131" s="4"/>
      <c r="AI131" s="4"/>
      <c r="AJ131" s="4"/>
      <c r="AK131" s="4"/>
      <c r="AL131" s="4"/>
      <c r="AM131" s="4"/>
      <c r="AN131" s="4"/>
      <c r="AO131" s="4"/>
      <c r="AP131" s="4"/>
      <c r="AQ131" s="4"/>
      <c r="AR131" s="4"/>
      <c r="AS131" s="4"/>
      <c r="AT131" s="4"/>
      <c r="AU131" s="4"/>
      <c r="AV131" s="4"/>
      <c r="AW131" s="4"/>
      <c r="AX131" s="2"/>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row>
    <row r="132" spans="3:78" x14ac:dyDescent="0.2">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4"/>
      <c r="AG132" s="4"/>
      <c r="AH132" s="4"/>
      <c r="AI132" s="4"/>
      <c r="AJ132" s="4"/>
      <c r="AK132" s="4"/>
      <c r="AL132" s="4"/>
      <c r="AM132" s="4"/>
      <c r="AN132" s="4"/>
      <c r="AO132" s="4"/>
      <c r="AP132" s="4"/>
      <c r="AQ132" s="4"/>
      <c r="AR132" s="4"/>
      <c r="AS132" s="4"/>
      <c r="AT132" s="4"/>
      <c r="AU132" s="4"/>
      <c r="AV132" s="4"/>
      <c r="AW132" s="4"/>
      <c r="AX132" s="2"/>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row>
  </sheetData>
  <sheetProtection selectLockedCells="1"/>
  <mergeCells count="26">
    <mergeCell ref="A7:AH7"/>
    <mergeCell ref="A2:AH2"/>
    <mergeCell ref="A3:AH3"/>
    <mergeCell ref="A4:AH4"/>
    <mergeCell ref="A5:AH5"/>
    <mergeCell ref="A6:AH6"/>
    <mergeCell ref="A25:AH25"/>
    <mergeCell ref="AF11:AG11"/>
    <mergeCell ref="AF12:AG12"/>
    <mergeCell ref="AF13:AG13"/>
    <mergeCell ref="AF14:AG14"/>
    <mergeCell ref="AE9:AF9"/>
    <mergeCell ref="O11:P11"/>
    <mergeCell ref="G14:J14"/>
    <mergeCell ref="G19:P22"/>
    <mergeCell ref="Q21:Z22"/>
    <mergeCell ref="K15:P15"/>
    <mergeCell ref="Q19:Z20"/>
    <mergeCell ref="G13:J13"/>
    <mergeCell ref="K16:P16"/>
    <mergeCell ref="K17:P17"/>
    <mergeCell ref="K18:Q18"/>
    <mergeCell ref="G11:J11"/>
    <mergeCell ref="G12:J12"/>
    <mergeCell ref="AA11:AD11"/>
    <mergeCell ref="AA12:AD21"/>
  </mergeCells>
  <phoneticPr fontId="2" type="noConversion"/>
  <conditionalFormatting sqref="M33:M122 R33:R122 O33:O122 T33:T122">
    <cfRule type="expression" dxfId="190" priority="3" stopIfTrue="1">
      <formula>$C33="initial"</formula>
    </cfRule>
  </conditionalFormatting>
  <conditionalFormatting sqref="K33:K122 P33:P122">
    <cfRule type="expression" dxfId="189" priority="4" stopIfTrue="1">
      <formula>$C33="final"</formula>
    </cfRule>
  </conditionalFormatting>
  <conditionalFormatting sqref="AB33:AB122">
    <cfRule type="expression" dxfId="188" priority="5" stopIfTrue="1">
      <formula>$AX33="cantbeinvalid"</formula>
    </cfRule>
  </conditionalFormatting>
  <conditionalFormatting sqref="Z13:Z17 U9">
    <cfRule type="expression" dxfId="187" priority="6" stopIfTrue="1">
      <formula>$X9&lt;&gt;""</formula>
    </cfRule>
    <cfRule type="expression" dxfId="186" priority="7" stopIfTrue="1">
      <formula>$X9=""</formula>
    </cfRule>
  </conditionalFormatting>
  <conditionalFormatting sqref="T14:T17">
    <cfRule type="expression" dxfId="185" priority="8" stopIfTrue="1">
      <formula>$R14&lt;&gt;""</formula>
    </cfRule>
    <cfRule type="expression" dxfId="184" priority="9" stopIfTrue="1">
      <formula>$R14=""</formula>
    </cfRule>
  </conditionalFormatting>
  <conditionalFormatting sqref="R18:T18 Q19 V18:X18">
    <cfRule type="cellIs" dxfId="183" priority="10" stopIfTrue="1" operator="notEqual">
      <formula>""""""</formula>
    </cfRule>
  </conditionalFormatting>
  <conditionalFormatting sqref="P14">
    <cfRule type="expression" priority="11" stopIfTrue="1">
      <formula>$K$14&lt;&gt;""</formula>
    </cfRule>
    <cfRule type="expression" dxfId="182" priority="12" stopIfTrue="1">
      <formula>$K$14=""</formula>
    </cfRule>
  </conditionalFormatting>
  <dataValidations count="12">
    <dataValidation type="date" operator="greaterThan" allowBlank="1" showInputMessage="1" showErrorMessage="1" error="Start date for this period must be greater than end date for previous period" sqref="Q14 AE13" xr:uid="{00000000-0002-0000-0000-000000000000}">
      <formula1>O13</formula1>
    </dataValidation>
    <dataValidation type="date" operator="greaterThan" allowBlank="1" showInputMessage="1" showErrorMessage="1" error="End date must be greater than start date" sqref="S14 AG13" xr:uid="{00000000-0002-0000-0000-000001000000}">
      <formula1>Q13</formula1>
    </dataValidation>
    <dataValidation type="date" operator="greaterThan" allowBlank="1" showInputMessage="1" showErrorMessage="1" error="End date must be greater than start date" sqref="J15" xr:uid="{00000000-0002-0000-0000-000002000000}">
      <formula1>$T15</formula1>
    </dataValidation>
    <dataValidation type="list" allowBlank="1" showInputMessage="1" showErrorMessage="1" sqref="AB33:AB122" xr:uid="{00000000-0002-0000-0000-000003000000}">
      <formula1>INDIRECT($AX33)</formula1>
    </dataValidation>
    <dataValidation showInputMessage="1" showErrorMessage="1" sqref="AC33:AF122" xr:uid="{00000000-0002-0000-0000-000004000000}"/>
    <dataValidation type="list" allowBlank="1" showInputMessage="1" showErrorMessage="1" sqref="I27" xr:uid="{00000000-0002-0000-0000-000005000000}">
      <formula1>$AU$40:$AU$41</formula1>
    </dataValidation>
    <dataValidation type="list" allowBlank="1" showInputMessage="1" showErrorMessage="1" sqref="F33:F122 T11:T12" xr:uid="{00000000-0002-0000-0000-000006000000}">
      <formula1>$AT$38:$AT$42</formula1>
    </dataValidation>
    <dataValidation type="list" allowBlank="1" showInputMessage="1" showErrorMessage="1" sqref="C33:C122" xr:uid="{00000000-0002-0000-0000-000007000000}">
      <formula1>RESULTTYPE</formula1>
    </dataValidation>
    <dataValidation type="list" allowBlank="1" showInputMessage="1" showErrorMessage="1" sqref="P13 O33:O122 T33:T122" xr:uid="{00000000-0002-0000-0000-000008000000}">
      <formula1>$AU$38:$AU$39</formula1>
    </dataValidation>
    <dataValidation type="date" operator="greaterThan" allowBlank="1" showInputMessage="1" showErrorMessage="1" error="Please enter a date" sqref="H15" xr:uid="{00000000-0002-0000-0000-000009000000}">
      <formula1>1</formula1>
    </dataValidation>
    <dataValidation type="whole" operator="greaterThanOrEqual" allowBlank="1" showInputMessage="1" showErrorMessage="1" error="Please enter a number" sqref="P12" xr:uid="{00000000-0002-0000-0000-00000A000000}">
      <formula1>0</formula1>
    </dataValidation>
    <dataValidation type="textLength" operator="equal" allowBlank="1" showInputMessage="1" showErrorMessage="1" error="Engine Family Name must be 12 characters long" prompt="Please enter a 12 character Engine Family Name" sqref="O11:P11" xr:uid="{00000000-0002-0000-0000-00000B000000}">
      <formula1>12</formula1>
    </dataValidation>
  </dataValidations>
  <pageMargins left="0.25" right="0.25" top="0.5" bottom="0.5" header="0.5" footer="0.5"/>
  <pageSetup scale="44"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L135"/>
  <sheetViews>
    <sheetView showGridLines="0" zoomScale="85" zoomScaleNormal="100" workbookViewId="0">
      <selection activeCell="AI14" sqref="AI14:AJ17"/>
    </sheetView>
  </sheetViews>
  <sheetFormatPr defaultRowHeight="12.9" x14ac:dyDescent="0.2"/>
  <cols>
    <col min="1" max="1" width="1.25" customWidth="1"/>
    <col min="2" max="2" width="7.625" customWidth="1"/>
    <col min="3" max="3" width="8.25" customWidth="1"/>
    <col min="4" max="8" width="10.875" customWidth="1"/>
    <col min="9" max="9" width="12.75" customWidth="1"/>
    <col min="10" max="11" width="10.875" customWidth="1"/>
    <col min="12" max="12" width="11.375" customWidth="1"/>
    <col min="13" max="13" width="10.875" customWidth="1"/>
    <col min="14" max="14" width="11.125" customWidth="1"/>
    <col min="15" max="16" width="10.875" customWidth="1"/>
    <col min="19" max="19" width="12.75" bestFit="1" customWidth="1"/>
    <col min="20" max="20" width="10.125" customWidth="1"/>
    <col min="22" max="28" width="0" hidden="1" customWidth="1"/>
    <col min="29" max="29" width="10.625" hidden="1" customWidth="1"/>
    <col min="30" max="31" width="0" hidden="1" customWidth="1"/>
    <col min="32" max="32" width="2.75" customWidth="1"/>
    <col min="35" max="35" width="11.75" customWidth="1"/>
    <col min="36" max="36" width="11.375" customWidth="1"/>
    <col min="37" max="37" width="5.375" customWidth="1"/>
    <col min="38" max="38" width="12.75" customWidth="1"/>
    <col min="39" max="90" width="12.75" hidden="1" customWidth="1"/>
    <col min="91" max="91" width="12.75" customWidth="1"/>
  </cols>
  <sheetData>
    <row r="1" spans="1:88" s="98" customFormat="1" ht="15.65" x14ac:dyDescent="0.25">
      <c r="A1" s="191"/>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87"/>
    </row>
    <row r="2" spans="1:88" s="98" customFormat="1" ht="17.350000000000001" customHeight="1" x14ac:dyDescent="0.3">
      <c r="A2" s="256" t="s">
        <v>149</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187"/>
    </row>
    <row r="3" spans="1:88" s="98" customFormat="1" ht="21.1" x14ac:dyDescent="0.35">
      <c r="A3" s="257" t="s">
        <v>162</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187"/>
    </row>
    <row r="4" spans="1:88" s="98" customFormat="1" ht="19.55" customHeight="1" x14ac:dyDescent="0.3">
      <c r="A4" s="256" t="s">
        <v>150</v>
      </c>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187"/>
    </row>
    <row r="5" spans="1:88" s="98" customFormat="1" ht="10.050000000000001" customHeight="1" x14ac:dyDescent="0.2">
      <c r="A5" s="255"/>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187"/>
    </row>
    <row r="6" spans="1:88" s="98" customFormat="1" ht="19.55" customHeight="1" x14ac:dyDescent="0.35">
      <c r="A6" s="258" t="s">
        <v>153</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187"/>
    </row>
    <row r="7" spans="1:88" s="98" customFormat="1" ht="26.35" customHeight="1" x14ac:dyDescent="0.2">
      <c r="A7" s="255" t="s">
        <v>168</v>
      </c>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187"/>
    </row>
    <row r="8" spans="1:88" ht="7.5" customHeigh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7"/>
    </row>
    <row r="9" spans="1:88" s="98" customFormat="1" ht="18.350000000000001" x14ac:dyDescent="0.3">
      <c r="A9" s="247" t="s">
        <v>158</v>
      </c>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187"/>
    </row>
    <row r="10" spans="1:88" ht="4.0999999999999996"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7"/>
    </row>
    <row r="11" spans="1:88" ht="2.25" customHeight="1" x14ac:dyDescent="0.3">
      <c r="A11" s="10"/>
      <c r="B11" s="135"/>
      <c r="C11" s="136"/>
      <c r="D11" s="10"/>
      <c r="E11" s="10"/>
      <c r="F11" s="10"/>
      <c r="G11" s="137"/>
      <c r="H11" s="10"/>
      <c r="I11" s="10"/>
      <c r="J11" s="10"/>
      <c r="K11" s="10"/>
      <c r="L11" s="10"/>
      <c r="M11" s="10"/>
      <c r="N11" s="10"/>
      <c r="O11" s="10"/>
      <c r="P11" s="10"/>
      <c r="Q11" s="59"/>
      <c r="R11" s="10"/>
      <c r="S11" s="10"/>
      <c r="T11" s="59"/>
      <c r="U11" s="59"/>
      <c r="V11" s="10"/>
      <c r="W11" s="10"/>
      <c r="X11" s="10"/>
      <c r="Y11" s="10"/>
      <c r="Z11" s="10"/>
      <c r="AA11" s="10"/>
      <c r="AB11" s="10"/>
      <c r="AC11" s="10"/>
      <c r="AD11" s="10"/>
      <c r="AE11" s="10"/>
      <c r="AF11" s="10"/>
      <c r="AG11" s="10"/>
      <c r="AH11" s="10"/>
      <c r="AI11" s="10"/>
      <c r="AJ11" s="10"/>
      <c r="AK11" s="10"/>
      <c r="AL11" s="107"/>
      <c r="CA11" s="67" t="s">
        <v>119</v>
      </c>
      <c r="CB11" s="68">
        <f>'Submission Template'!$O$11</f>
        <v>0</v>
      </c>
      <c r="CC11" s="67"/>
      <c r="CD11" s="67"/>
      <c r="CE11" s="67"/>
      <c r="CF11" s="67">
        <f>IF(AND('Submission Template'!C33="final",'Submission Template'!AB33="yes"),1,0)</f>
        <v>0</v>
      </c>
      <c r="CG11" s="67" t="str">
        <f>IF(AND('Submission Template'!$C33="final",'Submission Template'!$O33="yes",'Submission Template'!$AB33&lt;&gt;"yes"),$D37,"")</f>
        <v/>
      </c>
      <c r="CH11" s="67" t="str">
        <f>IF(AND('Submission Template'!$C33="final",'Submission Template'!$O33="yes",'Submission Template'!$AB33&lt;&gt;"yes"),$C37,"")</f>
        <v/>
      </c>
      <c r="CI11" s="67" t="str">
        <f>IF(AND('Submission Template'!$C33="final",'Submission Template'!$T33="yes",'Submission Template'!$AB33&lt;&gt;"yes"),$N37,"")</f>
        <v/>
      </c>
      <c r="CJ11" s="67" t="str">
        <f>IF(AND('Submission Template'!$C33="final",'Submission Template'!$T33="yes",'Submission Template'!$AB33&lt;&gt;"yes"),$M37,"")</f>
        <v/>
      </c>
    </row>
    <row r="12" spans="1:88" ht="5.3" customHeight="1" x14ac:dyDescent="0.25">
      <c r="A12" s="10"/>
      <c r="B12" s="138"/>
      <c r="C12" s="139"/>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0"/>
      <c r="AL12" s="107"/>
      <c r="CA12" s="67" t="s">
        <v>120</v>
      </c>
      <c r="CB12" s="67" t="str">
        <f>IF(AND($G$21="",$H$21="",$I$21&lt;&gt;""),"OPEN",IF(AND($G$21="",$H$21&lt;&gt;"",$I$21=""),"FAIL",IF(AND($G$21&lt;&gt;"",$H$21="",$I$21=""),"PASS","")))</f>
        <v>OPEN</v>
      </c>
      <c r="CC12" s="67"/>
      <c r="CD12" s="67"/>
      <c r="CE12" s="67"/>
      <c r="CF12" s="67">
        <f>IF(AND('Submission Template'!C34="final",'Submission Template'!AB34="yes"),1,0)</f>
        <v>0</v>
      </c>
      <c r="CG12" s="67" t="str">
        <f>IF(AND('Submission Template'!$C34="final",'Submission Template'!$O34="yes",'Submission Template'!$AB34&lt;&gt;"yes"),$D38,$CG11)</f>
        <v/>
      </c>
      <c r="CH12" s="67" t="str">
        <f>IF(AND('Submission Template'!$C34="final",'Submission Template'!$O34="yes",'Submission Template'!$AB34&lt;&gt;"yes"),$C38,$CH11)</f>
        <v/>
      </c>
      <c r="CI12" s="67" t="str">
        <f>IF(AND('Submission Template'!$C34="final",'Submission Template'!$T34="yes",'Submission Template'!$AB34&lt;&gt;"yes"),$N38,$CI11)</f>
        <v/>
      </c>
      <c r="CJ12" s="67" t="str">
        <f>IF(AND('Submission Template'!$C34="final",'Submission Template'!$T34="yes",'Submission Template'!$AB34&lt;&gt;"yes"),$M38,$CJ11)</f>
        <v/>
      </c>
    </row>
    <row r="13" spans="1:88" ht="3.75" customHeight="1" x14ac:dyDescent="0.25">
      <c r="A13" s="10"/>
      <c r="B13" s="138"/>
      <c r="C13" s="139"/>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07"/>
      <c r="CA13" s="67" t="s">
        <v>121</v>
      </c>
      <c r="CB13" s="67"/>
      <c r="CC13" s="67"/>
      <c r="CD13" s="67"/>
      <c r="CE13" s="67"/>
      <c r="CF13" s="67">
        <f>IF(AND('Submission Template'!C35="final",'Submission Template'!AB35="yes"),1,0)</f>
        <v>0</v>
      </c>
      <c r="CG13" s="67" t="str">
        <f>IF(AND('Submission Template'!$C35="final",'Submission Template'!$O35="yes",'Submission Template'!$AB35&lt;&gt;"yes"),$D39,$CG12)</f>
        <v/>
      </c>
      <c r="CH13" s="67" t="str">
        <f>IF(AND('Submission Template'!$C35="final",'Submission Template'!$O35="yes",'Submission Template'!$AB35&lt;&gt;"yes"),$C39,$CH12)</f>
        <v/>
      </c>
      <c r="CI13" s="67" t="str">
        <f>IF(AND('Submission Template'!$C35="final",'Submission Template'!$T35="yes",'Submission Template'!$AB35&lt;&gt;"yes"),$N39,$CI12)</f>
        <v/>
      </c>
      <c r="CJ13" s="67" t="str">
        <f>IF(AND('Submission Template'!$C35="final",'Submission Template'!$T35="yes",'Submission Template'!$AB35&lt;&gt;"yes"),$M39,$CJ12)</f>
        <v/>
      </c>
    </row>
    <row r="14" spans="1:88" x14ac:dyDescent="0.2">
      <c r="A14" s="10"/>
      <c r="B14" s="264" t="s">
        <v>61</v>
      </c>
      <c r="C14" s="265"/>
      <c r="D14" s="265"/>
      <c r="E14" s="265"/>
      <c r="F14" s="265"/>
      <c r="G14" s="265"/>
      <c r="H14" s="265"/>
      <c r="I14" s="265"/>
      <c r="J14" s="265"/>
      <c r="K14" s="265"/>
      <c r="L14" s="265"/>
      <c r="M14" s="265"/>
      <c r="N14" s="265"/>
      <c r="O14" s="265"/>
      <c r="P14" s="266"/>
      <c r="Q14" s="10"/>
      <c r="R14" s="141"/>
      <c r="S14" s="13"/>
      <c r="T14" s="10"/>
      <c r="U14" s="10"/>
      <c r="V14" s="10"/>
      <c r="W14" s="10"/>
      <c r="X14" s="10"/>
      <c r="Y14" s="10"/>
      <c r="Z14" s="10"/>
      <c r="AA14" s="10"/>
      <c r="AB14" s="10"/>
      <c r="AC14" s="10"/>
      <c r="AD14" s="10"/>
      <c r="AE14" s="10"/>
      <c r="AF14" s="10"/>
      <c r="AG14" s="10"/>
      <c r="AH14" s="10"/>
      <c r="AI14" s="248" t="s">
        <v>169</v>
      </c>
      <c r="AJ14" s="249"/>
      <c r="AK14" s="10"/>
      <c r="AL14" s="107"/>
      <c r="CA14" s="67" t="s">
        <v>122</v>
      </c>
      <c r="CB14" s="67"/>
      <c r="CC14" s="67"/>
      <c r="CD14" s="67"/>
      <c r="CE14" s="67"/>
      <c r="CF14" s="67">
        <f>IF(AND('Submission Template'!C36="final",'Submission Template'!AB36="yes"),1,0)</f>
        <v>0</v>
      </c>
      <c r="CG14" s="67" t="str">
        <f>IF(AND('Submission Template'!$C36="final",'Submission Template'!$O36="yes",'Submission Template'!$AB36&lt;&gt;"yes"),$D40,$CG13)</f>
        <v/>
      </c>
      <c r="CH14" s="67" t="str">
        <f>IF(AND('Submission Template'!$C36="final",'Submission Template'!$O36="yes",'Submission Template'!$AB36&lt;&gt;"yes"),$C40,$CH13)</f>
        <v/>
      </c>
      <c r="CI14" s="67" t="str">
        <f>IF(AND('Submission Template'!$C36="final",'Submission Template'!$T36="yes",'Submission Template'!$AB36&lt;&gt;"yes"),$N40,$CI13)</f>
        <v/>
      </c>
      <c r="CJ14" s="67" t="str">
        <f>IF(AND('Submission Template'!$C36="final",'Submission Template'!$T36="yes",'Submission Template'!$AB36&lt;&gt;"yes"),$M40,$CJ13)</f>
        <v/>
      </c>
    </row>
    <row r="15" spans="1:88" x14ac:dyDescent="0.2">
      <c r="A15" s="10"/>
      <c r="B15" s="267"/>
      <c r="C15" s="268"/>
      <c r="D15" s="268"/>
      <c r="E15" s="268"/>
      <c r="F15" s="268"/>
      <c r="G15" s="268"/>
      <c r="H15" s="268"/>
      <c r="I15" s="268"/>
      <c r="J15" s="268"/>
      <c r="K15" s="268"/>
      <c r="L15" s="268"/>
      <c r="M15" s="268"/>
      <c r="N15" s="268"/>
      <c r="O15" s="268"/>
      <c r="P15" s="269"/>
      <c r="Q15" s="10"/>
      <c r="R15" s="141"/>
      <c r="S15" s="13"/>
      <c r="T15" s="10"/>
      <c r="U15" s="10"/>
      <c r="V15" s="10"/>
      <c r="W15" s="10"/>
      <c r="X15" s="10"/>
      <c r="Y15" s="10"/>
      <c r="Z15" s="10"/>
      <c r="AA15" s="10"/>
      <c r="AB15" s="10"/>
      <c r="AC15" s="10"/>
      <c r="AD15" s="10"/>
      <c r="AE15" s="10"/>
      <c r="AF15" s="10"/>
      <c r="AG15" s="10"/>
      <c r="AH15" s="10"/>
      <c r="AI15" s="250" t="s">
        <v>152</v>
      </c>
      <c r="AJ15" s="251"/>
      <c r="AK15" s="10"/>
      <c r="AL15" s="107"/>
      <c r="CA15" s="67" t="s">
        <v>123</v>
      </c>
      <c r="CB15" s="71" t="str">
        <f>IF($L$37&lt;&gt;"",LOOKUP(MAX($L$37:$L$126),$L$37:$L$126,$CI$11:$CI$100),"")</f>
        <v/>
      </c>
      <c r="CC15" s="67"/>
      <c r="CD15" s="67" t="str">
        <f>IF($L$37&lt;&gt;"",LOOKUP(MAX($L$37:$L$126),$L$37:$L$126,$CJ$11:$CJ$100),"")</f>
        <v/>
      </c>
      <c r="CE15" s="67">
        <f>MAX($L$37:$L$126)</f>
        <v>0</v>
      </c>
      <c r="CF15" s="67">
        <f>IF(AND('Submission Template'!C37="final",'Submission Template'!AB37="yes"),1,0)</f>
        <v>0</v>
      </c>
      <c r="CG15" s="67" t="str">
        <f>IF(AND('Submission Template'!$C37="final",'Submission Template'!$O37="yes",'Submission Template'!$AB37&lt;&gt;"yes"),$D41,$CG14)</f>
        <v/>
      </c>
      <c r="CH15" s="67" t="str">
        <f>IF(AND('Submission Template'!$C37="final",'Submission Template'!$O37="yes",'Submission Template'!$AB37&lt;&gt;"yes"),$C41,$CH14)</f>
        <v/>
      </c>
      <c r="CI15" s="67" t="str">
        <f>IF(AND('Submission Template'!$C37="final",'Submission Template'!$T37="yes",'Submission Template'!$AB37&lt;&gt;"yes"),$N41,$CI14)</f>
        <v/>
      </c>
      <c r="CJ15" s="67" t="str">
        <f>IF(AND('Submission Template'!$C37="final",'Submission Template'!$T37="yes",'Submission Template'!$AB37&lt;&gt;"yes"),$M41,$CJ14)</f>
        <v/>
      </c>
    </row>
    <row r="16" spans="1:88" ht="10.9" customHeight="1" x14ac:dyDescent="0.2">
      <c r="A16" s="10"/>
      <c r="B16" s="162"/>
      <c r="C16" s="2"/>
      <c r="D16" s="2"/>
      <c r="E16" s="2"/>
      <c r="F16" s="2"/>
      <c r="G16" s="2"/>
      <c r="H16" s="2"/>
      <c r="I16" s="2"/>
      <c r="J16" s="2"/>
      <c r="K16" s="2"/>
      <c r="L16" s="2"/>
      <c r="M16" s="2"/>
      <c r="N16" s="2"/>
      <c r="O16" s="2"/>
      <c r="P16" s="169"/>
      <c r="Q16" s="10"/>
      <c r="R16" s="141"/>
      <c r="S16" s="13"/>
      <c r="T16" s="10"/>
      <c r="U16" s="10"/>
      <c r="V16" s="10"/>
      <c r="W16" s="10"/>
      <c r="X16" s="10"/>
      <c r="Y16" s="10"/>
      <c r="Z16" s="10"/>
      <c r="AA16" s="10"/>
      <c r="AB16" s="10"/>
      <c r="AC16" s="10"/>
      <c r="AD16" s="10"/>
      <c r="AE16" s="10"/>
      <c r="AF16" s="10"/>
      <c r="AG16" s="10"/>
      <c r="AH16" s="10"/>
      <c r="AI16" s="252">
        <v>44592</v>
      </c>
      <c r="AJ16" s="251"/>
      <c r="AK16" s="10"/>
      <c r="AL16" s="107"/>
      <c r="AS16" s="9" t="s">
        <v>67</v>
      </c>
      <c r="AT16" s="9"/>
      <c r="CA16" s="67" t="s">
        <v>124</v>
      </c>
      <c r="CB16" s="72">
        <f>'Submission Template'!$P$27</f>
        <v>0</v>
      </c>
      <c r="CC16" s="67"/>
      <c r="CD16" s="67"/>
      <c r="CE16" s="67"/>
      <c r="CF16" s="67">
        <f>IF(AND('Submission Template'!C38="final",'Submission Template'!AB38="yes"),1,0)</f>
        <v>0</v>
      </c>
      <c r="CG16" s="67" t="str">
        <f>IF(AND('Submission Template'!$C38="final",'Submission Template'!$O38="yes",'Submission Template'!$AB38&lt;&gt;"yes"),$D42,$CG15)</f>
        <v/>
      </c>
      <c r="CH16" s="67" t="str">
        <f>IF(AND('Submission Template'!$C38="final",'Submission Template'!$O38="yes",'Submission Template'!$AB38&lt;&gt;"yes"),$C42,$CH15)</f>
        <v/>
      </c>
      <c r="CI16" s="67" t="str">
        <f>IF(AND('Submission Template'!$C38="final",'Submission Template'!$T38="yes",'Submission Template'!$AB38&lt;&gt;"yes"),$N42,$CI15)</f>
        <v/>
      </c>
      <c r="CJ16" s="67" t="str">
        <f>IF(AND('Submission Template'!$C38="final",'Submission Template'!$T38="yes",'Submission Template'!$AB38&lt;&gt;"yes"),$M42,$CJ15)</f>
        <v/>
      </c>
    </row>
    <row r="17" spans="1:88" ht="13.6" x14ac:dyDescent="0.25">
      <c r="A17" s="10"/>
      <c r="B17" s="162"/>
      <c r="C17" s="2"/>
      <c r="D17" s="176" t="s">
        <v>1</v>
      </c>
      <c r="E17" s="2"/>
      <c r="F17" s="2"/>
      <c r="G17" s="2"/>
      <c r="H17" s="272">
        <f>'Submission Template'!AS33</f>
        <v>0</v>
      </c>
      <c r="I17" s="273"/>
      <c r="J17" s="174"/>
      <c r="K17" s="2"/>
      <c r="L17" s="2"/>
      <c r="M17" s="2"/>
      <c r="N17" s="2"/>
      <c r="O17" s="2"/>
      <c r="P17" s="169"/>
      <c r="Q17" s="10"/>
      <c r="R17" s="141"/>
      <c r="S17" s="13"/>
      <c r="T17" s="10"/>
      <c r="U17" s="10"/>
      <c r="V17" s="10"/>
      <c r="W17" s="10"/>
      <c r="X17" s="10"/>
      <c r="Y17" s="10"/>
      <c r="Z17" s="10"/>
      <c r="AA17" s="10"/>
      <c r="AB17" s="10"/>
      <c r="AC17" s="10"/>
      <c r="AD17" s="10"/>
      <c r="AE17" s="10"/>
      <c r="AF17" s="10"/>
      <c r="AG17" s="10"/>
      <c r="AH17" s="10"/>
      <c r="AI17" s="253" t="s">
        <v>154</v>
      </c>
      <c r="AJ17" s="254"/>
      <c r="AK17" s="10"/>
      <c r="AL17" s="107"/>
      <c r="CA17" s="67" t="s">
        <v>125</v>
      </c>
      <c r="CB17" s="69" t="str">
        <f>IF($B$37&lt;&gt;"",LOOKUP(MAX($B37:$B126),$B37:$B$126,$CG11:$CG100),"")</f>
        <v/>
      </c>
      <c r="CC17" s="67"/>
      <c r="CD17" s="67" t="str">
        <f>IF($B$37&lt;&gt;"",LOOKUP(MAX($B37:$B126),$B37:$B$126,$CH11:$CH100),"")</f>
        <v/>
      </c>
      <c r="CE17" s="67">
        <f>MAX($B$37:$B$126)</f>
        <v>0</v>
      </c>
      <c r="CF17" s="67">
        <f>IF(AND('Submission Template'!C39="final",'Submission Template'!AB39="yes"),1,0)</f>
        <v>0</v>
      </c>
      <c r="CG17" s="67" t="str">
        <f>IF(AND('Submission Template'!$C39="final",'Submission Template'!$O39="yes",'Submission Template'!$AB39&lt;&gt;"yes"),$D43,$CG16)</f>
        <v/>
      </c>
      <c r="CH17" s="67" t="str">
        <f>IF(AND('Submission Template'!$C39="final",'Submission Template'!$O39="yes",'Submission Template'!$AB39&lt;&gt;"yes"),$C43,$CH16)</f>
        <v/>
      </c>
      <c r="CI17" s="67" t="str">
        <f>IF(AND('Submission Template'!$C39="final",'Submission Template'!$T39="yes",'Submission Template'!$AB39&lt;&gt;"yes"),$N43,$CI16)</f>
        <v/>
      </c>
      <c r="CJ17" s="67" t="str">
        <f>IF(AND('Submission Template'!$C39="final",'Submission Template'!$T39="yes",'Submission Template'!$AB39&lt;&gt;"yes"),$M43,$CJ16)</f>
        <v/>
      </c>
    </row>
    <row r="18" spans="1:88" ht="13.6" x14ac:dyDescent="0.25">
      <c r="A18" s="10"/>
      <c r="B18" s="162"/>
      <c r="C18" s="2"/>
      <c r="D18" s="176" t="s">
        <v>117</v>
      </c>
      <c r="E18" s="2"/>
      <c r="F18" s="2"/>
      <c r="G18" s="2"/>
      <c r="H18" s="259" t="str">
        <f>IF('Submission Template'!$AU$35=1,IF($B$37="","No test results entered",IF(VLOOKUP(MAX($B$37:$B$126),$B$37:$K$126,10)=1,"Yes","No")),"HC+NOx not Tested")</f>
        <v>No test results entered</v>
      </c>
      <c r="I18" s="260"/>
      <c r="J18" s="174"/>
      <c r="K18" s="176" t="s">
        <v>58</v>
      </c>
      <c r="L18" s="2"/>
      <c r="M18" s="175"/>
      <c r="N18" s="259" t="str">
        <f>IF('Submission Template'!$AU$35=1,IF(MAX(I37:I126)&gt;=1,"Yes","No"),"HC+NOx not tested ")</f>
        <v>No</v>
      </c>
      <c r="O18" s="260"/>
      <c r="P18" s="169"/>
      <c r="Q18" s="10"/>
      <c r="R18" s="141"/>
      <c r="S18" s="13"/>
      <c r="T18" s="10"/>
      <c r="U18" s="10"/>
      <c r="V18" s="10"/>
      <c r="W18" s="10"/>
      <c r="X18" s="10"/>
      <c r="Y18" s="10"/>
      <c r="Z18" s="10"/>
      <c r="AA18" s="10"/>
      <c r="AB18" s="10"/>
      <c r="AC18" s="10"/>
      <c r="AD18" s="10"/>
      <c r="AE18" s="10"/>
      <c r="AF18" s="10"/>
      <c r="AG18" s="10"/>
      <c r="AH18" s="10"/>
      <c r="AI18" s="10"/>
      <c r="AJ18" s="10"/>
      <c r="AK18" s="10"/>
      <c r="AL18" s="107"/>
      <c r="AS18" s="31" t="s">
        <v>68</v>
      </c>
      <c r="AT18" s="31" t="s">
        <v>69</v>
      </c>
      <c r="AU18" s="31" t="s">
        <v>70</v>
      </c>
      <c r="AV18" s="31" t="s">
        <v>71</v>
      </c>
      <c r="AW18" s="31"/>
      <c r="AX18" s="31"/>
      <c r="AY18" s="49"/>
      <c r="AZ18" s="49"/>
      <c r="BA18" s="49"/>
      <c r="BB18" s="49"/>
      <c r="BC18" s="49"/>
      <c r="CA18" s="67" t="s">
        <v>126</v>
      </c>
      <c r="CB18" s="71">
        <f>'Submission Template'!$K$27</f>
        <v>0</v>
      </c>
      <c r="CC18" s="67"/>
      <c r="CD18" s="67"/>
      <c r="CE18" s="67"/>
      <c r="CF18" s="67">
        <f>IF(AND('Submission Template'!C40="final",'Submission Template'!AB40="yes"),1,0)</f>
        <v>0</v>
      </c>
      <c r="CG18" s="67" t="str">
        <f>IF(AND('Submission Template'!$C40="final",'Submission Template'!$O40="yes",'Submission Template'!$AB40&lt;&gt;"yes"),$D44,$CG17)</f>
        <v/>
      </c>
      <c r="CH18" s="67" t="str">
        <f>IF(AND('Submission Template'!$C40="final",'Submission Template'!$O40="yes",'Submission Template'!$AB40&lt;&gt;"yes"),$C44,$CH17)</f>
        <v/>
      </c>
      <c r="CI18" s="67" t="str">
        <f>IF(AND('Submission Template'!$C40="final",'Submission Template'!$T40="yes",'Submission Template'!$AB40&lt;&gt;"yes"),$N44,$CI17)</f>
        <v/>
      </c>
      <c r="CJ18" s="67" t="str">
        <f>IF(AND('Submission Template'!$C40="final",'Submission Template'!$T40="yes",'Submission Template'!$AB40&lt;&gt;"yes"),$M44,$CJ17)</f>
        <v/>
      </c>
    </row>
    <row r="19" spans="1:88" ht="13.6" x14ac:dyDescent="0.25">
      <c r="A19" s="10"/>
      <c r="B19" s="162"/>
      <c r="C19" s="2"/>
      <c r="D19" s="176" t="s">
        <v>92</v>
      </c>
      <c r="E19" s="2"/>
      <c r="F19" s="2"/>
      <c r="G19" s="2"/>
      <c r="H19" s="259" t="str">
        <f>IF('Submission Template'!$AV$35=1,IF($L$37="","No test results entered",IF(VLOOKUP(MAX($L$37:$L$126),$L$37:$U$126,10)=1,"Yes","No")),"CO not Tested")</f>
        <v>No test results entered</v>
      </c>
      <c r="I19" s="260"/>
      <c r="J19" s="174"/>
      <c r="K19" s="176" t="s">
        <v>59</v>
      </c>
      <c r="L19" s="2"/>
      <c r="M19" s="4"/>
      <c r="N19" s="259" t="str">
        <f>IF('Submission Template'!$AV$35=1,IF(MAX(S37:S126)&gt;=1,"Yes","No"),"CO not tested")</f>
        <v>No</v>
      </c>
      <c r="O19" s="260"/>
      <c r="P19" s="169"/>
      <c r="Q19" s="10"/>
      <c r="R19" s="141"/>
      <c r="S19" s="13"/>
      <c r="T19" s="10"/>
      <c r="U19" s="10"/>
      <c r="V19" s="10"/>
      <c r="W19" s="10"/>
      <c r="X19" s="10"/>
      <c r="Y19" s="10"/>
      <c r="Z19" s="10"/>
      <c r="AA19" s="10"/>
      <c r="AB19" s="10"/>
      <c r="AC19" s="10"/>
      <c r="AD19" s="10"/>
      <c r="AE19" s="10"/>
      <c r="AF19" s="10"/>
      <c r="AG19" s="10"/>
      <c r="AH19" s="10"/>
      <c r="AI19" s="10"/>
      <c r="AJ19" s="10"/>
      <c r="AK19" s="10"/>
      <c r="AL19" s="107"/>
      <c r="AS19" s="3">
        <f>SUM('Submission Template'!AN33:AN122)</f>
        <v>0</v>
      </c>
      <c r="AT19" s="3">
        <f>SUM('Submission Template'!AO33:AO122)</f>
        <v>0</v>
      </c>
      <c r="AU19" s="3">
        <f>SUM('Submission Template'!AP33:AP122)</f>
        <v>0</v>
      </c>
      <c r="AV19" s="3">
        <f>SUM('Submission Template'!AQ33:AQ122)</f>
        <v>0</v>
      </c>
      <c r="AW19" s="3"/>
      <c r="AX19" s="3"/>
      <c r="AY19" s="3"/>
      <c r="AZ19" s="3"/>
      <c r="BA19" s="1"/>
      <c r="BB19" s="1"/>
      <c r="BC19" s="1"/>
      <c r="CA19" s="67" t="s">
        <v>127</v>
      </c>
      <c r="CB19" s="67"/>
      <c r="CC19" s="67"/>
      <c r="CD19" s="67"/>
      <c r="CE19" s="67"/>
      <c r="CF19" s="67">
        <f>IF(AND('Submission Template'!C41="final",'Submission Template'!AB41="yes"),1,0)</f>
        <v>0</v>
      </c>
      <c r="CG19" s="67" t="str">
        <f>IF(AND('Submission Template'!$C41="final",'Submission Template'!$O41="yes",'Submission Template'!$AB41&lt;&gt;"yes"),$D45,$CG18)</f>
        <v/>
      </c>
      <c r="CH19" s="67" t="str">
        <f>IF(AND('Submission Template'!$C41="final",'Submission Template'!$O41="yes",'Submission Template'!$AB41&lt;&gt;"yes"),$C45,$CH18)</f>
        <v/>
      </c>
      <c r="CI19" s="67" t="str">
        <f>IF(AND('Submission Template'!$C41="final",'Submission Template'!$T41="yes",'Submission Template'!$AB41&lt;&gt;"yes"),$N45,$CI18)</f>
        <v/>
      </c>
      <c r="CJ19" s="67" t="str">
        <f>IF(AND('Submission Template'!$C41="final",'Submission Template'!$T41="yes",'Submission Template'!$AB41&lt;&gt;"yes"),$M45,$CJ18)</f>
        <v/>
      </c>
    </row>
    <row r="20" spans="1:88" ht="15.65" x14ac:dyDescent="0.25">
      <c r="A20" s="10"/>
      <c r="B20" s="162"/>
      <c r="C20" s="2"/>
      <c r="D20" s="177"/>
      <c r="E20" s="2"/>
      <c r="F20" s="2"/>
      <c r="G20" s="2"/>
      <c r="H20" s="2"/>
      <c r="I20" s="2"/>
      <c r="J20" s="2"/>
      <c r="K20" s="177"/>
      <c r="L20" s="2"/>
      <c r="M20" s="2"/>
      <c r="N20" s="2"/>
      <c r="O20" s="2"/>
      <c r="P20" s="169"/>
      <c r="Q20" s="10"/>
      <c r="R20" s="141"/>
      <c r="S20" s="13"/>
      <c r="T20" s="10"/>
      <c r="U20" s="10"/>
      <c r="V20" s="10"/>
      <c r="W20" s="10"/>
      <c r="X20" s="10"/>
      <c r="Y20" s="10"/>
      <c r="Z20" s="10"/>
      <c r="AA20" s="10"/>
      <c r="AB20" s="10"/>
      <c r="AC20" s="10"/>
      <c r="AD20" s="10"/>
      <c r="AE20" s="10"/>
      <c r="AF20" s="10"/>
      <c r="AG20" s="10"/>
      <c r="AH20" s="10"/>
      <c r="AI20" s="10"/>
      <c r="AJ20" s="10"/>
      <c r="AK20" s="10"/>
      <c r="AL20" s="107"/>
      <c r="AS20" s="3">
        <f>IF('Submission Template'!$P$13&lt;&gt;"yes",2,0)</f>
        <v>2</v>
      </c>
      <c r="AT20" s="66">
        <f>IF('Submission Template'!$P$13&lt;&gt;"yes",IF(OR(AND('Submission Template'!$P$12&gt;=1600,'Submission Template'!$T$11&gt;1),OR('Submission Template'!$P$12="",'Submission Template'!$T$11="")),1,0),0)</f>
        <v>1</v>
      </c>
      <c r="AU20" s="66">
        <f>IF('Submission Template'!$P$13&lt;&gt;"yes",IF(OR(AND('Submission Template'!$P$12&gt;=1600,'Submission Template'!$T$11&gt;2),OR('Submission Template'!$P$12="",'Submission Template'!$T$11="")),1,0),0)</f>
        <v>1</v>
      </c>
      <c r="AV20" s="66">
        <f>IF('Submission Template'!$P$13&lt;&gt;"yes",IF(OR(AND('Submission Template'!$P$12&gt;=1600,'Submission Template'!$T$11&gt;3),OR('Submission Template'!$P$12="",'Submission Template'!$T$11="")),1,0),0)</f>
        <v>1</v>
      </c>
      <c r="CA20" s="67" t="s">
        <v>128</v>
      </c>
      <c r="CB20" s="67"/>
      <c r="CC20" s="67"/>
      <c r="CD20" s="67"/>
      <c r="CE20" s="67"/>
      <c r="CF20" s="67">
        <f>IF(AND('Submission Template'!C42="final",'Submission Template'!AB42="yes"),1,0)</f>
        <v>0</v>
      </c>
      <c r="CG20" s="67" t="str">
        <f>IF(AND('Submission Template'!$C42="final",'Submission Template'!$O42="yes",'Submission Template'!$AB42&lt;&gt;"yes"),$D46,$CG19)</f>
        <v/>
      </c>
      <c r="CH20" s="67" t="str">
        <f>IF(AND('Submission Template'!$C42="final",'Submission Template'!$O42="yes",'Submission Template'!$AB42&lt;&gt;"yes"),$C46,$CH19)</f>
        <v/>
      </c>
      <c r="CI20" s="67" t="str">
        <f>IF(AND('Submission Template'!$C42="final",'Submission Template'!$T42="yes",'Submission Template'!$AB42&lt;&gt;"yes"),$N46,$CI19)</f>
        <v/>
      </c>
      <c r="CJ20" s="67" t="str">
        <f>IF(AND('Submission Template'!$C42="final",'Submission Template'!$T42="yes",'Submission Template'!$AB42&lt;&gt;"yes"),$M46,$CJ19)</f>
        <v/>
      </c>
    </row>
    <row r="21" spans="1:88" ht="15.65" x14ac:dyDescent="0.25">
      <c r="A21" s="10"/>
      <c r="B21" s="162"/>
      <c r="C21" s="2"/>
      <c r="D21" s="178" t="s">
        <v>159</v>
      </c>
      <c r="E21" s="2"/>
      <c r="F21" s="2"/>
      <c r="G21" s="179" t="str">
        <f>IF(AND(H18&lt;&gt;"No",H19&lt;&gt;"No",N18&lt;&gt;"No",N19&lt;&gt;"No"),"PASS","")</f>
        <v/>
      </c>
      <c r="H21" s="180" t="str">
        <f>IF(OR(MAX(J37:J84)&gt;0,MAX(T37:T84)&gt;0),"FAIL","")</f>
        <v/>
      </c>
      <c r="I21" s="181" t="str">
        <f>IF(AND(G21="",H21=""),"OPEN","")</f>
        <v>OPEN</v>
      </c>
      <c r="J21" s="2"/>
      <c r="K21" s="176" t="s">
        <v>57</v>
      </c>
      <c r="L21" s="2"/>
      <c r="M21" s="4"/>
      <c r="N21" s="270">
        <f>IF(AS24="",30,MIN(ROUND(0.01*AS24,0),30))</f>
        <v>30</v>
      </c>
      <c r="O21" s="271"/>
      <c r="P21" s="169"/>
      <c r="Q21" s="10"/>
      <c r="R21" s="141"/>
      <c r="S21" s="13"/>
      <c r="T21" s="10"/>
      <c r="U21" s="10"/>
      <c r="V21" s="10"/>
      <c r="W21" s="10"/>
      <c r="X21" s="10"/>
      <c r="Y21" s="10"/>
      <c r="Z21" s="10"/>
      <c r="AA21" s="10"/>
      <c r="AB21" s="10"/>
      <c r="AC21" s="10"/>
      <c r="AD21" s="10"/>
      <c r="AE21" s="10"/>
      <c r="AF21" s="10"/>
      <c r="AG21" s="10"/>
      <c r="AH21" s="10"/>
      <c r="AI21" s="10"/>
      <c r="AJ21" s="10"/>
      <c r="AK21" s="10"/>
      <c r="AL21" s="107"/>
      <c r="AQ21">
        <f>IF('Submission Template'!$T$11&lt;&gt;"",'Submission Template'!$T$11,4)</f>
        <v>4</v>
      </c>
      <c r="AS21">
        <v>1</v>
      </c>
      <c r="CA21" s="67" t="s">
        <v>129</v>
      </c>
      <c r="CB21" s="67"/>
      <c r="CC21" s="67"/>
      <c r="CD21" s="67"/>
      <c r="CE21" s="67"/>
      <c r="CF21" s="67">
        <f>IF(AND('Submission Template'!C43="final",'Submission Template'!AB43="yes"),1,0)</f>
        <v>0</v>
      </c>
      <c r="CG21" s="67" t="str">
        <f>IF(AND('Submission Template'!$C43="final",'Submission Template'!$O43="yes",'Submission Template'!$AB43&lt;&gt;"yes"),$D47,$CG20)</f>
        <v/>
      </c>
      <c r="CH21" s="67" t="str">
        <f>IF(AND('Submission Template'!$C43="final",'Submission Template'!$O43="yes",'Submission Template'!$AB43&lt;&gt;"yes"),$C47,$CH20)</f>
        <v/>
      </c>
      <c r="CI21" s="67" t="str">
        <f>IF(AND('Submission Template'!$C43="final",'Submission Template'!$T43="yes",'Submission Template'!$AB43&lt;&gt;"yes"),$N47,$CI20)</f>
        <v/>
      </c>
      <c r="CJ21" s="67" t="str">
        <f>IF(AND('Submission Template'!$C43="final",'Submission Template'!$T43="yes",'Submission Template'!$AB43&lt;&gt;"yes"),$M47,$CJ20)</f>
        <v/>
      </c>
    </row>
    <row r="22" spans="1:88" ht="13.6" x14ac:dyDescent="0.25">
      <c r="A22" s="10"/>
      <c r="B22" s="162"/>
      <c r="C22" s="2"/>
      <c r="D22" s="177"/>
      <c r="E22" s="2"/>
      <c r="F22" s="2"/>
      <c r="G22" s="2"/>
      <c r="H22" s="2"/>
      <c r="I22" s="2"/>
      <c r="J22" s="2"/>
      <c r="K22" s="176"/>
      <c r="L22" s="2"/>
      <c r="M22" s="2"/>
      <c r="N22" s="199"/>
      <c r="O22" s="199"/>
      <c r="P22" s="169"/>
      <c r="Q22" s="10"/>
      <c r="R22" s="142"/>
      <c r="S22" s="10"/>
      <c r="T22" s="10"/>
      <c r="U22" s="10"/>
      <c r="V22" s="10"/>
      <c r="W22" s="10"/>
      <c r="X22" s="10"/>
      <c r="Y22" s="10"/>
      <c r="Z22" s="10"/>
      <c r="AA22" s="10"/>
      <c r="AB22" s="10"/>
      <c r="AC22" s="10"/>
      <c r="AD22" s="10"/>
      <c r="AE22" s="10"/>
      <c r="AF22" s="10"/>
      <c r="AG22" s="10"/>
      <c r="AH22" s="10"/>
      <c r="AI22" s="10"/>
      <c r="AJ22" s="10"/>
      <c r="AK22" s="10"/>
      <c r="AL22" s="107"/>
      <c r="AQ22">
        <f>IF('Submission Template'!$P$13="yes",$AQ$21,$AQ$21+1)</f>
        <v>5</v>
      </c>
      <c r="CA22" s="67" t="s">
        <v>130</v>
      </c>
      <c r="CB22" s="67"/>
      <c r="CC22" s="67"/>
      <c r="CD22" s="67"/>
      <c r="CE22" s="67"/>
      <c r="CF22" s="67">
        <f>IF(AND('Submission Template'!C44="final",'Submission Template'!AB44="yes"),1,0)</f>
        <v>0</v>
      </c>
      <c r="CG22" s="67" t="str">
        <f>IF(AND('Submission Template'!$C44="final",'Submission Template'!$O44="yes",'Submission Template'!$AB44&lt;&gt;"yes"),$D48,$CG21)</f>
        <v/>
      </c>
      <c r="CH22" s="67" t="str">
        <f>IF(AND('Submission Template'!$C44="final",'Submission Template'!$O44="yes",'Submission Template'!$AB44&lt;&gt;"yes"),$C48,$CH21)</f>
        <v/>
      </c>
      <c r="CI22" s="67" t="str">
        <f>IF(AND('Submission Template'!$C44="final",'Submission Template'!$T44="yes",'Submission Template'!$AB44&lt;&gt;"yes"),$N48,$CI21)</f>
        <v/>
      </c>
      <c r="CJ22" s="67" t="str">
        <f>IF(AND('Submission Template'!$C44="final",'Submission Template'!$T44="yes",'Submission Template'!$AB44&lt;&gt;"yes"),$M48,$CJ21)</f>
        <v/>
      </c>
    </row>
    <row r="23" spans="1:88" ht="18" customHeight="1" x14ac:dyDescent="0.25">
      <c r="A23" s="10"/>
      <c r="B23" s="162"/>
      <c r="C23" s="2"/>
      <c r="D23" s="173" t="s">
        <v>65</v>
      </c>
      <c r="E23" s="163"/>
      <c r="F23" s="163"/>
      <c r="G23" s="164"/>
      <c r="H23" s="165"/>
      <c r="I23" s="166"/>
      <c r="J23" s="163"/>
      <c r="K23" s="167"/>
      <c r="L23" s="167"/>
      <c r="M23" s="168"/>
      <c r="N23" s="163"/>
      <c r="O23" s="163"/>
      <c r="P23" s="169"/>
      <c r="Q23" s="10"/>
      <c r="R23" s="142"/>
      <c r="S23" s="10"/>
      <c r="T23" s="10"/>
      <c r="U23" s="10"/>
      <c r="V23" s="10"/>
      <c r="W23" s="10"/>
      <c r="X23" s="10"/>
      <c r="Y23" s="10"/>
      <c r="Z23" s="10"/>
      <c r="AA23" s="10"/>
      <c r="AB23" s="10"/>
      <c r="AC23" s="10"/>
      <c r="AD23" s="10"/>
      <c r="AE23" s="10"/>
      <c r="AF23" s="10"/>
      <c r="AG23" s="10"/>
      <c r="AH23" s="10"/>
      <c r="AI23" s="10"/>
      <c r="AJ23" s="10"/>
      <c r="AK23" s="10"/>
      <c r="AL23" s="107"/>
      <c r="AQ23">
        <f>IF('Submission Template'!$P$12&lt;&gt;"",ROUND(0.01*'Submission Template'!$P$12,0),5)</f>
        <v>5</v>
      </c>
      <c r="AR23" t="str">
        <f>IF('Submission Template'!$P$14&lt;&gt;"",'Submission Template'!$P$14,"")</f>
        <v/>
      </c>
      <c r="AS23">
        <f>MIN(5,$AQ$23,$AR$23,$AQ$22)</f>
        <v>5</v>
      </c>
      <c r="AX23" s="97"/>
      <c r="CA23" s="67" t="s">
        <v>131</v>
      </c>
      <c r="CB23" s="71">
        <f>MAX($CD$15,$CD$17)</f>
        <v>0</v>
      </c>
      <c r="CC23" s="67"/>
      <c r="CD23" s="67"/>
      <c r="CE23" s="67"/>
      <c r="CF23" s="67">
        <f>IF(AND('Submission Template'!C45="final",'Submission Template'!AB45="yes"),1,0)</f>
        <v>0</v>
      </c>
      <c r="CG23" s="67" t="str">
        <f>IF(AND('Submission Template'!$C45="final",'Submission Template'!$O45="yes",'Submission Template'!$AB45&lt;&gt;"yes"),$D49,$CG22)</f>
        <v/>
      </c>
      <c r="CH23" s="67" t="str">
        <f>IF(AND('Submission Template'!$C45="final",'Submission Template'!$O45="yes",'Submission Template'!$AB45&lt;&gt;"yes"),$C49,$CH22)</f>
        <v/>
      </c>
      <c r="CI23" s="67" t="str">
        <f>IF(AND('Submission Template'!$C45="final",'Submission Template'!$T45="yes",'Submission Template'!$AB45&lt;&gt;"yes"),$N49,$CI22)</f>
        <v/>
      </c>
      <c r="CJ23" s="67" t="str">
        <f>IF(AND('Submission Template'!$C45="final",'Submission Template'!$T45="yes",'Submission Template'!$AB45&lt;&gt;"yes"),$M49,$CJ22)</f>
        <v/>
      </c>
    </row>
    <row r="24" spans="1:88" x14ac:dyDescent="0.2">
      <c r="A24" s="10"/>
      <c r="B24" s="162"/>
      <c r="C24" s="2"/>
      <c r="D24" s="183" t="str">
        <f>IF(H22="FAIL","* Failure due to consecutive CumSum calculations exceeding Action Limit.","")</f>
        <v/>
      </c>
      <c r="E24" s="5"/>
      <c r="F24" s="5"/>
      <c r="G24" s="5"/>
      <c r="H24" s="5"/>
      <c r="I24" s="5"/>
      <c r="J24" s="2"/>
      <c r="K24" s="5"/>
      <c r="L24" s="5"/>
      <c r="M24" s="5"/>
      <c r="N24" s="5"/>
      <c r="O24" s="5"/>
      <c r="P24" s="169"/>
      <c r="Q24" s="10"/>
      <c r="R24" s="142"/>
      <c r="S24" s="10"/>
      <c r="T24" s="10"/>
      <c r="U24" s="10"/>
      <c r="V24" s="10"/>
      <c r="W24" s="10"/>
      <c r="X24" s="10"/>
      <c r="Y24" s="10"/>
      <c r="Z24" s="10"/>
      <c r="AA24" s="10"/>
      <c r="AB24" s="10"/>
      <c r="AC24" s="10"/>
      <c r="AD24" s="10"/>
      <c r="AE24" s="10"/>
      <c r="AF24" s="10"/>
      <c r="AG24" s="10"/>
      <c r="AH24" s="10"/>
      <c r="AI24" s="10"/>
      <c r="AJ24" s="10"/>
      <c r="AK24" s="10"/>
      <c r="AL24" s="107"/>
      <c r="AS24" t="str">
        <f>IF('Submission Template'!$P$12&lt;&gt;"",'Submission Template'!$P$12,"")</f>
        <v/>
      </c>
      <c r="AX24" s="97">
        <f>IF('Submission Template'!$P$13="yes",1,0)</f>
        <v>0</v>
      </c>
      <c r="AY24" s="33"/>
      <c r="AZ24" s="33"/>
      <c r="CA24" s="67" t="s">
        <v>132</v>
      </c>
      <c r="CB24" s="72">
        <f>MAX($CE$15,$CE$17)</f>
        <v>0</v>
      </c>
      <c r="CC24" s="67"/>
      <c r="CD24" s="67"/>
      <c r="CE24" s="67"/>
      <c r="CF24" s="67">
        <f>IF(AND('Submission Template'!C46="final",'Submission Template'!AB46="yes"),1,0)</f>
        <v>0</v>
      </c>
      <c r="CG24" s="67" t="str">
        <f>IF(AND('Submission Template'!$C46="final",'Submission Template'!$O46="yes",'Submission Template'!$AB46&lt;&gt;"yes"),$D50,$CG23)</f>
        <v/>
      </c>
      <c r="CH24" s="67" t="str">
        <f>IF(AND('Submission Template'!$C46="final",'Submission Template'!$O46="yes",'Submission Template'!$AB46&lt;&gt;"yes"),$C50,$CH23)</f>
        <v/>
      </c>
      <c r="CI24" s="67" t="str">
        <f>IF(AND('Submission Template'!$C46="final",'Submission Template'!$T46="yes",'Submission Template'!$AB46&lt;&gt;"yes"),$N50,$CI23)</f>
        <v/>
      </c>
      <c r="CJ24" s="67" t="str">
        <f>IF(AND('Submission Template'!$C46="final",'Submission Template'!$T46="yes",'Submission Template'!$AB46&lt;&gt;"yes"),$M50,$CJ23)</f>
        <v/>
      </c>
    </row>
    <row r="25" spans="1:88" x14ac:dyDescent="0.2">
      <c r="A25" s="10"/>
      <c r="B25" s="162"/>
      <c r="C25" s="2"/>
      <c r="D25" s="183" t="str">
        <f>IF(N18="No","* Number of included HC+NOx tests (n) is less than the required number (N).","")</f>
        <v>* Number of included HC+NOx tests (n) is less than the required number (N).</v>
      </c>
      <c r="E25" s="5"/>
      <c r="F25" s="5"/>
      <c r="G25" s="5"/>
      <c r="H25" s="5"/>
      <c r="I25" s="5"/>
      <c r="J25" s="5"/>
      <c r="K25" s="5"/>
      <c r="L25" s="5"/>
      <c r="M25" s="5"/>
      <c r="N25" s="5"/>
      <c r="O25" s="5"/>
      <c r="P25" s="169"/>
      <c r="Q25" s="10"/>
      <c r="R25" s="142"/>
      <c r="S25" s="10"/>
      <c r="T25" s="10"/>
      <c r="U25" s="10"/>
      <c r="V25" s="10"/>
      <c r="W25" s="10"/>
      <c r="X25" s="10"/>
      <c r="Y25" s="10"/>
      <c r="Z25" s="10"/>
      <c r="AA25" s="10"/>
      <c r="AB25" s="10"/>
      <c r="AC25" s="10"/>
      <c r="AD25" s="10"/>
      <c r="AE25" s="10"/>
      <c r="AF25" s="10"/>
      <c r="AG25" s="10"/>
      <c r="AH25" s="10"/>
      <c r="AI25" s="10"/>
      <c r="AJ25" s="10"/>
      <c r="AK25" s="10"/>
      <c r="AL25" s="107"/>
      <c r="CA25" s="67" t="s">
        <v>133</v>
      </c>
      <c r="CB25" s="72">
        <f>SUM($CF$11:$CF$100)</f>
        <v>0</v>
      </c>
      <c r="CC25" s="67"/>
      <c r="CD25" s="67"/>
      <c r="CE25" s="67"/>
      <c r="CF25" s="67">
        <f>IF(AND('Submission Template'!C47="final",'Submission Template'!AB47="yes"),1,0)</f>
        <v>0</v>
      </c>
      <c r="CG25" s="67" t="str">
        <f>IF(AND('Submission Template'!$C47="final",'Submission Template'!$O47="yes",'Submission Template'!$AB47&lt;&gt;"yes"),$D51,$CG24)</f>
        <v/>
      </c>
      <c r="CH25" s="67" t="str">
        <f>IF(AND('Submission Template'!$C47="final",'Submission Template'!$O47="yes",'Submission Template'!$AB47&lt;&gt;"yes"),$C51,$CH24)</f>
        <v/>
      </c>
      <c r="CI25" s="67" t="str">
        <f>IF(AND('Submission Template'!$C47="final",'Submission Template'!$T47="yes",'Submission Template'!$AB47&lt;&gt;"yes"),$N51,$CI24)</f>
        <v/>
      </c>
      <c r="CJ25" s="67" t="str">
        <f>IF(AND('Submission Template'!$C47="final",'Submission Template'!$T47="yes",'Submission Template'!$AB47&lt;&gt;"yes"),$M51,$CJ24)</f>
        <v/>
      </c>
    </row>
    <row r="26" spans="1:88" x14ac:dyDescent="0.2">
      <c r="A26" s="10"/>
      <c r="B26" s="162"/>
      <c r="C26" s="2"/>
      <c r="D26" s="183" t="str">
        <f>IF(N19="No","* Number of included CO tests (n) is less than the required number (N).","")</f>
        <v>* Number of included CO tests (n) is less than the required number (N).</v>
      </c>
      <c r="E26" s="5"/>
      <c r="F26" s="5"/>
      <c r="G26" s="5"/>
      <c r="H26" s="5"/>
      <c r="I26" s="5"/>
      <c r="J26" s="5"/>
      <c r="K26" s="5"/>
      <c r="L26" s="5"/>
      <c r="M26" s="5"/>
      <c r="N26" s="5"/>
      <c r="O26" s="5"/>
      <c r="P26" s="169"/>
      <c r="Q26" s="10"/>
      <c r="R26" s="142"/>
      <c r="S26" s="10"/>
      <c r="T26" s="10"/>
      <c r="U26" s="10"/>
      <c r="V26" s="10"/>
      <c r="W26" s="10"/>
      <c r="X26" s="10"/>
      <c r="Y26" s="10"/>
      <c r="Z26" s="10"/>
      <c r="AA26" s="10"/>
      <c r="AB26" s="10"/>
      <c r="AC26" s="10"/>
      <c r="AD26" s="10"/>
      <c r="AE26" s="10"/>
      <c r="AF26" s="10"/>
      <c r="AG26" s="10"/>
      <c r="AH26" s="10"/>
      <c r="AI26" s="10"/>
      <c r="AJ26" s="10"/>
      <c r="AK26" s="10"/>
      <c r="AL26" s="107"/>
      <c r="AR26" s="24"/>
      <c r="AS26" s="24"/>
      <c r="AT26" s="24"/>
      <c r="AU26" s="24"/>
      <c r="AV26" s="24"/>
      <c r="AW26" s="24"/>
      <c r="AX26" s="24"/>
      <c r="AY26" s="24"/>
      <c r="AZ26" s="24"/>
      <c r="BA26" s="24"/>
      <c r="BB26" s="24"/>
      <c r="BC26" s="24"/>
      <c r="BD26" s="24"/>
      <c r="BE26" s="24"/>
      <c r="BF26" s="24"/>
      <c r="BG26" s="24"/>
      <c r="BH26" s="24"/>
      <c r="BI26" s="24"/>
      <c r="BJ26" s="24"/>
      <c r="BK26" s="24"/>
      <c r="BL26" s="24"/>
      <c r="CA26" s="67" t="s">
        <v>134</v>
      </c>
      <c r="CB26" s="70">
        <f>'Submission Template'!$H$15</f>
        <v>0</v>
      </c>
      <c r="CC26" s="67"/>
      <c r="CD26" s="67"/>
      <c r="CE26" s="67"/>
      <c r="CF26" s="67">
        <f>IF(AND('Submission Template'!C48="final",'Submission Template'!AB48="yes"),1,0)</f>
        <v>0</v>
      </c>
      <c r="CG26" s="67" t="str">
        <f>IF(AND('Submission Template'!$C48="final",'Submission Template'!$O48="yes",'Submission Template'!$AB48&lt;&gt;"yes"),$D52,$CG25)</f>
        <v/>
      </c>
      <c r="CH26" s="67" t="str">
        <f>IF(AND('Submission Template'!$C48="final",'Submission Template'!$O48="yes",'Submission Template'!$AB48&lt;&gt;"yes"),$C52,$CH25)</f>
        <v/>
      </c>
      <c r="CI26" s="67" t="str">
        <f>IF(AND('Submission Template'!$C48="final",'Submission Template'!$T48="yes",'Submission Template'!$AB48&lt;&gt;"yes"),$N52,$CI25)</f>
        <v/>
      </c>
      <c r="CJ26" s="67" t="str">
        <f>IF(AND('Submission Template'!$C48="final",'Submission Template'!$T48="yes",'Submission Template'!$AB48&lt;&gt;"yes"),$M52,$CJ25)</f>
        <v/>
      </c>
    </row>
    <row r="27" spans="1:88" x14ac:dyDescent="0.2">
      <c r="A27" s="10"/>
      <c r="B27" s="162"/>
      <c r="C27" s="2"/>
      <c r="D27" s="200" t="str">
        <f>IF(G21="PASS","* Minimum testing requirements for each test period may also apply; please refer to 40 CFR 1045.310","")</f>
        <v/>
      </c>
      <c r="E27" s="5"/>
      <c r="F27" s="5"/>
      <c r="G27" s="5"/>
      <c r="H27" s="5"/>
      <c r="I27" s="5"/>
      <c r="J27" s="5"/>
      <c r="K27" s="5"/>
      <c r="L27" s="5"/>
      <c r="M27" s="5"/>
      <c r="N27" s="5"/>
      <c r="O27" s="5"/>
      <c r="P27" s="169"/>
      <c r="Q27" s="10"/>
      <c r="R27" s="10"/>
      <c r="S27" s="10"/>
      <c r="T27" s="10"/>
      <c r="U27" s="10"/>
      <c r="V27" s="10"/>
      <c r="W27" s="10"/>
      <c r="X27" s="10"/>
      <c r="Y27" s="10"/>
      <c r="Z27" s="10"/>
      <c r="AA27" s="10"/>
      <c r="AB27" s="10"/>
      <c r="AC27" s="10"/>
      <c r="AD27" s="10"/>
      <c r="AE27" s="10"/>
      <c r="AF27" s="10"/>
      <c r="AG27" s="10"/>
      <c r="AH27" s="10"/>
      <c r="AI27" s="10"/>
      <c r="AJ27" s="10"/>
      <c r="AK27" s="10"/>
      <c r="AL27" s="107"/>
      <c r="AR27" s="24"/>
      <c r="AS27" s="24"/>
      <c r="AT27" s="24"/>
      <c r="AU27" s="24"/>
      <c r="AV27" s="24"/>
      <c r="AW27" s="24"/>
      <c r="AX27" s="24"/>
      <c r="AY27" s="24"/>
      <c r="AZ27" s="24"/>
      <c r="BA27" s="24"/>
      <c r="BB27" s="24"/>
      <c r="BC27" s="24"/>
      <c r="BD27" s="24"/>
      <c r="BE27" s="24"/>
      <c r="BF27" s="24"/>
      <c r="BG27" s="24"/>
      <c r="BH27" s="24"/>
      <c r="BI27" s="24"/>
      <c r="BJ27" s="24"/>
      <c r="BK27" s="24"/>
      <c r="BL27" s="24"/>
      <c r="CA27" s="67" t="s">
        <v>135</v>
      </c>
      <c r="CB27" s="70">
        <f>'Submission Template'!$J$15</f>
        <v>0</v>
      </c>
      <c r="CC27" s="67"/>
      <c r="CD27" s="67"/>
      <c r="CE27" s="67"/>
      <c r="CF27" s="67">
        <f>IF(AND('Submission Template'!C49="final",'Submission Template'!AB49="yes"),1,0)</f>
        <v>0</v>
      </c>
      <c r="CG27" s="67" t="str">
        <f>IF(AND('Submission Template'!$C49="final",'Submission Template'!$O49="yes",'Submission Template'!$AB49&lt;&gt;"yes"),$D53,$CG26)</f>
        <v/>
      </c>
      <c r="CH27" s="67" t="str">
        <f>IF(AND('Submission Template'!$C49="final",'Submission Template'!$O49="yes",'Submission Template'!$AB49&lt;&gt;"yes"),$C53,$CH26)</f>
        <v/>
      </c>
      <c r="CI27" s="67" t="str">
        <f>IF(AND('Submission Template'!$C49="final",'Submission Template'!$T49="yes",'Submission Template'!$AB49&lt;&gt;"yes"),$N53,$CI26)</f>
        <v/>
      </c>
      <c r="CJ27" s="67" t="str">
        <f>IF(AND('Submission Template'!$C49="final",'Submission Template'!$T49="yes",'Submission Template'!$AB49&lt;&gt;"yes"),$M53,$CJ26)</f>
        <v/>
      </c>
    </row>
    <row r="28" spans="1:88" x14ac:dyDescent="0.2">
      <c r="A28" s="10"/>
      <c r="B28" s="162"/>
      <c r="C28" s="2"/>
      <c r="D28" s="205" t="str">
        <f>IF('Submission Template'!P13="yes","* This is a carryover engine family.  The first reported test result should be from the final test of the preceding model year.","")</f>
        <v/>
      </c>
      <c r="E28" s="5"/>
      <c r="F28" s="5"/>
      <c r="G28" s="5"/>
      <c r="H28" s="5"/>
      <c r="I28" s="5"/>
      <c r="J28" s="5"/>
      <c r="K28" s="5"/>
      <c r="L28" s="5"/>
      <c r="M28" s="5"/>
      <c r="N28" s="5"/>
      <c r="O28" s="5"/>
      <c r="P28" s="169"/>
      <c r="Q28" s="10"/>
      <c r="R28" s="10"/>
      <c r="S28" s="10"/>
      <c r="T28" s="10"/>
      <c r="U28" s="10"/>
      <c r="V28" s="10"/>
      <c r="W28" s="10"/>
      <c r="X28" s="10"/>
      <c r="Y28" s="10"/>
      <c r="Z28" s="10"/>
      <c r="AA28" s="10"/>
      <c r="AB28" s="10"/>
      <c r="AC28" s="10"/>
      <c r="AD28" s="10"/>
      <c r="AE28" s="10"/>
      <c r="AF28" s="10"/>
      <c r="AG28" s="10"/>
      <c r="AH28" s="10"/>
      <c r="AI28" s="10"/>
      <c r="AJ28" s="10"/>
      <c r="AK28" s="10"/>
      <c r="AL28" s="107"/>
      <c r="AR28" s="24"/>
      <c r="AS28" s="24"/>
      <c r="AT28" s="24"/>
      <c r="AU28" s="24"/>
      <c r="AV28" s="24"/>
      <c r="AW28" s="24"/>
      <c r="AX28" s="24"/>
      <c r="AY28" s="24"/>
      <c r="AZ28" s="24"/>
      <c r="BA28" s="24"/>
      <c r="BB28" s="24"/>
      <c r="BC28" s="24"/>
      <c r="BD28" s="24"/>
      <c r="BE28" s="24"/>
      <c r="BF28" s="24"/>
      <c r="BG28" s="24"/>
      <c r="BH28" s="24"/>
      <c r="BI28" s="24"/>
      <c r="BJ28" s="24"/>
      <c r="BK28" s="24"/>
      <c r="BL28" s="24"/>
      <c r="CA28" s="67" t="s">
        <v>136</v>
      </c>
      <c r="CB28" s="67" t="str">
        <f>IF('Submission Template'!G19&lt;&gt;"",'Submission Template'!G19,"")</f>
        <v/>
      </c>
      <c r="CC28" s="67"/>
      <c r="CD28" s="67"/>
      <c r="CE28" s="67"/>
      <c r="CF28" s="67">
        <f>IF(AND('Submission Template'!C50="final",'Submission Template'!AB50="yes"),1,0)</f>
        <v>0</v>
      </c>
      <c r="CG28" s="67" t="str">
        <f>IF(AND('Submission Template'!$C50="final",'Submission Template'!$O50="yes",'Submission Template'!$AB50&lt;&gt;"yes"),$D54,$CG27)</f>
        <v/>
      </c>
      <c r="CH28" s="67" t="str">
        <f>IF(AND('Submission Template'!$C50="final",'Submission Template'!$O50="yes",'Submission Template'!$AB50&lt;&gt;"yes"),$C54,$CH27)</f>
        <v/>
      </c>
      <c r="CI28" s="67" t="str">
        <f>IF(AND('Submission Template'!$C50="final",'Submission Template'!$T50="yes",'Submission Template'!$AB50&lt;&gt;"yes"),$N54,$CI27)</f>
        <v/>
      </c>
      <c r="CJ28" s="67" t="str">
        <f>IF(AND('Submission Template'!$C50="final",'Submission Template'!$T50="yes",'Submission Template'!$AB50&lt;&gt;"yes"),$M54,$CJ27)</f>
        <v/>
      </c>
    </row>
    <row r="29" spans="1:88" x14ac:dyDescent="0.2">
      <c r="A29" s="10"/>
      <c r="B29" s="170"/>
      <c r="C29" s="163"/>
      <c r="D29" s="184" t="str">
        <f>IF('Submission Template'!P13="yes","   If a reduced sample size is entered, it should be an EPA-approved number.","")</f>
        <v/>
      </c>
      <c r="E29" s="171"/>
      <c r="F29" s="171"/>
      <c r="G29" s="171"/>
      <c r="H29" s="171"/>
      <c r="I29" s="171"/>
      <c r="J29" s="171"/>
      <c r="K29" s="171"/>
      <c r="L29" s="171"/>
      <c r="M29" s="171"/>
      <c r="N29" s="171"/>
      <c r="O29" s="171"/>
      <c r="P29" s="172"/>
      <c r="Q29" s="10"/>
      <c r="R29" s="10"/>
      <c r="S29" s="10"/>
      <c r="T29" s="10"/>
      <c r="U29" s="10"/>
      <c r="V29" s="10"/>
      <c r="W29" s="10"/>
      <c r="X29" s="10"/>
      <c r="Y29" s="10"/>
      <c r="Z29" s="10"/>
      <c r="AA29" s="10"/>
      <c r="AB29" s="10"/>
      <c r="AC29" s="10"/>
      <c r="AD29" s="10"/>
      <c r="AE29" s="10"/>
      <c r="AF29" s="10"/>
      <c r="AG29" s="10"/>
      <c r="AH29" s="10"/>
      <c r="AI29" s="10"/>
      <c r="AJ29" s="10"/>
      <c r="AK29" s="10"/>
      <c r="AL29" s="107"/>
      <c r="AR29" s="24"/>
      <c r="AS29" s="24"/>
      <c r="AT29" s="24"/>
      <c r="AU29" s="24"/>
      <c r="AV29" s="24"/>
      <c r="AW29" s="24"/>
      <c r="AX29" s="24"/>
      <c r="AY29" s="24"/>
      <c r="AZ29" s="24"/>
      <c r="BA29" s="24"/>
      <c r="BB29" s="24"/>
      <c r="BC29" s="24"/>
      <c r="BD29" s="24"/>
      <c r="BE29" s="24"/>
      <c r="BF29" s="24"/>
      <c r="BG29" s="24"/>
      <c r="BH29" s="24"/>
      <c r="BI29" s="24"/>
      <c r="BJ29" s="24"/>
      <c r="BK29" s="24"/>
      <c r="BL29" s="24"/>
      <c r="CA29" s="67"/>
      <c r="CB29" s="67"/>
      <c r="CC29" s="67"/>
      <c r="CD29" s="67"/>
      <c r="CE29" s="67"/>
      <c r="CF29" s="67">
        <f>IF(AND('Submission Template'!C51="final",'Submission Template'!AB51="yes"),1,0)</f>
        <v>0</v>
      </c>
      <c r="CG29" s="67" t="str">
        <f>IF(AND('Submission Template'!$C51="final",'Submission Template'!$O51="yes",'Submission Template'!$AB51&lt;&gt;"yes"),$D55,$CG28)</f>
        <v/>
      </c>
      <c r="CH29" s="67" t="str">
        <f>IF(AND('Submission Template'!$C51="final",'Submission Template'!$O51="yes",'Submission Template'!$AB51&lt;&gt;"yes"),$C55,$CH28)</f>
        <v/>
      </c>
      <c r="CI29" s="67" t="str">
        <f>IF(AND('Submission Template'!$C51="final",'Submission Template'!$T51="yes",'Submission Template'!$AB51&lt;&gt;"yes"),$N55,$CI28)</f>
        <v/>
      </c>
      <c r="CJ29" s="67" t="str">
        <f>IF(AND('Submission Template'!$C51="final",'Submission Template'!$T51="yes",'Submission Template'!$AB51&lt;&gt;"yes"),$M55,$CJ28)</f>
        <v/>
      </c>
    </row>
    <row r="30" spans="1:88" ht="13.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7"/>
      <c r="AR30" s="24"/>
      <c r="AS30" s="24"/>
      <c r="AT30" s="24"/>
      <c r="AU30" s="24"/>
      <c r="AV30" s="24"/>
      <c r="AW30" s="24"/>
      <c r="AX30" s="24"/>
      <c r="AY30" s="24"/>
      <c r="AZ30" s="24"/>
      <c r="BA30" s="24"/>
      <c r="BB30" s="24"/>
      <c r="BC30" s="24"/>
      <c r="BD30" s="24"/>
      <c r="BE30" s="24"/>
      <c r="BF30" s="24"/>
      <c r="BG30" s="24"/>
      <c r="BH30" s="24"/>
      <c r="BI30" s="24"/>
      <c r="BJ30" s="24"/>
      <c r="BK30" s="24"/>
      <c r="BL30" s="24"/>
      <c r="CA30" s="67"/>
      <c r="CB30" s="67"/>
      <c r="CC30" s="67"/>
      <c r="CD30" s="67"/>
      <c r="CE30" s="67"/>
      <c r="CF30" s="67">
        <f>IF(AND('Submission Template'!C52="final",'Submission Template'!AB52="yes"),1,0)</f>
        <v>0</v>
      </c>
      <c r="CG30" s="67" t="str">
        <f>IF(AND('Submission Template'!$C52="final",'Submission Template'!$O52="yes",'Submission Template'!$AB52&lt;&gt;"yes"),$D56,$CG29)</f>
        <v/>
      </c>
      <c r="CH30" s="67" t="str">
        <f>IF(AND('Submission Template'!$C52="final",'Submission Template'!$O52="yes",'Submission Template'!$AB52&lt;&gt;"yes"),$C56,$CH29)</f>
        <v/>
      </c>
      <c r="CI30" s="67" t="str">
        <f>IF(AND('Submission Template'!$C52="final",'Submission Template'!$T52="yes",'Submission Template'!$AB52&lt;&gt;"yes"),$N56,$CI29)</f>
        <v/>
      </c>
      <c r="CJ30" s="67" t="str">
        <f>IF(AND('Submission Template'!$C52="final",'Submission Template'!$T52="yes",'Submission Template'!$AB52&lt;&gt;"yes"),$M56,$CJ29)</f>
        <v/>
      </c>
    </row>
    <row r="31" spans="1:88" ht="15.65" x14ac:dyDescent="0.25">
      <c r="A31" s="10"/>
      <c r="B31" s="152"/>
      <c r="C31" s="153"/>
      <c r="D31" s="153"/>
      <c r="E31" s="153"/>
      <c r="F31" s="160" t="s">
        <v>66</v>
      </c>
      <c r="G31" s="160"/>
      <c r="H31" s="153"/>
      <c r="I31" s="153"/>
      <c r="J31" s="153"/>
      <c r="K31" s="153"/>
      <c r="L31" s="154"/>
      <c r="M31" s="153"/>
      <c r="N31" s="153"/>
      <c r="O31" s="153"/>
      <c r="P31" s="160" t="s">
        <v>62</v>
      </c>
      <c r="Q31" s="161"/>
      <c r="R31" s="153"/>
      <c r="S31" s="153"/>
      <c r="T31" s="153"/>
      <c r="U31" s="155"/>
      <c r="V31" s="9"/>
      <c r="W31" s="9"/>
      <c r="X31" s="9"/>
      <c r="Y31" s="9"/>
      <c r="Z31" s="9"/>
      <c r="AA31" s="9"/>
      <c r="AB31" s="9"/>
      <c r="AC31" s="9"/>
      <c r="AD31" s="9"/>
      <c r="AE31" s="9"/>
      <c r="AF31" s="132"/>
      <c r="AG31" s="133"/>
      <c r="AH31" s="133"/>
      <c r="AI31" s="133"/>
      <c r="AJ31" s="133"/>
      <c r="AK31" s="43"/>
      <c r="AL31" s="107"/>
      <c r="AQ31" s="24"/>
      <c r="AR31" s="25" t="s">
        <v>88</v>
      </c>
      <c r="AS31" s="25" t="s">
        <v>20</v>
      </c>
      <c r="AT31" s="25"/>
      <c r="AU31" s="24"/>
      <c r="AV31" s="24"/>
      <c r="AW31" s="24"/>
      <c r="AX31" s="24"/>
      <c r="AY31" s="24"/>
      <c r="AZ31" s="24"/>
      <c r="BA31" s="24"/>
      <c r="BB31" s="24"/>
      <c r="BC31" s="24"/>
      <c r="BD31" s="24"/>
      <c r="BE31" s="24"/>
      <c r="BF31" s="24"/>
      <c r="BG31" s="24"/>
      <c r="BH31" s="24"/>
      <c r="BI31" s="24"/>
      <c r="BJ31" s="24"/>
      <c r="BK31" s="24"/>
      <c r="CA31" s="67"/>
      <c r="CB31" s="67"/>
      <c r="CC31" s="67"/>
      <c r="CD31" s="67"/>
      <c r="CE31" s="67"/>
      <c r="CF31" s="67">
        <f>IF(AND('Submission Template'!C53="final",'Submission Template'!AB53="yes"),1,0)</f>
        <v>0</v>
      </c>
      <c r="CG31" s="67" t="str">
        <f>IF(AND('Submission Template'!$C53="final",'Submission Template'!$O53="yes",'Submission Template'!$AB53&lt;&gt;"yes"),$D57,$CG30)</f>
        <v/>
      </c>
      <c r="CH31" s="67" t="str">
        <f>IF(AND('Submission Template'!$C53="final",'Submission Template'!$O53="yes",'Submission Template'!$AB53&lt;&gt;"yes"),$C57,$CH30)</f>
        <v/>
      </c>
      <c r="CI31" s="67" t="str">
        <f>IF(AND('Submission Template'!$C53="final",'Submission Template'!$T53="yes",'Submission Template'!$AB53&lt;&gt;"yes"),$N57,$CI30)</f>
        <v/>
      </c>
      <c r="CJ31" s="67" t="str">
        <f>IF(AND('Submission Template'!$C53="final",'Submission Template'!$T53="yes",'Submission Template'!$AB53&lt;&gt;"yes"),$M57,$CJ30)</f>
        <v/>
      </c>
    </row>
    <row r="32" spans="1:88" ht="12.1" customHeight="1" x14ac:dyDescent="0.2">
      <c r="A32" s="10"/>
      <c r="B32" s="156"/>
      <c r="C32" s="157"/>
      <c r="D32" s="157"/>
      <c r="E32" s="157"/>
      <c r="F32" s="157"/>
      <c r="G32" s="157"/>
      <c r="H32" s="157"/>
      <c r="I32" s="157"/>
      <c r="J32" s="157"/>
      <c r="K32" s="157"/>
      <c r="L32" s="156"/>
      <c r="M32" s="157"/>
      <c r="N32" s="157"/>
      <c r="O32" s="158"/>
      <c r="P32" s="157"/>
      <c r="Q32" s="157"/>
      <c r="R32" s="157"/>
      <c r="S32" s="157"/>
      <c r="T32" s="157"/>
      <c r="U32" s="159"/>
      <c r="AF32" s="20"/>
      <c r="AG32" s="13"/>
      <c r="AH32" s="13"/>
      <c r="AI32" s="13"/>
      <c r="AJ32" s="13"/>
      <c r="AK32" s="21"/>
      <c r="AL32" s="107"/>
      <c r="AQ32" s="24"/>
      <c r="AR32" s="25"/>
      <c r="AS32" s="25"/>
      <c r="AT32" s="25"/>
      <c r="AU32" s="25"/>
      <c r="AV32" s="25"/>
      <c r="AW32" s="25"/>
      <c r="AX32" s="24"/>
      <c r="AY32" s="24"/>
      <c r="AZ32" s="24"/>
      <c r="BA32" s="24"/>
      <c r="BB32" s="24"/>
      <c r="BC32" s="24"/>
      <c r="BD32" s="24"/>
      <c r="BE32" s="24"/>
      <c r="BF32" s="24"/>
      <c r="BG32" s="24"/>
      <c r="BH32" s="24"/>
      <c r="BI32" s="24"/>
      <c r="BJ32" s="24"/>
      <c r="BK32" s="24"/>
      <c r="CA32" s="67"/>
      <c r="CB32" s="67"/>
      <c r="CC32" s="67"/>
      <c r="CD32" s="67"/>
      <c r="CE32" s="67"/>
      <c r="CF32" s="67">
        <f>IF(AND('Submission Template'!C54="final",'Submission Template'!AB54="yes"),1,0)</f>
        <v>0</v>
      </c>
      <c r="CG32" s="67" t="str">
        <f>IF(AND('Submission Template'!$C54="final",'Submission Template'!$O54="yes",'Submission Template'!$AB54&lt;&gt;"yes"),$D58,$CG31)</f>
        <v/>
      </c>
      <c r="CH32" s="67" t="str">
        <f>IF(AND('Submission Template'!$C54="final",'Submission Template'!$O54="yes",'Submission Template'!$AB54&lt;&gt;"yes"),$C58,$CH31)</f>
        <v/>
      </c>
      <c r="CI32" s="67" t="str">
        <f>IF(AND('Submission Template'!$C54="final",'Submission Template'!$T54="yes",'Submission Template'!$AB54&lt;&gt;"yes"),$N58,$CI31)</f>
        <v/>
      </c>
      <c r="CJ32" s="67" t="str">
        <f>IF(AND('Submission Template'!$C54="final",'Submission Template'!$T54="yes",'Submission Template'!$AB54&lt;&gt;"yes"),$M58,$CJ31)</f>
        <v/>
      </c>
    </row>
    <row r="33" spans="1:90" ht="13.6" x14ac:dyDescent="0.25">
      <c r="A33" s="10"/>
      <c r="B33" s="125" t="s">
        <v>24</v>
      </c>
      <c r="C33" s="126" t="s">
        <v>26</v>
      </c>
      <c r="D33" s="126"/>
      <c r="E33" s="126"/>
      <c r="F33" s="126"/>
      <c r="G33" s="126"/>
      <c r="H33" s="126"/>
      <c r="I33" s="126" t="s">
        <v>25</v>
      </c>
      <c r="J33" s="126"/>
      <c r="K33" s="126"/>
      <c r="L33" s="125" t="s">
        <v>24</v>
      </c>
      <c r="M33" s="126" t="s">
        <v>26</v>
      </c>
      <c r="N33" s="126"/>
      <c r="O33" s="126"/>
      <c r="P33" s="126"/>
      <c r="Q33" s="126"/>
      <c r="R33" s="126"/>
      <c r="S33" s="126" t="s">
        <v>25</v>
      </c>
      <c r="T33" s="126"/>
      <c r="U33" s="127"/>
      <c r="V33" s="67"/>
      <c r="W33" s="67"/>
      <c r="X33" s="67"/>
      <c r="Y33" s="67"/>
      <c r="Z33" s="67"/>
      <c r="AA33" s="67"/>
      <c r="AB33" s="67"/>
      <c r="AC33" s="67"/>
      <c r="AD33" s="67"/>
      <c r="AE33" s="67"/>
      <c r="AF33" s="143"/>
      <c r="AG33" s="144"/>
      <c r="AH33" s="13"/>
      <c r="AI33" s="13"/>
      <c r="AJ33" s="13"/>
      <c r="AK33" s="21"/>
      <c r="AL33" s="107"/>
      <c r="AQ33" s="24"/>
      <c r="AR33" s="25" t="s">
        <v>47</v>
      </c>
      <c r="AS33" s="25" t="s">
        <v>47</v>
      </c>
      <c r="AT33" s="25"/>
      <c r="AU33" s="25"/>
      <c r="AV33" s="25"/>
      <c r="AW33" s="25"/>
      <c r="AX33" s="25"/>
      <c r="AY33" s="25"/>
      <c r="AZ33" s="25"/>
      <c r="BA33" s="25" t="s">
        <v>44</v>
      </c>
      <c r="BB33" s="25" t="s">
        <v>44</v>
      </c>
      <c r="BC33" s="25"/>
      <c r="BD33" s="25" t="s">
        <v>17</v>
      </c>
      <c r="BE33" s="25" t="s">
        <v>20</v>
      </c>
      <c r="BF33" s="25"/>
      <c r="BG33" s="24"/>
      <c r="BH33" s="24"/>
      <c r="BI33" s="24"/>
      <c r="BJ33" s="24"/>
      <c r="BK33" s="24"/>
      <c r="CA33" s="67"/>
      <c r="CB33" s="67"/>
      <c r="CC33" s="67"/>
      <c r="CD33" s="67"/>
      <c r="CE33" s="67"/>
      <c r="CF33" s="67">
        <f>IF(AND('Submission Template'!C55="final",'Submission Template'!AB55="yes"),1,0)</f>
        <v>0</v>
      </c>
      <c r="CG33" s="67" t="str">
        <f>IF(AND('Submission Template'!$C55="final",'Submission Template'!$O55="yes",'Submission Template'!$AB55&lt;&gt;"yes"),$D59,$CG32)</f>
        <v/>
      </c>
      <c r="CH33" s="67" t="str">
        <f>IF(AND('Submission Template'!$C55="final",'Submission Template'!$O55="yes",'Submission Template'!$AB55&lt;&gt;"yes"),$C59,$CH32)</f>
        <v/>
      </c>
      <c r="CI33" s="67" t="str">
        <f>IF(AND('Submission Template'!$C55="final",'Submission Template'!$T55="yes",'Submission Template'!$AB55&lt;&gt;"yes"),$N59,$CI32)</f>
        <v/>
      </c>
      <c r="CJ33" s="67" t="str">
        <f>IF(AND('Submission Template'!$C55="final",'Submission Template'!$T55="yes",'Submission Template'!$AB55&lt;&gt;"yes"),$M59,$CJ32)</f>
        <v/>
      </c>
    </row>
    <row r="34" spans="1:90" ht="13.6" x14ac:dyDescent="0.25">
      <c r="A34" s="10"/>
      <c r="B34" s="125" t="s">
        <v>25</v>
      </c>
      <c r="C34" s="126" t="s">
        <v>25</v>
      </c>
      <c r="D34" s="126" t="s">
        <v>27</v>
      </c>
      <c r="E34" s="126" t="s">
        <v>28</v>
      </c>
      <c r="F34" s="126" t="s">
        <v>33</v>
      </c>
      <c r="G34" s="126"/>
      <c r="H34" s="126" t="s">
        <v>31</v>
      </c>
      <c r="I34" s="126" t="s">
        <v>53</v>
      </c>
      <c r="J34" s="126" t="s">
        <v>17</v>
      </c>
      <c r="K34" s="126" t="s">
        <v>17</v>
      </c>
      <c r="L34" s="125" t="s">
        <v>25</v>
      </c>
      <c r="M34" s="126" t="s">
        <v>25</v>
      </c>
      <c r="N34" s="126" t="s">
        <v>27</v>
      </c>
      <c r="O34" s="126" t="s">
        <v>28</v>
      </c>
      <c r="P34" s="126" t="s">
        <v>33</v>
      </c>
      <c r="Q34" s="126"/>
      <c r="R34" s="126" t="s">
        <v>31</v>
      </c>
      <c r="S34" s="126" t="s">
        <v>53</v>
      </c>
      <c r="T34" s="126" t="s">
        <v>20</v>
      </c>
      <c r="U34" s="127" t="s">
        <v>20</v>
      </c>
      <c r="V34" s="67"/>
      <c r="W34" s="67"/>
      <c r="X34" s="67"/>
      <c r="Y34" s="67"/>
      <c r="Z34" s="67"/>
      <c r="AA34" s="67"/>
      <c r="AB34" s="67"/>
      <c r="AC34" s="67"/>
      <c r="AD34" s="67"/>
      <c r="AE34" s="67"/>
      <c r="AF34" s="143"/>
      <c r="AG34" s="144"/>
      <c r="AH34" s="13"/>
      <c r="AI34" s="13"/>
      <c r="AJ34" s="13"/>
      <c r="AK34" s="21"/>
      <c r="AL34" s="107"/>
      <c r="AQ34" s="24"/>
      <c r="AR34" s="25" t="s">
        <v>46</v>
      </c>
      <c r="AS34" s="25" t="s">
        <v>46</v>
      </c>
      <c r="AT34" s="25"/>
      <c r="AU34" s="25"/>
      <c r="AV34" s="25"/>
      <c r="AW34" s="25"/>
      <c r="AX34" s="25" t="s">
        <v>30</v>
      </c>
      <c r="AY34" s="25" t="s">
        <v>30</v>
      </c>
      <c r="AZ34" s="25"/>
      <c r="BA34" s="25" t="s">
        <v>30</v>
      </c>
      <c r="BB34" s="25" t="s">
        <v>30</v>
      </c>
      <c r="BC34" s="25"/>
      <c r="BD34" s="25" t="s">
        <v>44</v>
      </c>
      <c r="BE34" s="25" t="s">
        <v>44</v>
      </c>
      <c r="BF34" s="25"/>
      <c r="BG34" s="24"/>
      <c r="BH34" s="24"/>
      <c r="BI34" s="24"/>
      <c r="BJ34" s="24"/>
      <c r="BK34" s="41" t="s">
        <v>17</v>
      </c>
      <c r="BL34" s="41" t="s">
        <v>20</v>
      </c>
      <c r="BM34" s="49" t="s">
        <v>160</v>
      </c>
      <c r="BN34" s="48"/>
      <c r="CA34" s="67"/>
      <c r="CB34" s="67"/>
      <c r="CC34" s="67"/>
      <c r="CD34" s="67"/>
      <c r="CE34" s="67"/>
      <c r="CF34" s="67">
        <f>IF(AND('Submission Template'!C56="final",'Submission Template'!AB56="yes"),1,0)</f>
        <v>0</v>
      </c>
      <c r="CG34" s="67" t="str">
        <f>IF(AND('Submission Template'!$C56="final",'Submission Template'!$O56="yes",'Submission Template'!$AB56&lt;&gt;"yes"),$D60,$CG33)</f>
        <v/>
      </c>
      <c r="CH34" s="67" t="str">
        <f>IF(AND('Submission Template'!$C56="final",'Submission Template'!$O56="yes",'Submission Template'!$AB56&lt;&gt;"yes"),$C60,$CH33)</f>
        <v/>
      </c>
      <c r="CI34" s="67" t="str">
        <f>IF(AND('Submission Template'!$C56="final",'Submission Template'!$T56="yes",'Submission Template'!$AB56&lt;&gt;"yes"),$N60,$CI33)</f>
        <v/>
      </c>
      <c r="CJ34" s="67" t="str">
        <f>IF(AND('Submission Template'!$C56="final",'Submission Template'!$T56="yes",'Submission Template'!$AB56&lt;&gt;"yes"),$M60,$CJ33)</f>
        <v/>
      </c>
    </row>
    <row r="35" spans="1:90" ht="13.6" x14ac:dyDescent="0.25">
      <c r="A35" s="10"/>
      <c r="B35" s="128" t="s">
        <v>51</v>
      </c>
      <c r="C35" s="129" t="s">
        <v>52</v>
      </c>
      <c r="D35" s="129" t="s">
        <v>19</v>
      </c>
      <c r="E35" s="129" t="s">
        <v>29</v>
      </c>
      <c r="F35" s="129" t="s">
        <v>30</v>
      </c>
      <c r="G35" s="129" t="s">
        <v>30</v>
      </c>
      <c r="H35" s="129" t="s">
        <v>32</v>
      </c>
      <c r="I35" s="129" t="s">
        <v>54</v>
      </c>
      <c r="J35" s="129" t="s">
        <v>55</v>
      </c>
      <c r="K35" s="129" t="s">
        <v>56</v>
      </c>
      <c r="L35" s="128" t="s">
        <v>51</v>
      </c>
      <c r="M35" s="129" t="s">
        <v>52</v>
      </c>
      <c r="N35" s="129" t="s">
        <v>19</v>
      </c>
      <c r="O35" s="129" t="s">
        <v>29</v>
      </c>
      <c r="P35" s="129" t="s">
        <v>30</v>
      </c>
      <c r="Q35" s="129" t="s">
        <v>30</v>
      </c>
      <c r="R35" s="129" t="s">
        <v>32</v>
      </c>
      <c r="S35" s="129" t="s">
        <v>54</v>
      </c>
      <c r="T35" s="129" t="s">
        <v>55</v>
      </c>
      <c r="U35" s="131" t="s">
        <v>56</v>
      </c>
      <c r="V35" s="67"/>
      <c r="W35" s="67"/>
      <c r="X35" s="67"/>
      <c r="Y35" s="67"/>
      <c r="Z35" s="67"/>
      <c r="AA35" s="67"/>
      <c r="AB35" s="67"/>
      <c r="AC35" s="67"/>
      <c r="AD35" s="67"/>
      <c r="AE35" s="67"/>
      <c r="AF35" s="261" t="s">
        <v>43</v>
      </c>
      <c r="AG35" s="262"/>
      <c r="AH35" s="262"/>
      <c r="AI35" s="262"/>
      <c r="AJ35" s="262"/>
      <c r="AK35" s="263"/>
      <c r="AL35" s="107"/>
      <c r="AQ35" s="24"/>
      <c r="AR35" s="25" t="s">
        <v>48</v>
      </c>
      <c r="AS35" s="25" t="s">
        <v>48</v>
      </c>
      <c r="AT35" s="25"/>
      <c r="AU35" s="24" t="s">
        <v>111</v>
      </c>
      <c r="AV35" s="24" t="s">
        <v>110</v>
      </c>
      <c r="AW35" s="24"/>
      <c r="AX35" s="25" t="s">
        <v>118</v>
      </c>
      <c r="AY35" s="25" t="s">
        <v>99</v>
      </c>
      <c r="AZ35" s="25"/>
      <c r="BA35" s="25" t="s">
        <v>101</v>
      </c>
      <c r="BB35" s="25" t="s">
        <v>100</v>
      </c>
      <c r="BC35" s="25"/>
      <c r="BD35" s="25" t="s">
        <v>45</v>
      </c>
      <c r="BE35" s="25" t="s">
        <v>45</v>
      </c>
      <c r="BF35" s="25"/>
      <c r="BG35" s="24" t="s">
        <v>87</v>
      </c>
      <c r="BH35" s="24"/>
      <c r="BI35" s="24"/>
      <c r="BJ35" s="24"/>
      <c r="BK35" s="41" t="s">
        <v>83</v>
      </c>
      <c r="BL35" s="41" t="s">
        <v>83</v>
      </c>
      <c r="BM35" s="49" t="s">
        <v>161</v>
      </c>
      <c r="BN35" s="48"/>
      <c r="CA35" s="67"/>
      <c r="CB35" s="67"/>
      <c r="CC35" s="67"/>
      <c r="CD35" s="67"/>
      <c r="CE35" s="67"/>
      <c r="CF35" s="67">
        <f>IF(AND('Submission Template'!C57="final",'Submission Template'!AB57="yes"),1,0)</f>
        <v>0</v>
      </c>
      <c r="CG35" s="67" t="str">
        <f>IF(AND('Submission Template'!$C57="final",'Submission Template'!$O57="yes",'Submission Template'!$AB57&lt;&gt;"yes"),$D61,$CG34)</f>
        <v/>
      </c>
      <c r="CH35" s="67" t="str">
        <f>IF(AND('Submission Template'!$C57="final",'Submission Template'!$O57="yes",'Submission Template'!$AB57&lt;&gt;"yes"),$C61,$CH34)</f>
        <v/>
      </c>
      <c r="CI35" s="67" t="str">
        <f>IF(AND('Submission Template'!$C57="final",'Submission Template'!$T57="yes",'Submission Template'!$AB57&lt;&gt;"yes"),$N61,$CI34)</f>
        <v/>
      </c>
      <c r="CJ35" s="67" t="str">
        <f>IF(AND('Submission Template'!$C57="final",'Submission Template'!$T57="yes",'Submission Template'!$AB57&lt;&gt;"yes"),$M61,$CJ34)</f>
        <v/>
      </c>
    </row>
    <row r="36" spans="1:90" ht="4.0999999999999996" customHeight="1" x14ac:dyDescent="0.2">
      <c r="A36" s="10"/>
      <c r="B36" s="20"/>
      <c r="C36" s="13"/>
      <c r="D36" s="13"/>
      <c r="E36" s="13"/>
      <c r="F36" s="13"/>
      <c r="G36" s="13"/>
      <c r="H36" s="13" t="str">
        <f>""</f>
        <v/>
      </c>
      <c r="I36" s="13"/>
      <c r="J36" s="13"/>
      <c r="K36" s="21"/>
      <c r="L36" s="13"/>
      <c r="M36" s="13"/>
      <c r="N36" s="13"/>
      <c r="O36" s="13"/>
      <c r="P36" s="13"/>
      <c r="Q36" s="13"/>
      <c r="R36" s="13"/>
      <c r="S36" s="13"/>
      <c r="T36" s="13"/>
      <c r="U36" s="21"/>
      <c r="AF36" s="20"/>
      <c r="AG36" s="13"/>
      <c r="AH36" s="13"/>
      <c r="AI36" s="13"/>
      <c r="AJ36" s="13"/>
      <c r="AK36" s="21"/>
      <c r="AL36" s="107"/>
      <c r="AQ36" s="24"/>
      <c r="AR36" s="24"/>
      <c r="AS36" s="24"/>
      <c r="AT36" s="24"/>
      <c r="AU36" s="24"/>
      <c r="AV36" s="24"/>
      <c r="AW36" s="24"/>
      <c r="AX36" s="24">
        <v>0</v>
      </c>
      <c r="AY36" s="24">
        <v>0</v>
      </c>
      <c r="AZ36" s="24"/>
      <c r="BA36" s="24"/>
      <c r="BB36" s="24"/>
      <c r="BC36" s="24"/>
      <c r="BD36" s="24"/>
      <c r="BE36" s="24"/>
      <c r="BF36" s="24"/>
      <c r="BG36" s="24"/>
      <c r="BH36" s="24"/>
      <c r="BI36" s="24"/>
      <c r="BJ36" s="24"/>
      <c r="BK36" s="24"/>
      <c r="BM36" s="1"/>
      <c r="CA36" s="67"/>
      <c r="CB36" s="67"/>
      <c r="CC36" s="67"/>
      <c r="CD36" s="67"/>
      <c r="CE36" s="67"/>
      <c r="CF36" s="67">
        <f>IF(AND('Submission Template'!C58="final",'Submission Template'!AB58="yes"),1,0)</f>
        <v>0</v>
      </c>
      <c r="CG36" s="67" t="str">
        <f>IF(AND('Submission Template'!$C58="final",'Submission Template'!$O58="yes",'Submission Template'!$AB58&lt;&gt;"yes"),$D62,$CG35)</f>
        <v/>
      </c>
      <c r="CH36" s="67" t="str">
        <f>IF(AND('Submission Template'!$C58="final",'Submission Template'!$O58="yes",'Submission Template'!$AB58&lt;&gt;"yes"),$C62,$CH35)</f>
        <v/>
      </c>
      <c r="CI36" s="67" t="str">
        <f>IF(AND('Submission Template'!$C58="final",'Submission Template'!$T58="yes",'Submission Template'!$AB58&lt;&gt;"yes"),$N62,$CI35)</f>
        <v/>
      </c>
      <c r="CJ36" s="67" t="str">
        <f>IF(AND('Submission Template'!$C58="final",'Submission Template'!$T58="yes",'Submission Template'!$AB58&lt;&gt;"yes"),$M62,$CJ35)</f>
        <v/>
      </c>
    </row>
    <row r="37" spans="1:90" x14ac:dyDescent="0.2">
      <c r="A37" s="10"/>
      <c r="B37" s="84" t="str">
        <f>IF('Submission Template'!$AU$35=1,IF(AND('Submission Template'!$P$13="yes",$AX37&lt;&gt;""),MAX($AX37-1,0),$AX37),"")</f>
        <v/>
      </c>
      <c r="C37" s="85" t="str">
        <f>IF($BK37&lt;&gt;"",MIN($N$21,MAX($BK37,$BM37)),"")</f>
        <v/>
      </c>
      <c r="D37" s="186" t="str">
        <f>IF('Submission Template'!$AU$35=1,IF(AND('Submission Template'!O33="yes",'Submission Template'!BN33&lt;&gt;""),ROUND(AVERAGE(BD$37:BD37),2),""),"")</f>
        <v/>
      </c>
      <c r="E37" s="86"/>
      <c r="F37" s="86"/>
      <c r="G37" s="87" t="str">
        <f>IF(AND('Submission Template'!$AU$35=1,'Submission Template'!$C33&lt;&gt;""),IF(OR($AO37=1,$AO37=0),0,IF('Submission Template'!$C33="initial",$G36,IF('Submission Template'!O33="yes",MAX(($F37+'Submission Template'!BN33-('Submission Template'!K$27+0.25*$E37)),0),$G36))),"")</f>
        <v/>
      </c>
      <c r="H37" s="87" t="str">
        <f>IF(G37&lt;&gt;"",IF(E37&lt;&gt;"",5*E37,H36),"")</f>
        <v/>
      </c>
      <c r="I37" s="88" t="str">
        <f>IF(G37&lt;&gt;"",IF(OR(B37&gt;=C37,I36=1),1,0),"")</f>
        <v/>
      </c>
      <c r="J37" s="88" t="str">
        <f>IF(G37&lt;&gt;"",IF(AND(AND(G36&gt;H36,G37&gt;H37),B36&lt;&gt;B37),1,IF(J36=1,1,0)),"")</f>
        <v/>
      </c>
      <c r="K37" s="89" t="str">
        <f>IF(G37&lt;&gt;"",IF($BA37=1,IF(AND(J37&lt;&gt;1,I37=1,D37&lt;='Submission Template'!K$27),1,0),K36),"")</f>
        <v/>
      </c>
      <c r="L37" s="84" t="str">
        <f>IF('Submission Template'!$AV$35=1,IF(AND('Submission Template'!$P$13="yes",$AY37&lt;&gt;""),MAX($AY37-1,0),$AY37),"")</f>
        <v/>
      </c>
      <c r="M37" s="85" t="str">
        <f>IF($BL37&lt;&gt;"",MIN($N$21,MAX($BL37,$BM37)),"")</f>
        <v/>
      </c>
      <c r="N37" s="186" t="str">
        <f>IF('Submission Template'!$AV$35=1,IF(AND('Submission Template'!T33="yes",'Submission Template'!BS33&lt;&gt;""),ROUND(AVERAGE(BE$37:BE37),2),""),"")</f>
        <v/>
      </c>
      <c r="O37" s="86"/>
      <c r="P37" s="87"/>
      <c r="Q37" s="87" t="str">
        <f>IF(AND('Submission Template'!$AV$35=1,'Submission Template'!$C33&lt;&gt;""),IF(OR($AP37=1,$AP37=0),0,IF('Submission Template'!$C33="initial",$Q36,IF('Submission Template'!T33="yes",MAX(($P37+'Submission Template'!BS33-('Submission Template'!P$27+0.25*$O37)),0),$Q36))),"")</f>
        <v/>
      </c>
      <c r="R37" s="87" t="str">
        <f>IF(Q37&lt;&gt;"",IF(O37&lt;&gt;"",5*O37,R36),"")</f>
        <v/>
      </c>
      <c r="S37" s="88" t="str">
        <f>IF(Q37&lt;&gt;"",IF(OR(L37&gt;=$M37,S36=1),1,0),"")</f>
        <v/>
      </c>
      <c r="T37" s="88" t="str">
        <f>IF(Q37&lt;&gt;"",IF(AND(AND(Q36&gt;R36,Q37&gt;R37),L36&lt;&gt;L37),1,IF(T36=1,1,0)),"")</f>
        <v/>
      </c>
      <c r="U37" s="89" t="str">
        <f>IF(Q37&lt;&gt;"",IF($BB37=1,IF(AND(T37&lt;&gt;1,S37=1,N37&lt;='Submission Template'!P$27),1,0),U36),"")</f>
        <v/>
      </c>
      <c r="AF37" s="145"/>
      <c r="AG37" s="146" t="str">
        <f>IF(AND(OR('Submission Template'!O33="yes",'Submission Template'!T33="yes"),'Submission Template'!AB33="yes"),"Test cannot be invalid AND included in CumSum",IF(OR(AND($Q37&gt;$R37,$N37&lt;&gt;""),AND($G37&gt;H37,$D37&lt;&gt;"")),"Warning:  CumSum statistic exceeds the Action Limit.",""))</f>
        <v/>
      </c>
      <c r="AH37" s="19"/>
      <c r="AI37" s="19"/>
      <c r="AJ37" s="19"/>
      <c r="AK37" s="147"/>
      <c r="AL37" s="192"/>
      <c r="AM37" s="6"/>
      <c r="AN37" s="6"/>
      <c r="AO37" s="6" t="str">
        <f>AX37</f>
        <v/>
      </c>
      <c r="AP37" s="6" t="str">
        <f>AY37</f>
        <v/>
      </c>
      <c r="AQ37" s="24"/>
      <c r="AR37" s="26">
        <f>IF(AND('Submission Template'!BN33&lt;&gt;"",'Submission Template'!K$27&lt;&gt;"",'Submission Template'!O33&lt;&gt;""),1,0)</f>
        <v>0</v>
      </c>
      <c r="AS37" s="26">
        <f>IF(AND('Submission Template'!BS33&lt;&gt;"",'Submission Template'!P$27&lt;&gt;"",'Submission Template'!T33&lt;&gt;""),1,0)</f>
        <v>0</v>
      </c>
      <c r="AT37" s="26"/>
      <c r="AU37" s="26" t="str">
        <f>IF(AND(AO37&lt;&gt;0,AO37&lt;&gt;""),VLOOKUP(AO37,$BH$38:$BI$85,2),"")</f>
        <v/>
      </c>
      <c r="AV37" s="26" t="str">
        <f>IF(AND(AP37&lt;&gt;0,AP37&lt;&gt;""),VLOOKUP(AP37,$BH$38:$BI$85,2),"")</f>
        <v/>
      </c>
      <c r="AW37" s="26"/>
      <c r="AX37" s="26" t="str">
        <f>IF('Submission Template'!$C33&lt;&gt;"",IF('Submission Template'!BN33&lt;&gt;"",IF('Submission Template'!O33="yes",AX36+1,AX36),AX36),"")</f>
        <v/>
      </c>
      <c r="AY37" s="26" t="str">
        <f>IF('Submission Template'!$C33&lt;&gt;"",IF('Submission Template'!BS33&lt;&gt;"",IF('Submission Template'!T33="yes",AY36+1,AY36),AY36),"")</f>
        <v/>
      </c>
      <c r="AZ37" s="26"/>
      <c r="BA37" s="26" t="str">
        <f>IF('Submission Template'!BN33&lt;&gt;"",IF('Submission Template'!O33="yes",1,0),"")</f>
        <v/>
      </c>
      <c r="BB37" s="26" t="str">
        <f>IF('Submission Template'!BS33&lt;&gt;"",IF('Submission Template'!T33="yes",1,0),"")</f>
        <v/>
      </c>
      <c r="BC37" s="26"/>
      <c r="BD37" s="26" t="str">
        <f>IF(AND('Submission Template'!O33="yes",'Submission Template'!BN33&lt;&gt;""),'Submission Template'!BN33,"")</f>
        <v/>
      </c>
      <c r="BE37" s="26" t="str">
        <f>IF(AND('Submission Template'!T33="yes",'Submission Template'!BS33&lt;&gt;""),'Submission Template'!BS33,"")</f>
        <v/>
      </c>
      <c r="BF37" s="26"/>
      <c r="BG37" s="26">
        <f>IF('Submission Template'!P13="yes",1,0)</f>
        <v>0</v>
      </c>
      <c r="BH37" s="27" t="s">
        <v>49</v>
      </c>
      <c r="BI37" s="27" t="s">
        <v>50</v>
      </c>
      <c r="BJ37" s="26"/>
      <c r="BK37" s="42" t="str">
        <f>IF('Submission Template'!$AU$35=1,IF(AND('Submission Template'!O33="yes",$AO37&gt;1,'Submission Template'!BN33&lt;&gt;""),ROUND((($AU37*$E37)/($D37-'Submission Template'!K$27))^2+1,1),""),"")</f>
        <v/>
      </c>
      <c r="BL37" s="42" t="str">
        <f>IF('Submission Template'!$AV$35=1,IF(AND('Submission Template'!T33="yes",$AP37&gt;1,'Submission Template'!BS33&lt;&gt;""),ROUND((($AV37*$O37)/($N37-'Submission Template'!P$27))^2+1,1),""),"")</f>
        <v/>
      </c>
      <c r="BM37" s="57">
        <f>$AS$23</f>
        <v>5</v>
      </c>
      <c r="BN37" s="6"/>
      <c r="BO37" s="6"/>
      <c r="BP37" s="6"/>
      <c r="BQ37" s="6"/>
      <c r="BR37" s="6"/>
      <c r="BS37" s="6"/>
      <c r="BT37" s="6"/>
      <c r="BU37" s="6"/>
      <c r="BV37" s="6"/>
      <c r="BW37" s="6"/>
      <c r="BX37" s="6"/>
      <c r="BY37" s="6"/>
      <c r="BZ37" s="6"/>
      <c r="CA37" s="67"/>
      <c r="CB37" s="67"/>
      <c r="CC37" s="67"/>
      <c r="CD37" s="67"/>
      <c r="CE37" s="67"/>
      <c r="CF37" s="67">
        <f>IF(AND('Submission Template'!C59="final",'Submission Template'!AB59="yes"),1,0)</f>
        <v>0</v>
      </c>
      <c r="CG37" s="67" t="str">
        <f>IF(AND('Submission Template'!$C59="final",'Submission Template'!$O59="yes",'Submission Template'!$AB59&lt;&gt;"yes"),$D63,$CG36)</f>
        <v/>
      </c>
      <c r="CH37" s="67" t="str">
        <f>IF(AND('Submission Template'!$C59="final",'Submission Template'!$O59="yes",'Submission Template'!$AB59&lt;&gt;"yes"),$C63,$CH36)</f>
        <v/>
      </c>
      <c r="CI37" s="67" t="str">
        <f>IF(AND('Submission Template'!$C59="final",'Submission Template'!$T59="yes",'Submission Template'!$AB59&lt;&gt;"yes"),$N63,$CI36)</f>
        <v/>
      </c>
      <c r="CJ37" s="67" t="str">
        <f>IF(AND('Submission Template'!$C59="final",'Submission Template'!$T59="yes",'Submission Template'!$AB59&lt;&gt;"yes"),$M63,$CJ36)</f>
        <v/>
      </c>
      <c r="CK37" s="6"/>
      <c r="CL37" s="6"/>
    </row>
    <row r="38" spans="1:90" x14ac:dyDescent="0.2">
      <c r="A38" s="10"/>
      <c r="B38" s="84" t="str">
        <f>IF('Submission Template'!$AU$35=1,IF(AND('Submission Template'!$P$13="yes",$AX38&lt;&gt;""),MAX($AX38-1,0),$AX38),"")</f>
        <v/>
      </c>
      <c r="C38" s="85" t="str">
        <f t="shared" ref="C38:C126" si="0">IF($BK38&lt;&gt;"",MIN($N$21,MAX($BK38,$BM38)),"")</f>
        <v/>
      </c>
      <c r="D38" s="186" t="str">
        <f>IF('Submission Template'!$AU$35=1,IF(AND('Submission Template'!O34="yes",'Submission Template'!BN34&lt;&gt;""),ROUND(AVERAGE(BD$37:BD38),2),""),"")</f>
        <v/>
      </c>
      <c r="E38" s="86" t="str">
        <f>IF('Submission Template'!$AU$35=1,IF($AO38&gt;1,IF(AND('Submission Template'!O34&lt;&gt;"no",'Submission Template'!BN34&lt;&gt;""),STDEV(BD$37:BD38),""),""),"")</f>
        <v/>
      </c>
      <c r="F38" s="87" t="str">
        <f>IF('Submission Template'!$AU$35=1,IF('Submission Template'!BN34&lt;&gt;"",G37,""),"")</f>
        <v/>
      </c>
      <c r="G38" s="87" t="str">
        <f>IF(AND('Submission Template'!$AU$35=1,'Submission Template'!$C34&lt;&gt;""),IF(OR($AO38=1,$AO38=0),0,IF('Submission Template'!$C34="initial",$G37,IF('Submission Template'!O34="yes",MAX(($F38+'Submission Template'!BN34-('Submission Template'!K$27+0.25*$E38)),0),$G37))),"")</f>
        <v/>
      </c>
      <c r="H38" s="87" t="str">
        <f>IF(G38&lt;&gt;"",IF(E38&lt;&gt;"",5*E38,H37),"")</f>
        <v/>
      </c>
      <c r="I38" s="88" t="str">
        <f>IF(G38&lt;&gt;"",IF(OR(B38&gt;=C38,I37=1),1,0),"")</f>
        <v/>
      </c>
      <c r="J38" s="88" t="str">
        <f>IF(G38&lt;&gt;"",IF(AND(AND(G37&gt;H37,G38&gt;H38),B37&lt;&gt;B38),1,IF(J37=1,1,0)),"")</f>
        <v/>
      </c>
      <c r="K38" s="89" t="str">
        <f>IF(G38&lt;&gt;"",IF($BA38=1,IF(AND(J38&lt;&gt;1,I38=1,D38&lt;='Submission Template'!K$27),1,0),K37),"")</f>
        <v/>
      </c>
      <c r="L38" s="84" t="str">
        <f>IF('Submission Template'!$AV$35=1,IF(AND('Submission Template'!$P$13="yes",$AY38&lt;&gt;""),MAX($AY38-1,0),$AY38),"")</f>
        <v/>
      </c>
      <c r="M38" s="85" t="str">
        <f t="shared" ref="M38:M126" si="1">IF($BL38&lt;&gt;"",MIN($N$21,MAX($BL38,$BM38)),"")</f>
        <v/>
      </c>
      <c r="N38" s="186" t="str">
        <f>IF('Submission Template'!$AV$35=1,IF(AND('Submission Template'!T34="yes",'Submission Template'!BS34&lt;&gt;""),ROUND(AVERAGE(BE$37:BE38),2),""),"")</f>
        <v/>
      </c>
      <c r="O38" s="86" t="str">
        <f>IF('Submission Template'!$AV$35=1,IF($AP38&gt;1,IF(AND('Submission Template'!T34&lt;&gt;"no",'Submission Template'!BS34&lt;&gt;""),STDEV(BE$37:BE38),""),""),"")</f>
        <v/>
      </c>
      <c r="P38" s="87" t="str">
        <f>IF('Submission Template'!$AV$35=1,IF('Submission Template'!BS34&lt;&gt;"",Q37,""),"")</f>
        <v/>
      </c>
      <c r="Q38" s="87" t="str">
        <f>IF(AND('Submission Template'!$AV$35=1,'Submission Template'!$C34&lt;&gt;""),IF(OR($AP38=1,$AP38=0),0,IF('Submission Template'!$C34="initial",$Q37,IF('Submission Template'!T34="yes",MAX(($P38+'Submission Template'!BS34-('Submission Template'!P$27+0.25*$O38)),0),$Q37))),"")</f>
        <v/>
      </c>
      <c r="R38" s="87" t="str">
        <f>IF(Q38&lt;&gt;"",IF(O38&lt;&gt;"",5*O38,R37),"")</f>
        <v/>
      </c>
      <c r="S38" s="88" t="str">
        <f>IF(Q38&lt;&gt;"",IF(OR(L38&gt;=$M38,S37=1),1,0),"")</f>
        <v/>
      </c>
      <c r="T38" s="88" t="str">
        <f>IF(Q38&lt;&gt;"",IF(AND(AND(Q37&gt;R37,Q38&gt;R38),L37&lt;&gt;L38),1,IF(T37=1,1,0)),"")</f>
        <v/>
      </c>
      <c r="U38" s="89" t="str">
        <f>IF(Q38&lt;&gt;"",IF($BB38=1,IF(AND(T38&lt;&gt;1,S38=1,N38&lt;='Submission Template'!P$27),1,0),U37),"")</f>
        <v/>
      </c>
      <c r="AF38" s="145"/>
      <c r="AG38" s="146" t="str">
        <f>IF(AND(OR('Submission Template'!O34="yes",'Submission Template'!T34="yes"),'Submission Template'!AB34="yes"),"Test cannot be invalid AND included in CumSum",IF(OR(AND($Q38&gt;$R38,$N38&lt;&gt;""),AND($G38&gt;H38,$D38&lt;&gt;"")),"Warning:  CumSum statistic exceeds the Action Limit.",""))</f>
        <v/>
      </c>
      <c r="AH38" s="19"/>
      <c r="AI38" s="19"/>
      <c r="AJ38" s="19"/>
      <c r="AK38" s="147"/>
      <c r="AL38" s="192"/>
      <c r="AM38" s="6"/>
      <c r="AN38" s="6"/>
      <c r="AO38" s="6" t="str">
        <f>AX38</f>
        <v/>
      </c>
      <c r="AP38" s="6" t="str">
        <f>AY38</f>
        <v/>
      </c>
      <c r="AQ38" s="24"/>
      <c r="AR38" s="26">
        <f>IF(AND('Submission Template'!BN34&lt;&gt;"",'Submission Template'!K$27&lt;&gt;"",'Submission Template'!O34&lt;&gt;""),1,0)</f>
        <v>0</v>
      </c>
      <c r="AS38" s="26">
        <f>IF(AND('Submission Template'!BS34&lt;&gt;"",'Submission Template'!P$27&lt;&gt;"",'Submission Template'!T34&lt;&gt;""),1,0)</f>
        <v>0</v>
      </c>
      <c r="AT38" s="26"/>
      <c r="AU38" s="26" t="str">
        <f t="shared" ref="AU38:AU101" si="2">IF(AND(AO38&lt;&gt;0,AO38&lt;&gt;""),VLOOKUP(AO38,$BH$38:$BI$85,2),"")</f>
        <v/>
      </c>
      <c r="AV38" s="26" t="str">
        <f t="shared" ref="AV38:AV101" si="3">IF(AND(AP38&lt;&gt;0,AP38&lt;&gt;""),VLOOKUP(AP38,$BH$38:$BI$85,2),"")</f>
        <v/>
      </c>
      <c r="AW38" s="26"/>
      <c r="AX38" s="26" t="str">
        <f>IF('Submission Template'!$C34&lt;&gt;"",IF('Submission Template'!BN34&lt;&gt;"",IF('Submission Template'!O34="yes",AX37+1,AX37),AX37),"")</f>
        <v/>
      </c>
      <c r="AY38" s="26" t="str">
        <f>IF('Submission Template'!$C34&lt;&gt;"",IF('Submission Template'!BS34&lt;&gt;"",IF('Submission Template'!T34="yes",AY37+1,AY37),AY37),"")</f>
        <v/>
      </c>
      <c r="AZ38" s="26"/>
      <c r="BA38" s="26" t="str">
        <f>IF('Submission Template'!BN34&lt;&gt;"",IF('Submission Template'!O34="yes",1,0),"")</f>
        <v/>
      </c>
      <c r="BB38" s="26" t="str">
        <f>IF('Submission Template'!BS34&lt;&gt;"",IF('Submission Template'!T34="yes",1,0),"")</f>
        <v/>
      </c>
      <c r="BC38" s="26"/>
      <c r="BD38" s="26" t="str">
        <f>IF(AND('Submission Template'!O34="yes",'Submission Template'!BN34&lt;&gt;""),'Submission Template'!BN34,"")</f>
        <v/>
      </c>
      <c r="BE38" s="26" t="str">
        <f>IF(AND('Submission Template'!T34="yes",'Submission Template'!BS34&lt;&gt;""),'Submission Template'!BS34,"")</f>
        <v/>
      </c>
      <c r="BF38" s="26"/>
      <c r="BG38" s="26"/>
      <c r="BH38" s="26">
        <v>1</v>
      </c>
      <c r="BI38" s="26"/>
      <c r="BJ38" s="26"/>
      <c r="BK38" s="42" t="str">
        <f>IF('Submission Template'!$AU$35=1,IF(AND('Submission Template'!O34="yes",$AO38&gt;1,'Submission Template'!BN34&lt;&gt;""),ROUND((($AU38*$E38)/($D38-'Submission Template'!K$27))^2+1,1),""),"")</f>
        <v/>
      </c>
      <c r="BL38" s="42" t="str">
        <f>IF('Submission Template'!$AV$35=1,IF(AND('Submission Template'!T34="yes",$AP38&gt;1,'Submission Template'!BS34&lt;&gt;""),ROUND((($AV38*$O38)/($N38-'Submission Template'!P$27))^2+1,1),""),"")</f>
        <v/>
      </c>
      <c r="BM38" s="57">
        <f t="shared" ref="BM38:BM101" si="4">$AS$23</f>
        <v>5</v>
      </c>
      <c r="BN38" s="6"/>
      <c r="BO38" s="6"/>
      <c r="BP38" s="6"/>
      <c r="BQ38" s="6"/>
      <c r="BR38" s="6"/>
      <c r="BS38" s="6"/>
      <c r="BT38" s="6"/>
      <c r="BU38" s="6"/>
      <c r="BV38" s="6"/>
      <c r="BW38" s="6"/>
      <c r="BX38" s="6"/>
      <c r="BY38" s="6"/>
      <c r="BZ38" s="6"/>
      <c r="CA38" s="67"/>
      <c r="CB38" s="67"/>
      <c r="CC38" s="67"/>
      <c r="CD38" s="67"/>
      <c r="CE38" s="67"/>
      <c r="CF38" s="67">
        <f>IF(AND('Submission Template'!C60="final",'Submission Template'!AB60="yes"),1,0)</f>
        <v>0</v>
      </c>
      <c r="CG38" s="67" t="str">
        <f>IF(AND('Submission Template'!$C60="final",'Submission Template'!$O60="yes",'Submission Template'!$AB60&lt;&gt;"yes"),$D64,$CG37)</f>
        <v/>
      </c>
      <c r="CH38" s="67" t="str">
        <f>IF(AND('Submission Template'!$C60="final",'Submission Template'!$O60="yes",'Submission Template'!$AB60&lt;&gt;"yes"),$C64,$CH37)</f>
        <v/>
      </c>
      <c r="CI38" s="67" t="str">
        <f>IF(AND('Submission Template'!$C60="final",'Submission Template'!$T60="yes",'Submission Template'!$AB60&lt;&gt;"yes"),$N64,$CI37)</f>
        <v/>
      </c>
      <c r="CJ38" s="67" t="str">
        <f>IF(AND('Submission Template'!$C60="final",'Submission Template'!$T60="yes",'Submission Template'!$AB60&lt;&gt;"yes"),$M64,$CJ37)</f>
        <v/>
      </c>
      <c r="CK38" s="6"/>
      <c r="CL38" s="6"/>
    </row>
    <row r="39" spans="1:90" x14ac:dyDescent="0.2">
      <c r="A39" s="10"/>
      <c r="B39" s="84" t="str">
        <f>IF('Submission Template'!$AU$35=1,$AX39,"")</f>
        <v/>
      </c>
      <c r="C39" s="85" t="str">
        <f t="shared" si="0"/>
        <v/>
      </c>
      <c r="D39" s="186" t="str">
        <f>IF('Submission Template'!$AU$35=1,IF(AND('Submission Template'!O35="yes",'Submission Template'!BN35&lt;&gt;""),IF(AND('Submission Template'!$P$13="yes",$B39&gt;1),ROUND(AVERAGE(BD$38:BD39),2),ROUND(AVERAGE(BD$37:BD39),2)),""),"")</f>
        <v/>
      </c>
      <c r="E39" s="86" t="str">
        <f>IF('Submission Template'!$AU$35=1,IF($AO39&gt;1,IF(AND('Submission Template'!O35&lt;&gt;"no",'Submission Template'!BN35&lt;&gt;""),IF(AND('Submission Template'!$P$13="yes",$B39&gt;1),STDEV(BD$38:BD39),STDEV(BD$37:BD39)),""),""),"")</f>
        <v/>
      </c>
      <c r="F39" s="87" t="str">
        <f>IF('Submission Template'!$AU$35=1,IF('Submission Template'!BN35&lt;&gt;"",G38,""),"")</f>
        <v/>
      </c>
      <c r="G39" s="87" t="str">
        <f>IF(AND('Submission Template'!$AU$35=1,'Submission Template'!$C35&lt;&gt;""),IF(OR($AO39=1,$AO39=0),0,IF('Submission Template'!$C35="initial",$G38,IF('Submission Template'!O35="yes",MAX(($F39+'Submission Template'!BN35-('Submission Template'!K$27+0.25*$E39)),0),$G38))),"")</f>
        <v/>
      </c>
      <c r="H39" s="87" t="str">
        <f>IF(G39&lt;&gt;"",IF(E39&lt;&gt;"",5*E39,H38),"")</f>
        <v/>
      </c>
      <c r="I39" s="88" t="str">
        <f>IF(G39&lt;&gt;"",IF(OR(B39&gt;=C39,I38=1),1,0),"")</f>
        <v/>
      </c>
      <c r="J39" s="88" t="str">
        <f>IF(G39&lt;&gt;"",IF(AND(AND(G38&gt;H38,G39&gt;H39),B38&lt;&gt;B39),1,IF(J38=1,1,0)),"")</f>
        <v/>
      </c>
      <c r="K39" s="89" t="str">
        <f>IF(G39&lt;&gt;"",IF($BA39=1,IF(AND(J39&lt;&gt;1,I39=1,D39&lt;='Submission Template'!K$27),1,0),K38),"")</f>
        <v/>
      </c>
      <c r="L39" s="84" t="str">
        <f>IF('Submission Template'!$AV$35=1,$AY39,"")</f>
        <v/>
      </c>
      <c r="M39" s="85" t="str">
        <f t="shared" si="1"/>
        <v/>
      </c>
      <c r="N39" s="186" t="str">
        <f>IF('Submission Template'!$AV$35=1,IF(AND('Submission Template'!T35="yes",'Submission Template'!BS35&lt;&gt;""),IF(AND('Submission Template'!$P$13="yes",$L39&gt;1),ROUND(AVERAGE(BE$38:BE39),2),ROUND(AVERAGE(BE$37:BE39),2)),""),"")</f>
        <v/>
      </c>
      <c r="O39" s="86" t="str">
        <f>IF('Submission Template'!$AV$35=1,IF($AP39&gt;1,IF(AND('Submission Template'!T35&lt;&gt;"no",'Submission Template'!BS35&lt;&gt;""),IF(AND('Submission Template'!$P$13="yes",$L39&gt;1),STDEV(BE$38:BE39),STDEV(BE$37:BE39)),""),""),"")</f>
        <v/>
      </c>
      <c r="P39" s="87" t="str">
        <f>IF('Submission Template'!$AV$35=1,IF('Submission Template'!BS35&lt;&gt;"",Q38,""),"")</f>
        <v/>
      </c>
      <c r="Q39" s="87" t="str">
        <f>IF(AND('Submission Template'!$AV$35=1,'Submission Template'!$C35&lt;&gt;""),IF(OR($AP39=1,$AP39=0),0,IF('Submission Template'!$C35="initial",$Q38,IF('Submission Template'!T35="yes",MAX(($P39+'Submission Template'!BS35-('Submission Template'!P$27+0.25*$O39)),0),$Q38))),"")</f>
        <v/>
      </c>
      <c r="R39" s="87" t="str">
        <f>IF(Q39&lt;&gt;"",IF(O39&lt;&gt;"",5*O39,R38),"")</f>
        <v/>
      </c>
      <c r="S39" s="88" t="str">
        <f>IF(Q39&lt;&gt;"",IF(OR(L39&gt;=$M39,S38=1),1,0),"")</f>
        <v/>
      </c>
      <c r="T39" s="88" t="str">
        <f>IF(Q39&lt;&gt;"",IF(AND(AND(Q38&gt;R38,Q39&gt;R39),L38&lt;&gt;L39),1,IF(T38=1,1,0)),"")</f>
        <v/>
      </c>
      <c r="U39" s="89" t="str">
        <f>IF(Q39&lt;&gt;"",IF($BB39=1,IF(AND(T39&lt;&gt;1,S39=1,N39&lt;='Submission Template'!P$27),1,0),U38),"")</f>
        <v/>
      </c>
      <c r="AF39" s="145"/>
      <c r="AG39" s="146" t="str">
        <f>IF(AND(OR('Submission Template'!O35="yes",'Submission Template'!T35="yes"),'Submission Template'!AB35="yes"),"Test cannot be invalid AND included in CumSum",IF(OR(AND($Q39&gt;$R39,$N39&lt;&gt;""),AND($G39&gt;H39,$D39&lt;&gt;"")),"Warning:  CumSum statistic exceeds the Action Limit.",""))</f>
        <v/>
      </c>
      <c r="AH39" s="19"/>
      <c r="AI39" s="19"/>
      <c r="AJ39" s="19"/>
      <c r="AK39" s="147"/>
      <c r="AL39" s="192"/>
      <c r="AM39" s="6"/>
      <c r="AN39" s="6"/>
      <c r="AO39" s="6" t="str">
        <f>IF(AND($AX$24=1,AX40=2),2,AX39)</f>
        <v/>
      </c>
      <c r="AP39" s="6" t="str">
        <f>IF(AND($AX$24=1,AY40=2),2,AY39)</f>
        <v/>
      </c>
      <c r="AQ39" s="24"/>
      <c r="AR39" s="26">
        <f>IF(AND('Submission Template'!BN35&lt;&gt;"",'Submission Template'!K$27&lt;&gt;"",'Submission Template'!O35&lt;&gt;""),1,0)</f>
        <v>0</v>
      </c>
      <c r="AS39" s="26">
        <f>IF(AND('Submission Template'!BS35&lt;&gt;"",'Submission Template'!P$27&lt;&gt;"",'Submission Template'!T35&lt;&gt;""),1,0)</f>
        <v>0</v>
      </c>
      <c r="AT39" s="26"/>
      <c r="AU39" s="26" t="str">
        <f t="shared" si="2"/>
        <v/>
      </c>
      <c r="AV39" s="26" t="str">
        <f t="shared" si="3"/>
        <v/>
      </c>
      <c r="AW39" s="26"/>
      <c r="AX39" s="26" t="str">
        <f>IF('Submission Template'!$C35&lt;&gt;"",IF('Submission Template'!BN35&lt;&gt;"",IF('Submission Template'!O35="yes",AX38+1-$AX$24,AX38-$AX$24),AX38-$AX$24),"")</f>
        <v/>
      </c>
      <c r="AY39" s="26" t="str">
        <f>IF('Submission Template'!$C35&lt;&gt;"",IF('Submission Template'!BS35&lt;&gt;"",IF('Submission Template'!T35="yes",AY38+1-$AX$24,AY38-$AX$24),AY38-$AX$24),"")</f>
        <v/>
      </c>
      <c r="AZ39" s="26"/>
      <c r="BA39" s="26" t="str">
        <f>IF('Submission Template'!BN35&lt;&gt;"",IF('Submission Template'!O35="yes",1,0),"")</f>
        <v/>
      </c>
      <c r="BB39" s="26" t="str">
        <f>IF('Submission Template'!BS35&lt;&gt;"",IF('Submission Template'!T35="yes",1,0),"")</f>
        <v/>
      </c>
      <c r="BC39" s="26"/>
      <c r="BD39" s="26" t="str">
        <f>IF(AND('Submission Template'!O35="yes",'Submission Template'!BN35&lt;&gt;""),'Submission Template'!BN35,"")</f>
        <v/>
      </c>
      <c r="BE39" s="26" t="str">
        <f>IF(AND('Submission Template'!T35="yes",'Submission Template'!BS35&lt;&gt;""),'Submission Template'!BS35,"")</f>
        <v/>
      </c>
      <c r="BF39" s="26"/>
      <c r="BG39" s="26"/>
      <c r="BH39" s="26">
        <f t="shared" ref="BH39:BH67" si="5">BH38+1</f>
        <v>2</v>
      </c>
      <c r="BI39" s="28">
        <v>6.31</v>
      </c>
      <c r="BJ39" s="26"/>
      <c r="BK39" s="42" t="str">
        <f>IF('Submission Template'!$AU$35=1,IF(AND('Submission Template'!O35="yes",$AO39&gt;1,'Submission Template'!BN35&lt;&gt;""),ROUND((($AU39*$E39)/($D39-'Submission Template'!K$27))^2+1,1),""),"")</f>
        <v/>
      </c>
      <c r="BL39" s="42" t="str">
        <f>IF('Submission Template'!$AV$35=1,IF(AND('Submission Template'!T35="yes",$AP39&gt;1,'Submission Template'!BS35&lt;&gt;""),ROUND((($AV39*$O39)/($N39-'Submission Template'!P$27))^2+1,1),""),"")</f>
        <v/>
      </c>
      <c r="BM39" s="57">
        <f t="shared" si="4"/>
        <v>5</v>
      </c>
      <c r="BN39" s="6"/>
      <c r="BO39" s="6"/>
      <c r="BP39" s="6"/>
      <c r="BQ39" s="6"/>
      <c r="BR39" s="6"/>
      <c r="BS39" s="6"/>
      <c r="BT39" s="6"/>
      <c r="BU39" s="6"/>
      <c r="BV39" s="6"/>
      <c r="BW39" s="6"/>
      <c r="BX39" s="6"/>
      <c r="BY39" s="6"/>
      <c r="BZ39" s="6"/>
      <c r="CA39" s="67"/>
      <c r="CB39" s="67"/>
      <c r="CC39" s="67"/>
      <c r="CD39" s="67"/>
      <c r="CE39" s="67"/>
      <c r="CF39" s="67">
        <f>IF(AND('Submission Template'!C61="final",'Submission Template'!AB61="yes"),1,0)</f>
        <v>0</v>
      </c>
      <c r="CG39" s="67" t="str">
        <f>IF(AND('Submission Template'!$C61="final",'Submission Template'!$O61="yes",'Submission Template'!$AB61&lt;&gt;"yes"),$D65,$CG38)</f>
        <v/>
      </c>
      <c r="CH39" s="67" t="str">
        <f>IF(AND('Submission Template'!$C61="final",'Submission Template'!$O61="yes",'Submission Template'!$AB61&lt;&gt;"yes"),$C65,$CH38)</f>
        <v/>
      </c>
      <c r="CI39" s="67" t="str">
        <f>IF(AND('Submission Template'!$C61="final",'Submission Template'!$T61="yes",'Submission Template'!$AB61&lt;&gt;"yes"),$N65,$CI38)</f>
        <v/>
      </c>
      <c r="CJ39" s="67" t="str">
        <f>IF(AND('Submission Template'!$C61="final",'Submission Template'!$T61="yes",'Submission Template'!$AB61&lt;&gt;"yes"),$M65,$CJ38)</f>
        <v/>
      </c>
      <c r="CK39" s="6"/>
      <c r="CL39" s="6"/>
    </row>
    <row r="40" spans="1:90" x14ac:dyDescent="0.2">
      <c r="A40" s="10"/>
      <c r="B40" s="84" t="str">
        <f>IF('Submission Template'!$AU$35=1,$AX40,"")</f>
        <v/>
      </c>
      <c r="C40" s="85" t="str">
        <f t="shared" si="0"/>
        <v/>
      </c>
      <c r="D40" s="186" t="str">
        <f>IF('Submission Template'!$AU$35=1,IF(AND('Submission Template'!O36="yes",'Submission Template'!BN36&lt;&gt;""),IF(AND('Submission Template'!$P$13="yes",$B40&gt;1),ROUND(AVERAGE(BD$38:BD40),2),ROUND(AVERAGE(BD$37:BD40),2)),""),"")</f>
        <v/>
      </c>
      <c r="E40" s="86" t="str">
        <f>IF('Submission Template'!$AU$35=1,IF($AO40&gt;1,IF(AND('Submission Template'!O36&lt;&gt;"no",'Submission Template'!BN36&lt;&gt;""),IF(AND('Submission Template'!$P$13="yes",$B40&gt;1),STDEV(BD$38:BD40),STDEV(BD$37:BD40)),""),""),"")</f>
        <v/>
      </c>
      <c r="F40" s="87" t="str">
        <f>IF('Submission Template'!$AU$35=1,IF('Submission Template'!BN36&lt;&gt;"",G39,""),"")</f>
        <v/>
      </c>
      <c r="G40" s="87" t="str">
        <f>IF(AND('Submission Template'!$AU$35=1,'Submission Template'!$C36&lt;&gt;""),IF(OR($AO40=1,$AO40=0),0,IF('Submission Template'!$C36="initial",$G39,IF('Submission Template'!O36="yes",MAX(($F40+'Submission Template'!BN36-('Submission Template'!K$27+0.25*$E40)),0),$G39))),"")</f>
        <v/>
      </c>
      <c r="H40" s="87" t="str">
        <f>IF(G40&lt;&gt;"",IF(E40&lt;&gt;"",5*E40,H39),"")</f>
        <v/>
      </c>
      <c r="I40" s="88" t="str">
        <f>IF(G40&lt;&gt;"",IF(OR(B40&gt;=C40,I39=1),1,0),"")</f>
        <v/>
      </c>
      <c r="J40" s="88" t="str">
        <f>IF(G40&lt;&gt;"",IF(AND(AND(G39&gt;H39,G40&gt;H40),B39&lt;&gt;B40),1,IF(J39=1,1,0)),"")</f>
        <v/>
      </c>
      <c r="K40" s="89" t="str">
        <f>IF(G40&lt;&gt;"",IF($BA40=1,IF(AND(J40&lt;&gt;1,I40=1,D40&lt;='Submission Template'!K$27),1,0),K39),"")</f>
        <v/>
      </c>
      <c r="L40" s="84" t="str">
        <f>IF('Submission Template'!$AV$35=1,$AY40,"")</f>
        <v/>
      </c>
      <c r="M40" s="85" t="str">
        <f t="shared" si="1"/>
        <v/>
      </c>
      <c r="N40" s="186" t="str">
        <f>IF('Submission Template'!$AV$35=1,IF(AND('Submission Template'!T36="yes",'Submission Template'!BS36&lt;&gt;""),IF(AND('Submission Template'!$P$13="yes",$L40&gt;1),ROUND(AVERAGE(BE$38:BE40),2),ROUND(AVERAGE(BE$37:BE40),2)),""),"")</f>
        <v/>
      </c>
      <c r="O40" s="86" t="str">
        <f>IF('Submission Template'!$AV$35=1,IF($AP40&gt;1,IF(AND('Submission Template'!T36&lt;&gt;"no",'Submission Template'!BS36&lt;&gt;""),IF(AND('Submission Template'!$P$13="yes",$L40&gt;1),STDEV(BE$38:BE40),STDEV(BE$37:BE40)),""),""),"")</f>
        <v/>
      </c>
      <c r="P40" s="87" t="str">
        <f>IF('Submission Template'!$AV$35=1,IF('Submission Template'!BS36&lt;&gt;"",Q39,""),"")</f>
        <v/>
      </c>
      <c r="Q40" s="87" t="str">
        <f>IF(AND('Submission Template'!$AV$35=1,'Submission Template'!$C36&lt;&gt;""),IF(OR($AP40=1,$AP40=0),0,IF('Submission Template'!$C36="initial",$Q39,IF('Submission Template'!T36="yes",MAX(($P40+'Submission Template'!BS36-('Submission Template'!P$27+0.25*$O40)),0),$Q39))),"")</f>
        <v/>
      </c>
      <c r="R40" s="87" t="str">
        <f t="shared" ref="R40:R89" si="6">IF(Q40&lt;&gt;"",IF(O40&lt;&gt;"",5*O40,R39),"")</f>
        <v/>
      </c>
      <c r="S40" s="88" t="str">
        <f t="shared" ref="S40:S89" si="7">IF(Q40&lt;&gt;"",IF(OR(L40&gt;=$M40,S39=1),1,0),"")</f>
        <v/>
      </c>
      <c r="T40" s="88" t="str">
        <f t="shared" ref="T40:T89" si="8">IF(Q40&lt;&gt;"",IF(AND(AND(Q39&gt;R39,Q40&gt;R40),L39&lt;&gt;L40),1,IF(T39=1,1,0)),"")</f>
        <v/>
      </c>
      <c r="U40" s="89" t="str">
        <f>IF(Q40&lt;&gt;"",IF($BB40=1,IF(AND(T40&lt;&gt;1,S40=1,N40&lt;='Submission Template'!P$27),1,0),U39),"")</f>
        <v/>
      </c>
      <c r="AF40" s="145"/>
      <c r="AG40" s="146" t="str">
        <f>IF(AND(OR('Submission Template'!O36="yes",'Submission Template'!T36="yes"),'Submission Template'!AB36="yes"),"Test cannot be invalid AND included in CumSum",IF(OR(AND($Q40&gt;$R40,$N40&lt;&gt;""),AND($G40&gt;H40,$D40&lt;&gt;"")),"Warning:  CumSum statistic exceeds the Action Limit.",""))</f>
        <v/>
      </c>
      <c r="AH40" s="19"/>
      <c r="AI40" s="19"/>
      <c r="AJ40" s="19"/>
      <c r="AK40" s="147"/>
      <c r="AL40" s="192"/>
      <c r="AM40" s="6"/>
      <c r="AN40" s="6"/>
      <c r="AO40" s="6" t="str">
        <f t="shared" ref="AO40:AP103" si="9">IF(AND($AX$24=1,AX41=2),2,AX40)</f>
        <v/>
      </c>
      <c r="AP40" s="6" t="str">
        <f t="shared" si="9"/>
        <v/>
      </c>
      <c r="AQ40" s="24"/>
      <c r="AR40" s="26">
        <f>IF(AND('Submission Template'!BN36&lt;&gt;"",'Submission Template'!K$27&lt;&gt;"",'Submission Template'!O36&lt;&gt;""),1,0)</f>
        <v>0</v>
      </c>
      <c r="AS40" s="26">
        <f>IF(AND('Submission Template'!BS36&lt;&gt;"",'Submission Template'!P$27&lt;&gt;"",'Submission Template'!T36&lt;&gt;""),1,0)</f>
        <v>0</v>
      </c>
      <c r="AT40" s="26"/>
      <c r="AU40" s="26" t="str">
        <f t="shared" si="2"/>
        <v/>
      </c>
      <c r="AV40" s="26" t="str">
        <f t="shared" si="3"/>
        <v/>
      </c>
      <c r="AW40" s="26"/>
      <c r="AX40" s="26" t="str">
        <f>IF('Submission Template'!$C36&lt;&gt;"",IF('Submission Template'!BN36&lt;&gt;"",IF('Submission Template'!O36="yes",AX39+1,AX39),AX39),"")</f>
        <v/>
      </c>
      <c r="AY40" s="26" t="str">
        <f>IF('Submission Template'!$C36&lt;&gt;"",IF('Submission Template'!BS36&lt;&gt;"",IF('Submission Template'!T36="yes",AY39+1,AY39),AY39),"")</f>
        <v/>
      </c>
      <c r="AZ40" s="26"/>
      <c r="BA40" s="26" t="str">
        <f>IF('Submission Template'!BN36&lt;&gt;"",IF('Submission Template'!O36="yes",1,0),"")</f>
        <v/>
      </c>
      <c r="BB40" s="26" t="str">
        <f>IF('Submission Template'!BS36&lt;&gt;"",IF('Submission Template'!T36="yes",1,0),"")</f>
        <v/>
      </c>
      <c r="BC40" s="26"/>
      <c r="BD40" s="26" t="str">
        <f>IF(AND('Submission Template'!O36="yes",'Submission Template'!BN36&lt;&gt;""),'Submission Template'!BN36,"")</f>
        <v/>
      </c>
      <c r="BE40" s="26" t="str">
        <f>IF(AND('Submission Template'!T36="yes",'Submission Template'!BS36&lt;&gt;""),'Submission Template'!BS36,"")</f>
        <v/>
      </c>
      <c r="BF40" s="26"/>
      <c r="BG40" s="26"/>
      <c r="BH40" s="26">
        <f t="shared" si="5"/>
        <v>3</v>
      </c>
      <c r="BI40" s="28">
        <v>2.92</v>
      </c>
      <c r="BJ40" s="26"/>
      <c r="BK40" s="42" t="str">
        <f>IF('Submission Template'!$AU$35=1,IF(AND('Submission Template'!O36="yes",$AO40&gt;1,'Submission Template'!BN36&lt;&gt;""),ROUND((($AU40*$E40)/($D40-'Submission Template'!K$27))^2+1,1),""),"")</f>
        <v/>
      </c>
      <c r="BL40" s="42" t="str">
        <f>IF('Submission Template'!$AV$35=1,IF(AND('Submission Template'!T36="yes",$AP40&gt;1,'Submission Template'!BS36&lt;&gt;""),ROUND((($AV40*$O40)/($N40-'Submission Template'!P$27))^2+1,1),""),"")</f>
        <v/>
      </c>
      <c r="BM40" s="57">
        <f t="shared" si="4"/>
        <v>5</v>
      </c>
      <c r="BN40" s="6"/>
      <c r="BO40" s="6"/>
      <c r="BP40" s="6"/>
      <c r="BQ40" s="6"/>
      <c r="BR40" s="6"/>
      <c r="BS40" s="6"/>
      <c r="BT40" s="6"/>
      <c r="BU40" s="6"/>
      <c r="BV40" s="6"/>
      <c r="BW40" s="6"/>
      <c r="BX40" s="6"/>
      <c r="BY40" s="6"/>
      <c r="BZ40" s="6"/>
      <c r="CA40" s="67"/>
      <c r="CB40" s="67"/>
      <c r="CC40" s="67"/>
      <c r="CD40" s="67"/>
      <c r="CE40" s="67"/>
      <c r="CF40" s="67">
        <f>IF(AND('Submission Template'!C62="final",'Submission Template'!AB62="yes"),1,0)</f>
        <v>0</v>
      </c>
      <c r="CG40" s="67" t="str">
        <f>IF(AND('Submission Template'!$C62="final",'Submission Template'!$O62="yes",'Submission Template'!$AB62&lt;&gt;"yes"),$D66,$CG39)</f>
        <v/>
      </c>
      <c r="CH40" s="67" t="str">
        <f>IF(AND('Submission Template'!$C62="final",'Submission Template'!$O62="yes",'Submission Template'!$AB62&lt;&gt;"yes"),$C66,$CH39)</f>
        <v/>
      </c>
      <c r="CI40" s="67" t="str">
        <f>IF(AND('Submission Template'!$C62="final",'Submission Template'!$T62="yes",'Submission Template'!$AB62&lt;&gt;"yes"),$N66,$CI39)</f>
        <v/>
      </c>
      <c r="CJ40" s="67" t="str">
        <f>IF(AND('Submission Template'!$C62="final",'Submission Template'!$T62="yes",'Submission Template'!$AB62&lt;&gt;"yes"),$M66,$CJ39)</f>
        <v/>
      </c>
      <c r="CK40" s="6"/>
      <c r="CL40" s="6"/>
    </row>
    <row r="41" spans="1:90" x14ac:dyDescent="0.2">
      <c r="A41" s="10"/>
      <c r="B41" s="84" t="str">
        <f>IF('Submission Template'!$AU$35=1,$AX41,"")</f>
        <v/>
      </c>
      <c r="C41" s="85" t="str">
        <f t="shared" si="0"/>
        <v/>
      </c>
      <c r="D41" s="186" t="str">
        <f>IF('Submission Template'!$AU$35=1,IF(AND('Submission Template'!O37="yes",'Submission Template'!BN37&lt;&gt;""),IF(AND('Submission Template'!$P$13="yes",$B41&gt;1),ROUND(AVERAGE(BD$38:BD41),2),ROUND(AVERAGE(BD$37:BD41),2)),""),"")</f>
        <v/>
      </c>
      <c r="E41" s="86" t="str">
        <f>IF('Submission Template'!$AU$35=1,IF($AO41&gt;1,IF(AND('Submission Template'!O37&lt;&gt;"no",'Submission Template'!BN37&lt;&gt;""),IF(AND('Submission Template'!$P$13="yes",$B41&gt;1),STDEV(BD$38:BD41),STDEV(BD$37:BD41)),""),""),"")</f>
        <v/>
      </c>
      <c r="F41" s="87" t="str">
        <f>IF('Submission Template'!$AU$35=1,IF('Submission Template'!BN37&lt;&gt;"",G40,""),"")</f>
        <v/>
      </c>
      <c r="G41" s="87" t="str">
        <f>IF(AND('Submission Template'!$AU$35=1,'Submission Template'!$C37&lt;&gt;""),IF(OR($AO41=1,$AO41=0),0,IF('Submission Template'!$C37="initial",$G40,IF('Submission Template'!O37="yes",MAX(($F41+'Submission Template'!BN37-('Submission Template'!K$27+0.25*$E41)),0),$G40))),"")</f>
        <v/>
      </c>
      <c r="H41" s="87" t="str">
        <f t="shared" ref="H41:H104" si="10">IF(G41&lt;&gt;"",IF(E41&lt;&gt;"",5*E41,H40),"")</f>
        <v/>
      </c>
      <c r="I41" s="88" t="str">
        <f t="shared" ref="I41:I104" si="11">IF(G41&lt;&gt;"",IF(OR(B41&gt;=C41,I40=1),1,0),"")</f>
        <v/>
      </c>
      <c r="J41" s="88" t="str">
        <f t="shared" ref="J41:J104" si="12">IF(G41&lt;&gt;"",IF(AND(AND(G40&gt;H40,G41&gt;H41),B40&lt;&gt;B41),1,IF(J40=1,1,0)),"")</f>
        <v/>
      </c>
      <c r="K41" s="89" t="str">
        <f>IF(G41&lt;&gt;"",IF($BA41=1,IF(AND(J41&lt;&gt;1,I41=1,D41&lt;='Submission Template'!K$27),1,0),K40),"")</f>
        <v/>
      </c>
      <c r="L41" s="84" t="str">
        <f>IF('Submission Template'!$AV$35=1,$AY41,"")</f>
        <v/>
      </c>
      <c r="M41" s="85" t="str">
        <f t="shared" si="1"/>
        <v/>
      </c>
      <c r="N41" s="186" t="str">
        <f>IF('Submission Template'!$AV$35=1,IF(AND('Submission Template'!T37="yes",'Submission Template'!BS37&lt;&gt;""),IF(AND('Submission Template'!$P$13="yes",$L41&gt;1),ROUND(AVERAGE(BE$38:BE41),2),ROUND(AVERAGE(BE$37:BE41),2)),""),"")</f>
        <v/>
      </c>
      <c r="O41" s="86" t="str">
        <f>IF('Submission Template'!$AV$35=1,IF($AP41&gt;1,IF(AND('Submission Template'!T37&lt;&gt;"no",'Submission Template'!BS37&lt;&gt;""),IF(AND('Submission Template'!$P$13="yes",$L41&gt;1),STDEV(BE$38:BE41),STDEV(BE$37:BE41)),""),""),"")</f>
        <v/>
      </c>
      <c r="P41" s="87" t="str">
        <f>IF('Submission Template'!$AV$35=1,IF('Submission Template'!BS37&lt;&gt;"",Q40,""),"")</f>
        <v/>
      </c>
      <c r="Q41" s="87" t="str">
        <f>IF(AND('Submission Template'!$AV$35=1,'Submission Template'!$C37&lt;&gt;""),IF(OR($AP41=1,$AP41=0),0,IF('Submission Template'!$C37="initial",$Q40,IF('Submission Template'!T37="yes",MAX(($P41+'Submission Template'!BS37-('Submission Template'!P$27+0.25*$O41)),0),$Q40))),"")</f>
        <v/>
      </c>
      <c r="R41" s="87" t="str">
        <f t="shared" si="6"/>
        <v/>
      </c>
      <c r="S41" s="88" t="str">
        <f t="shared" si="7"/>
        <v/>
      </c>
      <c r="T41" s="88" t="str">
        <f t="shared" si="8"/>
        <v/>
      </c>
      <c r="U41" s="89" t="str">
        <f>IF(Q41&lt;&gt;"",IF($BB41=1,IF(AND(T41&lt;&gt;1,S41=1,N41&lt;='Submission Template'!P$27),1,0),U40),"")</f>
        <v/>
      </c>
      <c r="AF41" s="145"/>
      <c r="AG41" s="146" t="str">
        <f>IF(AND(OR('Submission Template'!O37="yes",'Submission Template'!T37="yes"),'Submission Template'!AB37="yes"),"Test cannot be invalid AND included in CumSum",IF(OR(AND($Q41&gt;$R41,$N41&lt;&gt;""),AND($G41&gt;H41,$D41&lt;&gt;"")),"Warning:  CumSum statistic exceeds the Action Limit.",""))</f>
        <v/>
      </c>
      <c r="AH41" s="19"/>
      <c r="AI41" s="19"/>
      <c r="AJ41" s="19"/>
      <c r="AK41" s="147"/>
      <c r="AL41" s="192"/>
      <c r="AM41" s="6"/>
      <c r="AN41" s="6"/>
      <c r="AO41" s="6" t="str">
        <f t="shared" si="9"/>
        <v/>
      </c>
      <c r="AP41" s="6" t="str">
        <f t="shared" si="9"/>
        <v/>
      </c>
      <c r="AQ41" s="24"/>
      <c r="AR41" s="26">
        <f>IF(AND('Submission Template'!BN37&lt;&gt;"",'Submission Template'!K$27&lt;&gt;"",'Submission Template'!O37&lt;&gt;""),1,0)</f>
        <v>0</v>
      </c>
      <c r="AS41" s="26">
        <f>IF(AND('Submission Template'!BS37&lt;&gt;"",'Submission Template'!P$27&lt;&gt;"",'Submission Template'!T37&lt;&gt;""),1,0)</f>
        <v>0</v>
      </c>
      <c r="AT41" s="26"/>
      <c r="AU41" s="26" t="str">
        <f t="shared" si="2"/>
        <v/>
      </c>
      <c r="AV41" s="26" t="str">
        <f t="shared" si="3"/>
        <v/>
      </c>
      <c r="AW41" s="26"/>
      <c r="AX41" s="26" t="str">
        <f>IF('Submission Template'!$C37&lt;&gt;"",IF('Submission Template'!BN37&lt;&gt;"",IF('Submission Template'!O37="yes",AX40+1,AX40),AX40),"")</f>
        <v/>
      </c>
      <c r="AY41" s="26" t="str">
        <f>IF('Submission Template'!$C37&lt;&gt;"",IF('Submission Template'!BS37&lt;&gt;"",IF('Submission Template'!T37="yes",AY40+1,AY40),AY40),"")</f>
        <v/>
      </c>
      <c r="AZ41" s="26"/>
      <c r="BA41" s="26" t="str">
        <f>IF('Submission Template'!BN37&lt;&gt;"",IF('Submission Template'!O37="yes",1,0),"")</f>
        <v/>
      </c>
      <c r="BB41" s="26" t="str">
        <f>IF('Submission Template'!BS37&lt;&gt;"",IF('Submission Template'!T37="yes",1,0),"")</f>
        <v/>
      </c>
      <c r="BC41" s="26"/>
      <c r="BD41" s="26" t="str">
        <f>IF(AND('Submission Template'!O37="yes",'Submission Template'!BN37&lt;&gt;""),'Submission Template'!BN37,"")</f>
        <v/>
      </c>
      <c r="BE41" s="26" t="str">
        <f>IF(AND('Submission Template'!T37="yes",'Submission Template'!BS37&lt;&gt;""),'Submission Template'!BS37,"")</f>
        <v/>
      </c>
      <c r="BF41" s="26"/>
      <c r="BG41" s="26"/>
      <c r="BH41" s="26">
        <f t="shared" si="5"/>
        <v>4</v>
      </c>
      <c r="BI41" s="28">
        <v>2.35</v>
      </c>
      <c r="BJ41" s="26"/>
      <c r="BK41" s="42" t="str">
        <f>IF('Submission Template'!$AU$35=1,IF(AND('Submission Template'!O37="yes",$AO41&gt;1,'Submission Template'!BN37&lt;&gt;""),ROUND((($AU41*$E41)/($D41-'Submission Template'!K$27))^2+1,1),""),"")</f>
        <v/>
      </c>
      <c r="BL41" s="42" t="str">
        <f>IF('Submission Template'!$AV$35=1,IF(AND('Submission Template'!T37="yes",$AP41&gt;1,'Submission Template'!BS37&lt;&gt;""),ROUND((($AV41*$O41)/($N41-'Submission Template'!P$27))^2+1,1),""),"")</f>
        <v/>
      </c>
      <c r="BM41" s="57">
        <f t="shared" si="4"/>
        <v>5</v>
      </c>
      <c r="BN41" s="6"/>
      <c r="BO41" s="6"/>
      <c r="BP41" s="6"/>
      <c r="BQ41" s="6"/>
      <c r="BR41" s="6"/>
      <c r="BS41" s="6"/>
      <c r="BT41" s="6"/>
      <c r="BU41" s="6"/>
      <c r="BV41" s="6"/>
      <c r="BW41" s="6"/>
      <c r="BX41" s="6"/>
      <c r="BY41" s="6"/>
      <c r="BZ41" s="6"/>
      <c r="CA41" s="67"/>
      <c r="CB41" s="67"/>
      <c r="CC41" s="67"/>
      <c r="CD41" s="67"/>
      <c r="CE41" s="67"/>
      <c r="CF41" s="67">
        <f>IF(AND('Submission Template'!C63="final",'Submission Template'!AB63="yes"),1,0)</f>
        <v>0</v>
      </c>
      <c r="CG41" s="67" t="str">
        <f>IF(AND('Submission Template'!$C63="final",'Submission Template'!$O63="yes",'Submission Template'!$AB63&lt;&gt;"yes"),$D67,$CG40)</f>
        <v/>
      </c>
      <c r="CH41" s="67" t="str">
        <f>IF(AND('Submission Template'!$C63="final",'Submission Template'!$O63="yes",'Submission Template'!$AB63&lt;&gt;"yes"),$C67,$CH40)</f>
        <v/>
      </c>
      <c r="CI41" s="67" t="str">
        <f>IF(AND('Submission Template'!$C63="final",'Submission Template'!$T63="yes",'Submission Template'!$AB63&lt;&gt;"yes"),$N67,$CI40)</f>
        <v/>
      </c>
      <c r="CJ41" s="67" t="str">
        <f>IF(AND('Submission Template'!$C63="final",'Submission Template'!$T63="yes",'Submission Template'!$AB63&lt;&gt;"yes"),$M67,$CJ40)</f>
        <v/>
      </c>
      <c r="CK41" s="6"/>
      <c r="CL41" s="6"/>
    </row>
    <row r="42" spans="1:90" x14ac:dyDescent="0.2">
      <c r="A42" s="10"/>
      <c r="B42" s="84" t="str">
        <f>IF('Submission Template'!$AU$35=1,$AX42,"")</f>
        <v/>
      </c>
      <c r="C42" s="85" t="str">
        <f t="shared" si="0"/>
        <v/>
      </c>
      <c r="D42" s="186" t="str">
        <f>IF('Submission Template'!$AU$35=1,IF(AND('Submission Template'!O38="yes",'Submission Template'!BN38&lt;&gt;""),IF(AND('Submission Template'!$P$13="yes",$B42&gt;1),ROUND(AVERAGE(BD$38:BD42),2),ROUND(AVERAGE(BD$37:BD42),2)),""),"")</f>
        <v/>
      </c>
      <c r="E42" s="86" t="str">
        <f>IF('Submission Template'!$AU$35=1,IF($AO42&gt;1,IF(AND('Submission Template'!O38&lt;&gt;"no",'Submission Template'!BN38&lt;&gt;""),IF(AND('Submission Template'!$P$13="yes",$B42&gt;1),STDEV(BD$38:BD42),STDEV(BD$37:BD42)),""),""),"")</f>
        <v/>
      </c>
      <c r="F42" s="87" t="str">
        <f>IF('Submission Template'!$AU$35=1,IF('Submission Template'!BN38&lt;&gt;"",G41,""),"")</f>
        <v/>
      </c>
      <c r="G42" s="87" t="str">
        <f>IF(AND('Submission Template'!$AU$35=1,'Submission Template'!$C38&lt;&gt;""),IF(OR($AO42=1,$AO42=0),0,IF('Submission Template'!$C38="initial",$G41,IF('Submission Template'!O38="yes",MAX(($F42+'Submission Template'!BN38-('Submission Template'!K$27+0.25*$E42)),0),$G41))),"")</f>
        <v/>
      </c>
      <c r="H42" s="87" t="str">
        <f t="shared" si="10"/>
        <v/>
      </c>
      <c r="I42" s="88" t="str">
        <f t="shared" si="11"/>
        <v/>
      </c>
      <c r="J42" s="88" t="str">
        <f t="shared" si="12"/>
        <v/>
      </c>
      <c r="K42" s="89" t="str">
        <f>IF(G42&lt;&gt;"",IF($BA42=1,IF(AND(J42&lt;&gt;1,I42=1,D42&lt;='Submission Template'!K$27),1,0),K41),"")</f>
        <v/>
      </c>
      <c r="L42" s="84" t="str">
        <f>IF('Submission Template'!$AV$35=1,$AY42,"")</f>
        <v/>
      </c>
      <c r="M42" s="85" t="str">
        <f t="shared" si="1"/>
        <v/>
      </c>
      <c r="N42" s="186" t="str">
        <f>IF('Submission Template'!$AV$35=1,IF(AND('Submission Template'!T38="yes",'Submission Template'!BS38&lt;&gt;""),IF(AND('Submission Template'!$P$13="yes",$L42&gt;1),ROUND(AVERAGE(BE$38:BE42),2),ROUND(AVERAGE(BE$37:BE42),2)),""),"")</f>
        <v/>
      </c>
      <c r="O42" s="86" t="str">
        <f>IF('Submission Template'!$AV$35=1,IF($AP42&gt;1,IF(AND('Submission Template'!T38&lt;&gt;"no",'Submission Template'!BS38&lt;&gt;""),IF(AND('Submission Template'!$P$13="yes",$L42&gt;1),STDEV(BE$38:BE42),STDEV(BE$37:BE42)),""),""),"")</f>
        <v/>
      </c>
      <c r="P42" s="87" t="str">
        <f>IF('Submission Template'!$AV$35=1,IF('Submission Template'!BS38&lt;&gt;"",Q41,""),"")</f>
        <v/>
      </c>
      <c r="Q42" s="87" t="str">
        <f>IF(AND('Submission Template'!$AV$35=1,'Submission Template'!$C38&lt;&gt;""),IF(OR($AP42=1,$AP42=0),0,IF('Submission Template'!$C38="initial",$Q41,IF('Submission Template'!T38="yes",MAX(($P42+'Submission Template'!BS38-('Submission Template'!P$27+0.25*$O42)),0),$Q41))),"")</f>
        <v/>
      </c>
      <c r="R42" s="87" t="str">
        <f t="shared" si="6"/>
        <v/>
      </c>
      <c r="S42" s="88" t="str">
        <f t="shared" si="7"/>
        <v/>
      </c>
      <c r="T42" s="88" t="str">
        <f t="shared" si="8"/>
        <v/>
      </c>
      <c r="U42" s="89" t="str">
        <f>IF(Q42&lt;&gt;"",IF($BB42=1,IF(AND(T42&lt;&gt;1,S42=1,N42&lt;='Submission Template'!P$27),1,0),U41),"")</f>
        <v/>
      </c>
      <c r="AF42" s="145"/>
      <c r="AG42" s="146" t="str">
        <f>IF(AND(OR('Submission Template'!O38="yes",'Submission Template'!T38="yes"),'Submission Template'!AB38="yes"),"Test cannot be invalid AND included in CumSum",IF(OR(AND($Q42&gt;$R42,$N42&lt;&gt;""),AND($G42&gt;H42,$D42&lt;&gt;"")),"Warning:  CumSum statistic exceeds the Action Limit.",""))</f>
        <v/>
      </c>
      <c r="AH42" s="19"/>
      <c r="AI42" s="19"/>
      <c r="AJ42" s="19"/>
      <c r="AK42" s="147"/>
      <c r="AL42" s="192"/>
      <c r="AM42" s="6"/>
      <c r="AN42" s="6"/>
      <c r="AO42" s="6" t="str">
        <f t="shared" si="9"/>
        <v/>
      </c>
      <c r="AP42" s="6" t="str">
        <f t="shared" si="9"/>
        <v/>
      </c>
      <c r="AQ42" s="24"/>
      <c r="AR42" s="26">
        <f>IF(AND('Submission Template'!BN38&lt;&gt;"",'Submission Template'!K$27&lt;&gt;"",'Submission Template'!O38&lt;&gt;""),1,0)</f>
        <v>0</v>
      </c>
      <c r="AS42" s="26">
        <f>IF(AND('Submission Template'!BS38&lt;&gt;"",'Submission Template'!P$27&lt;&gt;"",'Submission Template'!T38&lt;&gt;""),1,0)</f>
        <v>0</v>
      </c>
      <c r="AT42" s="26"/>
      <c r="AU42" s="26" t="str">
        <f t="shared" si="2"/>
        <v/>
      </c>
      <c r="AV42" s="26" t="str">
        <f t="shared" si="3"/>
        <v/>
      </c>
      <c r="AW42" s="26"/>
      <c r="AX42" s="26" t="str">
        <f>IF('Submission Template'!$C38&lt;&gt;"",IF('Submission Template'!BN38&lt;&gt;"",IF('Submission Template'!O38="yes",AX41+1,AX41),AX41),"")</f>
        <v/>
      </c>
      <c r="AY42" s="26" t="str">
        <f>IF('Submission Template'!$C38&lt;&gt;"",IF('Submission Template'!BS38&lt;&gt;"",IF('Submission Template'!T38="yes",AY41+1,AY41),AY41),"")</f>
        <v/>
      </c>
      <c r="AZ42" s="26"/>
      <c r="BA42" s="26" t="str">
        <f>IF('Submission Template'!BN38&lt;&gt;"",IF('Submission Template'!O38="yes",1,0),"")</f>
        <v/>
      </c>
      <c r="BB42" s="26" t="str">
        <f>IF('Submission Template'!BS38&lt;&gt;"",IF('Submission Template'!T38="yes",1,0),"")</f>
        <v/>
      </c>
      <c r="BC42" s="26"/>
      <c r="BD42" s="26" t="str">
        <f>IF(AND('Submission Template'!O38="yes",'Submission Template'!BN38&lt;&gt;""),'Submission Template'!BN38,"")</f>
        <v/>
      </c>
      <c r="BE42" s="26" t="str">
        <f>IF(AND('Submission Template'!T38="yes",'Submission Template'!BS38&lt;&gt;""),'Submission Template'!BS38,"")</f>
        <v/>
      </c>
      <c r="BF42" s="26"/>
      <c r="BG42" s="26"/>
      <c r="BH42" s="26">
        <f t="shared" si="5"/>
        <v>5</v>
      </c>
      <c r="BI42" s="28">
        <v>2.13</v>
      </c>
      <c r="BJ42" s="26"/>
      <c r="BK42" s="42" t="str">
        <f>IF('Submission Template'!$AU$35=1,IF(AND('Submission Template'!O38="yes",$AO42&gt;1,'Submission Template'!BN38&lt;&gt;""),ROUND((($AU42*$E42)/($D42-'Submission Template'!K$27))^2+1,1),""),"")</f>
        <v/>
      </c>
      <c r="BL42" s="42" t="str">
        <f>IF('Submission Template'!$AV$35=1,IF(AND('Submission Template'!T38="yes",$AP42&gt;1,'Submission Template'!BS38&lt;&gt;""),ROUND((($AV42*$O42)/($N42-'Submission Template'!P$27))^2+1,1),""),"")</f>
        <v/>
      </c>
      <c r="BM42" s="57">
        <f t="shared" si="4"/>
        <v>5</v>
      </c>
      <c r="BN42" s="6"/>
      <c r="BO42" s="6"/>
      <c r="BP42" s="6"/>
      <c r="BQ42" s="6"/>
      <c r="BR42" s="6"/>
      <c r="BS42" s="6"/>
      <c r="BT42" s="6"/>
      <c r="BU42" s="6"/>
      <c r="BV42" s="6"/>
      <c r="BW42" s="6"/>
      <c r="BX42" s="6"/>
      <c r="BY42" s="6"/>
      <c r="BZ42" s="6"/>
      <c r="CA42" s="67"/>
      <c r="CB42" s="67"/>
      <c r="CC42" s="67"/>
      <c r="CD42" s="67"/>
      <c r="CE42" s="67"/>
      <c r="CF42" s="67">
        <f>IF(AND('Submission Template'!C64="final",'Submission Template'!AB64="yes"),1,0)</f>
        <v>0</v>
      </c>
      <c r="CG42" s="67" t="str">
        <f>IF(AND('Submission Template'!$C64="final",'Submission Template'!$O64="yes",'Submission Template'!$AB64&lt;&gt;"yes"),$D68,$CG41)</f>
        <v/>
      </c>
      <c r="CH42" s="67" t="str">
        <f>IF(AND('Submission Template'!$C64="final",'Submission Template'!$O64="yes",'Submission Template'!$AB64&lt;&gt;"yes"),$C68,$CH41)</f>
        <v/>
      </c>
      <c r="CI42" s="67" t="str">
        <f>IF(AND('Submission Template'!$C64="final",'Submission Template'!$T64="yes",'Submission Template'!$AB64&lt;&gt;"yes"),$N68,$CI41)</f>
        <v/>
      </c>
      <c r="CJ42" s="67" t="str">
        <f>IF(AND('Submission Template'!$C64="final",'Submission Template'!$T64="yes",'Submission Template'!$AB64&lt;&gt;"yes"),$M68,$CJ41)</f>
        <v/>
      </c>
      <c r="CK42" s="6"/>
      <c r="CL42" s="6"/>
    </row>
    <row r="43" spans="1:90" x14ac:dyDescent="0.2">
      <c r="A43" s="10"/>
      <c r="B43" s="84" t="str">
        <f>IF('Submission Template'!$AU$35=1,$AX43,"")</f>
        <v/>
      </c>
      <c r="C43" s="85" t="str">
        <f t="shared" si="0"/>
        <v/>
      </c>
      <c r="D43" s="186" t="str">
        <f>IF('Submission Template'!$AU$35=1,IF(AND('Submission Template'!O39="yes",'Submission Template'!BN39&lt;&gt;""),IF(AND('Submission Template'!$P$13="yes",$B43&gt;1),ROUND(AVERAGE(BD$38:BD43),2),ROUND(AVERAGE(BD$37:BD43),2)),""),"")</f>
        <v/>
      </c>
      <c r="E43" s="86" t="str">
        <f>IF('Submission Template'!$AU$35=1,IF($AO43&gt;1,IF(AND('Submission Template'!O39&lt;&gt;"no",'Submission Template'!BN39&lt;&gt;""),IF(AND('Submission Template'!$P$13="yes",$B43&gt;1),STDEV(BD$38:BD43),STDEV(BD$37:BD43)),""),""),"")</f>
        <v/>
      </c>
      <c r="F43" s="87" t="str">
        <f>IF('Submission Template'!$AU$35=1,IF('Submission Template'!BN39&lt;&gt;"",G42,""),"")</f>
        <v/>
      </c>
      <c r="G43" s="87" t="str">
        <f>IF(AND('Submission Template'!$AU$35=1,'Submission Template'!$C39&lt;&gt;""),IF(OR($AO43=1,$AO43=0),0,IF('Submission Template'!$C39="initial",$G42,IF('Submission Template'!O39="yes",MAX(($F43+'Submission Template'!BN39-('Submission Template'!K$27+0.25*$E43)),0),$G42))),"")</f>
        <v/>
      </c>
      <c r="H43" s="87" t="str">
        <f t="shared" si="10"/>
        <v/>
      </c>
      <c r="I43" s="88" t="str">
        <f t="shared" si="11"/>
        <v/>
      </c>
      <c r="J43" s="88" t="str">
        <f t="shared" si="12"/>
        <v/>
      </c>
      <c r="K43" s="89" t="str">
        <f>IF(G43&lt;&gt;"",IF($BA43=1,IF(AND(J43&lt;&gt;1,I43=1,D43&lt;='Submission Template'!K$27),1,0),K42),"")</f>
        <v/>
      </c>
      <c r="L43" s="84" t="str">
        <f>IF('Submission Template'!$AV$35=1,$AY43,"")</f>
        <v/>
      </c>
      <c r="M43" s="85" t="str">
        <f t="shared" si="1"/>
        <v/>
      </c>
      <c r="N43" s="186" t="str">
        <f>IF('Submission Template'!$AV$35=1,IF(AND('Submission Template'!T39="yes",'Submission Template'!BS39&lt;&gt;""),IF(AND('Submission Template'!$P$13="yes",$L43&gt;1),ROUND(AVERAGE(BE$38:BE43),2),ROUND(AVERAGE(BE$37:BE43),2)),""),"")</f>
        <v/>
      </c>
      <c r="O43" s="86" t="str">
        <f>IF('Submission Template'!$AV$35=1,IF($AP43&gt;1,IF(AND('Submission Template'!T39&lt;&gt;"no",'Submission Template'!BS39&lt;&gt;""),IF(AND('Submission Template'!$P$13="yes",$L43&gt;1),STDEV(BE$38:BE43),STDEV(BE$37:BE43)),""),""),"")</f>
        <v/>
      </c>
      <c r="P43" s="87" t="str">
        <f>IF('Submission Template'!$AV$35=1,IF('Submission Template'!BS39&lt;&gt;"",Q42,""),"")</f>
        <v/>
      </c>
      <c r="Q43" s="87" t="str">
        <f>IF(AND('Submission Template'!$AV$35=1,'Submission Template'!$C39&lt;&gt;""),IF(OR($AP43=1,$AP43=0),0,IF('Submission Template'!$C39="initial",$Q42,IF('Submission Template'!T39="yes",MAX(($P43+'Submission Template'!BS39-('Submission Template'!P$27+0.25*$O43)),0),$Q42))),"")</f>
        <v/>
      </c>
      <c r="R43" s="87" t="str">
        <f t="shared" si="6"/>
        <v/>
      </c>
      <c r="S43" s="88" t="str">
        <f t="shared" si="7"/>
        <v/>
      </c>
      <c r="T43" s="88" t="str">
        <f t="shared" si="8"/>
        <v/>
      </c>
      <c r="U43" s="89" t="str">
        <f>IF(Q43&lt;&gt;"",IF($BB43=1,IF(AND(T43&lt;&gt;1,S43=1,N43&lt;='Submission Template'!P$27),1,0),U42),"")</f>
        <v/>
      </c>
      <c r="AF43" s="145"/>
      <c r="AG43" s="146" t="str">
        <f>IF(AND(OR('Submission Template'!O39="yes",'Submission Template'!T39="yes"),'Submission Template'!AB39="yes"),"Test cannot be invalid AND included in CumSum",IF(OR(AND($Q43&gt;$R43,$N43&lt;&gt;""),AND($G43&gt;H43,$D43&lt;&gt;"")),"Warning:  CumSum statistic exceeds the Action Limit.",""))</f>
        <v/>
      </c>
      <c r="AH43" s="19"/>
      <c r="AI43" s="19"/>
      <c r="AJ43" s="19"/>
      <c r="AK43" s="147"/>
      <c r="AL43" s="192"/>
      <c r="AM43" s="6"/>
      <c r="AN43" s="6"/>
      <c r="AO43" s="6" t="str">
        <f t="shared" si="9"/>
        <v/>
      </c>
      <c r="AP43" s="6" t="str">
        <f t="shared" si="9"/>
        <v/>
      </c>
      <c r="AQ43" s="24"/>
      <c r="AR43" s="26">
        <f>IF(AND('Submission Template'!BN39&lt;&gt;"",'Submission Template'!K$27&lt;&gt;"",'Submission Template'!O39&lt;&gt;""),1,0)</f>
        <v>0</v>
      </c>
      <c r="AS43" s="26">
        <f>IF(AND('Submission Template'!BS39&lt;&gt;"",'Submission Template'!P$27&lt;&gt;"",'Submission Template'!T39&lt;&gt;""),1,0)</f>
        <v>0</v>
      </c>
      <c r="AT43" s="26"/>
      <c r="AU43" s="26" t="str">
        <f t="shared" si="2"/>
        <v/>
      </c>
      <c r="AV43" s="26" t="str">
        <f t="shared" si="3"/>
        <v/>
      </c>
      <c r="AW43" s="26"/>
      <c r="AX43" s="26" t="str">
        <f>IF('Submission Template'!$C39&lt;&gt;"",IF('Submission Template'!BN39&lt;&gt;"",IF('Submission Template'!O39="yes",AX42+1,AX42),AX42),"")</f>
        <v/>
      </c>
      <c r="AY43" s="26" t="str">
        <f>IF('Submission Template'!$C39&lt;&gt;"",IF('Submission Template'!BS39&lt;&gt;"",IF('Submission Template'!T39="yes",AY42+1,AY42),AY42),"")</f>
        <v/>
      </c>
      <c r="AZ43" s="26"/>
      <c r="BA43" s="26" t="str">
        <f>IF('Submission Template'!BN39&lt;&gt;"",IF('Submission Template'!O39="yes",1,0),"")</f>
        <v/>
      </c>
      <c r="BB43" s="26" t="str">
        <f>IF('Submission Template'!BS39&lt;&gt;"",IF('Submission Template'!T39="yes",1,0),"")</f>
        <v/>
      </c>
      <c r="BC43" s="26"/>
      <c r="BD43" s="26" t="str">
        <f>IF(AND('Submission Template'!O39="yes",'Submission Template'!BN39&lt;&gt;""),'Submission Template'!BN39,"")</f>
        <v/>
      </c>
      <c r="BE43" s="26" t="str">
        <f>IF(AND('Submission Template'!T39="yes",'Submission Template'!BS39&lt;&gt;""),'Submission Template'!BS39,"")</f>
        <v/>
      </c>
      <c r="BF43" s="26"/>
      <c r="BG43" s="26"/>
      <c r="BH43" s="26">
        <f t="shared" si="5"/>
        <v>6</v>
      </c>
      <c r="BI43" s="28">
        <v>2.02</v>
      </c>
      <c r="BJ43" s="26"/>
      <c r="BK43" s="42" t="str">
        <f>IF('Submission Template'!$AU$35=1,IF(AND('Submission Template'!O39="yes",$AO43&gt;1,'Submission Template'!BN39&lt;&gt;""),ROUND((($AU43*$E43)/($D43-'Submission Template'!K$27))^2+1,1),""),"")</f>
        <v/>
      </c>
      <c r="BL43" s="42" t="str">
        <f>IF('Submission Template'!$AV$35=1,IF(AND('Submission Template'!T39="yes",$AP43&gt;1,'Submission Template'!BS39&lt;&gt;""),ROUND((($AV43*$O43)/($N43-'Submission Template'!P$27))^2+1,1),""),"")</f>
        <v/>
      </c>
      <c r="BM43" s="57">
        <f t="shared" si="4"/>
        <v>5</v>
      </c>
      <c r="BN43" s="6"/>
      <c r="BO43" s="6"/>
      <c r="BP43" s="6"/>
      <c r="BQ43" s="6"/>
      <c r="BR43" s="6"/>
      <c r="BS43" s="6"/>
      <c r="BT43" s="6"/>
      <c r="BU43" s="6"/>
      <c r="BV43" s="6"/>
      <c r="BW43" s="6"/>
      <c r="BX43" s="6"/>
      <c r="BY43" s="6"/>
      <c r="BZ43" s="6"/>
      <c r="CA43" s="67"/>
      <c r="CB43" s="67"/>
      <c r="CC43" s="67"/>
      <c r="CD43" s="67"/>
      <c r="CE43" s="67"/>
      <c r="CF43" s="67">
        <f>IF(AND('Submission Template'!C65="final",'Submission Template'!AB65="yes"),1,0)</f>
        <v>0</v>
      </c>
      <c r="CG43" s="67" t="str">
        <f>IF(AND('Submission Template'!$C65="final",'Submission Template'!$O65="yes",'Submission Template'!$AB65&lt;&gt;"yes"),$D69,$CG42)</f>
        <v/>
      </c>
      <c r="CH43" s="67" t="str">
        <f>IF(AND('Submission Template'!$C65="final",'Submission Template'!$O65="yes",'Submission Template'!$AB65&lt;&gt;"yes"),$C69,$CH42)</f>
        <v/>
      </c>
      <c r="CI43" s="67" t="str">
        <f>IF(AND('Submission Template'!$C65="final",'Submission Template'!$T65="yes",'Submission Template'!$AB65&lt;&gt;"yes"),$N69,$CI42)</f>
        <v/>
      </c>
      <c r="CJ43" s="67" t="str">
        <f>IF(AND('Submission Template'!$C65="final",'Submission Template'!$T65="yes",'Submission Template'!$AB65&lt;&gt;"yes"),$M69,$CJ42)</f>
        <v/>
      </c>
      <c r="CK43" s="6"/>
      <c r="CL43" s="6"/>
    </row>
    <row r="44" spans="1:90" x14ac:dyDescent="0.2">
      <c r="A44" s="10"/>
      <c r="B44" s="84" t="str">
        <f>IF('Submission Template'!$AU$35=1,$AX44,"")</f>
        <v/>
      </c>
      <c r="C44" s="85" t="str">
        <f t="shared" si="0"/>
        <v/>
      </c>
      <c r="D44" s="186" t="str">
        <f>IF('Submission Template'!$AU$35=1,IF(AND('Submission Template'!O40="yes",'Submission Template'!BN40&lt;&gt;""),IF(AND('Submission Template'!$P$13="yes",$B44&gt;1),ROUND(AVERAGE(BD$38:BD44),2),ROUND(AVERAGE(BD$37:BD44),2)),""),"")</f>
        <v/>
      </c>
      <c r="E44" s="86" t="str">
        <f>IF('Submission Template'!$AU$35=1,IF($AO44&gt;1,IF(AND('Submission Template'!O40&lt;&gt;"no",'Submission Template'!BN40&lt;&gt;""),IF(AND('Submission Template'!$P$13="yes",$B44&gt;1),STDEV(BD$38:BD44),STDEV(BD$37:BD44)),""),""),"")</f>
        <v/>
      </c>
      <c r="F44" s="87" t="str">
        <f>IF('Submission Template'!$AU$35=1,IF('Submission Template'!BN40&lt;&gt;"",G43,""),"")</f>
        <v/>
      </c>
      <c r="G44" s="87" t="str">
        <f>IF(AND('Submission Template'!$AU$35=1,'Submission Template'!$C40&lt;&gt;""),IF(OR($AO44=1,$AO44=0),0,IF('Submission Template'!$C40="initial",$G43,IF('Submission Template'!O40="yes",MAX(($F44+'Submission Template'!BN40-('Submission Template'!K$27+0.25*$E44)),0),$G43))),"")</f>
        <v/>
      </c>
      <c r="H44" s="87" t="str">
        <f t="shared" si="10"/>
        <v/>
      </c>
      <c r="I44" s="88" t="str">
        <f t="shared" si="11"/>
        <v/>
      </c>
      <c r="J44" s="88" t="str">
        <f t="shared" si="12"/>
        <v/>
      </c>
      <c r="K44" s="89" t="str">
        <f>IF(G44&lt;&gt;"",IF($BA44=1,IF(AND(J44&lt;&gt;1,I44=1,D44&lt;='Submission Template'!K$27),1,0),K43),"")</f>
        <v/>
      </c>
      <c r="L44" s="84" t="str">
        <f>IF('Submission Template'!$AV$35=1,$AY44,"")</f>
        <v/>
      </c>
      <c r="M44" s="85" t="str">
        <f t="shared" si="1"/>
        <v/>
      </c>
      <c r="N44" s="186" t="str">
        <f>IF('Submission Template'!$AV$35=1,IF(AND('Submission Template'!T40="yes",'Submission Template'!BS40&lt;&gt;""),IF(AND('Submission Template'!$P$13="yes",$L44&gt;1),ROUND(AVERAGE(BE$38:BE44),2),ROUND(AVERAGE(BE$37:BE44),2)),""),"")</f>
        <v/>
      </c>
      <c r="O44" s="86" t="str">
        <f>IF('Submission Template'!$AV$35=1,IF($AP44&gt;1,IF(AND('Submission Template'!T40&lt;&gt;"no",'Submission Template'!BS40&lt;&gt;""),IF(AND('Submission Template'!$P$13="yes",$L44&gt;1),STDEV(BE$38:BE44),STDEV(BE$37:BE44)),""),""),"")</f>
        <v/>
      </c>
      <c r="P44" s="87" t="str">
        <f>IF('Submission Template'!$AV$35=1,IF('Submission Template'!BS40&lt;&gt;"",Q43,""),"")</f>
        <v/>
      </c>
      <c r="Q44" s="87" t="str">
        <f>IF(AND('Submission Template'!$AV$35=1,'Submission Template'!$C40&lt;&gt;""),IF(OR($AP44=1,$AP44=0),0,IF('Submission Template'!$C40="initial",$Q43,IF('Submission Template'!T40="yes",MAX(($P44+'Submission Template'!BS40-('Submission Template'!P$27+0.25*$O44)),0),$Q43))),"")</f>
        <v/>
      </c>
      <c r="R44" s="87" t="str">
        <f t="shared" si="6"/>
        <v/>
      </c>
      <c r="S44" s="88" t="str">
        <f t="shared" si="7"/>
        <v/>
      </c>
      <c r="T44" s="88" t="str">
        <f t="shared" si="8"/>
        <v/>
      </c>
      <c r="U44" s="89" t="str">
        <f>IF(Q44&lt;&gt;"",IF($BB44=1,IF(AND(T44&lt;&gt;1,S44=1,N44&lt;='Submission Template'!P$27),1,0),U43),"")</f>
        <v/>
      </c>
      <c r="AF44" s="145"/>
      <c r="AG44" s="146" t="str">
        <f>IF(AND(OR('Submission Template'!O40="yes",'Submission Template'!T40="yes"),'Submission Template'!AB40="yes"),"Test cannot be invalid AND included in CumSum",IF(OR(AND($Q44&gt;$R44,$N44&lt;&gt;""),AND($G44&gt;H44,$D44&lt;&gt;"")),"Warning:  CumSum statistic exceeds the Action Limit.",""))</f>
        <v/>
      </c>
      <c r="AH44" s="19"/>
      <c r="AI44" s="19"/>
      <c r="AJ44" s="19"/>
      <c r="AK44" s="147"/>
      <c r="AL44" s="192"/>
      <c r="AM44" s="6"/>
      <c r="AN44" s="6"/>
      <c r="AO44" s="6" t="str">
        <f t="shared" si="9"/>
        <v/>
      </c>
      <c r="AP44" s="6" t="str">
        <f t="shared" si="9"/>
        <v/>
      </c>
      <c r="AQ44" s="24"/>
      <c r="AR44" s="26">
        <f>IF(AND('Submission Template'!BN40&lt;&gt;"",'Submission Template'!K$27&lt;&gt;"",'Submission Template'!O40&lt;&gt;""),1,0)</f>
        <v>0</v>
      </c>
      <c r="AS44" s="26">
        <f>IF(AND('Submission Template'!BS40&lt;&gt;"",'Submission Template'!P$27&lt;&gt;"",'Submission Template'!T40&lt;&gt;""),1,0)</f>
        <v>0</v>
      </c>
      <c r="AT44" s="26"/>
      <c r="AU44" s="26" t="str">
        <f t="shared" si="2"/>
        <v/>
      </c>
      <c r="AV44" s="26" t="str">
        <f t="shared" si="3"/>
        <v/>
      </c>
      <c r="AW44" s="26"/>
      <c r="AX44" s="26" t="str">
        <f>IF('Submission Template'!$C40&lt;&gt;"",IF('Submission Template'!BN40&lt;&gt;"",IF('Submission Template'!O40="yes",AX43+1,AX43),AX43),"")</f>
        <v/>
      </c>
      <c r="AY44" s="26" t="str">
        <f>IF('Submission Template'!$C40&lt;&gt;"",IF('Submission Template'!BS40&lt;&gt;"",IF('Submission Template'!T40="yes",AY43+1,AY43),AY43),"")</f>
        <v/>
      </c>
      <c r="AZ44" s="26"/>
      <c r="BA44" s="26" t="str">
        <f>IF('Submission Template'!BN40&lt;&gt;"",IF('Submission Template'!O40="yes",1,0),"")</f>
        <v/>
      </c>
      <c r="BB44" s="26" t="str">
        <f>IF('Submission Template'!BS40&lt;&gt;"",IF('Submission Template'!T40="yes",1,0),"")</f>
        <v/>
      </c>
      <c r="BC44" s="26"/>
      <c r="BD44" s="26" t="str">
        <f>IF(AND('Submission Template'!O40="yes",'Submission Template'!BN40&lt;&gt;""),'Submission Template'!BN40,"")</f>
        <v/>
      </c>
      <c r="BE44" s="26" t="str">
        <f>IF(AND('Submission Template'!T40="yes",'Submission Template'!BS40&lt;&gt;""),'Submission Template'!BS40,"")</f>
        <v/>
      </c>
      <c r="BF44" s="26"/>
      <c r="BG44" s="26"/>
      <c r="BH44" s="26">
        <f t="shared" si="5"/>
        <v>7</v>
      </c>
      <c r="BI44" s="28">
        <v>1.94</v>
      </c>
      <c r="BJ44" s="26"/>
      <c r="BK44" s="42" t="str">
        <f>IF('Submission Template'!$AU$35=1,IF(AND('Submission Template'!O40="yes",$AO44&gt;1,'Submission Template'!BN40&lt;&gt;""),ROUND((($AU44*$E44)/($D44-'Submission Template'!K$27))^2+1,1),""),"")</f>
        <v/>
      </c>
      <c r="BL44" s="42" t="str">
        <f>IF('Submission Template'!$AV$35=1,IF(AND('Submission Template'!T40="yes",$AP44&gt;1,'Submission Template'!BS40&lt;&gt;""),ROUND((($AV44*$O44)/($N44-'Submission Template'!P$27))^2+1,1),""),"")</f>
        <v/>
      </c>
      <c r="BM44" s="57">
        <f t="shared" si="4"/>
        <v>5</v>
      </c>
      <c r="BN44" s="6"/>
      <c r="BO44" s="6"/>
      <c r="BP44" s="6"/>
      <c r="BQ44" s="6"/>
      <c r="BR44" s="6"/>
      <c r="BS44" s="6"/>
      <c r="BT44" s="6"/>
      <c r="BU44" s="6"/>
      <c r="BV44" s="6"/>
      <c r="BW44" s="6"/>
      <c r="BX44" s="6"/>
      <c r="BY44" s="6"/>
      <c r="BZ44" s="6"/>
      <c r="CA44" s="67"/>
      <c r="CB44" s="67"/>
      <c r="CC44" s="67"/>
      <c r="CD44" s="67"/>
      <c r="CE44" s="67"/>
      <c r="CF44" s="67">
        <f>IF(AND('Submission Template'!C66="final",'Submission Template'!AB66="yes"),1,0)</f>
        <v>0</v>
      </c>
      <c r="CG44" s="67" t="str">
        <f>IF(AND('Submission Template'!$C66="final",'Submission Template'!$O66="yes",'Submission Template'!$AB66&lt;&gt;"yes"),$D70,$CG43)</f>
        <v/>
      </c>
      <c r="CH44" s="67" t="str">
        <f>IF(AND('Submission Template'!$C66="final",'Submission Template'!$O66="yes",'Submission Template'!$AB66&lt;&gt;"yes"),$C70,$CH43)</f>
        <v/>
      </c>
      <c r="CI44" s="67" t="str">
        <f>IF(AND('Submission Template'!$C66="final",'Submission Template'!$T66="yes",'Submission Template'!$AB66&lt;&gt;"yes"),$N70,$CI43)</f>
        <v/>
      </c>
      <c r="CJ44" s="67" t="str">
        <f>IF(AND('Submission Template'!$C66="final",'Submission Template'!$T66="yes",'Submission Template'!$AB66&lt;&gt;"yes"),$M70,$CJ43)</f>
        <v/>
      </c>
      <c r="CK44" s="6"/>
      <c r="CL44" s="6"/>
    </row>
    <row r="45" spans="1:90" x14ac:dyDescent="0.2">
      <c r="A45" s="10"/>
      <c r="B45" s="84" t="str">
        <f>IF('Submission Template'!$AU$35=1,$AX45,"")</f>
        <v/>
      </c>
      <c r="C45" s="85" t="str">
        <f t="shared" si="0"/>
        <v/>
      </c>
      <c r="D45" s="186" t="str">
        <f>IF('Submission Template'!$AU$35=1,IF(AND('Submission Template'!O41="yes",'Submission Template'!BN41&lt;&gt;""),IF(AND('Submission Template'!$P$13="yes",$B45&gt;1),ROUND(AVERAGE(BD$38:BD45),2),ROUND(AVERAGE(BD$37:BD45),2)),""),"")</f>
        <v/>
      </c>
      <c r="E45" s="86" t="str">
        <f>IF('Submission Template'!$AU$35=1,IF($AO45&gt;1,IF(AND('Submission Template'!O41&lt;&gt;"no",'Submission Template'!BN41&lt;&gt;""),IF(AND('Submission Template'!$P$13="yes",$B45&gt;1),STDEV(BD$38:BD45),STDEV(BD$37:BD45)),""),""),"")</f>
        <v/>
      </c>
      <c r="F45" s="87" t="str">
        <f>IF('Submission Template'!$AU$35=1,IF('Submission Template'!BN41&lt;&gt;"",G44,""),"")</f>
        <v/>
      </c>
      <c r="G45" s="87" t="str">
        <f>IF(AND('Submission Template'!$AU$35=1,'Submission Template'!$C41&lt;&gt;""),IF(OR($AO45=1,$AO45=0),0,IF('Submission Template'!$C41="initial",$G44,IF('Submission Template'!O41="yes",MAX(($F45+'Submission Template'!BN41-('Submission Template'!K$27+0.25*$E45)),0),$G44))),"")</f>
        <v/>
      </c>
      <c r="H45" s="87" t="str">
        <f t="shared" si="10"/>
        <v/>
      </c>
      <c r="I45" s="88" t="str">
        <f t="shared" si="11"/>
        <v/>
      </c>
      <c r="J45" s="88" t="str">
        <f t="shared" si="12"/>
        <v/>
      </c>
      <c r="K45" s="89" t="str">
        <f>IF(G45&lt;&gt;"",IF($BA45=1,IF(AND(J45&lt;&gt;1,I45=1,D45&lt;='Submission Template'!K$27),1,0),K44),"")</f>
        <v/>
      </c>
      <c r="L45" s="84" t="str">
        <f>IF('Submission Template'!$AV$35=1,$AY45,"")</f>
        <v/>
      </c>
      <c r="M45" s="85" t="str">
        <f t="shared" si="1"/>
        <v/>
      </c>
      <c r="N45" s="186" t="str">
        <f>IF('Submission Template'!$AV$35=1,IF(AND('Submission Template'!T41="yes",'Submission Template'!BS41&lt;&gt;""),IF(AND('Submission Template'!$P$13="yes",$L45&gt;1),ROUND(AVERAGE(BE$38:BE45),2),ROUND(AVERAGE(BE$37:BE45),2)),""),"")</f>
        <v/>
      </c>
      <c r="O45" s="86" t="str">
        <f>IF('Submission Template'!$AV$35=1,IF($AP45&gt;1,IF(AND('Submission Template'!T41&lt;&gt;"no",'Submission Template'!BS41&lt;&gt;""),IF(AND('Submission Template'!$P$13="yes",$L45&gt;1),STDEV(BE$38:BE45),STDEV(BE$37:BE45)),""),""),"")</f>
        <v/>
      </c>
      <c r="P45" s="87" t="str">
        <f>IF('Submission Template'!$AV$35=1,IF('Submission Template'!BS41&lt;&gt;"",Q44,""),"")</f>
        <v/>
      </c>
      <c r="Q45" s="87" t="str">
        <f>IF(AND('Submission Template'!$AV$35=1,'Submission Template'!$C41&lt;&gt;""),IF(OR($AP45=1,$AP45=0),0,IF('Submission Template'!$C41="initial",$Q44,IF('Submission Template'!T41="yes",MAX(($P45+'Submission Template'!BS41-('Submission Template'!P$27+0.25*$O45)),0),$Q44))),"")</f>
        <v/>
      </c>
      <c r="R45" s="87" t="str">
        <f t="shared" si="6"/>
        <v/>
      </c>
      <c r="S45" s="88" t="str">
        <f t="shared" si="7"/>
        <v/>
      </c>
      <c r="T45" s="88" t="str">
        <f t="shared" si="8"/>
        <v/>
      </c>
      <c r="U45" s="89" t="str">
        <f>IF(Q45&lt;&gt;"",IF($BB45=1,IF(AND(T45&lt;&gt;1,S45=1,N45&lt;='Submission Template'!P$27),1,0),U44),"")</f>
        <v/>
      </c>
      <c r="AF45" s="145"/>
      <c r="AG45" s="146" t="str">
        <f>IF(AND(OR('Submission Template'!O41="yes",'Submission Template'!T41="yes"),'Submission Template'!AB41="yes"),"Test cannot be invalid AND included in CumSum",IF(OR(AND($Q45&gt;$R45,$N45&lt;&gt;""),AND($G45&gt;H45,$D45&lt;&gt;"")),"Warning:  CumSum statistic exceeds the Action Limit.",""))</f>
        <v/>
      </c>
      <c r="AH45" s="19"/>
      <c r="AI45" s="19"/>
      <c r="AJ45" s="19"/>
      <c r="AK45" s="147"/>
      <c r="AL45" s="192"/>
      <c r="AM45" s="6"/>
      <c r="AN45" s="6"/>
      <c r="AO45" s="6" t="str">
        <f t="shared" si="9"/>
        <v/>
      </c>
      <c r="AP45" s="6" t="str">
        <f t="shared" si="9"/>
        <v/>
      </c>
      <c r="AQ45" s="24"/>
      <c r="AR45" s="26">
        <f>IF(AND('Submission Template'!BN41&lt;&gt;"",'Submission Template'!K$27&lt;&gt;"",'Submission Template'!O41&lt;&gt;""),1,0)</f>
        <v>0</v>
      </c>
      <c r="AS45" s="26">
        <f>IF(AND('Submission Template'!BS41&lt;&gt;"",'Submission Template'!P$27&lt;&gt;"",'Submission Template'!T41&lt;&gt;""),1,0)</f>
        <v>0</v>
      </c>
      <c r="AT45" s="26"/>
      <c r="AU45" s="26" t="str">
        <f t="shared" si="2"/>
        <v/>
      </c>
      <c r="AV45" s="26" t="str">
        <f t="shared" si="3"/>
        <v/>
      </c>
      <c r="AW45" s="26"/>
      <c r="AX45" s="26" t="str">
        <f>IF('Submission Template'!$C41&lt;&gt;"",IF('Submission Template'!BN41&lt;&gt;"",IF('Submission Template'!O41="yes",AX44+1,AX44),AX44),"")</f>
        <v/>
      </c>
      <c r="AY45" s="26" t="str">
        <f>IF('Submission Template'!$C41&lt;&gt;"",IF('Submission Template'!BS41&lt;&gt;"",IF('Submission Template'!T41="yes",AY44+1,AY44),AY44),"")</f>
        <v/>
      </c>
      <c r="AZ45" s="26"/>
      <c r="BA45" s="26" t="str">
        <f>IF('Submission Template'!BN41&lt;&gt;"",IF('Submission Template'!O41="yes",1,0),"")</f>
        <v/>
      </c>
      <c r="BB45" s="26" t="str">
        <f>IF('Submission Template'!BS41&lt;&gt;"",IF('Submission Template'!T41="yes",1,0),"")</f>
        <v/>
      </c>
      <c r="BC45" s="26"/>
      <c r="BD45" s="26" t="str">
        <f>IF(AND('Submission Template'!O41="yes",'Submission Template'!BN41&lt;&gt;""),'Submission Template'!BN41,"")</f>
        <v/>
      </c>
      <c r="BE45" s="26" t="str">
        <f>IF(AND('Submission Template'!T41="yes",'Submission Template'!BS41&lt;&gt;""),'Submission Template'!BS41,"")</f>
        <v/>
      </c>
      <c r="BF45" s="26"/>
      <c r="BG45" s="26"/>
      <c r="BH45" s="26">
        <f t="shared" si="5"/>
        <v>8</v>
      </c>
      <c r="BI45" s="28">
        <v>1.9</v>
      </c>
      <c r="BJ45" s="26"/>
      <c r="BK45" s="42" t="str">
        <f>IF('Submission Template'!$AU$35=1,IF(AND('Submission Template'!O41="yes",$AO45&gt;1,'Submission Template'!BN41&lt;&gt;""),ROUND((($AU45*$E45)/($D45-'Submission Template'!K$27))^2+1,1),""),"")</f>
        <v/>
      </c>
      <c r="BL45" s="42" t="str">
        <f>IF('Submission Template'!$AV$35=1,IF(AND('Submission Template'!T41="yes",$AP45&gt;1,'Submission Template'!BS41&lt;&gt;""),ROUND((($AV45*$O45)/($N45-'Submission Template'!P$27))^2+1,1),""),"")</f>
        <v/>
      </c>
      <c r="BM45" s="57">
        <f t="shared" si="4"/>
        <v>5</v>
      </c>
      <c r="BN45" s="6"/>
      <c r="BO45" s="6"/>
      <c r="BP45" s="6"/>
      <c r="BQ45" s="6"/>
      <c r="BR45" s="6"/>
      <c r="BS45" s="6"/>
      <c r="BT45" s="6"/>
      <c r="BU45" s="6"/>
      <c r="BV45" s="6"/>
      <c r="BW45" s="6"/>
      <c r="BX45" s="6"/>
      <c r="BY45" s="6"/>
      <c r="BZ45" s="6"/>
      <c r="CA45" s="67"/>
      <c r="CB45" s="67"/>
      <c r="CC45" s="67"/>
      <c r="CD45" s="67"/>
      <c r="CE45" s="67"/>
      <c r="CF45" s="67">
        <f>IF(AND('Submission Template'!C67="final",'Submission Template'!AB67="yes"),1,0)</f>
        <v>0</v>
      </c>
      <c r="CG45" s="67" t="str">
        <f>IF(AND('Submission Template'!$C67="final",'Submission Template'!$O67="yes",'Submission Template'!$AB67&lt;&gt;"yes"),$D71,$CG44)</f>
        <v/>
      </c>
      <c r="CH45" s="67" t="str">
        <f>IF(AND('Submission Template'!$C67="final",'Submission Template'!$O67="yes",'Submission Template'!$AB67&lt;&gt;"yes"),$C71,$CH44)</f>
        <v/>
      </c>
      <c r="CI45" s="67" t="str">
        <f>IF(AND('Submission Template'!$C67="final",'Submission Template'!$T67="yes",'Submission Template'!$AB67&lt;&gt;"yes"),$N71,$CI44)</f>
        <v/>
      </c>
      <c r="CJ45" s="67" t="str">
        <f>IF(AND('Submission Template'!$C67="final",'Submission Template'!$T67="yes",'Submission Template'!$AB67&lt;&gt;"yes"),$M71,$CJ44)</f>
        <v/>
      </c>
      <c r="CK45" s="6"/>
      <c r="CL45" s="6"/>
    </row>
    <row r="46" spans="1:90" x14ac:dyDescent="0.2">
      <c r="A46" s="10"/>
      <c r="B46" s="84" t="str">
        <f>IF('Submission Template'!$AU$35=1,$AX46,"")</f>
        <v/>
      </c>
      <c r="C46" s="85" t="str">
        <f t="shared" si="0"/>
        <v/>
      </c>
      <c r="D46" s="186" t="str">
        <f>IF('Submission Template'!$AU$35=1,IF(AND('Submission Template'!O42="yes",'Submission Template'!BN42&lt;&gt;""),IF(AND('Submission Template'!$P$13="yes",$B46&gt;1),ROUND(AVERAGE(BD$38:BD46),2),ROUND(AVERAGE(BD$37:BD46),2)),""),"")</f>
        <v/>
      </c>
      <c r="E46" s="86" t="str">
        <f>IF('Submission Template'!$AU$35=1,IF($AO46&gt;1,IF(AND('Submission Template'!O42&lt;&gt;"no",'Submission Template'!BN42&lt;&gt;""),IF(AND('Submission Template'!$P$13="yes",$B46&gt;1),STDEV(BD$38:BD46),STDEV(BD$37:BD46)),""),""),"")</f>
        <v/>
      </c>
      <c r="F46" s="87" t="str">
        <f>IF('Submission Template'!$AU$35=1,IF('Submission Template'!BN42&lt;&gt;"",G45,""),"")</f>
        <v/>
      </c>
      <c r="G46" s="87" t="str">
        <f>IF(AND('Submission Template'!$AU$35=1,'Submission Template'!$C42&lt;&gt;""),IF(OR($AO46=1,$AO46=0),0,IF('Submission Template'!$C42="initial",$G45,IF('Submission Template'!O42="yes",MAX(($F46+'Submission Template'!BN42-('Submission Template'!K$27+0.25*$E46)),0),$G45))),"")</f>
        <v/>
      </c>
      <c r="H46" s="87" t="str">
        <f t="shared" si="10"/>
        <v/>
      </c>
      <c r="I46" s="88" t="str">
        <f t="shared" si="11"/>
        <v/>
      </c>
      <c r="J46" s="88" t="str">
        <f t="shared" si="12"/>
        <v/>
      </c>
      <c r="K46" s="89" t="str">
        <f>IF(G46&lt;&gt;"",IF($BA46=1,IF(AND(J46&lt;&gt;1,I46=1,D46&lt;='Submission Template'!K$27),1,0),K45),"")</f>
        <v/>
      </c>
      <c r="L46" s="84" t="str">
        <f>IF('Submission Template'!$AV$35=1,$AY46,"")</f>
        <v/>
      </c>
      <c r="M46" s="85" t="str">
        <f t="shared" si="1"/>
        <v/>
      </c>
      <c r="N46" s="186" t="str">
        <f>IF('Submission Template'!$AV$35=1,IF(AND('Submission Template'!T42="yes",'Submission Template'!BS42&lt;&gt;""),IF(AND('Submission Template'!$P$13="yes",$L46&gt;1),ROUND(AVERAGE(BE$38:BE46),2),ROUND(AVERAGE(BE$37:BE46),2)),""),"")</f>
        <v/>
      </c>
      <c r="O46" s="86" t="str">
        <f>IF('Submission Template'!$AV$35=1,IF($AP46&gt;1,IF(AND('Submission Template'!T42&lt;&gt;"no",'Submission Template'!BS42&lt;&gt;""),IF(AND('Submission Template'!$P$13="yes",$L46&gt;1),STDEV(BE$38:BE46),STDEV(BE$37:BE46)),""),""),"")</f>
        <v/>
      </c>
      <c r="P46" s="87" t="str">
        <f>IF('Submission Template'!$AV$35=1,IF('Submission Template'!BS42&lt;&gt;"",Q45,""),"")</f>
        <v/>
      </c>
      <c r="Q46" s="87" t="str">
        <f>IF(AND('Submission Template'!$AV$35=1,'Submission Template'!$C42&lt;&gt;""),IF(OR($AP46=1,$AP46=0),0,IF('Submission Template'!$C42="initial",$Q45,IF('Submission Template'!T42="yes",MAX(($P46+'Submission Template'!BS42-('Submission Template'!P$27+0.25*$O46)),0),$Q45))),"")</f>
        <v/>
      </c>
      <c r="R46" s="87" t="str">
        <f t="shared" si="6"/>
        <v/>
      </c>
      <c r="S46" s="88" t="str">
        <f t="shared" si="7"/>
        <v/>
      </c>
      <c r="T46" s="88" t="str">
        <f t="shared" si="8"/>
        <v/>
      </c>
      <c r="U46" s="89" t="str">
        <f>IF(Q46&lt;&gt;"",IF($BB46=1,IF(AND(T46&lt;&gt;1,S46=1,N46&lt;='Submission Template'!P$27),1,0),U45),"")</f>
        <v/>
      </c>
      <c r="AF46" s="145"/>
      <c r="AG46" s="146" t="str">
        <f>IF(AND(OR('Submission Template'!O42="yes",'Submission Template'!T42="yes"),'Submission Template'!AB42="yes"),"Test cannot be invalid AND included in CumSum",IF(OR(AND($Q46&gt;$R46,$N46&lt;&gt;""),AND($G46&gt;H46,$D46&lt;&gt;"")),"Warning:  CumSum statistic exceeds the Action Limit.",""))</f>
        <v/>
      </c>
      <c r="AH46" s="19"/>
      <c r="AI46" s="19"/>
      <c r="AJ46" s="19"/>
      <c r="AK46" s="147"/>
      <c r="AL46" s="192"/>
      <c r="AM46" s="6"/>
      <c r="AN46" s="6"/>
      <c r="AO46" s="6" t="str">
        <f t="shared" si="9"/>
        <v/>
      </c>
      <c r="AP46" s="6" t="str">
        <f t="shared" si="9"/>
        <v/>
      </c>
      <c r="AQ46" s="24"/>
      <c r="AR46" s="26">
        <f>IF(AND('Submission Template'!BN42&lt;&gt;"",'Submission Template'!K$27&lt;&gt;"",'Submission Template'!O42&lt;&gt;""),1,0)</f>
        <v>0</v>
      </c>
      <c r="AS46" s="26">
        <f>IF(AND('Submission Template'!BS42&lt;&gt;"",'Submission Template'!P$27&lt;&gt;"",'Submission Template'!T42&lt;&gt;""),1,0)</f>
        <v>0</v>
      </c>
      <c r="AT46" s="26"/>
      <c r="AU46" s="26" t="str">
        <f t="shared" si="2"/>
        <v/>
      </c>
      <c r="AV46" s="26" t="str">
        <f t="shared" si="3"/>
        <v/>
      </c>
      <c r="AW46" s="26"/>
      <c r="AX46" s="26" t="str">
        <f>IF('Submission Template'!$C42&lt;&gt;"",IF('Submission Template'!BN42&lt;&gt;"",IF('Submission Template'!O42="yes",AX45+1,AX45),AX45),"")</f>
        <v/>
      </c>
      <c r="AY46" s="26" t="str">
        <f>IF('Submission Template'!$C42&lt;&gt;"",IF('Submission Template'!BS42&lt;&gt;"",IF('Submission Template'!T42="yes",AY45+1,AY45),AY45),"")</f>
        <v/>
      </c>
      <c r="AZ46" s="26"/>
      <c r="BA46" s="26" t="str">
        <f>IF('Submission Template'!BN42&lt;&gt;"",IF('Submission Template'!O42="yes",1,0),"")</f>
        <v/>
      </c>
      <c r="BB46" s="26" t="str">
        <f>IF('Submission Template'!BS42&lt;&gt;"",IF('Submission Template'!T42="yes",1,0),"")</f>
        <v/>
      </c>
      <c r="BC46" s="26"/>
      <c r="BD46" s="26" t="str">
        <f>IF(AND('Submission Template'!O42="yes",'Submission Template'!BN42&lt;&gt;""),'Submission Template'!BN42,"")</f>
        <v/>
      </c>
      <c r="BE46" s="26" t="str">
        <f>IF(AND('Submission Template'!T42="yes",'Submission Template'!BS42&lt;&gt;""),'Submission Template'!BS42,"")</f>
        <v/>
      </c>
      <c r="BF46" s="26"/>
      <c r="BG46" s="26"/>
      <c r="BH46" s="26">
        <f t="shared" si="5"/>
        <v>9</v>
      </c>
      <c r="BI46" s="28">
        <v>1.86</v>
      </c>
      <c r="BJ46" s="26"/>
      <c r="BK46" s="42" t="str">
        <f>IF('Submission Template'!$AU$35=1,IF(AND('Submission Template'!O42="yes",$AO46&gt;1,'Submission Template'!BN42&lt;&gt;""),ROUND((($AU46*$E46)/($D46-'Submission Template'!K$27))^2+1,1),""),"")</f>
        <v/>
      </c>
      <c r="BL46" s="42" t="str">
        <f>IF('Submission Template'!$AV$35=1,IF(AND('Submission Template'!T42="yes",$AP46&gt;1,'Submission Template'!BS42&lt;&gt;""),ROUND((($AV46*$O46)/($N46-'Submission Template'!P$27))^2+1,1),""),"")</f>
        <v/>
      </c>
      <c r="BM46" s="57">
        <f t="shared" si="4"/>
        <v>5</v>
      </c>
      <c r="BN46" s="6"/>
      <c r="BO46" s="6"/>
      <c r="BP46" s="6"/>
      <c r="BQ46" s="6"/>
      <c r="BR46" s="6"/>
      <c r="BS46" s="6"/>
      <c r="BT46" s="6"/>
      <c r="BU46" s="6"/>
      <c r="BV46" s="6"/>
      <c r="BW46" s="6"/>
      <c r="BX46" s="6"/>
      <c r="BY46" s="6"/>
      <c r="BZ46" s="6"/>
      <c r="CA46" s="67"/>
      <c r="CB46" s="67"/>
      <c r="CC46" s="67"/>
      <c r="CD46" s="67"/>
      <c r="CE46" s="67"/>
      <c r="CF46" s="67">
        <f>IF(AND('Submission Template'!C68="final",'Submission Template'!AB68="yes"),1,0)</f>
        <v>0</v>
      </c>
      <c r="CG46" s="67" t="str">
        <f>IF(AND('Submission Template'!$C68="final",'Submission Template'!$O68="yes",'Submission Template'!$AB68&lt;&gt;"yes"),$D72,$CG45)</f>
        <v/>
      </c>
      <c r="CH46" s="67" t="str">
        <f>IF(AND('Submission Template'!$C68="final",'Submission Template'!$O68="yes",'Submission Template'!$AB68&lt;&gt;"yes"),$C72,$CH45)</f>
        <v/>
      </c>
      <c r="CI46" s="67" t="str">
        <f>IF(AND('Submission Template'!$C68="final",'Submission Template'!$T68="yes",'Submission Template'!$AB68&lt;&gt;"yes"),$N72,$CI45)</f>
        <v/>
      </c>
      <c r="CJ46" s="67" t="str">
        <f>IF(AND('Submission Template'!$C68="final",'Submission Template'!$T68="yes",'Submission Template'!$AB68&lt;&gt;"yes"),$M72,$CJ45)</f>
        <v/>
      </c>
      <c r="CK46" s="6"/>
      <c r="CL46" s="6"/>
    </row>
    <row r="47" spans="1:90" x14ac:dyDescent="0.2">
      <c r="A47" s="10"/>
      <c r="B47" s="84" t="str">
        <f>IF('Submission Template'!$AU$35=1,$AX47,"")</f>
        <v/>
      </c>
      <c r="C47" s="85" t="str">
        <f t="shared" si="0"/>
        <v/>
      </c>
      <c r="D47" s="186" t="str">
        <f>IF('Submission Template'!$AU$35=1,IF(AND('Submission Template'!O43="yes",'Submission Template'!BN43&lt;&gt;""),IF(AND('Submission Template'!$P$13="yes",$B47&gt;1),ROUND(AVERAGE(BD$38:BD47),2),ROUND(AVERAGE(BD$37:BD47),2)),""),"")</f>
        <v/>
      </c>
      <c r="E47" s="86" t="str">
        <f>IF('Submission Template'!$AU$35=1,IF($AO47&gt;1,IF(AND('Submission Template'!O43&lt;&gt;"no",'Submission Template'!BN43&lt;&gt;""),IF(AND('Submission Template'!$P$13="yes",$B47&gt;1),STDEV(BD$38:BD47),STDEV(BD$37:BD47)),""),""),"")</f>
        <v/>
      </c>
      <c r="F47" s="87" t="str">
        <f>IF('Submission Template'!$AU$35=1,IF('Submission Template'!BN43&lt;&gt;"",G46,""),"")</f>
        <v/>
      </c>
      <c r="G47" s="87" t="str">
        <f>IF(AND('Submission Template'!$AU$35=1,'Submission Template'!$C43&lt;&gt;""),IF(OR($AO47=1,$AO47=0),0,IF('Submission Template'!$C43="initial",$G46,IF('Submission Template'!O43="yes",MAX(($F47+'Submission Template'!BN43-('Submission Template'!K$27+0.25*$E47)),0),$G46))),"")</f>
        <v/>
      </c>
      <c r="H47" s="87" t="str">
        <f t="shared" si="10"/>
        <v/>
      </c>
      <c r="I47" s="88" t="str">
        <f t="shared" si="11"/>
        <v/>
      </c>
      <c r="J47" s="88" t="str">
        <f t="shared" si="12"/>
        <v/>
      </c>
      <c r="K47" s="89" t="str">
        <f>IF(G47&lt;&gt;"",IF($BA47=1,IF(AND(J47&lt;&gt;1,I47=1,D47&lt;='Submission Template'!K$27),1,0),K46),"")</f>
        <v/>
      </c>
      <c r="L47" s="84" t="str">
        <f>IF('Submission Template'!$AV$35=1,$AY47,"")</f>
        <v/>
      </c>
      <c r="M47" s="85" t="str">
        <f t="shared" si="1"/>
        <v/>
      </c>
      <c r="N47" s="186" t="str">
        <f>IF('Submission Template'!$AV$35=1,IF(AND('Submission Template'!T43="yes",'Submission Template'!BS43&lt;&gt;""),IF(AND('Submission Template'!$P$13="yes",$L47&gt;1),ROUND(AVERAGE(BE$38:BE47),2),ROUND(AVERAGE(BE$37:BE47),2)),""),"")</f>
        <v/>
      </c>
      <c r="O47" s="86" t="str">
        <f>IF('Submission Template'!$AV$35=1,IF($AP47&gt;1,IF(AND('Submission Template'!T43&lt;&gt;"no",'Submission Template'!BS43&lt;&gt;""),IF(AND('Submission Template'!$P$13="yes",$L47&gt;1),STDEV(BE$38:BE47),STDEV(BE$37:BE47)),""),""),"")</f>
        <v/>
      </c>
      <c r="P47" s="87" t="str">
        <f>IF('Submission Template'!$AV$35=1,IF('Submission Template'!BS43&lt;&gt;"",Q46,""),"")</f>
        <v/>
      </c>
      <c r="Q47" s="87" t="str">
        <f>IF(AND('Submission Template'!$AV$35=1,'Submission Template'!$C43&lt;&gt;""),IF(OR($AP47=1,$AP47=0),0,IF('Submission Template'!$C43="initial",$Q46,IF('Submission Template'!T43="yes",MAX(($P47+'Submission Template'!BS43-('Submission Template'!P$27+0.25*$O47)),0),$Q46))),"")</f>
        <v/>
      </c>
      <c r="R47" s="87" t="str">
        <f t="shared" si="6"/>
        <v/>
      </c>
      <c r="S47" s="88" t="str">
        <f t="shared" si="7"/>
        <v/>
      </c>
      <c r="T47" s="88" t="str">
        <f t="shared" si="8"/>
        <v/>
      </c>
      <c r="U47" s="89" t="str">
        <f>IF(Q47&lt;&gt;"",IF($BB47=1,IF(AND(T47&lt;&gt;1,S47=1,N47&lt;='Submission Template'!P$27),1,0),U46),"")</f>
        <v/>
      </c>
      <c r="AF47" s="145"/>
      <c r="AG47" s="146" t="str">
        <f>IF(AND(OR('Submission Template'!O43="yes",'Submission Template'!T43="yes"),'Submission Template'!AB43="yes"),"Test cannot be invalid AND included in CumSum",IF(OR(AND($Q47&gt;$R47,$N47&lt;&gt;""),AND($G47&gt;H47,$D47&lt;&gt;"")),"Warning:  CumSum statistic exceeds the Action Limit.",""))</f>
        <v/>
      </c>
      <c r="AH47" s="19"/>
      <c r="AI47" s="19"/>
      <c r="AJ47" s="19"/>
      <c r="AK47" s="147"/>
      <c r="AL47" s="192"/>
      <c r="AM47" s="6"/>
      <c r="AN47" s="6"/>
      <c r="AO47" s="6" t="str">
        <f t="shared" si="9"/>
        <v/>
      </c>
      <c r="AP47" s="6" t="str">
        <f t="shared" si="9"/>
        <v/>
      </c>
      <c r="AQ47" s="24"/>
      <c r="AR47" s="26">
        <f>IF(AND('Submission Template'!BN43&lt;&gt;"",'Submission Template'!K$27&lt;&gt;"",'Submission Template'!O43&lt;&gt;""),1,0)</f>
        <v>0</v>
      </c>
      <c r="AS47" s="26">
        <f>IF(AND('Submission Template'!BS43&lt;&gt;"",'Submission Template'!P$27&lt;&gt;"",'Submission Template'!T43&lt;&gt;""),1,0)</f>
        <v>0</v>
      </c>
      <c r="AT47" s="26"/>
      <c r="AU47" s="26" t="str">
        <f t="shared" si="2"/>
        <v/>
      </c>
      <c r="AV47" s="26" t="str">
        <f t="shared" si="3"/>
        <v/>
      </c>
      <c r="AW47" s="26"/>
      <c r="AX47" s="26" t="str">
        <f>IF('Submission Template'!$C43&lt;&gt;"",IF('Submission Template'!BN43&lt;&gt;"",IF('Submission Template'!O43="yes",AX46+1,AX46),AX46),"")</f>
        <v/>
      </c>
      <c r="AY47" s="26" t="str">
        <f>IF('Submission Template'!$C43&lt;&gt;"",IF('Submission Template'!BS43&lt;&gt;"",IF('Submission Template'!T43="yes",AY46+1,AY46),AY46),"")</f>
        <v/>
      </c>
      <c r="AZ47" s="26"/>
      <c r="BA47" s="26" t="str">
        <f>IF('Submission Template'!BN43&lt;&gt;"",IF('Submission Template'!O43="yes",1,0),"")</f>
        <v/>
      </c>
      <c r="BB47" s="26" t="str">
        <f>IF('Submission Template'!BS43&lt;&gt;"",IF('Submission Template'!T43="yes",1,0),"")</f>
        <v/>
      </c>
      <c r="BC47" s="26"/>
      <c r="BD47" s="26" t="str">
        <f>IF(AND('Submission Template'!O43="yes",'Submission Template'!BN43&lt;&gt;""),'Submission Template'!BN43,"")</f>
        <v/>
      </c>
      <c r="BE47" s="26" t="str">
        <f>IF(AND('Submission Template'!T43="yes",'Submission Template'!BS43&lt;&gt;""),'Submission Template'!BS43,"")</f>
        <v/>
      </c>
      <c r="BF47" s="26"/>
      <c r="BG47" s="26"/>
      <c r="BH47" s="26">
        <f t="shared" si="5"/>
        <v>10</v>
      </c>
      <c r="BI47" s="28">
        <v>1.83</v>
      </c>
      <c r="BJ47" s="26"/>
      <c r="BK47" s="42" t="str">
        <f>IF('Submission Template'!$AU$35=1,IF(AND('Submission Template'!O43="yes",$AO47&gt;1,'Submission Template'!BN43&lt;&gt;""),ROUND((($AU47*$E47)/($D47-'Submission Template'!K$27))^2+1,1),""),"")</f>
        <v/>
      </c>
      <c r="BL47" s="42" t="str">
        <f>IF('Submission Template'!$AV$35=1,IF(AND('Submission Template'!T43="yes",$AP47&gt;1,'Submission Template'!BS43&lt;&gt;""),ROUND((($AV47*$O47)/($N47-'Submission Template'!P$27))^2+1,1),""),"")</f>
        <v/>
      </c>
      <c r="BM47" s="57">
        <f t="shared" si="4"/>
        <v>5</v>
      </c>
      <c r="BN47" s="6"/>
      <c r="BO47" s="6"/>
      <c r="BP47" s="6"/>
      <c r="BQ47" s="6"/>
      <c r="BR47" s="6"/>
      <c r="BS47" s="6"/>
      <c r="BT47" s="6"/>
      <c r="BU47" s="6"/>
      <c r="BV47" s="6"/>
      <c r="BW47" s="6"/>
      <c r="BX47" s="6"/>
      <c r="BY47" s="6"/>
      <c r="BZ47" s="6"/>
      <c r="CA47" s="67"/>
      <c r="CB47" s="67"/>
      <c r="CC47" s="67"/>
      <c r="CD47" s="67"/>
      <c r="CE47" s="67"/>
      <c r="CF47" s="67">
        <f>IF(AND('Submission Template'!C69="final",'Submission Template'!AB69="yes"),1,0)</f>
        <v>0</v>
      </c>
      <c r="CG47" s="67" t="str">
        <f>IF(AND('Submission Template'!$C69="final",'Submission Template'!$O69="yes",'Submission Template'!$AB69&lt;&gt;"yes"),$D73,$CG46)</f>
        <v/>
      </c>
      <c r="CH47" s="67" t="str">
        <f>IF(AND('Submission Template'!$C69="final",'Submission Template'!$O69="yes",'Submission Template'!$AB69&lt;&gt;"yes"),$C73,$CH46)</f>
        <v/>
      </c>
      <c r="CI47" s="67" t="str">
        <f>IF(AND('Submission Template'!$C69="final",'Submission Template'!$T69="yes",'Submission Template'!$AB69&lt;&gt;"yes"),$N73,$CI46)</f>
        <v/>
      </c>
      <c r="CJ47" s="67" t="str">
        <f>IF(AND('Submission Template'!$C69="final",'Submission Template'!$T69="yes",'Submission Template'!$AB69&lt;&gt;"yes"),$M73,$CJ46)</f>
        <v/>
      </c>
      <c r="CK47" s="6"/>
      <c r="CL47" s="6"/>
    </row>
    <row r="48" spans="1:90" x14ac:dyDescent="0.2">
      <c r="A48" s="10"/>
      <c r="B48" s="84" t="str">
        <f>IF('Submission Template'!$AU$35=1,$AX48,"")</f>
        <v/>
      </c>
      <c r="C48" s="85" t="str">
        <f t="shared" si="0"/>
        <v/>
      </c>
      <c r="D48" s="186" t="str">
        <f>IF('Submission Template'!$AU$35=1,IF(AND('Submission Template'!O44="yes",'Submission Template'!BN44&lt;&gt;""),IF(AND('Submission Template'!$P$13="yes",$B48&gt;1),ROUND(AVERAGE(BD$38:BD48),2),ROUND(AVERAGE(BD$37:BD48),2)),""),"")</f>
        <v/>
      </c>
      <c r="E48" s="86" t="str">
        <f>IF('Submission Template'!$AU$35=1,IF($AO48&gt;1,IF(AND('Submission Template'!O44&lt;&gt;"no",'Submission Template'!BN44&lt;&gt;""),IF(AND('Submission Template'!$P$13="yes",$B48&gt;1),STDEV(BD$38:BD48),STDEV(BD$37:BD48)),""),""),"")</f>
        <v/>
      </c>
      <c r="F48" s="87" t="str">
        <f>IF('Submission Template'!$AU$35=1,IF('Submission Template'!BN44&lt;&gt;"",G47,""),"")</f>
        <v/>
      </c>
      <c r="G48" s="87" t="str">
        <f>IF(AND('Submission Template'!$AU$35=1,'Submission Template'!$C44&lt;&gt;""),IF(OR($AO48=1,$AO48=0),0,IF('Submission Template'!$C44="initial",$G47,IF('Submission Template'!O44="yes",MAX(($F48+'Submission Template'!BN44-('Submission Template'!K$27+0.25*$E48)),0),$G47))),"")</f>
        <v/>
      </c>
      <c r="H48" s="87" t="str">
        <f t="shared" si="10"/>
        <v/>
      </c>
      <c r="I48" s="88" t="str">
        <f t="shared" si="11"/>
        <v/>
      </c>
      <c r="J48" s="88" t="str">
        <f t="shared" si="12"/>
        <v/>
      </c>
      <c r="K48" s="89" t="str">
        <f>IF(G48&lt;&gt;"",IF($BA48=1,IF(AND(J48&lt;&gt;1,I48=1,D48&lt;='Submission Template'!K$27),1,0),K47),"")</f>
        <v/>
      </c>
      <c r="L48" s="84" t="str">
        <f>IF('Submission Template'!$AV$35=1,$AY48,"")</f>
        <v/>
      </c>
      <c r="M48" s="85" t="str">
        <f t="shared" si="1"/>
        <v/>
      </c>
      <c r="N48" s="186" t="str">
        <f>IF('Submission Template'!$AV$35=1,IF(AND('Submission Template'!T44="yes",'Submission Template'!BS44&lt;&gt;""),IF(AND('Submission Template'!$P$13="yes",$L48&gt;1),ROUND(AVERAGE(BE$38:BE48),2),ROUND(AVERAGE(BE$37:BE48),2)),""),"")</f>
        <v/>
      </c>
      <c r="O48" s="86" t="str">
        <f>IF('Submission Template'!$AV$35=1,IF($AP48&gt;1,IF(AND('Submission Template'!T44&lt;&gt;"no",'Submission Template'!BS44&lt;&gt;""),IF(AND('Submission Template'!$P$13="yes",$L48&gt;1),STDEV(BE$38:BE48),STDEV(BE$37:BE48)),""),""),"")</f>
        <v/>
      </c>
      <c r="P48" s="87" t="str">
        <f>IF('Submission Template'!$AV$35=1,IF('Submission Template'!BS44&lt;&gt;"",Q47,""),"")</f>
        <v/>
      </c>
      <c r="Q48" s="87" t="str">
        <f>IF(AND('Submission Template'!$AV$35=1,'Submission Template'!$C44&lt;&gt;""),IF(OR($AP48=1,$AP48=0),0,IF('Submission Template'!$C44="initial",$Q47,IF('Submission Template'!T44="yes",MAX(($P48+'Submission Template'!BS44-('Submission Template'!P$27+0.25*$O48)),0),$Q47))),"")</f>
        <v/>
      </c>
      <c r="R48" s="87" t="str">
        <f t="shared" si="6"/>
        <v/>
      </c>
      <c r="S48" s="88" t="str">
        <f t="shared" si="7"/>
        <v/>
      </c>
      <c r="T48" s="88" t="str">
        <f t="shared" si="8"/>
        <v/>
      </c>
      <c r="U48" s="89" t="str">
        <f>IF(Q48&lt;&gt;"",IF($BB48=1,IF(AND(T48&lt;&gt;1,S48=1,N48&lt;='Submission Template'!P$27),1,0),U47),"")</f>
        <v/>
      </c>
      <c r="AF48" s="145"/>
      <c r="AG48" s="146" t="str">
        <f>IF(AND(OR('Submission Template'!O44="yes",'Submission Template'!T44="yes"),'Submission Template'!AB44="yes"),"Test cannot be invalid AND included in CumSum",IF(OR(AND($Q48&gt;$R48,$N48&lt;&gt;""),AND($G48&gt;H48,$D48&lt;&gt;"")),"Warning:  CumSum statistic exceeds the Action Limit.",""))</f>
        <v/>
      </c>
      <c r="AH48" s="19"/>
      <c r="AI48" s="19"/>
      <c r="AJ48" s="19"/>
      <c r="AK48" s="147"/>
      <c r="AL48" s="192"/>
      <c r="AM48" s="6"/>
      <c r="AN48" s="6"/>
      <c r="AO48" s="6" t="str">
        <f t="shared" si="9"/>
        <v/>
      </c>
      <c r="AP48" s="6" t="str">
        <f t="shared" si="9"/>
        <v/>
      </c>
      <c r="AQ48" s="24"/>
      <c r="AR48" s="26">
        <f>IF(AND('Submission Template'!BN44&lt;&gt;"",'Submission Template'!K$27&lt;&gt;"",'Submission Template'!O44&lt;&gt;""),1,0)</f>
        <v>0</v>
      </c>
      <c r="AS48" s="26">
        <f>IF(AND('Submission Template'!BS44&lt;&gt;"",'Submission Template'!P$27&lt;&gt;"",'Submission Template'!T44&lt;&gt;""),1,0)</f>
        <v>0</v>
      </c>
      <c r="AT48" s="26"/>
      <c r="AU48" s="26" t="str">
        <f t="shared" si="2"/>
        <v/>
      </c>
      <c r="AV48" s="26" t="str">
        <f t="shared" si="3"/>
        <v/>
      </c>
      <c r="AW48" s="26"/>
      <c r="AX48" s="26" t="str">
        <f>IF('Submission Template'!$C44&lt;&gt;"",IF('Submission Template'!BN44&lt;&gt;"",IF('Submission Template'!O44="yes",AX47+1,AX47),AX47),"")</f>
        <v/>
      </c>
      <c r="AY48" s="26" t="str">
        <f>IF('Submission Template'!$C44&lt;&gt;"",IF('Submission Template'!BS44&lt;&gt;"",IF('Submission Template'!T44="yes",AY47+1,AY47),AY47),"")</f>
        <v/>
      </c>
      <c r="AZ48" s="26"/>
      <c r="BA48" s="26" t="str">
        <f>IF('Submission Template'!BN44&lt;&gt;"",IF('Submission Template'!O44="yes",1,0),"")</f>
        <v/>
      </c>
      <c r="BB48" s="26" t="str">
        <f>IF('Submission Template'!BS44&lt;&gt;"",IF('Submission Template'!T44="yes",1,0),"")</f>
        <v/>
      </c>
      <c r="BC48" s="26"/>
      <c r="BD48" s="26" t="str">
        <f>IF(AND('Submission Template'!O44="yes",'Submission Template'!BN44&lt;&gt;""),'Submission Template'!BN44,"")</f>
        <v/>
      </c>
      <c r="BE48" s="26" t="str">
        <f>IF(AND('Submission Template'!T44="yes",'Submission Template'!BS44&lt;&gt;""),'Submission Template'!BS44,"")</f>
        <v/>
      </c>
      <c r="BF48" s="26"/>
      <c r="BG48" s="26"/>
      <c r="BH48" s="26">
        <f t="shared" si="5"/>
        <v>11</v>
      </c>
      <c r="BI48" s="28">
        <v>1.81</v>
      </c>
      <c r="BJ48" s="26"/>
      <c r="BK48" s="42" t="str">
        <f>IF('Submission Template'!$AU$35=1,IF(AND('Submission Template'!O44="yes",$AO48&gt;1,'Submission Template'!BN44&lt;&gt;""),ROUND((($AU48*$E48)/($D48-'Submission Template'!K$27))^2+1,1),""),"")</f>
        <v/>
      </c>
      <c r="BL48" s="42" t="str">
        <f>IF('Submission Template'!$AV$35=1,IF(AND('Submission Template'!T44="yes",$AP48&gt;1,'Submission Template'!BS44&lt;&gt;""),ROUND((($AV48*$O48)/($N48-'Submission Template'!P$27))^2+1,1),""),"")</f>
        <v/>
      </c>
      <c r="BM48" s="57">
        <f t="shared" si="4"/>
        <v>5</v>
      </c>
      <c r="BN48" s="6"/>
      <c r="BO48" s="6"/>
      <c r="BP48" s="6"/>
      <c r="BQ48" s="6"/>
      <c r="BR48" s="6"/>
      <c r="BS48" s="6"/>
      <c r="BT48" s="6"/>
      <c r="BU48" s="6"/>
      <c r="BV48" s="6"/>
      <c r="BW48" s="6"/>
      <c r="BX48" s="6"/>
      <c r="BY48" s="6"/>
      <c r="BZ48" s="6"/>
      <c r="CA48" s="67"/>
      <c r="CB48" s="67"/>
      <c r="CC48" s="67"/>
      <c r="CD48" s="67"/>
      <c r="CE48" s="67"/>
      <c r="CF48" s="67">
        <f>IF(AND('Submission Template'!C70="final",'Submission Template'!AB70="yes"),1,0)</f>
        <v>0</v>
      </c>
      <c r="CG48" s="67" t="str">
        <f>IF(AND('Submission Template'!$C70="final",'Submission Template'!$O70="yes",'Submission Template'!$AB70&lt;&gt;"yes"),$D74,$CG47)</f>
        <v/>
      </c>
      <c r="CH48" s="67" t="str">
        <f>IF(AND('Submission Template'!$C70="final",'Submission Template'!$O70="yes",'Submission Template'!$AB70&lt;&gt;"yes"),$C74,$CH47)</f>
        <v/>
      </c>
      <c r="CI48" s="67" t="str">
        <f>IF(AND('Submission Template'!$C70="final",'Submission Template'!$T70="yes",'Submission Template'!$AB70&lt;&gt;"yes"),$N74,$CI47)</f>
        <v/>
      </c>
      <c r="CJ48" s="67" t="str">
        <f>IF(AND('Submission Template'!$C70="final",'Submission Template'!$T70="yes",'Submission Template'!$AB70&lt;&gt;"yes"),$M74,$CJ47)</f>
        <v/>
      </c>
      <c r="CK48" s="6"/>
      <c r="CL48" s="6"/>
    </row>
    <row r="49" spans="1:90" x14ac:dyDescent="0.2">
      <c r="A49" s="10"/>
      <c r="B49" s="84" t="str">
        <f>IF('Submission Template'!$AU$35=1,$AX49,"")</f>
        <v/>
      </c>
      <c r="C49" s="85" t="str">
        <f t="shared" si="0"/>
        <v/>
      </c>
      <c r="D49" s="186" t="str">
        <f>IF('Submission Template'!$AU$35=1,IF(AND('Submission Template'!O45="yes",'Submission Template'!BN45&lt;&gt;""),IF(AND('Submission Template'!$P$13="yes",$B49&gt;1),ROUND(AVERAGE(BD$38:BD49),2),ROUND(AVERAGE(BD$37:BD49),2)),""),"")</f>
        <v/>
      </c>
      <c r="E49" s="86" t="str">
        <f>IF('Submission Template'!$AU$35=1,IF($AO49&gt;1,IF(AND('Submission Template'!O45&lt;&gt;"no",'Submission Template'!BN45&lt;&gt;""),IF(AND('Submission Template'!$P$13="yes",$B49&gt;1),STDEV(BD$38:BD49),STDEV(BD$37:BD49)),""),""),"")</f>
        <v/>
      </c>
      <c r="F49" s="87" t="str">
        <f>IF('Submission Template'!$AU$35=1,IF('Submission Template'!BN45&lt;&gt;"",G48,""),"")</f>
        <v/>
      </c>
      <c r="G49" s="87" t="str">
        <f>IF(AND('Submission Template'!$AU$35=1,'Submission Template'!$C45&lt;&gt;""),IF(OR($AO49=1,$AO49=0),0,IF('Submission Template'!$C45="initial",$G48,IF('Submission Template'!O45="yes",MAX(($F49+'Submission Template'!BN45-('Submission Template'!K$27+0.25*$E49)),0),$G48))),"")</f>
        <v/>
      </c>
      <c r="H49" s="87" t="str">
        <f t="shared" si="10"/>
        <v/>
      </c>
      <c r="I49" s="88" t="str">
        <f t="shared" si="11"/>
        <v/>
      </c>
      <c r="J49" s="88" t="str">
        <f t="shared" si="12"/>
        <v/>
      </c>
      <c r="K49" s="89" t="str">
        <f>IF(G49&lt;&gt;"",IF($BA49=1,IF(AND(J49&lt;&gt;1,I49=1,D49&lt;='Submission Template'!K$27),1,0),K48),"")</f>
        <v/>
      </c>
      <c r="L49" s="84" t="str">
        <f>IF('Submission Template'!$AV$35=1,$AY49,"")</f>
        <v/>
      </c>
      <c r="M49" s="85" t="str">
        <f t="shared" si="1"/>
        <v/>
      </c>
      <c r="N49" s="186" t="str">
        <f>IF('Submission Template'!$AV$35=1,IF(AND('Submission Template'!T45="yes",'Submission Template'!BS45&lt;&gt;""),IF(AND('Submission Template'!$P$13="yes",$L49&gt;1),ROUND(AVERAGE(BE$38:BE49),2),ROUND(AVERAGE(BE$37:BE49),2)),""),"")</f>
        <v/>
      </c>
      <c r="O49" s="86" t="str">
        <f>IF('Submission Template'!$AV$35=1,IF($AP49&gt;1,IF(AND('Submission Template'!T45&lt;&gt;"no",'Submission Template'!BS45&lt;&gt;""),IF(AND('Submission Template'!$P$13="yes",$L49&gt;1),STDEV(BE$38:BE49),STDEV(BE$37:BE49)),""),""),"")</f>
        <v/>
      </c>
      <c r="P49" s="87" t="str">
        <f>IF('Submission Template'!$AV$35=1,IF('Submission Template'!BS45&lt;&gt;"",Q48,""),"")</f>
        <v/>
      </c>
      <c r="Q49" s="87" t="str">
        <f>IF(AND('Submission Template'!$AV$35=1,'Submission Template'!$C45&lt;&gt;""),IF(OR($AP49=1,$AP49=0),0,IF('Submission Template'!$C45="initial",$Q48,IF('Submission Template'!T45="yes",MAX(($P49+'Submission Template'!BS45-('Submission Template'!P$27+0.25*$O49)),0),$Q48))),"")</f>
        <v/>
      </c>
      <c r="R49" s="87" t="str">
        <f t="shared" si="6"/>
        <v/>
      </c>
      <c r="S49" s="88" t="str">
        <f t="shared" si="7"/>
        <v/>
      </c>
      <c r="T49" s="88" t="str">
        <f t="shared" si="8"/>
        <v/>
      </c>
      <c r="U49" s="89" t="str">
        <f>IF(Q49&lt;&gt;"",IF($BB49=1,IF(AND(T49&lt;&gt;1,S49=1,N49&lt;='Submission Template'!P$27),1,0),U48),"")</f>
        <v/>
      </c>
      <c r="V49" s="9"/>
      <c r="W49" s="9"/>
      <c r="X49" s="9"/>
      <c r="Y49" s="9"/>
      <c r="Z49" s="9"/>
      <c r="AA49" s="9"/>
      <c r="AB49" s="9"/>
      <c r="AC49" s="9"/>
      <c r="AD49" s="9"/>
      <c r="AE49" s="9"/>
      <c r="AF49" s="145"/>
      <c r="AG49" s="146" t="str">
        <f>IF(AND(OR('Submission Template'!O45="yes",'Submission Template'!T45="yes"),'Submission Template'!AB45="yes"),"Test cannot be invalid AND included in CumSum",IF(OR(AND($Q49&gt;$R49,$N49&lt;&gt;""),AND($G49&gt;H49,$D49&lt;&gt;"")),"Warning:  CumSum statistic exceeds the Action Limit.",""))</f>
        <v/>
      </c>
      <c r="AH49" s="19"/>
      <c r="AI49" s="19"/>
      <c r="AJ49" s="19"/>
      <c r="AK49" s="147"/>
      <c r="AL49" s="192"/>
      <c r="AM49" s="6"/>
      <c r="AN49" s="6"/>
      <c r="AO49" s="6" t="str">
        <f t="shared" si="9"/>
        <v/>
      </c>
      <c r="AP49" s="6" t="str">
        <f t="shared" si="9"/>
        <v/>
      </c>
      <c r="AQ49" s="24"/>
      <c r="AR49" s="26">
        <f>IF(AND('Submission Template'!BN45&lt;&gt;"",'Submission Template'!K$27&lt;&gt;"",'Submission Template'!O45&lt;&gt;""),1,0)</f>
        <v>0</v>
      </c>
      <c r="AS49" s="26">
        <f>IF(AND('Submission Template'!BS45&lt;&gt;"",'Submission Template'!P$27&lt;&gt;"",'Submission Template'!T45&lt;&gt;""),1,0)</f>
        <v>0</v>
      </c>
      <c r="AT49" s="26"/>
      <c r="AU49" s="26" t="str">
        <f t="shared" si="2"/>
        <v/>
      </c>
      <c r="AV49" s="26" t="str">
        <f t="shared" si="3"/>
        <v/>
      </c>
      <c r="AW49" s="26"/>
      <c r="AX49" s="26" t="str">
        <f>IF('Submission Template'!$C45&lt;&gt;"",IF('Submission Template'!BN45&lt;&gt;"",IF('Submission Template'!O45="yes",AX48+1,AX48),AX48),"")</f>
        <v/>
      </c>
      <c r="AY49" s="26" t="str">
        <f>IF('Submission Template'!$C45&lt;&gt;"",IF('Submission Template'!BS45&lt;&gt;"",IF('Submission Template'!T45="yes",AY48+1,AY48),AY48),"")</f>
        <v/>
      </c>
      <c r="AZ49" s="26"/>
      <c r="BA49" s="26" t="str">
        <f>IF('Submission Template'!BN45&lt;&gt;"",IF('Submission Template'!O45="yes",1,0),"")</f>
        <v/>
      </c>
      <c r="BB49" s="26" t="str">
        <f>IF('Submission Template'!BS45&lt;&gt;"",IF('Submission Template'!T45="yes",1,0),"")</f>
        <v/>
      </c>
      <c r="BC49" s="26"/>
      <c r="BD49" s="26" t="str">
        <f>IF(AND('Submission Template'!O45="yes",'Submission Template'!BN45&lt;&gt;""),'Submission Template'!BN45,"")</f>
        <v/>
      </c>
      <c r="BE49" s="26" t="str">
        <f>IF(AND('Submission Template'!T45="yes",'Submission Template'!BS45&lt;&gt;""),'Submission Template'!BS45,"")</f>
        <v/>
      </c>
      <c r="BF49" s="26"/>
      <c r="BG49" s="26"/>
      <c r="BH49" s="26">
        <f t="shared" si="5"/>
        <v>12</v>
      </c>
      <c r="BI49" s="28">
        <v>1.8</v>
      </c>
      <c r="BJ49" s="26"/>
      <c r="BK49" s="42" t="str">
        <f>IF('Submission Template'!$AU$35=1,IF(AND('Submission Template'!O45="yes",$AO49&gt;1,'Submission Template'!BN45&lt;&gt;""),ROUND((($AU49*$E49)/($D49-'Submission Template'!K$27))^2+1,1),""),"")</f>
        <v/>
      </c>
      <c r="BL49" s="42" t="str">
        <f>IF('Submission Template'!$AV$35=1,IF(AND('Submission Template'!T45="yes",$AP49&gt;1,'Submission Template'!BS45&lt;&gt;""),ROUND((($AV49*$O49)/($N49-'Submission Template'!P$27))^2+1,1),""),"")</f>
        <v/>
      </c>
      <c r="BM49" s="57">
        <f t="shared" si="4"/>
        <v>5</v>
      </c>
      <c r="BN49" s="6"/>
      <c r="BO49" s="6"/>
      <c r="BP49" s="6"/>
      <c r="BQ49" s="6"/>
      <c r="BR49" s="6"/>
      <c r="BS49" s="6"/>
      <c r="BT49" s="6"/>
      <c r="BU49" s="6"/>
      <c r="BV49" s="6"/>
      <c r="BW49" s="6"/>
      <c r="BX49" s="6"/>
      <c r="BY49" s="6"/>
      <c r="BZ49" s="6"/>
      <c r="CA49" s="67"/>
      <c r="CB49" s="67"/>
      <c r="CC49" s="67"/>
      <c r="CD49" s="67"/>
      <c r="CE49" s="67"/>
      <c r="CF49" s="67">
        <f>IF(AND('Submission Template'!C71="final",'Submission Template'!AB71="yes"),1,0)</f>
        <v>0</v>
      </c>
      <c r="CG49" s="67" t="str">
        <f>IF(AND('Submission Template'!$C71="final",'Submission Template'!$O71="yes",'Submission Template'!$AB71&lt;&gt;"yes"),$D75,$CG48)</f>
        <v/>
      </c>
      <c r="CH49" s="67" t="str">
        <f>IF(AND('Submission Template'!$C71="final",'Submission Template'!$O71="yes",'Submission Template'!$AB71&lt;&gt;"yes"),$C75,$CH48)</f>
        <v/>
      </c>
      <c r="CI49" s="67" t="str">
        <f>IF(AND('Submission Template'!$C71="final",'Submission Template'!$T71="yes",'Submission Template'!$AB71&lt;&gt;"yes"),$N75,$CI48)</f>
        <v/>
      </c>
      <c r="CJ49" s="67" t="str">
        <f>IF(AND('Submission Template'!$C71="final",'Submission Template'!$T71="yes",'Submission Template'!$AB71&lt;&gt;"yes"),$M75,$CJ48)</f>
        <v/>
      </c>
      <c r="CK49" s="6"/>
      <c r="CL49" s="6"/>
    </row>
    <row r="50" spans="1:90" x14ac:dyDescent="0.2">
      <c r="A50" s="10"/>
      <c r="B50" s="84" t="str">
        <f>IF('Submission Template'!$AU$35=1,$AX50,"")</f>
        <v/>
      </c>
      <c r="C50" s="85" t="str">
        <f t="shared" si="0"/>
        <v/>
      </c>
      <c r="D50" s="186" t="str">
        <f>IF('Submission Template'!$AU$35=1,IF(AND('Submission Template'!O46="yes",'Submission Template'!BN46&lt;&gt;""),IF(AND('Submission Template'!$P$13="yes",$B50&gt;1),ROUND(AVERAGE(BD$38:BD50),2),ROUND(AVERAGE(BD$37:BD50),2)),""),"")</f>
        <v/>
      </c>
      <c r="E50" s="86" t="str">
        <f>IF('Submission Template'!$AU$35=1,IF($AO50&gt;1,IF(AND('Submission Template'!O46&lt;&gt;"no",'Submission Template'!BN46&lt;&gt;""),IF(AND('Submission Template'!$P$13="yes",$B50&gt;1),STDEV(BD$38:BD50),STDEV(BD$37:BD50)),""),""),"")</f>
        <v/>
      </c>
      <c r="F50" s="87" t="str">
        <f>IF('Submission Template'!$AU$35=1,IF('Submission Template'!BN46&lt;&gt;"",G49,""),"")</f>
        <v/>
      </c>
      <c r="G50" s="87" t="str">
        <f>IF(AND('Submission Template'!$AU$35=1,'Submission Template'!$C46&lt;&gt;""),IF(OR($AO50=1,$AO50=0),0,IF('Submission Template'!$C46="initial",$G49,IF('Submission Template'!O46="yes",MAX(($F50+'Submission Template'!BN46-('Submission Template'!K$27+0.25*$E50)),0),$G49))),"")</f>
        <v/>
      </c>
      <c r="H50" s="87" t="str">
        <f t="shared" si="10"/>
        <v/>
      </c>
      <c r="I50" s="88" t="str">
        <f t="shared" si="11"/>
        <v/>
      </c>
      <c r="J50" s="88" t="str">
        <f t="shared" si="12"/>
        <v/>
      </c>
      <c r="K50" s="89" t="str">
        <f>IF(G50&lt;&gt;"",IF($BA50=1,IF(AND(J50&lt;&gt;1,I50=1,D50&lt;='Submission Template'!K$27),1,0),K49),"")</f>
        <v/>
      </c>
      <c r="L50" s="84" t="str">
        <f>IF('Submission Template'!$AV$35=1,$AY50,"")</f>
        <v/>
      </c>
      <c r="M50" s="85" t="str">
        <f t="shared" si="1"/>
        <v/>
      </c>
      <c r="N50" s="186" t="str">
        <f>IF('Submission Template'!$AV$35=1,IF(AND('Submission Template'!T46="yes",'Submission Template'!BS46&lt;&gt;""),IF(AND('Submission Template'!$P$13="yes",$L50&gt;1),ROUND(AVERAGE(BE$38:BE50),2),ROUND(AVERAGE(BE$37:BE50),2)),""),"")</f>
        <v/>
      </c>
      <c r="O50" s="86" t="str">
        <f>IF('Submission Template'!$AV$35=1,IF($AP50&gt;1,IF(AND('Submission Template'!T46&lt;&gt;"no",'Submission Template'!BS46&lt;&gt;""),IF(AND('Submission Template'!$P$13="yes",$L50&gt;1),STDEV(BE$38:BE50),STDEV(BE$37:BE50)),""),""),"")</f>
        <v/>
      </c>
      <c r="P50" s="87" t="str">
        <f>IF('Submission Template'!$AV$35=1,IF('Submission Template'!BS46&lt;&gt;"",Q49,""),"")</f>
        <v/>
      </c>
      <c r="Q50" s="87" t="str">
        <f>IF(AND('Submission Template'!$AV$35=1,'Submission Template'!$C46&lt;&gt;""),IF(OR($AP50=1,$AP50=0),0,IF('Submission Template'!$C46="initial",$Q49,IF('Submission Template'!T46="yes",MAX(($P50+'Submission Template'!BS46-('Submission Template'!P$27+0.25*$O50)),0),$Q49))),"")</f>
        <v/>
      </c>
      <c r="R50" s="87" t="str">
        <f t="shared" si="6"/>
        <v/>
      </c>
      <c r="S50" s="88" t="str">
        <f t="shared" si="7"/>
        <v/>
      </c>
      <c r="T50" s="88" t="str">
        <f t="shared" si="8"/>
        <v/>
      </c>
      <c r="U50" s="89" t="str">
        <f>IF(Q50&lt;&gt;"",IF($BB50=1,IF(AND(T50&lt;&gt;1,S50=1,N50&lt;='Submission Template'!P$27),1,0),U49),"")</f>
        <v/>
      </c>
      <c r="AF50" s="145"/>
      <c r="AG50" s="146" t="str">
        <f>IF(AND(OR('Submission Template'!O46="yes",'Submission Template'!T46="yes"),'Submission Template'!AB46="yes"),"Test cannot be invalid AND included in CumSum",IF(OR(AND($Q50&gt;$R50,$N50&lt;&gt;""),AND($G50&gt;H50,$D50&lt;&gt;"")),"Warning:  CumSum statistic exceeds the Action Limit.",""))</f>
        <v/>
      </c>
      <c r="AH50" s="19"/>
      <c r="AI50" s="19"/>
      <c r="AJ50" s="19"/>
      <c r="AK50" s="147"/>
      <c r="AL50" s="192"/>
      <c r="AM50" s="6"/>
      <c r="AN50" s="6"/>
      <c r="AO50" s="6" t="str">
        <f t="shared" si="9"/>
        <v/>
      </c>
      <c r="AP50" s="6" t="str">
        <f t="shared" si="9"/>
        <v/>
      </c>
      <c r="AQ50" s="24"/>
      <c r="AR50" s="26">
        <f>IF(AND('Submission Template'!BN46&lt;&gt;"",'Submission Template'!K$27&lt;&gt;"",'Submission Template'!O46&lt;&gt;""),1,0)</f>
        <v>0</v>
      </c>
      <c r="AS50" s="26">
        <f>IF(AND('Submission Template'!BS46&lt;&gt;"",'Submission Template'!P$27&lt;&gt;"",'Submission Template'!T46&lt;&gt;""),1,0)</f>
        <v>0</v>
      </c>
      <c r="AT50" s="26"/>
      <c r="AU50" s="26" t="str">
        <f t="shared" si="2"/>
        <v/>
      </c>
      <c r="AV50" s="26" t="str">
        <f t="shared" si="3"/>
        <v/>
      </c>
      <c r="AW50" s="26"/>
      <c r="AX50" s="26" t="str">
        <f>IF('Submission Template'!$C46&lt;&gt;"",IF('Submission Template'!BN46&lt;&gt;"",IF('Submission Template'!O46="yes",AX49+1,AX49),AX49),"")</f>
        <v/>
      </c>
      <c r="AY50" s="26" t="str">
        <f>IF('Submission Template'!$C46&lt;&gt;"",IF('Submission Template'!BS46&lt;&gt;"",IF('Submission Template'!T46="yes",AY49+1,AY49),AY49),"")</f>
        <v/>
      </c>
      <c r="AZ50" s="26"/>
      <c r="BA50" s="26" t="str">
        <f>IF('Submission Template'!BN46&lt;&gt;"",IF('Submission Template'!O46="yes",1,0),"")</f>
        <v/>
      </c>
      <c r="BB50" s="26" t="str">
        <f>IF('Submission Template'!BS46&lt;&gt;"",IF('Submission Template'!T46="yes",1,0),"")</f>
        <v/>
      </c>
      <c r="BC50" s="26"/>
      <c r="BD50" s="26" t="str">
        <f>IF(AND('Submission Template'!O46="yes",'Submission Template'!BN46&lt;&gt;""),'Submission Template'!BN46,"")</f>
        <v/>
      </c>
      <c r="BE50" s="26" t="str">
        <f>IF(AND('Submission Template'!T46="yes",'Submission Template'!BS46&lt;&gt;""),'Submission Template'!BS46,"")</f>
        <v/>
      </c>
      <c r="BF50" s="26"/>
      <c r="BG50" s="26"/>
      <c r="BH50" s="26">
        <f t="shared" si="5"/>
        <v>13</v>
      </c>
      <c r="BI50" s="28">
        <v>1.78</v>
      </c>
      <c r="BJ50" s="26"/>
      <c r="BK50" s="42" t="str">
        <f>IF('Submission Template'!$AU$35=1,IF(AND('Submission Template'!O46="yes",$AO50&gt;1,'Submission Template'!BN46&lt;&gt;""),ROUND((($AU50*$E50)/($D50-'Submission Template'!K$27))^2+1,1),""),"")</f>
        <v/>
      </c>
      <c r="BL50" s="42" t="str">
        <f>IF('Submission Template'!$AV$35=1,IF(AND('Submission Template'!T46="yes",$AP50&gt;1,'Submission Template'!BS46&lt;&gt;""),ROUND((($AV50*$O50)/($N50-'Submission Template'!P$27))^2+1,1),""),"")</f>
        <v/>
      </c>
      <c r="BM50" s="57">
        <f t="shared" si="4"/>
        <v>5</v>
      </c>
      <c r="BN50" s="6"/>
      <c r="BO50" s="6"/>
      <c r="BP50" s="6"/>
      <c r="BQ50" s="6"/>
      <c r="BR50" s="6"/>
      <c r="BS50" s="6"/>
      <c r="BT50" s="6"/>
      <c r="BU50" s="6"/>
      <c r="BV50" s="6"/>
      <c r="BW50" s="6"/>
      <c r="BX50" s="6"/>
      <c r="BY50" s="6"/>
      <c r="BZ50" s="6"/>
      <c r="CA50" s="67"/>
      <c r="CB50" s="67"/>
      <c r="CC50" s="67"/>
      <c r="CD50" s="67"/>
      <c r="CE50" s="67"/>
      <c r="CF50" s="67">
        <f>IF(AND('Submission Template'!C72="final",'Submission Template'!AB72="yes"),1,0)</f>
        <v>0</v>
      </c>
      <c r="CG50" s="67" t="str">
        <f>IF(AND('Submission Template'!$C72="final",'Submission Template'!$O72="yes",'Submission Template'!$AB72&lt;&gt;"yes"),$D76,$CG49)</f>
        <v/>
      </c>
      <c r="CH50" s="67" t="str">
        <f>IF(AND('Submission Template'!$C72="final",'Submission Template'!$O72="yes",'Submission Template'!$AB72&lt;&gt;"yes"),$C76,$CH49)</f>
        <v/>
      </c>
      <c r="CI50" s="67" t="str">
        <f>IF(AND('Submission Template'!$C72="final",'Submission Template'!$T72="yes",'Submission Template'!$AB72&lt;&gt;"yes"),$N76,$CI49)</f>
        <v/>
      </c>
      <c r="CJ50" s="67" t="str">
        <f>IF(AND('Submission Template'!$C72="final",'Submission Template'!$T72="yes",'Submission Template'!$AB72&lt;&gt;"yes"),$M76,$CJ49)</f>
        <v/>
      </c>
      <c r="CK50" s="6"/>
      <c r="CL50" s="6"/>
    </row>
    <row r="51" spans="1:90" x14ac:dyDescent="0.2">
      <c r="A51" s="10"/>
      <c r="B51" s="84" t="str">
        <f>IF('Submission Template'!$AU$35=1,$AX51,"")</f>
        <v/>
      </c>
      <c r="C51" s="85" t="str">
        <f t="shared" si="0"/>
        <v/>
      </c>
      <c r="D51" s="186" t="str">
        <f>IF('Submission Template'!$AU$35=1,IF(AND('Submission Template'!O47="yes",'Submission Template'!BN47&lt;&gt;""),IF(AND('Submission Template'!$P$13="yes",$B51&gt;1),ROUND(AVERAGE(BD$38:BD51),2),ROUND(AVERAGE(BD$37:BD51),2)),""),"")</f>
        <v/>
      </c>
      <c r="E51" s="86" t="str">
        <f>IF('Submission Template'!$AU$35=1,IF($AO51&gt;1,IF(AND('Submission Template'!O47&lt;&gt;"no",'Submission Template'!BN47&lt;&gt;""),IF(AND('Submission Template'!$P$13="yes",$B51&gt;1),STDEV(BD$38:BD51),STDEV(BD$37:BD51)),""),""),"")</f>
        <v/>
      </c>
      <c r="F51" s="87" t="str">
        <f>IF('Submission Template'!$AU$35=1,IF('Submission Template'!BN47&lt;&gt;"",G50,""),"")</f>
        <v/>
      </c>
      <c r="G51" s="87" t="str">
        <f>IF(AND('Submission Template'!$AU$35=1,'Submission Template'!$C47&lt;&gt;""),IF(OR($AO51=1,$AO51=0),0,IF('Submission Template'!$C47="initial",$G50,IF('Submission Template'!O47="yes",MAX(($F51+'Submission Template'!BN47-('Submission Template'!K$27+0.25*$E51)),0),$G50))),"")</f>
        <v/>
      </c>
      <c r="H51" s="87" t="str">
        <f t="shared" si="10"/>
        <v/>
      </c>
      <c r="I51" s="88" t="str">
        <f t="shared" si="11"/>
        <v/>
      </c>
      <c r="J51" s="88" t="str">
        <f t="shared" si="12"/>
        <v/>
      </c>
      <c r="K51" s="89" t="str">
        <f>IF(G51&lt;&gt;"",IF($BA51=1,IF(AND(J51&lt;&gt;1,I51=1,D51&lt;='Submission Template'!K$27),1,0),K50),"")</f>
        <v/>
      </c>
      <c r="L51" s="84" t="str">
        <f>IF('Submission Template'!$AV$35=1,$AY51,"")</f>
        <v/>
      </c>
      <c r="M51" s="85" t="str">
        <f t="shared" si="1"/>
        <v/>
      </c>
      <c r="N51" s="186" t="str">
        <f>IF('Submission Template'!$AV$35=1,IF(AND('Submission Template'!T47="yes",'Submission Template'!BS47&lt;&gt;""),IF(AND('Submission Template'!$P$13="yes",$L51&gt;1),ROUND(AVERAGE(BE$38:BE51),2),ROUND(AVERAGE(BE$37:BE51),2)),""),"")</f>
        <v/>
      </c>
      <c r="O51" s="86" t="str">
        <f>IF('Submission Template'!$AV$35=1,IF($AP51&gt;1,IF(AND('Submission Template'!T47&lt;&gt;"no",'Submission Template'!BS47&lt;&gt;""),IF(AND('Submission Template'!$P$13="yes",$L51&gt;1),STDEV(BE$38:BE51),STDEV(BE$37:BE51)),""),""),"")</f>
        <v/>
      </c>
      <c r="P51" s="87" t="str">
        <f>IF('Submission Template'!$AV$35=1,IF('Submission Template'!BS47&lt;&gt;"",Q50,""),"")</f>
        <v/>
      </c>
      <c r="Q51" s="87" t="str">
        <f>IF(AND('Submission Template'!$AV$35=1,'Submission Template'!$C47&lt;&gt;""),IF(OR($AP51=1,$AP51=0),0,IF('Submission Template'!$C47="initial",$Q50,IF('Submission Template'!T47="yes",MAX(($P51+'Submission Template'!BS47-('Submission Template'!P$27+0.25*$O51)),0),$Q50))),"")</f>
        <v/>
      </c>
      <c r="R51" s="87" t="str">
        <f t="shared" si="6"/>
        <v/>
      </c>
      <c r="S51" s="88" t="str">
        <f t="shared" si="7"/>
        <v/>
      </c>
      <c r="T51" s="88" t="str">
        <f t="shared" si="8"/>
        <v/>
      </c>
      <c r="U51" s="89" t="str">
        <f>IF(Q51&lt;&gt;"",IF($BB51=1,IF(AND(T51&lt;&gt;1,S51=1,N51&lt;='Submission Template'!P$27),1,0),U50),"")</f>
        <v/>
      </c>
      <c r="AF51" s="145"/>
      <c r="AG51" s="146" t="str">
        <f>IF(AND(OR('Submission Template'!O47="yes",'Submission Template'!T47="yes"),'Submission Template'!AB47="yes"),"Test cannot be invalid AND included in CumSum",IF(OR(AND($Q51&gt;$R51,$N51&lt;&gt;""),AND($G51&gt;H51,$D51&lt;&gt;"")),"Warning:  CumSum statistic exceeds the Action Limit.",""))</f>
        <v/>
      </c>
      <c r="AH51" s="19"/>
      <c r="AI51" s="19"/>
      <c r="AJ51" s="19"/>
      <c r="AK51" s="147"/>
      <c r="AL51" s="192"/>
      <c r="AM51" s="6"/>
      <c r="AN51" s="6"/>
      <c r="AO51" s="6" t="str">
        <f t="shared" si="9"/>
        <v/>
      </c>
      <c r="AP51" s="6" t="str">
        <f t="shared" si="9"/>
        <v/>
      </c>
      <c r="AQ51" s="24"/>
      <c r="AR51" s="26">
        <f>IF(AND('Submission Template'!BN47&lt;&gt;"",'Submission Template'!K$27&lt;&gt;"",'Submission Template'!O47&lt;&gt;""),1,0)</f>
        <v>0</v>
      </c>
      <c r="AS51" s="26">
        <f>IF(AND('Submission Template'!BS47&lt;&gt;"",'Submission Template'!P$27&lt;&gt;"",'Submission Template'!T47&lt;&gt;""),1,0)</f>
        <v>0</v>
      </c>
      <c r="AT51" s="26"/>
      <c r="AU51" s="26" t="str">
        <f t="shared" si="2"/>
        <v/>
      </c>
      <c r="AV51" s="26" t="str">
        <f t="shared" si="3"/>
        <v/>
      </c>
      <c r="AW51" s="26"/>
      <c r="AX51" s="26" t="str">
        <f>IF('Submission Template'!$C47&lt;&gt;"",IF('Submission Template'!BN47&lt;&gt;"",IF('Submission Template'!O47="yes",AX50+1,AX50),AX50),"")</f>
        <v/>
      </c>
      <c r="AY51" s="26" t="str">
        <f>IF('Submission Template'!$C47&lt;&gt;"",IF('Submission Template'!BS47&lt;&gt;"",IF('Submission Template'!T47="yes",AY50+1,AY50),AY50),"")</f>
        <v/>
      </c>
      <c r="AZ51" s="26"/>
      <c r="BA51" s="26" t="str">
        <f>IF('Submission Template'!BN47&lt;&gt;"",IF('Submission Template'!O47="yes",1,0),"")</f>
        <v/>
      </c>
      <c r="BB51" s="26" t="str">
        <f>IF('Submission Template'!BS47&lt;&gt;"",IF('Submission Template'!T47="yes",1,0),"")</f>
        <v/>
      </c>
      <c r="BC51" s="26"/>
      <c r="BD51" s="26" t="str">
        <f>IF(AND('Submission Template'!O47="yes",'Submission Template'!BN47&lt;&gt;""),'Submission Template'!BN47,"")</f>
        <v/>
      </c>
      <c r="BE51" s="26" t="str">
        <f>IF(AND('Submission Template'!T47="yes",'Submission Template'!BS47&lt;&gt;""),'Submission Template'!BS47,"")</f>
        <v/>
      </c>
      <c r="BF51" s="26"/>
      <c r="BG51" s="26"/>
      <c r="BH51" s="26">
        <f t="shared" si="5"/>
        <v>14</v>
      </c>
      <c r="BI51" s="28">
        <v>1.77</v>
      </c>
      <c r="BJ51" s="26"/>
      <c r="BK51" s="42" t="str">
        <f>IF('Submission Template'!$AU$35=1,IF(AND('Submission Template'!O47="yes",$AO51&gt;1,'Submission Template'!BN47&lt;&gt;""),ROUND((($AU51*$E51)/($D51-'Submission Template'!K$27))^2+1,1),""),"")</f>
        <v/>
      </c>
      <c r="BL51" s="42" t="str">
        <f>IF('Submission Template'!$AV$35=1,IF(AND('Submission Template'!T47="yes",$AP51&gt;1,'Submission Template'!BS47&lt;&gt;""),ROUND((($AV51*$O51)/($N51-'Submission Template'!P$27))^2+1,1),""),"")</f>
        <v/>
      </c>
      <c r="BM51" s="57">
        <f t="shared" si="4"/>
        <v>5</v>
      </c>
      <c r="BN51" s="6"/>
      <c r="BO51" s="6"/>
      <c r="BP51" s="6"/>
      <c r="BQ51" s="6"/>
      <c r="BR51" s="6"/>
      <c r="BS51" s="6"/>
      <c r="BT51" s="6"/>
      <c r="BU51" s="6"/>
      <c r="BV51" s="6"/>
      <c r="BW51" s="6"/>
      <c r="BX51" s="6"/>
      <c r="BY51" s="6"/>
      <c r="BZ51" s="6"/>
      <c r="CA51" s="67"/>
      <c r="CB51" s="67"/>
      <c r="CC51" s="67"/>
      <c r="CD51" s="67"/>
      <c r="CE51" s="67"/>
      <c r="CF51" s="67">
        <f>IF(AND('Submission Template'!C73="final",'Submission Template'!AB73="yes"),1,0)</f>
        <v>0</v>
      </c>
      <c r="CG51" s="67" t="str">
        <f>IF(AND('Submission Template'!$C73="final",'Submission Template'!$O73="yes",'Submission Template'!$AB73&lt;&gt;"yes"),$D77,$CG50)</f>
        <v/>
      </c>
      <c r="CH51" s="67" t="str">
        <f>IF(AND('Submission Template'!$C73="final",'Submission Template'!$O73="yes",'Submission Template'!$AB73&lt;&gt;"yes"),$C77,$CH50)</f>
        <v/>
      </c>
      <c r="CI51" s="67" t="str">
        <f>IF(AND('Submission Template'!$C73="final",'Submission Template'!$T73="yes",'Submission Template'!$AB73&lt;&gt;"yes"),$N77,$CI50)</f>
        <v/>
      </c>
      <c r="CJ51" s="67" t="str">
        <f>IF(AND('Submission Template'!$C73="final",'Submission Template'!$T73="yes",'Submission Template'!$AB73&lt;&gt;"yes"),$M77,$CJ50)</f>
        <v/>
      </c>
      <c r="CK51" s="6"/>
      <c r="CL51" s="6"/>
    </row>
    <row r="52" spans="1:90" x14ac:dyDescent="0.2">
      <c r="A52" s="10"/>
      <c r="B52" s="84" t="str">
        <f>IF('Submission Template'!$AU$35=1,$AX52,"")</f>
        <v/>
      </c>
      <c r="C52" s="85" t="str">
        <f t="shared" si="0"/>
        <v/>
      </c>
      <c r="D52" s="186" t="str">
        <f>IF('Submission Template'!$AU$35=1,IF(AND('Submission Template'!O48="yes",'Submission Template'!BN48&lt;&gt;""),IF(AND('Submission Template'!$P$13="yes",$B52&gt;1),ROUND(AVERAGE(BD$38:BD52),2),ROUND(AVERAGE(BD$37:BD52),2)),""),"")</f>
        <v/>
      </c>
      <c r="E52" s="86" t="str">
        <f>IF('Submission Template'!$AU$35=1,IF($AO52&gt;1,IF(AND('Submission Template'!O48&lt;&gt;"no",'Submission Template'!BN48&lt;&gt;""),IF(AND('Submission Template'!$P$13="yes",$B52&gt;1),STDEV(BD$38:BD52),STDEV(BD$37:BD52)),""),""),"")</f>
        <v/>
      </c>
      <c r="F52" s="87" t="str">
        <f>IF('Submission Template'!$AU$35=1,IF('Submission Template'!BN48&lt;&gt;"",G51,""),"")</f>
        <v/>
      </c>
      <c r="G52" s="87" t="str">
        <f>IF(AND('Submission Template'!$AU$35=1,'Submission Template'!$C48&lt;&gt;""),IF(OR($AO52=1,$AO52=0),0,IF('Submission Template'!$C48="initial",$G51,IF('Submission Template'!O48="yes",MAX(($F52+'Submission Template'!BN48-('Submission Template'!K$27+0.25*$E52)),0),$G51))),"")</f>
        <v/>
      </c>
      <c r="H52" s="87" t="str">
        <f t="shared" si="10"/>
        <v/>
      </c>
      <c r="I52" s="88" t="str">
        <f t="shared" si="11"/>
        <v/>
      </c>
      <c r="J52" s="88" t="str">
        <f t="shared" si="12"/>
        <v/>
      </c>
      <c r="K52" s="89" t="str">
        <f>IF(G52&lt;&gt;"",IF($BA52=1,IF(AND(J52&lt;&gt;1,I52=1,D52&lt;='Submission Template'!K$27),1,0),K51),"")</f>
        <v/>
      </c>
      <c r="L52" s="84" t="str">
        <f>IF('Submission Template'!$AV$35=1,$AY52,"")</f>
        <v/>
      </c>
      <c r="M52" s="85" t="str">
        <f t="shared" si="1"/>
        <v/>
      </c>
      <c r="N52" s="186" t="str">
        <f>IF('Submission Template'!$AV$35=1,IF(AND('Submission Template'!T48="yes",'Submission Template'!BS48&lt;&gt;""),IF(AND('Submission Template'!$P$13="yes",$L52&gt;1),ROUND(AVERAGE(BE$38:BE52),2),ROUND(AVERAGE(BE$37:BE52),2)),""),"")</f>
        <v/>
      </c>
      <c r="O52" s="86" t="str">
        <f>IF('Submission Template'!$AV$35=1,IF($AP52&gt;1,IF(AND('Submission Template'!T48&lt;&gt;"no",'Submission Template'!BS48&lt;&gt;""),IF(AND('Submission Template'!$P$13="yes",$L52&gt;1),STDEV(BE$38:BE52),STDEV(BE$37:BE52)),""),""),"")</f>
        <v/>
      </c>
      <c r="P52" s="87" t="str">
        <f>IF('Submission Template'!$AV$35=1,IF('Submission Template'!BS48&lt;&gt;"",Q51,""),"")</f>
        <v/>
      </c>
      <c r="Q52" s="87" t="str">
        <f>IF(AND('Submission Template'!$AV$35=1,'Submission Template'!$C48&lt;&gt;""),IF(OR($AP52=1,$AP52=0),0,IF('Submission Template'!$C48="initial",$Q51,IF('Submission Template'!T48="yes",MAX(($P52+'Submission Template'!BS48-('Submission Template'!P$27+0.25*$O52)),0),$Q51))),"")</f>
        <v/>
      </c>
      <c r="R52" s="87" t="str">
        <f t="shared" si="6"/>
        <v/>
      </c>
      <c r="S52" s="88" t="str">
        <f t="shared" si="7"/>
        <v/>
      </c>
      <c r="T52" s="88" t="str">
        <f t="shared" si="8"/>
        <v/>
      </c>
      <c r="U52" s="89" t="str">
        <f>IF(Q52&lt;&gt;"",IF($BB52=1,IF(AND(T52&lt;&gt;1,S52=1,N52&lt;='Submission Template'!P$27),1,0),U51),"")</f>
        <v/>
      </c>
      <c r="AF52" s="145"/>
      <c r="AG52" s="146" t="str">
        <f>IF(AND(OR('Submission Template'!O48="yes",'Submission Template'!T48="yes"),'Submission Template'!AB48="yes"),"Test cannot be invalid AND included in CumSum",IF(OR(AND($Q52&gt;$R52,$N52&lt;&gt;""),AND($G52&gt;H52,$D52&lt;&gt;"")),"Warning:  CumSum statistic exceeds the Action Limit.",""))</f>
        <v/>
      </c>
      <c r="AH52" s="19"/>
      <c r="AI52" s="19"/>
      <c r="AJ52" s="19"/>
      <c r="AK52" s="147"/>
      <c r="AL52" s="192"/>
      <c r="AM52" s="6"/>
      <c r="AN52" s="6"/>
      <c r="AO52" s="6" t="str">
        <f t="shared" si="9"/>
        <v/>
      </c>
      <c r="AP52" s="6" t="str">
        <f t="shared" si="9"/>
        <v/>
      </c>
      <c r="AQ52" s="24"/>
      <c r="AR52" s="26">
        <f>IF(AND('Submission Template'!BN48&lt;&gt;"",'Submission Template'!K$27&lt;&gt;"",'Submission Template'!O48&lt;&gt;""),1,0)</f>
        <v>0</v>
      </c>
      <c r="AS52" s="26">
        <f>IF(AND('Submission Template'!BS48&lt;&gt;"",'Submission Template'!P$27&lt;&gt;"",'Submission Template'!T48&lt;&gt;""),1,0)</f>
        <v>0</v>
      </c>
      <c r="AT52" s="26"/>
      <c r="AU52" s="26" t="str">
        <f t="shared" si="2"/>
        <v/>
      </c>
      <c r="AV52" s="26" t="str">
        <f t="shared" si="3"/>
        <v/>
      </c>
      <c r="AW52" s="26"/>
      <c r="AX52" s="26" t="str">
        <f>IF('Submission Template'!$C48&lt;&gt;"",IF('Submission Template'!BN48&lt;&gt;"",IF('Submission Template'!O48="yes",AX51+1,AX51),AX51),"")</f>
        <v/>
      </c>
      <c r="AY52" s="26" t="str">
        <f>IF('Submission Template'!$C48&lt;&gt;"",IF('Submission Template'!BS48&lt;&gt;"",IF('Submission Template'!T48="yes",AY51+1,AY51),AY51),"")</f>
        <v/>
      </c>
      <c r="AZ52" s="26"/>
      <c r="BA52" s="26" t="str">
        <f>IF('Submission Template'!BN48&lt;&gt;"",IF('Submission Template'!O48="yes",1,0),"")</f>
        <v/>
      </c>
      <c r="BB52" s="26" t="str">
        <f>IF('Submission Template'!BS48&lt;&gt;"",IF('Submission Template'!T48="yes",1,0),"")</f>
        <v/>
      </c>
      <c r="BC52" s="26"/>
      <c r="BD52" s="26" t="str">
        <f>IF(AND('Submission Template'!O48="yes",'Submission Template'!BN48&lt;&gt;""),'Submission Template'!BN48,"")</f>
        <v/>
      </c>
      <c r="BE52" s="26" t="str">
        <f>IF(AND('Submission Template'!T48="yes",'Submission Template'!BS48&lt;&gt;""),'Submission Template'!BS48,"")</f>
        <v/>
      </c>
      <c r="BF52" s="26"/>
      <c r="BG52" s="26"/>
      <c r="BH52" s="26">
        <f t="shared" si="5"/>
        <v>15</v>
      </c>
      <c r="BI52" s="28">
        <v>1.76</v>
      </c>
      <c r="BJ52" s="26"/>
      <c r="BK52" s="42" t="str">
        <f>IF('Submission Template'!$AU$35=1,IF(AND('Submission Template'!O48="yes",$AO52&gt;1,'Submission Template'!BN48&lt;&gt;""),ROUND((($AU52*$E52)/($D52-'Submission Template'!K$27))^2+1,1),""),"")</f>
        <v/>
      </c>
      <c r="BL52" s="42" t="str">
        <f>IF('Submission Template'!$AV$35=1,IF(AND('Submission Template'!T48="yes",$AP52&gt;1,'Submission Template'!BS48&lt;&gt;""),ROUND((($AV52*$O52)/($N52-'Submission Template'!P$27))^2+1,1),""),"")</f>
        <v/>
      </c>
      <c r="BM52" s="57">
        <f t="shared" si="4"/>
        <v>5</v>
      </c>
      <c r="BN52" s="6"/>
      <c r="BO52" s="6"/>
      <c r="BP52" s="6"/>
      <c r="BQ52" s="6"/>
      <c r="BR52" s="6"/>
      <c r="BS52" s="6"/>
      <c r="BT52" s="6"/>
      <c r="BU52" s="6"/>
      <c r="BV52" s="6"/>
      <c r="BW52" s="6"/>
      <c r="BX52" s="6"/>
      <c r="BY52" s="6"/>
      <c r="BZ52" s="6"/>
      <c r="CA52" s="67"/>
      <c r="CB52" s="67"/>
      <c r="CC52" s="67"/>
      <c r="CD52" s="67"/>
      <c r="CE52" s="67"/>
      <c r="CF52" s="67">
        <f>IF(AND('Submission Template'!C74="final",'Submission Template'!AB74="yes"),1,0)</f>
        <v>0</v>
      </c>
      <c r="CG52" s="67" t="str">
        <f>IF(AND('Submission Template'!$C74="final",'Submission Template'!$O74="yes",'Submission Template'!$AB74&lt;&gt;"yes"),$D78,$CG51)</f>
        <v/>
      </c>
      <c r="CH52" s="67" t="str">
        <f>IF(AND('Submission Template'!$C74="final",'Submission Template'!$O74="yes",'Submission Template'!$AB74&lt;&gt;"yes"),$C78,$CH51)</f>
        <v/>
      </c>
      <c r="CI52" s="67" t="str">
        <f>IF(AND('Submission Template'!$C74="final",'Submission Template'!$T74="yes",'Submission Template'!$AB74&lt;&gt;"yes"),$N78,$CI51)</f>
        <v/>
      </c>
      <c r="CJ52" s="67" t="str">
        <f>IF(AND('Submission Template'!$C74="final",'Submission Template'!$T74="yes",'Submission Template'!$AB74&lt;&gt;"yes"),$M78,$CJ51)</f>
        <v/>
      </c>
      <c r="CK52" s="6"/>
      <c r="CL52" s="6"/>
    </row>
    <row r="53" spans="1:90" x14ac:dyDescent="0.2">
      <c r="A53" s="10"/>
      <c r="B53" s="84" t="str">
        <f>IF('Submission Template'!$AU$35=1,$AX53,"")</f>
        <v/>
      </c>
      <c r="C53" s="85" t="str">
        <f t="shared" si="0"/>
        <v/>
      </c>
      <c r="D53" s="186" t="str">
        <f>IF('Submission Template'!$AU$35=1,IF(AND('Submission Template'!O49="yes",'Submission Template'!BN49&lt;&gt;""),IF(AND('Submission Template'!$P$13="yes",$B53&gt;1),ROUND(AVERAGE(BD$38:BD53),2),ROUND(AVERAGE(BD$37:BD53),2)),""),"")</f>
        <v/>
      </c>
      <c r="E53" s="86" t="str">
        <f>IF('Submission Template'!$AU$35=1,IF($AO53&gt;1,IF(AND('Submission Template'!O49&lt;&gt;"no",'Submission Template'!BN49&lt;&gt;""),IF(AND('Submission Template'!$P$13="yes",$B53&gt;1),STDEV(BD$38:BD53),STDEV(BD$37:BD53)),""),""),"")</f>
        <v/>
      </c>
      <c r="F53" s="87" t="str">
        <f>IF('Submission Template'!$AU$35=1,IF('Submission Template'!BN49&lt;&gt;"",G52,""),"")</f>
        <v/>
      </c>
      <c r="G53" s="87" t="str">
        <f>IF(AND('Submission Template'!$AU$35=1,'Submission Template'!$C49&lt;&gt;""),IF(OR($AO53=1,$AO53=0),0,IF('Submission Template'!$C49="initial",$G52,IF('Submission Template'!O49="yes",MAX(($F53+'Submission Template'!BN49-('Submission Template'!K$27+0.25*$E53)),0),$G52))),"")</f>
        <v/>
      </c>
      <c r="H53" s="87" t="str">
        <f t="shared" si="10"/>
        <v/>
      </c>
      <c r="I53" s="88" t="str">
        <f t="shared" si="11"/>
        <v/>
      </c>
      <c r="J53" s="88" t="str">
        <f t="shared" si="12"/>
        <v/>
      </c>
      <c r="K53" s="89" t="str">
        <f>IF(G53&lt;&gt;"",IF($BA53=1,IF(AND(J53&lt;&gt;1,I53=1,D53&lt;='Submission Template'!K$27),1,0),K52),"")</f>
        <v/>
      </c>
      <c r="L53" s="84" t="str">
        <f>IF('Submission Template'!$AV$35=1,$AY53,"")</f>
        <v/>
      </c>
      <c r="M53" s="85" t="str">
        <f t="shared" si="1"/>
        <v/>
      </c>
      <c r="N53" s="186" t="str">
        <f>IF('Submission Template'!$AV$35=1,IF(AND('Submission Template'!T49="yes",'Submission Template'!BS49&lt;&gt;""),IF(AND('Submission Template'!$P$13="yes",$L53&gt;1),ROUND(AVERAGE(BE$38:BE53),2),ROUND(AVERAGE(BE$37:BE53),2)),""),"")</f>
        <v/>
      </c>
      <c r="O53" s="86" t="str">
        <f>IF('Submission Template'!$AV$35=1,IF($AP53&gt;1,IF(AND('Submission Template'!T49&lt;&gt;"no",'Submission Template'!BS49&lt;&gt;""),IF(AND('Submission Template'!$P$13="yes",$L53&gt;1),STDEV(BE$38:BE53),STDEV(BE$37:BE53)),""),""),"")</f>
        <v/>
      </c>
      <c r="P53" s="87" t="str">
        <f>IF('Submission Template'!$AV$35=1,IF('Submission Template'!BS49&lt;&gt;"",Q52,""),"")</f>
        <v/>
      </c>
      <c r="Q53" s="87" t="str">
        <f>IF(AND('Submission Template'!$AV$35=1,'Submission Template'!$C49&lt;&gt;""),IF(OR($AP53=1,$AP53=0),0,IF('Submission Template'!$C49="initial",$Q52,IF('Submission Template'!T49="yes",MAX(($P53+'Submission Template'!BS49-('Submission Template'!P$27+0.25*$O53)),0),$Q52))),"")</f>
        <v/>
      </c>
      <c r="R53" s="87" t="str">
        <f t="shared" si="6"/>
        <v/>
      </c>
      <c r="S53" s="88" t="str">
        <f t="shared" si="7"/>
        <v/>
      </c>
      <c r="T53" s="88" t="str">
        <f t="shared" si="8"/>
        <v/>
      </c>
      <c r="U53" s="89" t="str">
        <f>IF(Q53&lt;&gt;"",IF($BB53=1,IF(AND(T53&lt;&gt;1,S53=1,N53&lt;='Submission Template'!P$27),1,0),U52),"")</f>
        <v/>
      </c>
      <c r="AF53" s="145"/>
      <c r="AG53" s="146" t="str">
        <f>IF(AND(OR('Submission Template'!O49="yes",'Submission Template'!T49="yes"),'Submission Template'!AB49="yes"),"Test cannot be invalid AND included in CumSum",IF(OR(AND($Q53&gt;$R53,$N53&lt;&gt;""),AND($G53&gt;H53,$D53&lt;&gt;"")),"Warning:  CumSum statistic exceeds the Action Limit.",""))</f>
        <v/>
      </c>
      <c r="AH53" s="19"/>
      <c r="AI53" s="19"/>
      <c r="AJ53" s="19"/>
      <c r="AK53" s="147"/>
      <c r="AL53" s="192"/>
      <c r="AM53" s="6"/>
      <c r="AN53" s="6"/>
      <c r="AO53" s="6" t="str">
        <f t="shared" si="9"/>
        <v/>
      </c>
      <c r="AP53" s="6" t="str">
        <f t="shared" si="9"/>
        <v/>
      </c>
      <c r="AQ53" s="24"/>
      <c r="AR53" s="26">
        <f>IF(AND('Submission Template'!BN49&lt;&gt;"",'Submission Template'!K$27&lt;&gt;"",'Submission Template'!O49&lt;&gt;""),1,0)</f>
        <v>0</v>
      </c>
      <c r="AS53" s="26">
        <f>IF(AND('Submission Template'!BS49&lt;&gt;"",'Submission Template'!P$27&lt;&gt;"",'Submission Template'!T49&lt;&gt;""),1,0)</f>
        <v>0</v>
      </c>
      <c r="AT53" s="26"/>
      <c r="AU53" s="26" t="str">
        <f t="shared" si="2"/>
        <v/>
      </c>
      <c r="AV53" s="26" t="str">
        <f t="shared" si="3"/>
        <v/>
      </c>
      <c r="AW53" s="26"/>
      <c r="AX53" s="26" t="str">
        <f>IF('Submission Template'!$C49&lt;&gt;"",IF('Submission Template'!BN49&lt;&gt;"",IF('Submission Template'!O49="yes",AX52+1,AX52),AX52),"")</f>
        <v/>
      </c>
      <c r="AY53" s="26" t="str">
        <f>IF('Submission Template'!$C49&lt;&gt;"",IF('Submission Template'!BS49&lt;&gt;"",IF('Submission Template'!T49="yes",AY52+1,AY52),AY52),"")</f>
        <v/>
      </c>
      <c r="AZ53" s="26"/>
      <c r="BA53" s="26" t="str">
        <f>IF('Submission Template'!BN49&lt;&gt;"",IF('Submission Template'!O49="yes",1,0),"")</f>
        <v/>
      </c>
      <c r="BB53" s="26" t="str">
        <f>IF('Submission Template'!BS49&lt;&gt;"",IF('Submission Template'!T49="yes",1,0),"")</f>
        <v/>
      </c>
      <c r="BC53" s="26"/>
      <c r="BD53" s="26" t="str">
        <f>IF(AND('Submission Template'!O49="yes",'Submission Template'!BN49&lt;&gt;""),'Submission Template'!BN49,"")</f>
        <v/>
      </c>
      <c r="BE53" s="26" t="str">
        <f>IF(AND('Submission Template'!T49="yes",'Submission Template'!BS49&lt;&gt;""),'Submission Template'!BS49,"")</f>
        <v/>
      </c>
      <c r="BF53" s="26"/>
      <c r="BG53" s="26"/>
      <c r="BH53" s="26">
        <f t="shared" si="5"/>
        <v>16</v>
      </c>
      <c r="BI53" s="28">
        <v>1.75</v>
      </c>
      <c r="BJ53" s="26"/>
      <c r="BK53" s="42" t="str">
        <f>IF('Submission Template'!$AU$35=1,IF(AND('Submission Template'!O49="yes",$AO53&gt;1,'Submission Template'!BN49&lt;&gt;""),ROUND((($AU53*$E53)/($D53-'Submission Template'!K$27))^2+1,1),""),"")</f>
        <v/>
      </c>
      <c r="BL53" s="42" t="str">
        <f>IF('Submission Template'!$AV$35=1,IF(AND('Submission Template'!T49="yes",$AP53&gt;1,'Submission Template'!BS49&lt;&gt;""),ROUND((($AV53*$O53)/($N53-'Submission Template'!P$27))^2+1,1),""),"")</f>
        <v/>
      </c>
      <c r="BM53" s="57">
        <f t="shared" si="4"/>
        <v>5</v>
      </c>
      <c r="BN53" s="6"/>
      <c r="BO53" s="6"/>
      <c r="BP53" s="6"/>
      <c r="BQ53" s="6"/>
      <c r="BR53" s="6"/>
      <c r="BS53" s="6"/>
      <c r="BT53" s="6"/>
      <c r="BU53" s="6"/>
      <c r="BV53" s="6"/>
      <c r="BW53" s="6"/>
      <c r="BX53" s="6"/>
      <c r="BY53" s="6"/>
      <c r="BZ53" s="6"/>
      <c r="CA53" s="67"/>
      <c r="CB53" s="67"/>
      <c r="CC53" s="67"/>
      <c r="CD53" s="67"/>
      <c r="CE53" s="67"/>
      <c r="CF53" s="67">
        <f>IF(AND('Submission Template'!C75="final",'Submission Template'!AB75="yes"),1,0)</f>
        <v>0</v>
      </c>
      <c r="CG53" s="67" t="str">
        <f>IF(AND('Submission Template'!$C75="final",'Submission Template'!$O75="yes",'Submission Template'!$AB75&lt;&gt;"yes"),$D79,$CG52)</f>
        <v/>
      </c>
      <c r="CH53" s="67" t="str">
        <f>IF(AND('Submission Template'!$C75="final",'Submission Template'!$O75="yes",'Submission Template'!$AB75&lt;&gt;"yes"),$C79,$CH52)</f>
        <v/>
      </c>
      <c r="CI53" s="67" t="str">
        <f>IF(AND('Submission Template'!$C75="final",'Submission Template'!$T75="yes",'Submission Template'!$AB75&lt;&gt;"yes"),$N79,$CI52)</f>
        <v/>
      </c>
      <c r="CJ53" s="67" t="str">
        <f>IF(AND('Submission Template'!$C75="final",'Submission Template'!$T75="yes",'Submission Template'!$AB75&lt;&gt;"yes"),$M79,$CJ52)</f>
        <v/>
      </c>
      <c r="CK53" s="6"/>
      <c r="CL53" s="6"/>
    </row>
    <row r="54" spans="1:90" x14ac:dyDescent="0.2">
      <c r="A54" s="10"/>
      <c r="B54" s="84" t="str">
        <f>IF('Submission Template'!$AU$35=1,$AX54,"")</f>
        <v/>
      </c>
      <c r="C54" s="85" t="str">
        <f t="shared" si="0"/>
        <v/>
      </c>
      <c r="D54" s="186" t="str">
        <f>IF('Submission Template'!$AU$35=1,IF(AND('Submission Template'!O50="yes",'Submission Template'!BN50&lt;&gt;""),IF(AND('Submission Template'!$P$13="yes",$B54&gt;1),ROUND(AVERAGE(BD$38:BD54),2),ROUND(AVERAGE(BD$37:BD54),2)),""),"")</f>
        <v/>
      </c>
      <c r="E54" s="86" t="str">
        <f>IF('Submission Template'!$AU$35=1,IF($AO54&gt;1,IF(AND('Submission Template'!O50&lt;&gt;"no",'Submission Template'!BN50&lt;&gt;""),IF(AND('Submission Template'!$P$13="yes",$B54&gt;1),STDEV(BD$38:BD54),STDEV(BD$37:BD54)),""),""),"")</f>
        <v/>
      </c>
      <c r="F54" s="87" t="str">
        <f>IF('Submission Template'!$AU$35=1,IF('Submission Template'!BN50&lt;&gt;"",G53,""),"")</f>
        <v/>
      </c>
      <c r="G54" s="87" t="str">
        <f>IF(AND('Submission Template'!$AU$35=1,'Submission Template'!$C50&lt;&gt;""),IF(OR($AO54=1,$AO54=0),0,IF('Submission Template'!$C50="initial",$G53,IF('Submission Template'!O50="yes",MAX(($F54+'Submission Template'!BN50-('Submission Template'!K$27+0.25*$E54)),0),$G53))),"")</f>
        <v/>
      </c>
      <c r="H54" s="87" t="str">
        <f t="shared" si="10"/>
        <v/>
      </c>
      <c r="I54" s="88" t="str">
        <f t="shared" si="11"/>
        <v/>
      </c>
      <c r="J54" s="88" t="str">
        <f t="shared" si="12"/>
        <v/>
      </c>
      <c r="K54" s="89" t="str">
        <f>IF(G54&lt;&gt;"",IF($BA54=1,IF(AND(J54&lt;&gt;1,I54=1,D54&lt;='Submission Template'!K$27),1,0),K53),"")</f>
        <v/>
      </c>
      <c r="L54" s="84" t="str">
        <f>IF('Submission Template'!$AV$35=1,$AY54,"")</f>
        <v/>
      </c>
      <c r="M54" s="85" t="str">
        <f t="shared" si="1"/>
        <v/>
      </c>
      <c r="N54" s="186" t="str">
        <f>IF('Submission Template'!$AV$35=1,IF(AND('Submission Template'!T50="yes",'Submission Template'!BS50&lt;&gt;""),IF(AND('Submission Template'!$P$13="yes",$L54&gt;1),ROUND(AVERAGE(BE$38:BE54),2),ROUND(AVERAGE(BE$37:BE54),2)),""),"")</f>
        <v/>
      </c>
      <c r="O54" s="86" t="str">
        <f>IF('Submission Template'!$AV$35=1,IF($AP54&gt;1,IF(AND('Submission Template'!T50&lt;&gt;"no",'Submission Template'!BS50&lt;&gt;""),IF(AND('Submission Template'!$P$13="yes",$L54&gt;1),STDEV(BE$38:BE54),STDEV(BE$37:BE54)),""),""),"")</f>
        <v/>
      </c>
      <c r="P54" s="87" t="str">
        <f>IF('Submission Template'!$AV$35=1,IF('Submission Template'!BS50&lt;&gt;"",Q53,""),"")</f>
        <v/>
      </c>
      <c r="Q54" s="87" t="str">
        <f>IF(AND('Submission Template'!$AV$35=1,'Submission Template'!$C50&lt;&gt;""),IF(OR($AP54=1,$AP54=0),0,IF('Submission Template'!$C50="initial",$Q53,IF('Submission Template'!T50="yes",MAX(($P54+'Submission Template'!BS50-('Submission Template'!P$27+0.25*$O54)),0),$Q53))),"")</f>
        <v/>
      </c>
      <c r="R54" s="87" t="str">
        <f t="shared" si="6"/>
        <v/>
      </c>
      <c r="S54" s="88" t="str">
        <f t="shared" si="7"/>
        <v/>
      </c>
      <c r="T54" s="88" t="str">
        <f t="shared" si="8"/>
        <v/>
      </c>
      <c r="U54" s="89" t="str">
        <f>IF(Q54&lt;&gt;"",IF($BB54=1,IF(AND(T54&lt;&gt;1,S54=1,N54&lt;='Submission Template'!P$27),1,0),U53),"")</f>
        <v/>
      </c>
      <c r="AF54" s="145"/>
      <c r="AG54" s="146" t="str">
        <f>IF(AND(OR('Submission Template'!O50="yes",'Submission Template'!T50="yes"),'Submission Template'!AB50="yes"),"Test cannot be invalid AND included in CumSum",IF(OR(AND($Q54&gt;$R54,$N54&lt;&gt;""),AND($G54&gt;H54,$D54&lt;&gt;"")),"Warning:  CumSum statistic exceeds the Action Limit.",""))</f>
        <v/>
      </c>
      <c r="AH54" s="19"/>
      <c r="AI54" s="19"/>
      <c r="AJ54" s="19"/>
      <c r="AK54" s="147"/>
      <c r="AL54" s="192"/>
      <c r="AM54" s="6"/>
      <c r="AN54" s="6"/>
      <c r="AO54" s="6" t="str">
        <f t="shared" si="9"/>
        <v/>
      </c>
      <c r="AP54" s="6" t="str">
        <f t="shared" si="9"/>
        <v/>
      </c>
      <c r="AQ54" s="24"/>
      <c r="AR54" s="26">
        <f>IF(AND('Submission Template'!BN50&lt;&gt;"",'Submission Template'!K$27&lt;&gt;"",'Submission Template'!O50&lt;&gt;""),1,0)</f>
        <v>0</v>
      </c>
      <c r="AS54" s="26">
        <f>IF(AND('Submission Template'!BS50&lt;&gt;"",'Submission Template'!P$27&lt;&gt;"",'Submission Template'!T50&lt;&gt;""),1,0)</f>
        <v>0</v>
      </c>
      <c r="AT54" s="26"/>
      <c r="AU54" s="26" t="str">
        <f t="shared" si="2"/>
        <v/>
      </c>
      <c r="AV54" s="26" t="str">
        <f t="shared" si="3"/>
        <v/>
      </c>
      <c r="AW54" s="26"/>
      <c r="AX54" s="26" t="str">
        <f>IF('Submission Template'!$C50&lt;&gt;"",IF('Submission Template'!BN50&lt;&gt;"",IF('Submission Template'!O50="yes",AX53+1,AX53),AX53),"")</f>
        <v/>
      </c>
      <c r="AY54" s="26" t="str">
        <f>IF('Submission Template'!$C50&lt;&gt;"",IF('Submission Template'!BS50&lt;&gt;"",IF('Submission Template'!T50="yes",AY53+1,AY53),AY53),"")</f>
        <v/>
      </c>
      <c r="AZ54" s="26"/>
      <c r="BA54" s="26" t="str">
        <f>IF('Submission Template'!BN50&lt;&gt;"",IF('Submission Template'!O50="yes",1,0),"")</f>
        <v/>
      </c>
      <c r="BB54" s="26" t="str">
        <f>IF('Submission Template'!BS50&lt;&gt;"",IF('Submission Template'!T50="yes",1,0),"")</f>
        <v/>
      </c>
      <c r="BC54" s="26"/>
      <c r="BD54" s="26" t="str">
        <f>IF(AND('Submission Template'!O50="yes",'Submission Template'!BN50&lt;&gt;""),'Submission Template'!BN50,"")</f>
        <v/>
      </c>
      <c r="BE54" s="26" t="str">
        <f>IF(AND('Submission Template'!T50="yes",'Submission Template'!BS50&lt;&gt;""),'Submission Template'!BS50,"")</f>
        <v/>
      </c>
      <c r="BF54" s="26"/>
      <c r="BG54" s="26"/>
      <c r="BH54" s="26">
        <f t="shared" si="5"/>
        <v>17</v>
      </c>
      <c r="BI54" s="28">
        <v>1.75</v>
      </c>
      <c r="BJ54" s="26"/>
      <c r="BK54" s="42" t="str">
        <f>IF('Submission Template'!$AU$35=1,IF(AND('Submission Template'!O50="yes",$AO54&gt;1,'Submission Template'!BN50&lt;&gt;""),ROUND((($AU54*$E54)/($D54-'Submission Template'!K$27))^2+1,1),""),"")</f>
        <v/>
      </c>
      <c r="BL54" s="42" t="str">
        <f>IF('Submission Template'!$AV$35=1,IF(AND('Submission Template'!T50="yes",$AP54&gt;1,'Submission Template'!BS50&lt;&gt;""),ROUND((($AV54*$O54)/($N54-'Submission Template'!P$27))^2+1,1),""),"")</f>
        <v/>
      </c>
      <c r="BM54" s="57">
        <f t="shared" si="4"/>
        <v>5</v>
      </c>
      <c r="BN54" s="6"/>
      <c r="BO54" s="6"/>
      <c r="BP54" s="6"/>
      <c r="BQ54" s="6"/>
      <c r="BR54" s="6"/>
      <c r="BS54" s="6"/>
      <c r="BT54" s="6"/>
      <c r="BU54" s="6"/>
      <c r="BV54" s="6"/>
      <c r="BW54" s="6"/>
      <c r="BX54" s="6"/>
      <c r="BY54" s="6"/>
      <c r="BZ54" s="6"/>
      <c r="CA54" s="67"/>
      <c r="CB54" s="67"/>
      <c r="CC54" s="67"/>
      <c r="CD54" s="67"/>
      <c r="CE54" s="67"/>
      <c r="CF54" s="67">
        <f>IF(AND('Submission Template'!C76="final",'Submission Template'!AB76="yes"),1,0)</f>
        <v>0</v>
      </c>
      <c r="CG54" s="67" t="str">
        <f>IF(AND('Submission Template'!$C76="final",'Submission Template'!$O76="yes",'Submission Template'!$AB76&lt;&gt;"yes"),$D80,$CG53)</f>
        <v/>
      </c>
      <c r="CH54" s="67" t="str">
        <f>IF(AND('Submission Template'!$C76="final",'Submission Template'!$O76="yes",'Submission Template'!$AB76&lt;&gt;"yes"),$C80,$CH53)</f>
        <v/>
      </c>
      <c r="CI54" s="67" t="str">
        <f>IF(AND('Submission Template'!$C76="final",'Submission Template'!$T76="yes",'Submission Template'!$AB76&lt;&gt;"yes"),$N80,$CI53)</f>
        <v/>
      </c>
      <c r="CJ54" s="67" t="str">
        <f>IF(AND('Submission Template'!$C76="final",'Submission Template'!$T76="yes",'Submission Template'!$AB76&lt;&gt;"yes"),$M80,$CJ53)</f>
        <v/>
      </c>
      <c r="CK54" s="6"/>
      <c r="CL54" s="6"/>
    </row>
    <row r="55" spans="1:90" x14ac:dyDescent="0.2">
      <c r="A55" s="10"/>
      <c r="B55" s="84" t="str">
        <f>IF('Submission Template'!$AU$35=1,$AX55,"")</f>
        <v/>
      </c>
      <c r="C55" s="85" t="str">
        <f t="shared" si="0"/>
        <v/>
      </c>
      <c r="D55" s="186" t="str">
        <f>IF('Submission Template'!$AU$35=1,IF(AND('Submission Template'!O51="yes",'Submission Template'!BN51&lt;&gt;""),IF(AND('Submission Template'!$P$13="yes",$B55&gt;1),ROUND(AVERAGE(BD$38:BD55),2),ROUND(AVERAGE(BD$37:BD55),2)),""),"")</f>
        <v/>
      </c>
      <c r="E55" s="86" t="str">
        <f>IF('Submission Template'!$AU$35=1,IF($AO55&gt;1,IF(AND('Submission Template'!O51&lt;&gt;"no",'Submission Template'!BN51&lt;&gt;""),IF(AND('Submission Template'!$P$13="yes",$B55&gt;1),STDEV(BD$38:BD55),STDEV(BD$37:BD55)),""),""),"")</f>
        <v/>
      </c>
      <c r="F55" s="87" t="str">
        <f>IF('Submission Template'!$AU$35=1,IF('Submission Template'!BN51&lt;&gt;"",G54,""),"")</f>
        <v/>
      </c>
      <c r="G55" s="87" t="str">
        <f>IF(AND('Submission Template'!$AU$35=1,'Submission Template'!$C51&lt;&gt;""),IF(OR($AO55=1,$AO55=0),0,IF('Submission Template'!$C51="initial",$G54,IF('Submission Template'!O51="yes",MAX(($F55+'Submission Template'!BN51-('Submission Template'!K$27+0.25*$E55)),0),$G54))),"")</f>
        <v/>
      </c>
      <c r="H55" s="87" t="str">
        <f t="shared" si="10"/>
        <v/>
      </c>
      <c r="I55" s="88" t="str">
        <f t="shared" si="11"/>
        <v/>
      </c>
      <c r="J55" s="88" t="str">
        <f t="shared" si="12"/>
        <v/>
      </c>
      <c r="K55" s="89" t="str">
        <f>IF(G55&lt;&gt;"",IF($BA55=1,IF(AND(J55&lt;&gt;1,I55=1,D55&lt;='Submission Template'!K$27),1,0),K54),"")</f>
        <v/>
      </c>
      <c r="L55" s="84" t="str">
        <f>IF('Submission Template'!$AV$35=1,$AY55,"")</f>
        <v/>
      </c>
      <c r="M55" s="85" t="str">
        <f t="shared" si="1"/>
        <v/>
      </c>
      <c r="N55" s="186" t="str">
        <f>IF('Submission Template'!$AV$35=1,IF(AND('Submission Template'!T51="yes",'Submission Template'!BS51&lt;&gt;""),IF(AND('Submission Template'!$P$13="yes",$L55&gt;1),ROUND(AVERAGE(BE$38:BE55),2),ROUND(AVERAGE(BE$37:BE55),2)),""),"")</f>
        <v/>
      </c>
      <c r="O55" s="86" t="str">
        <f>IF('Submission Template'!$AV$35=1,IF($AP55&gt;1,IF(AND('Submission Template'!T51&lt;&gt;"no",'Submission Template'!BS51&lt;&gt;""),IF(AND('Submission Template'!$P$13="yes",$L55&gt;1),STDEV(BE$38:BE55),STDEV(BE$37:BE55)),""),""),"")</f>
        <v/>
      </c>
      <c r="P55" s="87" t="str">
        <f>IF('Submission Template'!$AV$35=1,IF('Submission Template'!BS51&lt;&gt;"",Q54,""),"")</f>
        <v/>
      </c>
      <c r="Q55" s="87" t="str">
        <f>IF(AND('Submission Template'!$AV$35=1,'Submission Template'!$C51&lt;&gt;""),IF(OR($AP55=1,$AP55=0),0,IF('Submission Template'!$C51="initial",$Q54,IF('Submission Template'!T51="yes",MAX(($P55+'Submission Template'!BS51-('Submission Template'!P$27+0.25*$O55)),0),$Q54))),"")</f>
        <v/>
      </c>
      <c r="R55" s="87" t="str">
        <f t="shared" si="6"/>
        <v/>
      </c>
      <c r="S55" s="88" t="str">
        <f t="shared" si="7"/>
        <v/>
      </c>
      <c r="T55" s="88" t="str">
        <f t="shared" si="8"/>
        <v/>
      </c>
      <c r="U55" s="89" t="str">
        <f>IF(Q55&lt;&gt;"",IF($BB55=1,IF(AND(T55&lt;&gt;1,S55=1,N55&lt;='Submission Template'!P$27),1,0),U54),"")</f>
        <v/>
      </c>
      <c r="AF55" s="145"/>
      <c r="AG55" s="146" t="str">
        <f>IF(AND(OR('Submission Template'!O51="yes",'Submission Template'!T51="yes"),'Submission Template'!AB51="yes"),"Test cannot be invalid AND included in CumSum",IF(OR(AND($Q55&gt;$R55,$N55&lt;&gt;""),AND($G55&gt;H55,$D55&lt;&gt;"")),"Warning:  CumSum statistic exceeds the Action Limit.",""))</f>
        <v/>
      </c>
      <c r="AH55" s="19"/>
      <c r="AI55" s="19"/>
      <c r="AJ55" s="19"/>
      <c r="AK55" s="147"/>
      <c r="AL55" s="192"/>
      <c r="AM55" s="6"/>
      <c r="AN55" s="6"/>
      <c r="AO55" s="6" t="str">
        <f t="shared" si="9"/>
        <v/>
      </c>
      <c r="AP55" s="6" t="str">
        <f t="shared" si="9"/>
        <v/>
      </c>
      <c r="AQ55" s="24"/>
      <c r="AR55" s="26">
        <f>IF(AND('Submission Template'!BN51&lt;&gt;"",'Submission Template'!K$27&lt;&gt;"",'Submission Template'!O51&lt;&gt;""),1,0)</f>
        <v>0</v>
      </c>
      <c r="AS55" s="26">
        <f>IF(AND('Submission Template'!BS51&lt;&gt;"",'Submission Template'!P$27&lt;&gt;"",'Submission Template'!T51&lt;&gt;""),1,0)</f>
        <v>0</v>
      </c>
      <c r="AT55" s="26"/>
      <c r="AU55" s="26" t="str">
        <f t="shared" si="2"/>
        <v/>
      </c>
      <c r="AV55" s="26" t="str">
        <f t="shared" si="3"/>
        <v/>
      </c>
      <c r="AW55" s="26"/>
      <c r="AX55" s="26" t="str">
        <f>IF('Submission Template'!$C51&lt;&gt;"",IF('Submission Template'!BN51&lt;&gt;"",IF('Submission Template'!O51="yes",AX54+1,AX54),AX54),"")</f>
        <v/>
      </c>
      <c r="AY55" s="26" t="str">
        <f>IF('Submission Template'!$C51&lt;&gt;"",IF('Submission Template'!BS51&lt;&gt;"",IF('Submission Template'!T51="yes",AY54+1,AY54),AY54),"")</f>
        <v/>
      </c>
      <c r="AZ55" s="26"/>
      <c r="BA55" s="26" t="str">
        <f>IF('Submission Template'!BN51&lt;&gt;"",IF('Submission Template'!O51="yes",1,0),"")</f>
        <v/>
      </c>
      <c r="BB55" s="26" t="str">
        <f>IF('Submission Template'!BS51&lt;&gt;"",IF('Submission Template'!T51="yes",1,0),"")</f>
        <v/>
      </c>
      <c r="BC55" s="26"/>
      <c r="BD55" s="26" t="str">
        <f>IF(AND('Submission Template'!O51="yes",'Submission Template'!BN51&lt;&gt;""),'Submission Template'!BN51,"")</f>
        <v/>
      </c>
      <c r="BE55" s="26" t="str">
        <f>IF(AND('Submission Template'!T51="yes",'Submission Template'!BS51&lt;&gt;""),'Submission Template'!BS51,"")</f>
        <v/>
      </c>
      <c r="BF55" s="26"/>
      <c r="BG55" s="26"/>
      <c r="BH55" s="26">
        <f t="shared" si="5"/>
        <v>18</v>
      </c>
      <c r="BI55" s="28">
        <v>1.74</v>
      </c>
      <c r="BJ55" s="26"/>
      <c r="BK55" s="42" t="str">
        <f>IF('Submission Template'!$AU$35=1,IF(AND('Submission Template'!O51="yes",$AO55&gt;1,'Submission Template'!BN51&lt;&gt;""),ROUND((($AU55*$E55)/($D55-'Submission Template'!K$27))^2+1,1),""),"")</f>
        <v/>
      </c>
      <c r="BL55" s="42" t="str">
        <f>IF('Submission Template'!$AV$35=1,IF(AND('Submission Template'!T51="yes",$AP55&gt;1,'Submission Template'!BS51&lt;&gt;""),ROUND((($AV55*$O55)/($N55-'Submission Template'!P$27))^2+1,1),""),"")</f>
        <v/>
      </c>
      <c r="BM55" s="57">
        <f t="shared" si="4"/>
        <v>5</v>
      </c>
      <c r="BN55" s="6"/>
      <c r="BO55" s="6"/>
      <c r="BP55" s="6"/>
      <c r="BQ55" s="6"/>
      <c r="BR55" s="6"/>
      <c r="BS55" s="6"/>
      <c r="BT55" s="6"/>
      <c r="BU55" s="6"/>
      <c r="BV55" s="6"/>
      <c r="BW55" s="6"/>
      <c r="BX55" s="6"/>
      <c r="BY55" s="6"/>
      <c r="BZ55" s="6"/>
      <c r="CA55" s="67"/>
      <c r="CB55" s="67"/>
      <c r="CC55" s="67"/>
      <c r="CD55" s="67"/>
      <c r="CE55" s="67"/>
      <c r="CF55" s="67">
        <f>IF(AND('Submission Template'!C77="final",'Submission Template'!AB77="yes"),1,0)</f>
        <v>0</v>
      </c>
      <c r="CG55" s="67" t="str">
        <f>IF(AND('Submission Template'!$C77="final",'Submission Template'!$O77="yes",'Submission Template'!$AB77&lt;&gt;"yes"),$D81,$CG54)</f>
        <v/>
      </c>
      <c r="CH55" s="67" t="str">
        <f>IF(AND('Submission Template'!$C77="final",'Submission Template'!$O77="yes",'Submission Template'!$AB77&lt;&gt;"yes"),$C81,$CH54)</f>
        <v/>
      </c>
      <c r="CI55" s="67" t="str">
        <f>IF(AND('Submission Template'!$C77="final",'Submission Template'!$T77="yes",'Submission Template'!$AB77&lt;&gt;"yes"),$N81,$CI54)</f>
        <v/>
      </c>
      <c r="CJ55" s="67" t="str">
        <f>IF(AND('Submission Template'!$C77="final",'Submission Template'!$T77="yes",'Submission Template'!$AB77&lt;&gt;"yes"),$M81,$CJ54)</f>
        <v/>
      </c>
      <c r="CK55" s="6"/>
      <c r="CL55" s="6"/>
    </row>
    <row r="56" spans="1:90" x14ac:dyDescent="0.2">
      <c r="A56" s="10"/>
      <c r="B56" s="84" t="str">
        <f>IF('Submission Template'!$AU$35=1,$AX56,"")</f>
        <v/>
      </c>
      <c r="C56" s="85" t="str">
        <f t="shared" si="0"/>
        <v/>
      </c>
      <c r="D56" s="186" t="str">
        <f>IF('Submission Template'!$AU$35=1,IF(AND('Submission Template'!O52="yes",'Submission Template'!BN52&lt;&gt;""),IF(AND('Submission Template'!$P$13="yes",$B56&gt;1),ROUND(AVERAGE(BD$38:BD56),2),ROUND(AVERAGE(BD$37:BD56),2)),""),"")</f>
        <v/>
      </c>
      <c r="E56" s="86" t="str">
        <f>IF('Submission Template'!$AU$35=1,IF($AO56&gt;1,IF(AND('Submission Template'!O52&lt;&gt;"no",'Submission Template'!BN52&lt;&gt;""),IF(AND('Submission Template'!$P$13="yes",$B56&gt;1),STDEV(BD$38:BD56),STDEV(BD$37:BD56)),""),""),"")</f>
        <v/>
      </c>
      <c r="F56" s="87" t="str">
        <f>IF('Submission Template'!$AU$35=1,IF('Submission Template'!BN52&lt;&gt;"",G55,""),"")</f>
        <v/>
      </c>
      <c r="G56" s="87" t="str">
        <f>IF(AND('Submission Template'!$AU$35=1,'Submission Template'!$C52&lt;&gt;""),IF(OR($AO56=1,$AO56=0),0,IF('Submission Template'!$C52="initial",$G55,IF('Submission Template'!O52="yes",MAX(($F56+'Submission Template'!BN52-('Submission Template'!K$27+0.25*$E56)),0),$G55))),"")</f>
        <v/>
      </c>
      <c r="H56" s="87" t="str">
        <f t="shared" si="10"/>
        <v/>
      </c>
      <c r="I56" s="88" t="str">
        <f t="shared" si="11"/>
        <v/>
      </c>
      <c r="J56" s="88" t="str">
        <f t="shared" si="12"/>
        <v/>
      </c>
      <c r="K56" s="89" t="str">
        <f>IF(G56&lt;&gt;"",IF($BA56=1,IF(AND(J56&lt;&gt;1,I56=1,D56&lt;='Submission Template'!K$27),1,0),K55),"")</f>
        <v/>
      </c>
      <c r="L56" s="84" t="str">
        <f>IF('Submission Template'!$AV$35=1,$AY56,"")</f>
        <v/>
      </c>
      <c r="M56" s="85" t="str">
        <f t="shared" si="1"/>
        <v/>
      </c>
      <c r="N56" s="186" t="str">
        <f>IF('Submission Template'!$AV$35=1,IF(AND('Submission Template'!T52="yes",'Submission Template'!BS52&lt;&gt;""),IF(AND('Submission Template'!$P$13="yes",$L56&gt;1),ROUND(AVERAGE(BE$38:BE56),2),ROUND(AVERAGE(BE$37:BE56),2)),""),"")</f>
        <v/>
      </c>
      <c r="O56" s="86" t="str">
        <f>IF('Submission Template'!$AV$35=1,IF($AP56&gt;1,IF(AND('Submission Template'!T52&lt;&gt;"no",'Submission Template'!BS52&lt;&gt;""),IF(AND('Submission Template'!$P$13="yes",$L56&gt;1),STDEV(BE$38:BE56),STDEV(BE$37:BE56)),""),""),"")</f>
        <v/>
      </c>
      <c r="P56" s="87" t="str">
        <f>IF('Submission Template'!$AV$35=1,IF('Submission Template'!BS52&lt;&gt;"",Q55,""),"")</f>
        <v/>
      </c>
      <c r="Q56" s="87" t="str">
        <f>IF(AND('Submission Template'!$AV$35=1,'Submission Template'!$C52&lt;&gt;""),IF(OR($AP56=1,$AP56=0),0,IF('Submission Template'!$C52="initial",$Q55,IF('Submission Template'!T52="yes",MAX(($P56+'Submission Template'!BS52-('Submission Template'!P$27+0.25*$O56)),0),$Q55))),"")</f>
        <v/>
      </c>
      <c r="R56" s="87" t="str">
        <f t="shared" si="6"/>
        <v/>
      </c>
      <c r="S56" s="88" t="str">
        <f t="shared" si="7"/>
        <v/>
      </c>
      <c r="T56" s="88" t="str">
        <f t="shared" si="8"/>
        <v/>
      </c>
      <c r="U56" s="89" t="str">
        <f>IF(Q56&lt;&gt;"",IF($BB56=1,IF(AND(T56&lt;&gt;1,S56=1,N56&lt;='Submission Template'!P$27),1,0),U55),"")</f>
        <v/>
      </c>
      <c r="AF56" s="145"/>
      <c r="AG56" s="146" t="str">
        <f>IF(AND(OR('Submission Template'!O52="yes",'Submission Template'!T52="yes"),'Submission Template'!AB52="yes"),"Test cannot be invalid AND included in CumSum",IF(OR(AND($Q56&gt;$R56,$N56&lt;&gt;""),AND($G56&gt;H56,$D56&lt;&gt;"")),"Warning:  CumSum statistic exceeds the Action Limit.",""))</f>
        <v/>
      </c>
      <c r="AH56" s="19"/>
      <c r="AI56" s="19"/>
      <c r="AJ56" s="19"/>
      <c r="AK56" s="147"/>
      <c r="AL56" s="192"/>
      <c r="AM56" s="6"/>
      <c r="AN56" s="6"/>
      <c r="AO56" s="6" t="str">
        <f t="shared" si="9"/>
        <v/>
      </c>
      <c r="AP56" s="6" t="str">
        <f t="shared" si="9"/>
        <v/>
      </c>
      <c r="AQ56" s="24"/>
      <c r="AR56" s="26">
        <f>IF(AND('Submission Template'!BN52&lt;&gt;"",'Submission Template'!K$27&lt;&gt;"",'Submission Template'!O52&lt;&gt;""),1,0)</f>
        <v>0</v>
      </c>
      <c r="AS56" s="26">
        <f>IF(AND('Submission Template'!BS52&lt;&gt;"",'Submission Template'!P$27&lt;&gt;"",'Submission Template'!T52&lt;&gt;""),1,0)</f>
        <v>0</v>
      </c>
      <c r="AT56" s="26"/>
      <c r="AU56" s="26" t="str">
        <f t="shared" si="2"/>
        <v/>
      </c>
      <c r="AV56" s="26" t="str">
        <f t="shared" si="3"/>
        <v/>
      </c>
      <c r="AW56" s="26"/>
      <c r="AX56" s="26" t="str">
        <f>IF('Submission Template'!$C52&lt;&gt;"",IF('Submission Template'!BN52&lt;&gt;"",IF('Submission Template'!O52="yes",AX55+1,AX55),AX55),"")</f>
        <v/>
      </c>
      <c r="AY56" s="26" t="str">
        <f>IF('Submission Template'!$C52&lt;&gt;"",IF('Submission Template'!BS52&lt;&gt;"",IF('Submission Template'!T52="yes",AY55+1,AY55),AY55),"")</f>
        <v/>
      </c>
      <c r="AZ56" s="26"/>
      <c r="BA56" s="26" t="str">
        <f>IF('Submission Template'!BN52&lt;&gt;"",IF('Submission Template'!O52="yes",1,0),"")</f>
        <v/>
      </c>
      <c r="BB56" s="26" t="str">
        <f>IF('Submission Template'!BS52&lt;&gt;"",IF('Submission Template'!T52="yes",1,0),"")</f>
        <v/>
      </c>
      <c r="BC56" s="26"/>
      <c r="BD56" s="26" t="str">
        <f>IF(AND('Submission Template'!O52="yes",'Submission Template'!BN52&lt;&gt;""),'Submission Template'!BN52,"")</f>
        <v/>
      </c>
      <c r="BE56" s="26" t="str">
        <f>IF(AND('Submission Template'!T52="yes",'Submission Template'!BS52&lt;&gt;""),'Submission Template'!BS52,"")</f>
        <v/>
      </c>
      <c r="BF56" s="26"/>
      <c r="BG56" s="26"/>
      <c r="BH56" s="26">
        <f t="shared" si="5"/>
        <v>19</v>
      </c>
      <c r="BI56" s="28">
        <v>1.73</v>
      </c>
      <c r="BJ56" s="26"/>
      <c r="BK56" s="42" t="str">
        <f>IF('Submission Template'!$AU$35=1,IF(AND('Submission Template'!O52="yes",$AO56&gt;1,'Submission Template'!BN52&lt;&gt;""),ROUND((($AU56*$E56)/($D56-'Submission Template'!K$27))^2+1,1),""),"")</f>
        <v/>
      </c>
      <c r="BL56" s="42" t="str">
        <f>IF('Submission Template'!$AV$35=1,IF(AND('Submission Template'!T52="yes",$AP56&gt;1,'Submission Template'!BS52&lt;&gt;""),ROUND((($AV56*$O56)/($N56-'Submission Template'!P$27))^2+1,1),""),"")</f>
        <v/>
      </c>
      <c r="BM56" s="57">
        <f t="shared" si="4"/>
        <v>5</v>
      </c>
      <c r="BN56" s="6"/>
      <c r="BO56" s="6"/>
      <c r="BP56" s="6"/>
      <c r="BQ56" s="6"/>
      <c r="BR56" s="6"/>
      <c r="BS56" s="6"/>
      <c r="BT56" s="6"/>
      <c r="BU56" s="6"/>
      <c r="BV56" s="6"/>
      <c r="BW56" s="6"/>
      <c r="BX56" s="6"/>
      <c r="BY56" s="6"/>
      <c r="BZ56" s="6"/>
      <c r="CA56" s="67"/>
      <c r="CB56" s="67"/>
      <c r="CC56" s="67"/>
      <c r="CD56" s="67"/>
      <c r="CE56" s="67"/>
      <c r="CF56" s="67">
        <f>IF(AND('Submission Template'!C78="final",'Submission Template'!AB78="yes"),1,0)</f>
        <v>0</v>
      </c>
      <c r="CG56" s="67" t="str">
        <f>IF(AND('Submission Template'!$C78="final",'Submission Template'!$O78="yes",'Submission Template'!$AB78&lt;&gt;"yes"),$D82,$CG55)</f>
        <v/>
      </c>
      <c r="CH56" s="67" t="str">
        <f>IF(AND('Submission Template'!$C78="final",'Submission Template'!$O78="yes",'Submission Template'!$AB78&lt;&gt;"yes"),$C82,$CH55)</f>
        <v/>
      </c>
      <c r="CI56" s="67" t="str">
        <f>IF(AND('Submission Template'!$C78="final",'Submission Template'!$T78="yes",'Submission Template'!$AB78&lt;&gt;"yes"),$N82,$CI55)</f>
        <v/>
      </c>
      <c r="CJ56" s="67" t="str">
        <f>IF(AND('Submission Template'!$C78="final",'Submission Template'!$T78="yes",'Submission Template'!$AB78&lt;&gt;"yes"),$M82,$CJ55)</f>
        <v/>
      </c>
      <c r="CK56" s="6"/>
      <c r="CL56" s="6"/>
    </row>
    <row r="57" spans="1:90" x14ac:dyDescent="0.2">
      <c r="A57" s="10"/>
      <c r="B57" s="84" t="str">
        <f>IF('Submission Template'!$AU$35=1,$AX57,"")</f>
        <v/>
      </c>
      <c r="C57" s="85" t="str">
        <f t="shared" si="0"/>
        <v/>
      </c>
      <c r="D57" s="186" t="str">
        <f>IF('Submission Template'!$AU$35=1,IF(AND('Submission Template'!O53="yes",'Submission Template'!BN53&lt;&gt;""),IF(AND('Submission Template'!$P$13="yes",$B57&gt;1),ROUND(AVERAGE(BD$38:BD57),2),ROUND(AVERAGE(BD$37:BD57),2)),""),"")</f>
        <v/>
      </c>
      <c r="E57" s="86" t="str">
        <f>IF('Submission Template'!$AU$35=1,IF($AO57&gt;1,IF(AND('Submission Template'!O53&lt;&gt;"no",'Submission Template'!BN53&lt;&gt;""),IF(AND('Submission Template'!$P$13="yes",$B57&gt;1),STDEV(BD$38:BD57),STDEV(BD$37:BD57)),""),""),"")</f>
        <v/>
      </c>
      <c r="F57" s="87" t="str">
        <f>IF('Submission Template'!$AU$35=1,IF('Submission Template'!BN53&lt;&gt;"",G56,""),"")</f>
        <v/>
      </c>
      <c r="G57" s="87" t="str">
        <f>IF(AND('Submission Template'!$AU$35=1,'Submission Template'!$C53&lt;&gt;""),IF(OR($AO57=1,$AO57=0),0,IF('Submission Template'!$C53="initial",$G56,IF('Submission Template'!O53="yes",MAX(($F57+'Submission Template'!BN53-('Submission Template'!K$27+0.25*$E57)),0),$G56))),"")</f>
        <v/>
      </c>
      <c r="H57" s="87" t="str">
        <f t="shared" si="10"/>
        <v/>
      </c>
      <c r="I57" s="88" t="str">
        <f t="shared" si="11"/>
        <v/>
      </c>
      <c r="J57" s="88" t="str">
        <f t="shared" si="12"/>
        <v/>
      </c>
      <c r="K57" s="89" t="str">
        <f>IF(G57&lt;&gt;"",IF($BA57=1,IF(AND(J57&lt;&gt;1,I57=1,D57&lt;='Submission Template'!K$27),1,0),K56),"")</f>
        <v/>
      </c>
      <c r="L57" s="84" t="str">
        <f>IF('Submission Template'!$AV$35=1,$AY57,"")</f>
        <v/>
      </c>
      <c r="M57" s="85" t="str">
        <f t="shared" si="1"/>
        <v/>
      </c>
      <c r="N57" s="186" t="str">
        <f>IF('Submission Template'!$AV$35=1,IF(AND('Submission Template'!T53="yes",'Submission Template'!BS53&lt;&gt;""),IF(AND('Submission Template'!$P$13="yes",$L57&gt;1),ROUND(AVERAGE(BE$38:BE57),2),ROUND(AVERAGE(BE$37:BE57),2)),""),"")</f>
        <v/>
      </c>
      <c r="O57" s="86" t="str">
        <f>IF('Submission Template'!$AV$35=1,IF($AP57&gt;1,IF(AND('Submission Template'!T53&lt;&gt;"no",'Submission Template'!BS53&lt;&gt;""),IF(AND('Submission Template'!$P$13="yes",$L57&gt;1),STDEV(BE$38:BE57),STDEV(BE$37:BE57)),""),""),"")</f>
        <v/>
      </c>
      <c r="P57" s="87" t="str">
        <f>IF('Submission Template'!$AV$35=1,IF('Submission Template'!BS53&lt;&gt;"",Q56,""),"")</f>
        <v/>
      </c>
      <c r="Q57" s="87" t="str">
        <f>IF(AND('Submission Template'!$AV$35=1,'Submission Template'!$C53&lt;&gt;""),IF(OR($AP57=1,$AP57=0),0,IF('Submission Template'!$C53="initial",$Q56,IF('Submission Template'!T53="yes",MAX(($P57+'Submission Template'!BS53-('Submission Template'!P$27+0.25*$O57)),0),$Q56))),"")</f>
        <v/>
      </c>
      <c r="R57" s="87" t="str">
        <f t="shared" si="6"/>
        <v/>
      </c>
      <c r="S57" s="88" t="str">
        <f t="shared" si="7"/>
        <v/>
      </c>
      <c r="T57" s="88" t="str">
        <f t="shared" si="8"/>
        <v/>
      </c>
      <c r="U57" s="89" t="str">
        <f>IF(Q57&lt;&gt;"",IF($BB57=1,IF(AND(T57&lt;&gt;1,S57=1,N57&lt;='Submission Template'!P$27),1,0),U56),"")</f>
        <v/>
      </c>
      <c r="AF57" s="145"/>
      <c r="AG57" s="146" t="str">
        <f>IF(AND(OR('Submission Template'!O53="yes",'Submission Template'!T53="yes"),'Submission Template'!AB53="yes"),"Test cannot be invalid AND included in CumSum",IF(OR(AND($Q57&gt;$R57,$N57&lt;&gt;""),AND($G57&gt;H57,$D57&lt;&gt;"")),"Warning:  CumSum statistic exceeds the Action Limit.",""))</f>
        <v/>
      </c>
      <c r="AH57" s="19"/>
      <c r="AI57" s="19"/>
      <c r="AJ57" s="19"/>
      <c r="AK57" s="147"/>
      <c r="AL57" s="192"/>
      <c r="AM57" s="6"/>
      <c r="AN57" s="6"/>
      <c r="AO57" s="6" t="str">
        <f t="shared" si="9"/>
        <v/>
      </c>
      <c r="AP57" s="6" t="str">
        <f t="shared" si="9"/>
        <v/>
      </c>
      <c r="AQ57" s="24"/>
      <c r="AR57" s="26">
        <f>IF(AND('Submission Template'!BN53&lt;&gt;"",'Submission Template'!K$27&lt;&gt;"",'Submission Template'!O53&lt;&gt;""),1,0)</f>
        <v>0</v>
      </c>
      <c r="AS57" s="26">
        <f>IF(AND('Submission Template'!BS53&lt;&gt;"",'Submission Template'!P$27&lt;&gt;"",'Submission Template'!T53&lt;&gt;""),1,0)</f>
        <v>0</v>
      </c>
      <c r="AT57" s="26"/>
      <c r="AU57" s="26" t="str">
        <f t="shared" si="2"/>
        <v/>
      </c>
      <c r="AV57" s="26" t="str">
        <f t="shared" si="3"/>
        <v/>
      </c>
      <c r="AW57" s="26"/>
      <c r="AX57" s="26" t="str">
        <f>IF('Submission Template'!$C53&lt;&gt;"",IF('Submission Template'!BN53&lt;&gt;"",IF('Submission Template'!O53="yes",AX56+1,AX56),AX56),"")</f>
        <v/>
      </c>
      <c r="AY57" s="26" t="str">
        <f>IF('Submission Template'!$C53&lt;&gt;"",IF('Submission Template'!BS53&lt;&gt;"",IF('Submission Template'!T53="yes",AY56+1,AY56),AY56),"")</f>
        <v/>
      </c>
      <c r="AZ57" s="26"/>
      <c r="BA57" s="26" t="str">
        <f>IF('Submission Template'!BN53&lt;&gt;"",IF('Submission Template'!O53="yes",1,0),"")</f>
        <v/>
      </c>
      <c r="BB57" s="26" t="str">
        <f>IF('Submission Template'!BS53&lt;&gt;"",IF('Submission Template'!T53="yes",1,0),"")</f>
        <v/>
      </c>
      <c r="BC57" s="26"/>
      <c r="BD57" s="26" t="str">
        <f>IF(AND('Submission Template'!O53="yes",'Submission Template'!BN53&lt;&gt;""),'Submission Template'!BN53,"")</f>
        <v/>
      </c>
      <c r="BE57" s="26" t="str">
        <f>IF(AND('Submission Template'!T53="yes",'Submission Template'!BS53&lt;&gt;""),'Submission Template'!BS53,"")</f>
        <v/>
      </c>
      <c r="BF57" s="26"/>
      <c r="BG57" s="26"/>
      <c r="BH57" s="26">
        <f t="shared" si="5"/>
        <v>20</v>
      </c>
      <c r="BI57" s="28">
        <v>1.73</v>
      </c>
      <c r="BJ57" s="26"/>
      <c r="BK57" s="42" t="str">
        <f>IF('Submission Template'!$AU$35=1,IF(AND('Submission Template'!O53="yes",$AO57&gt;1,'Submission Template'!BN53&lt;&gt;""),ROUND((($AU57*$E57)/($D57-'Submission Template'!K$27))^2+1,1),""),"")</f>
        <v/>
      </c>
      <c r="BL57" s="42" t="str">
        <f>IF('Submission Template'!$AV$35=1,IF(AND('Submission Template'!T53="yes",$AP57&gt;1,'Submission Template'!BS53&lt;&gt;""),ROUND((($AV57*$O57)/($N57-'Submission Template'!P$27))^2+1,1),""),"")</f>
        <v/>
      </c>
      <c r="BM57" s="57">
        <f t="shared" si="4"/>
        <v>5</v>
      </c>
      <c r="BN57" s="6"/>
      <c r="BO57" s="6"/>
      <c r="BP57" s="6"/>
      <c r="BQ57" s="6"/>
      <c r="BR57" s="6"/>
      <c r="BS57" s="6"/>
      <c r="BT57" s="6"/>
      <c r="BU57" s="6"/>
      <c r="BV57" s="6"/>
      <c r="BW57" s="6"/>
      <c r="BX57" s="6"/>
      <c r="BY57" s="6"/>
      <c r="BZ57" s="6"/>
      <c r="CA57" s="67"/>
      <c r="CB57" s="67"/>
      <c r="CC57" s="67"/>
      <c r="CD57" s="67"/>
      <c r="CE57" s="67"/>
      <c r="CF57" s="67">
        <f>IF(AND('Submission Template'!C79="final",'Submission Template'!AB79="yes"),1,0)</f>
        <v>0</v>
      </c>
      <c r="CG57" s="67" t="str">
        <f>IF(AND('Submission Template'!$C79="final",'Submission Template'!$O79="yes",'Submission Template'!$AB79&lt;&gt;"yes"),$D83,$CG56)</f>
        <v/>
      </c>
      <c r="CH57" s="67" t="str">
        <f>IF(AND('Submission Template'!$C79="final",'Submission Template'!$O79="yes",'Submission Template'!$AB79&lt;&gt;"yes"),$C83,$CH56)</f>
        <v/>
      </c>
      <c r="CI57" s="67" t="str">
        <f>IF(AND('Submission Template'!$C79="final",'Submission Template'!$T79="yes",'Submission Template'!$AB79&lt;&gt;"yes"),$N83,$CI56)</f>
        <v/>
      </c>
      <c r="CJ57" s="67" t="str">
        <f>IF(AND('Submission Template'!$C79="final",'Submission Template'!$T79="yes",'Submission Template'!$AB79&lt;&gt;"yes"),$M83,$CJ56)</f>
        <v/>
      </c>
      <c r="CK57" s="6"/>
      <c r="CL57" s="6"/>
    </row>
    <row r="58" spans="1:90" x14ac:dyDescent="0.2">
      <c r="A58" s="10"/>
      <c r="B58" s="84" t="str">
        <f>IF('Submission Template'!$AU$35=1,$AX58,"")</f>
        <v/>
      </c>
      <c r="C58" s="85" t="str">
        <f t="shared" si="0"/>
        <v/>
      </c>
      <c r="D58" s="186" t="str">
        <f>IF('Submission Template'!$AU$35=1,IF(AND('Submission Template'!O54="yes",'Submission Template'!BN54&lt;&gt;""),IF(AND('Submission Template'!$P$13="yes",$B58&gt;1),ROUND(AVERAGE(BD$38:BD58),2),ROUND(AVERAGE(BD$37:BD58),2)),""),"")</f>
        <v/>
      </c>
      <c r="E58" s="86" t="str">
        <f>IF('Submission Template'!$AU$35=1,IF($AO58&gt;1,IF(AND('Submission Template'!O54&lt;&gt;"no",'Submission Template'!BN54&lt;&gt;""),IF(AND('Submission Template'!$P$13="yes",$B58&gt;1),STDEV(BD$38:BD58),STDEV(BD$37:BD58)),""),""),"")</f>
        <v/>
      </c>
      <c r="F58" s="87" t="str">
        <f>IF('Submission Template'!$AU$35=1,IF('Submission Template'!BN54&lt;&gt;"",G57,""),"")</f>
        <v/>
      </c>
      <c r="G58" s="87" t="str">
        <f>IF(AND('Submission Template'!$AU$35=1,'Submission Template'!$C54&lt;&gt;""),IF(OR($AO58=1,$AO58=0),0,IF('Submission Template'!$C54="initial",$G57,IF('Submission Template'!O54="yes",MAX(($F58+'Submission Template'!BN54-('Submission Template'!K$27+0.25*$E58)),0),$G57))),"")</f>
        <v/>
      </c>
      <c r="H58" s="87" t="str">
        <f t="shared" si="10"/>
        <v/>
      </c>
      <c r="I58" s="88" t="str">
        <f t="shared" si="11"/>
        <v/>
      </c>
      <c r="J58" s="88" t="str">
        <f t="shared" si="12"/>
        <v/>
      </c>
      <c r="K58" s="89" t="str">
        <f>IF(G58&lt;&gt;"",IF($BA58=1,IF(AND(J58&lt;&gt;1,I58=1,D58&lt;='Submission Template'!K$27),1,0),K57),"")</f>
        <v/>
      </c>
      <c r="L58" s="84" t="str">
        <f>IF('Submission Template'!$AV$35=1,$AY58,"")</f>
        <v/>
      </c>
      <c r="M58" s="85" t="str">
        <f t="shared" si="1"/>
        <v/>
      </c>
      <c r="N58" s="186" t="str">
        <f>IF('Submission Template'!$AV$35=1,IF(AND('Submission Template'!T54="yes",'Submission Template'!BS54&lt;&gt;""),IF(AND('Submission Template'!$P$13="yes",$L58&gt;1),ROUND(AVERAGE(BE$38:BE58),2),ROUND(AVERAGE(BE$37:BE58),2)),""),"")</f>
        <v/>
      </c>
      <c r="O58" s="86" t="str">
        <f>IF('Submission Template'!$AV$35=1,IF($AP58&gt;1,IF(AND('Submission Template'!T54&lt;&gt;"no",'Submission Template'!BS54&lt;&gt;""),IF(AND('Submission Template'!$P$13="yes",$L58&gt;1),STDEV(BE$38:BE58),STDEV(BE$37:BE58)),""),""),"")</f>
        <v/>
      </c>
      <c r="P58" s="87" t="str">
        <f>IF('Submission Template'!$AV$35=1,IF('Submission Template'!BS54&lt;&gt;"",Q57,""),"")</f>
        <v/>
      </c>
      <c r="Q58" s="87" t="str">
        <f>IF(AND('Submission Template'!$AV$35=1,'Submission Template'!$C54&lt;&gt;""),IF(OR($AP58=1,$AP58=0),0,IF('Submission Template'!$C54="initial",$Q57,IF('Submission Template'!T54="yes",MAX(($P58+'Submission Template'!BS54-('Submission Template'!P$27+0.25*$O58)),0),$Q57))),"")</f>
        <v/>
      </c>
      <c r="R58" s="87" t="str">
        <f t="shared" si="6"/>
        <v/>
      </c>
      <c r="S58" s="88" t="str">
        <f t="shared" si="7"/>
        <v/>
      </c>
      <c r="T58" s="88" t="str">
        <f t="shared" si="8"/>
        <v/>
      </c>
      <c r="U58" s="89" t="str">
        <f>IF(Q58&lt;&gt;"",IF($BB58=1,IF(AND(T58&lt;&gt;1,S58=1,N58&lt;='Submission Template'!P$27),1,0),U57),"")</f>
        <v/>
      </c>
      <c r="AF58" s="145"/>
      <c r="AG58" s="146" t="str">
        <f>IF(AND(OR('Submission Template'!O54="yes",'Submission Template'!T54="yes"),'Submission Template'!AB54="yes"),"Test cannot be invalid AND included in CumSum",IF(OR(AND($Q58&gt;$R58,$N58&lt;&gt;""),AND($G58&gt;H58,$D58&lt;&gt;"")),"Warning:  CumSum statistic exceeds the Action Limit.",""))</f>
        <v/>
      </c>
      <c r="AH58" s="19"/>
      <c r="AI58" s="19"/>
      <c r="AJ58" s="19"/>
      <c r="AK58" s="147"/>
      <c r="AL58" s="192"/>
      <c r="AM58" s="6"/>
      <c r="AN58" s="6"/>
      <c r="AO58" s="6" t="str">
        <f t="shared" si="9"/>
        <v/>
      </c>
      <c r="AP58" s="6" t="str">
        <f t="shared" si="9"/>
        <v/>
      </c>
      <c r="AQ58" s="24"/>
      <c r="AR58" s="26">
        <f>IF(AND('Submission Template'!BN54&lt;&gt;"",'Submission Template'!K$27&lt;&gt;"",'Submission Template'!O54&lt;&gt;""),1,0)</f>
        <v>0</v>
      </c>
      <c r="AS58" s="26">
        <f>IF(AND('Submission Template'!BS54&lt;&gt;"",'Submission Template'!P$27&lt;&gt;"",'Submission Template'!T54&lt;&gt;""),1,0)</f>
        <v>0</v>
      </c>
      <c r="AT58" s="26"/>
      <c r="AU58" s="26" t="str">
        <f t="shared" si="2"/>
        <v/>
      </c>
      <c r="AV58" s="26" t="str">
        <f t="shared" si="3"/>
        <v/>
      </c>
      <c r="AW58" s="26"/>
      <c r="AX58" s="26" t="str">
        <f>IF('Submission Template'!$C54&lt;&gt;"",IF('Submission Template'!BN54&lt;&gt;"",IF('Submission Template'!O54="yes",AX57+1,AX57),AX57),"")</f>
        <v/>
      </c>
      <c r="AY58" s="26" t="str">
        <f>IF('Submission Template'!$C54&lt;&gt;"",IF('Submission Template'!BS54&lt;&gt;"",IF('Submission Template'!T54="yes",AY57+1,AY57),AY57),"")</f>
        <v/>
      </c>
      <c r="AZ58" s="26"/>
      <c r="BA58" s="26" t="str">
        <f>IF('Submission Template'!BN54&lt;&gt;"",IF('Submission Template'!O54="yes",1,0),"")</f>
        <v/>
      </c>
      <c r="BB58" s="26" t="str">
        <f>IF('Submission Template'!BS54&lt;&gt;"",IF('Submission Template'!T54="yes",1,0),"")</f>
        <v/>
      </c>
      <c r="BC58" s="26"/>
      <c r="BD58" s="26" t="str">
        <f>IF(AND('Submission Template'!O54="yes",'Submission Template'!BN54&lt;&gt;""),'Submission Template'!BN54,"")</f>
        <v/>
      </c>
      <c r="BE58" s="26" t="str">
        <f>IF(AND('Submission Template'!T54="yes",'Submission Template'!BS54&lt;&gt;""),'Submission Template'!BS54,"")</f>
        <v/>
      </c>
      <c r="BF58" s="26"/>
      <c r="BG58" s="26"/>
      <c r="BH58" s="26">
        <f t="shared" si="5"/>
        <v>21</v>
      </c>
      <c r="BI58" s="28">
        <v>1.72</v>
      </c>
      <c r="BJ58" s="26"/>
      <c r="BK58" s="42" t="str">
        <f>IF('Submission Template'!$AU$35=1,IF(AND('Submission Template'!O54="yes",$AO58&gt;1,'Submission Template'!BN54&lt;&gt;""),ROUND((($AU58*$E58)/($D58-'Submission Template'!K$27))^2+1,1),""),"")</f>
        <v/>
      </c>
      <c r="BL58" s="42" t="str">
        <f>IF('Submission Template'!$AV$35=1,IF(AND('Submission Template'!T54="yes",$AP58&gt;1,'Submission Template'!BS54&lt;&gt;""),ROUND((($AV58*$O58)/($N58-'Submission Template'!P$27))^2+1,1),""),"")</f>
        <v/>
      </c>
      <c r="BM58" s="57">
        <f t="shared" si="4"/>
        <v>5</v>
      </c>
      <c r="BN58" s="6"/>
      <c r="BO58" s="6"/>
      <c r="BP58" s="6"/>
      <c r="BQ58" s="6"/>
      <c r="BR58" s="6"/>
      <c r="BS58" s="6"/>
      <c r="BT58" s="6"/>
      <c r="BU58" s="6"/>
      <c r="BV58" s="6"/>
      <c r="BW58" s="6"/>
      <c r="BX58" s="6"/>
      <c r="BY58" s="6"/>
      <c r="BZ58" s="6"/>
      <c r="CA58" s="67"/>
      <c r="CB58" s="67"/>
      <c r="CC58" s="67"/>
      <c r="CD58" s="67"/>
      <c r="CE58" s="67"/>
      <c r="CF58" s="67">
        <f>IF(AND('Submission Template'!C80="final",'Submission Template'!AB80="yes"),1,0)</f>
        <v>0</v>
      </c>
      <c r="CG58" s="67" t="str">
        <f>IF(AND('Submission Template'!$C80="final",'Submission Template'!$O80="yes",'Submission Template'!$AB80&lt;&gt;"yes"),$D84,$CG57)</f>
        <v/>
      </c>
      <c r="CH58" s="67" t="str">
        <f>IF(AND('Submission Template'!$C80="final",'Submission Template'!$O80="yes",'Submission Template'!$AB80&lt;&gt;"yes"),$C84,$CH57)</f>
        <v/>
      </c>
      <c r="CI58" s="67" t="str">
        <f>IF(AND('Submission Template'!$C80="final",'Submission Template'!$T80="yes",'Submission Template'!$AB80&lt;&gt;"yes"),$N84,$CI57)</f>
        <v/>
      </c>
      <c r="CJ58" s="67" t="str">
        <f>IF(AND('Submission Template'!$C80="final",'Submission Template'!$T80="yes",'Submission Template'!$AB80&lt;&gt;"yes"),$M84,$CJ57)</f>
        <v/>
      </c>
      <c r="CK58" s="6"/>
      <c r="CL58" s="6"/>
    </row>
    <row r="59" spans="1:90" x14ac:dyDescent="0.2">
      <c r="A59" s="10"/>
      <c r="B59" s="84" t="str">
        <f>IF('Submission Template'!$AU$35=1,$AX59,"")</f>
        <v/>
      </c>
      <c r="C59" s="85" t="str">
        <f t="shared" si="0"/>
        <v/>
      </c>
      <c r="D59" s="186" t="str">
        <f>IF('Submission Template'!$AU$35=1,IF(AND('Submission Template'!O55="yes",'Submission Template'!BN55&lt;&gt;""),IF(AND('Submission Template'!$P$13="yes",$B59&gt;1),ROUND(AVERAGE(BD$38:BD59),2),ROUND(AVERAGE(BD$37:BD59),2)),""),"")</f>
        <v/>
      </c>
      <c r="E59" s="86" t="str">
        <f>IF('Submission Template'!$AU$35=1,IF($AO59&gt;1,IF(AND('Submission Template'!O55&lt;&gt;"no",'Submission Template'!BN55&lt;&gt;""),IF(AND('Submission Template'!$P$13="yes",$B59&gt;1),STDEV(BD$38:BD59),STDEV(BD$37:BD59)),""),""),"")</f>
        <v/>
      </c>
      <c r="F59" s="87" t="str">
        <f>IF('Submission Template'!$AU$35=1,IF('Submission Template'!BN55&lt;&gt;"",G58,""),"")</f>
        <v/>
      </c>
      <c r="G59" s="87" t="str">
        <f>IF(AND('Submission Template'!$AU$35=1,'Submission Template'!$C55&lt;&gt;""),IF(OR($AO59=1,$AO59=0),0,IF('Submission Template'!$C55="initial",$G58,IF('Submission Template'!O55="yes",MAX(($F59+'Submission Template'!BN55-('Submission Template'!K$27+0.25*$E59)),0),$G58))),"")</f>
        <v/>
      </c>
      <c r="H59" s="87" t="str">
        <f t="shared" si="10"/>
        <v/>
      </c>
      <c r="I59" s="88" t="str">
        <f t="shared" si="11"/>
        <v/>
      </c>
      <c r="J59" s="88" t="str">
        <f t="shared" si="12"/>
        <v/>
      </c>
      <c r="K59" s="89" t="str">
        <f>IF(G59&lt;&gt;"",IF($BA59=1,IF(AND(J59&lt;&gt;1,I59=1,D59&lt;='Submission Template'!K$27),1,0),K58),"")</f>
        <v/>
      </c>
      <c r="L59" s="84" t="str">
        <f>IF('Submission Template'!$AV$35=1,$AY59,"")</f>
        <v/>
      </c>
      <c r="M59" s="85" t="str">
        <f t="shared" si="1"/>
        <v/>
      </c>
      <c r="N59" s="186" t="str">
        <f>IF('Submission Template'!$AV$35=1,IF(AND('Submission Template'!T55="yes",'Submission Template'!BS55&lt;&gt;""),IF(AND('Submission Template'!$P$13="yes",$L59&gt;1),ROUND(AVERAGE(BE$38:BE59),2),ROUND(AVERAGE(BE$37:BE59),2)),""),"")</f>
        <v/>
      </c>
      <c r="O59" s="86" t="str">
        <f>IF('Submission Template'!$AV$35=1,IF($AP59&gt;1,IF(AND('Submission Template'!T55&lt;&gt;"no",'Submission Template'!BS55&lt;&gt;""),IF(AND('Submission Template'!$P$13="yes",$L59&gt;1),STDEV(BE$38:BE59),STDEV(BE$37:BE59)),""),""),"")</f>
        <v/>
      </c>
      <c r="P59" s="87" t="str">
        <f>IF('Submission Template'!$AV$35=1,IF('Submission Template'!BS55&lt;&gt;"",Q58,""),"")</f>
        <v/>
      </c>
      <c r="Q59" s="87" t="str">
        <f>IF(AND('Submission Template'!$AV$35=1,'Submission Template'!$C55&lt;&gt;""),IF(OR($AP59=1,$AP59=0),0,IF('Submission Template'!$C55="initial",$Q58,IF('Submission Template'!T55="yes",MAX(($P59+'Submission Template'!BS55-('Submission Template'!P$27+0.25*$O59)),0),$Q58))),"")</f>
        <v/>
      </c>
      <c r="R59" s="87" t="str">
        <f t="shared" si="6"/>
        <v/>
      </c>
      <c r="S59" s="88" t="str">
        <f t="shared" si="7"/>
        <v/>
      </c>
      <c r="T59" s="88" t="str">
        <f t="shared" si="8"/>
        <v/>
      </c>
      <c r="U59" s="89" t="str">
        <f>IF(Q59&lt;&gt;"",IF($BB59=1,IF(AND(T59&lt;&gt;1,S59=1,N59&lt;='Submission Template'!P$27),1,0),U58),"")</f>
        <v/>
      </c>
      <c r="AF59" s="145"/>
      <c r="AG59" s="146" t="str">
        <f>IF(AND(OR('Submission Template'!O55="yes",'Submission Template'!T55="yes"),'Submission Template'!AB55="yes"),"Test cannot be invalid AND included in CumSum",IF(OR(AND($Q59&gt;$R59,$N59&lt;&gt;""),AND($G59&gt;H59,$D59&lt;&gt;"")),"Warning:  CumSum statistic exceeds the Action Limit.",""))</f>
        <v/>
      </c>
      <c r="AH59" s="19"/>
      <c r="AI59" s="19"/>
      <c r="AJ59" s="19"/>
      <c r="AK59" s="147"/>
      <c r="AL59" s="192"/>
      <c r="AM59" s="6"/>
      <c r="AN59" s="6"/>
      <c r="AO59" s="6" t="str">
        <f t="shared" si="9"/>
        <v/>
      </c>
      <c r="AP59" s="6" t="str">
        <f t="shared" si="9"/>
        <v/>
      </c>
      <c r="AQ59" s="24"/>
      <c r="AR59" s="26">
        <f>IF(AND('Submission Template'!BN55&lt;&gt;"",'Submission Template'!K$27&lt;&gt;"",'Submission Template'!O55&lt;&gt;""),1,0)</f>
        <v>0</v>
      </c>
      <c r="AS59" s="26">
        <f>IF(AND('Submission Template'!BS55&lt;&gt;"",'Submission Template'!P$27&lt;&gt;"",'Submission Template'!T55&lt;&gt;""),1,0)</f>
        <v>0</v>
      </c>
      <c r="AT59" s="26"/>
      <c r="AU59" s="26" t="str">
        <f t="shared" si="2"/>
        <v/>
      </c>
      <c r="AV59" s="26" t="str">
        <f t="shared" si="3"/>
        <v/>
      </c>
      <c r="AW59" s="26"/>
      <c r="AX59" s="26" t="str">
        <f>IF('Submission Template'!$C55&lt;&gt;"",IF('Submission Template'!BN55&lt;&gt;"",IF('Submission Template'!O55="yes",AX58+1,AX58),AX58),"")</f>
        <v/>
      </c>
      <c r="AY59" s="26" t="str">
        <f>IF('Submission Template'!$C55&lt;&gt;"",IF('Submission Template'!BS55&lt;&gt;"",IF('Submission Template'!T55="yes",AY58+1,AY58),AY58),"")</f>
        <v/>
      </c>
      <c r="AZ59" s="26"/>
      <c r="BA59" s="26" t="str">
        <f>IF('Submission Template'!BN55&lt;&gt;"",IF('Submission Template'!O55="yes",1,0),"")</f>
        <v/>
      </c>
      <c r="BB59" s="26" t="str">
        <f>IF('Submission Template'!BS55&lt;&gt;"",IF('Submission Template'!T55="yes",1,0),"")</f>
        <v/>
      </c>
      <c r="BC59" s="26"/>
      <c r="BD59" s="26" t="str">
        <f>IF(AND('Submission Template'!O55="yes",'Submission Template'!BN55&lt;&gt;""),'Submission Template'!BN55,"")</f>
        <v/>
      </c>
      <c r="BE59" s="26" t="str">
        <f>IF(AND('Submission Template'!T55="yes",'Submission Template'!BS55&lt;&gt;""),'Submission Template'!BS55,"")</f>
        <v/>
      </c>
      <c r="BF59" s="26"/>
      <c r="BG59" s="26"/>
      <c r="BH59" s="26">
        <f t="shared" si="5"/>
        <v>22</v>
      </c>
      <c r="BI59" s="28">
        <v>1.72</v>
      </c>
      <c r="BJ59" s="26"/>
      <c r="BK59" s="42" t="str">
        <f>IF('Submission Template'!$AU$35=1,IF(AND('Submission Template'!O55="yes",$AO59&gt;1,'Submission Template'!BN55&lt;&gt;""),ROUND((($AU59*$E59)/($D59-'Submission Template'!K$27))^2+1,1),""),"")</f>
        <v/>
      </c>
      <c r="BL59" s="42" t="str">
        <f>IF('Submission Template'!$AV$35=1,IF(AND('Submission Template'!T55="yes",$AP59&gt;1,'Submission Template'!BS55&lt;&gt;""),ROUND((($AV59*$O59)/($N59-'Submission Template'!P$27))^2+1,1),""),"")</f>
        <v/>
      </c>
      <c r="BM59" s="57">
        <f t="shared" si="4"/>
        <v>5</v>
      </c>
      <c r="BN59" s="6"/>
      <c r="BO59" s="6"/>
      <c r="BP59" s="6"/>
      <c r="BQ59" s="6"/>
      <c r="BR59" s="6"/>
      <c r="BS59" s="6"/>
      <c r="BT59" s="6"/>
      <c r="BU59" s="6"/>
      <c r="BV59" s="6"/>
      <c r="BW59" s="6"/>
      <c r="BX59" s="6"/>
      <c r="BY59" s="6"/>
      <c r="BZ59" s="6"/>
      <c r="CA59" s="67"/>
      <c r="CB59" s="67"/>
      <c r="CC59" s="67"/>
      <c r="CD59" s="67"/>
      <c r="CE59" s="67"/>
      <c r="CF59" s="67">
        <f>IF(AND('Submission Template'!C81="final",'Submission Template'!AB81="yes"),1,0)</f>
        <v>0</v>
      </c>
      <c r="CG59" s="67" t="str">
        <f>IF(AND('Submission Template'!$C81="final",'Submission Template'!$O81="yes",'Submission Template'!$AB81&lt;&gt;"yes"),$D85,$CG58)</f>
        <v/>
      </c>
      <c r="CH59" s="67" t="str">
        <f>IF(AND('Submission Template'!$C81="final",'Submission Template'!$O81="yes",'Submission Template'!$AB81&lt;&gt;"yes"),$C85,$CH58)</f>
        <v/>
      </c>
      <c r="CI59" s="67" t="str">
        <f>IF(AND('Submission Template'!$C81="final",'Submission Template'!$T81="yes",'Submission Template'!$AB81&lt;&gt;"yes"),$N85,$CI58)</f>
        <v/>
      </c>
      <c r="CJ59" s="67" t="str">
        <f>IF(AND('Submission Template'!$C81="final",'Submission Template'!$T81="yes",'Submission Template'!$AB81&lt;&gt;"yes"),$M85,$CJ58)</f>
        <v/>
      </c>
      <c r="CK59" s="6"/>
      <c r="CL59" s="6"/>
    </row>
    <row r="60" spans="1:90" x14ac:dyDescent="0.2">
      <c r="A60" s="10"/>
      <c r="B60" s="84" t="str">
        <f>IF('Submission Template'!$AU$35=1,$AX60,"")</f>
        <v/>
      </c>
      <c r="C60" s="85" t="str">
        <f t="shared" si="0"/>
        <v/>
      </c>
      <c r="D60" s="186" t="str">
        <f>IF('Submission Template'!$AU$35=1,IF(AND('Submission Template'!O56="yes",'Submission Template'!BN56&lt;&gt;""),IF(AND('Submission Template'!$P$13="yes",$B60&gt;1),ROUND(AVERAGE(BD$38:BD60),2),ROUND(AVERAGE(BD$37:BD60),2)),""),"")</f>
        <v/>
      </c>
      <c r="E60" s="86" t="str">
        <f>IF('Submission Template'!$AU$35=1,IF($AO60&gt;1,IF(AND('Submission Template'!O56&lt;&gt;"no",'Submission Template'!BN56&lt;&gt;""),IF(AND('Submission Template'!$P$13="yes",$B60&gt;1),STDEV(BD$38:BD60),STDEV(BD$37:BD60)),""),""),"")</f>
        <v/>
      </c>
      <c r="F60" s="87" t="str">
        <f>IF('Submission Template'!$AU$35=1,IF('Submission Template'!BN56&lt;&gt;"",G59,""),"")</f>
        <v/>
      </c>
      <c r="G60" s="87" t="str">
        <f>IF(AND('Submission Template'!$AU$35=1,'Submission Template'!$C56&lt;&gt;""),IF(OR($AO60=1,$AO60=0),0,IF('Submission Template'!$C56="initial",$G59,IF('Submission Template'!O56="yes",MAX(($F60+'Submission Template'!BN56-('Submission Template'!K$27+0.25*$E60)),0),$G59))),"")</f>
        <v/>
      </c>
      <c r="H60" s="87" t="str">
        <f t="shared" si="10"/>
        <v/>
      </c>
      <c r="I60" s="88" t="str">
        <f t="shared" si="11"/>
        <v/>
      </c>
      <c r="J60" s="88" t="str">
        <f t="shared" si="12"/>
        <v/>
      </c>
      <c r="K60" s="89" t="str">
        <f>IF(G60&lt;&gt;"",IF($BA60=1,IF(AND(J60&lt;&gt;1,I60=1,D60&lt;='Submission Template'!K$27),1,0),K59),"")</f>
        <v/>
      </c>
      <c r="L60" s="84" t="str">
        <f>IF('Submission Template'!$AV$35=1,$AY60,"")</f>
        <v/>
      </c>
      <c r="M60" s="85" t="str">
        <f t="shared" si="1"/>
        <v/>
      </c>
      <c r="N60" s="186" t="str">
        <f>IF('Submission Template'!$AV$35=1,IF(AND('Submission Template'!T56="yes",'Submission Template'!BS56&lt;&gt;""),IF(AND('Submission Template'!$P$13="yes",$L60&gt;1),ROUND(AVERAGE(BE$38:BE60),2),ROUND(AVERAGE(BE$37:BE60),2)),""),"")</f>
        <v/>
      </c>
      <c r="O60" s="86" t="str">
        <f>IF('Submission Template'!$AV$35=1,IF($AP60&gt;1,IF(AND('Submission Template'!T56&lt;&gt;"no",'Submission Template'!BS56&lt;&gt;""),IF(AND('Submission Template'!$P$13="yes",$L60&gt;1),STDEV(BE$38:BE60),STDEV(BE$37:BE60)),""),""),"")</f>
        <v/>
      </c>
      <c r="P60" s="87" t="str">
        <f>IF('Submission Template'!$AV$35=1,IF('Submission Template'!BS56&lt;&gt;"",Q59,""),"")</f>
        <v/>
      </c>
      <c r="Q60" s="87" t="str">
        <f>IF(AND('Submission Template'!$AV$35=1,'Submission Template'!$C56&lt;&gt;""),IF(OR($AP60=1,$AP60=0),0,IF('Submission Template'!$C56="initial",$Q59,IF('Submission Template'!T56="yes",MAX(($P60+'Submission Template'!BS56-('Submission Template'!P$27+0.25*$O60)),0),$Q59))),"")</f>
        <v/>
      </c>
      <c r="R60" s="87" t="str">
        <f t="shared" si="6"/>
        <v/>
      </c>
      <c r="S60" s="88" t="str">
        <f t="shared" si="7"/>
        <v/>
      </c>
      <c r="T60" s="88" t="str">
        <f t="shared" si="8"/>
        <v/>
      </c>
      <c r="U60" s="89" t="str">
        <f>IF(Q60&lt;&gt;"",IF($BB60=1,IF(AND(T60&lt;&gt;1,S60=1,N60&lt;='Submission Template'!P$27),1,0),U59),"")</f>
        <v/>
      </c>
      <c r="AF60" s="145"/>
      <c r="AG60" s="146" t="str">
        <f>IF(AND(OR('Submission Template'!O56="yes",'Submission Template'!T56="yes"),'Submission Template'!AB56="yes"),"Test cannot be invalid AND included in CumSum",IF(OR(AND($Q60&gt;$R60,$N60&lt;&gt;""),AND($G60&gt;H60,$D60&lt;&gt;"")),"Warning:  CumSum statistic exceeds the Action Limit.",""))</f>
        <v/>
      </c>
      <c r="AH60" s="19"/>
      <c r="AI60" s="19"/>
      <c r="AJ60" s="19"/>
      <c r="AK60" s="147"/>
      <c r="AL60" s="192"/>
      <c r="AM60" s="6"/>
      <c r="AN60" s="6"/>
      <c r="AO60" s="6" t="str">
        <f t="shared" si="9"/>
        <v/>
      </c>
      <c r="AP60" s="6" t="str">
        <f t="shared" si="9"/>
        <v/>
      </c>
      <c r="AQ60" s="24"/>
      <c r="AR60" s="26">
        <f>IF(AND('Submission Template'!BN56&lt;&gt;"",'Submission Template'!K$27&lt;&gt;"",'Submission Template'!O56&lt;&gt;""),1,0)</f>
        <v>0</v>
      </c>
      <c r="AS60" s="26">
        <f>IF(AND('Submission Template'!BS56&lt;&gt;"",'Submission Template'!P$27&lt;&gt;"",'Submission Template'!T56&lt;&gt;""),1,0)</f>
        <v>0</v>
      </c>
      <c r="AT60" s="26"/>
      <c r="AU60" s="26" t="str">
        <f t="shared" si="2"/>
        <v/>
      </c>
      <c r="AV60" s="26" t="str">
        <f t="shared" si="3"/>
        <v/>
      </c>
      <c r="AW60" s="26"/>
      <c r="AX60" s="26" t="str">
        <f>IF('Submission Template'!$C56&lt;&gt;"",IF('Submission Template'!BN56&lt;&gt;"",IF('Submission Template'!O56="yes",AX59+1,AX59),AX59),"")</f>
        <v/>
      </c>
      <c r="AY60" s="26" t="str">
        <f>IF('Submission Template'!$C56&lt;&gt;"",IF('Submission Template'!BS56&lt;&gt;"",IF('Submission Template'!T56="yes",AY59+1,AY59),AY59),"")</f>
        <v/>
      </c>
      <c r="AZ60" s="26"/>
      <c r="BA60" s="26" t="str">
        <f>IF('Submission Template'!BN56&lt;&gt;"",IF('Submission Template'!O56="yes",1,0),"")</f>
        <v/>
      </c>
      <c r="BB60" s="26" t="str">
        <f>IF('Submission Template'!BS56&lt;&gt;"",IF('Submission Template'!T56="yes",1,0),"")</f>
        <v/>
      </c>
      <c r="BC60" s="26"/>
      <c r="BD60" s="26" t="str">
        <f>IF(AND('Submission Template'!O56="yes",'Submission Template'!BN56&lt;&gt;""),'Submission Template'!BN56,"")</f>
        <v/>
      </c>
      <c r="BE60" s="26" t="str">
        <f>IF(AND('Submission Template'!T56="yes",'Submission Template'!BS56&lt;&gt;""),'Submission Template'!BS56,"")</f>
        <v/>
      </c>
      <c r="BF60" s="26"/>
      <c r="BG60" s="26"/>
      <c r="BH60" s="26">
        <f t="shared" si="5"/>
        <v>23</v>
      </c>
      <c r="BI60" s="28">
        <v>1.72</v>
      </c>
      <c r="BJ60" s="26"/>
      <c r="BK60" s="42" t="str">
        <f>IF('Submission Template'!$AU$35=1,IF(AND('Submission Template'!O56="yes",$AO60&gt;1,'Submission Template'!BN56&lt;&gt;""),ROUND((($AU60*$E60)/($D60-'Submission Template'!K$27))^2+1,1),""),"")</f>
        <v/>
      </c>
      <c r="BL60" s="42" t="str">
        <f>IF('Submission Template'!$AV$35=1,IF(AND('Submission Template'!T56="yes",$AP60&gt;1,'Submission Template'!BS56&lt;&gt;""),ROUND((($AV60*$O60)/($N60-'Submission Template'!P$27))^2+1,1),""),"")</f>
        <v/>
      </c>
      <c r="BM60" s="57">
        <f t="shared" si="4"/>
        <v>5</v>
      </c>
      <c r="BN60" s="6"/>
      <c r="BO60" s="6"/>
      <c r="BP60" s="6"/>
      <c r="BQ60" s="6"/>
      <c r="BR60" s="6"/>
      <c r="BS60" s="6"/>
      <c r="BT60" s="6"/>
      <c r="BU60" s="6"/>
      <c r="BV60" s="6"/>
      <c r="BW60" s="6"/>
      <c r="BX60" s="6"/>
      <c r="BY60" s="6"/>
      <c r="BZ60" s="6"/>
      <c r="CA60" s="67"/>
      <c r="CB60" s="67"/>
      <c r="CC60" s="67"/>
      <c r="CD60" s="67"/>
      <c r="CE60" s="67"/>
      <c r="CF60" s="67">
        <f>IF(AND('Submission Template'!C82="final",'Submission Template'!AB82="yes"),1,0)</f>
        <v>0</v>
      </c>
      <c r="CG60" s="67" t="str">
        <f>IF(AND('Submission Template'!$C82="final",'Submission Template'!$O82="yes",'Submission Template'!$AB82&lt;&gt;"yes"),$D86,$CG59)</f>
        <v/>
      </c>
      <c r="CH60" s="67" t="str">
        <f>IF(AND('Submission Template'!$C82="final",'Submission Template'!$O82="yes",'Submission Template'!$AB82&lt;&gt;"yes"),$C86,$CH59)</f>
        <v/>
      </c>
      <c r="CI60" s="67" t="str">
        <f>IF(AND('Submission Template'!$C82="final",'Submission Template'!$T82="yes",'Submission Template'!$AB82&lt;&gt;"yes"),$N86,$CI59)</f>
        <v/>
      </c>
      <c r="CJ60" s="67" t="str">
        <f>IF(AND('Submission Template'!$C82="final",'Submission Template'!$T82="yes",'Submission Template'!$AB82&lt;&gt;"yes"),$M86,$CJ59)</f>
        <v/>
      </c>
      <c r="CK60" s="6"/>
      <c r="CL60" s="6"/>
    </row>
    <row r="61" spans="1:90" x14ac:dyDescent="0.2">
      <c r="A61" s="10"/>
      <c r="B61" s="84" t="str">
        <f>IF('Submission Template'!$AU$35=1,$AX61,"")</f>
        <v/>
      </c>
      <c r="C61" s="85" t="str">
        <f t="shared" si="0"/>
        <v/>
      </c>
      <c r="D61" s="186" t="str">
        <f>IF('Submission Template'!$AU$35=1,IF(AND('Submission Template'!O57="yes",'Submission Template'!BN57&lt;&gt;""),IF(AND('Submission Template'!$P$13="yes",$B61&gt;1),ROUND(AVERAGE(BD$38:BD61),2),ROUND(AVERAGE(BD$37:BD61),2)),""),"")</f>
        <v/>
      </c>
      <c r="E61" s="86" t="str">
        <f>IF('Submission Template'!$AU$35=1,IF($AO61&gt;1,IF(AND('Submission Template'!O57&lt;&gt;"no",'Submission Template'!BN57&lt;&gt;""),IF(AND('Submission Template'!$P$13="yes",$B61&gt;1),STDEV(BD$38:BD61),STDEV(BD$37:BD61)),""),""),"")</f>
        <v/>
      </c>
      <c r="F61" s="87" t="str">
        <f>IF('Submission Template'!$AU$35=1,IF('Submission Template'!BN57&lt;&gt;"",G60,""),"")</f>
        <v/>
      </c>
      <c r="G61" s="87" t="str">
        <f>IF(AND('Submission Template'!$AU$35=1,'Submission Template'!$C57&lt;&gt;""),IF(OR($AO61=1,$AO61=0),0,IF('Submission Template'!$C57="initial",$G60,IF('Submission Template'!O57="yes",MAX(($F61+'Submission Template'!BN57-('Submission Template'!K$27+0.25*$E61)),0),$G60))),"")</f>
        <v/>
      </c>
      <c r="H61" s="87" t="str">
        <f t="shared" si="10"/>
        <v/>
      </c>
      <c r="I61" s="88" t="str">
        <f t="shared" si="11"/>
        <v/>
      </c>
      <c r="J61" s="88" t="str">
        <f t="shared" si="12"/>
        <v/>
      </c>
      <c r="K61" s="89" t="str">
        <f>IF(G61&lt;&gt;"",IF($BA61=1,IF(AND(J61&lt;&gt;1,I61=1,D61&lt;='Submission Template'!K$27),1,0),K60),"")</f>
        <v/>
      </c>
      <c r="L61" s="84" t="str">
        <f>IF('Submission Template'!$AV$35=1,$AY61,"")</f>
        <v/>
      </c>
      <c r="M61" s="85" t="str">
        <f t="shared" si="1"/>
        <v/>
      </c>
      <c r="N61" s="186" t="str">
        <f>IF('Submission Template'!$AV$35=1,IF(AND('Submission Template'!T57="yes",'Submission Template'!BS57&lt;&gt;""),IF(AND('Submission Template'!$P$13="yes",$L61&gt;1),ROUND(AVERAGE(BE$38:BE61),2),ROUND(AVERAGE(BE$37:BE61),2)),""),"")</f>
        <v/>
      </c>
      <c r="O61" s="86" t="str">
        <f>IF('Submission Template'!$AV$35=1,IF($AP61&gt;1,IF(AND('Submission Template'!T57&lt;&gt;"no",'Submission Template'!BS57&lt;&gt;""),IF(AND('Submission Template'!$P$13="yes",$L61&gt;1),STDEV(BE$38:BE61),STDEV(BE$37:BE61)),""),""),"")</f>
        <v/>
      </c>
      <c r="P61" s="87" t="str">
        <f>IF('Submission Template'!$AV$35=1,IF('Submission Template'!BS57&lt;&gt;"",Q60,""),"")</f>
        <v/>
      </c>
      <c r="Q61" s="87" t="str">
        <f>IF(AND('Submission Template'!$AV$35=1,'Submission Template'!$C57&lt;&gt;""),IF(OR($AP61=1,$AP61=0),0,IF('Submission Template'!$C57="initial",$Q60,IF('Submission Template'!T57="yes",MAX(($P61+'Submission Template'!BS57-('Submission Template'!P$27+0.25*$O61)),0),$Q60))),"")</f>
        <v/>
      </c>
      <c r="R61" s="87" t="str">
        <f t="shared" si="6"/>
        <v/>
      </c>
      <c r="S61" s="88" t="str">
        <f t="shared" si="7"/>
        <v/>
      </c>
      <c r="T61" s="88" t="str">
        <f t="shared" si="8"/>
        <v/>
      </c>
      <c r="U61" s="89" t="str">
        <f>IF(Q61&lt;&gt;"",IF($BB61=1,IF(AND(T61&lt;&gt;1,S61=1,N61&lt;='Submission Template'!P$27),1,0),U60),"")</f>
        <v/>
      </c>
      <c r="AF61" s="145"/>
      <c r="AG61" s="146" t="str">
        <f>IF(AND(OR('Submission Template'!O57="yes",'Submission Template'!T57="yes"),'Submission Template'!AB57="yes"),"Test cannot be invalid AND included in CumSum",IF(OR(AND($Q61&gt;$R61,$N61&lt;&gt;""),AND($G61&gt;H61,$D61&lt;&gt;"")),"Warning:  CumSum statistic exceeds the Action Limit.",""))</f>
        <v/>
      </c>
      <c r="AH61" s="19"/>
      <c r="AI61" s="19"/>
      <c r="AJ61" s="19"/>
      <c r="AK61" s="147"/>
      <c r="AL61" s="192"/>
      <c r="AM61" s="6"/>
      <c r="AN61" s="6"/>
      <c r="AO61" s="6" t="str">
        <f t="shared" si="9"/>
        <v/>
      </c>
      <c r="AP61" s="6" t="str">
        <f t="shared" si="9"/>
        <v/>
      </c>
      <c r="AQ61" s="24"/>
      <c r="AR61" s="26">
        <f>IF(AND('Submission Template'!BN57&lt;&gt;"",'Submission Template'!K$27&lt;&gt;"",'Submission Template'!O57&lt;&gt;""),1,0)</f>
        <v>0</v>
      </c>
      <c r="AS61" s="26">
        <f>IF(AND('Submission Template'!BS57&lt;&gt;"",'Submission Template'!P$27&lt;&gt;"",'Submission Template'!T57&lt;&gt;""),1,0)</f>
        <v>0</v>
      </c>
      <c r="AT61" s="26"/>
      <c r="AU61" s="26" t="str">
        <f t="shared" si="2"/>
        <v/>
      </c>
      <c r="AV61" s="26" t="str">
        <f t="shared" si="3"/>
        <v/>
      </c>
      <c r="AW61" s="26"/>
      <c r="AX61" s="26" t="str">
        <f>IF('Submission Template'!$C57&lt;&gt;"",IF('Submission Template'!BN57&lt;&gt;"",IF('Submission Template'!O57="yes",AX60+1,AX60),AX60),"")</f>
        <v/>
      </c>
      <c r="AY61" s="26" t="str">
        <f>IF('Submission Template'!$C57&lt;&gt;"",IF('Submission Template'!BS57&lt;&gt;"",IF('Submission Template'!T57="yes",AY60+1,AY60),AY60),"")</f>
        <v/>
      </c>
      <c r="AZ61" s="26"/>
      <c r="BA61" s="26" t="str">
        <f>IF('Submission Template'!BN57&lt;&gt;"",IF('Submission Template'!O57="yes",1,0),"")</f>
        <v/>
      </c>
      <c r="BB61" s="26" t="str">
        <f>IF('Submission Template'!BS57&lt;&gt;"",IF('Submission Template'!T57="yes",1,0),"")</f>
        <v/>
      </c>
      <c r="BC61" s="26"/>
      <c r="BD61" s="26" t="str">
        <f>IF(AND('Submission Template'!O57="yes",'Submission Template'!BN57&lt;&gt;""),'Submission Template'!BN57,"")</f>
        <v/>
      </c>
      <c r="BE61" s="26" t="str">
        <f>IF(AND('Submission Template'!T57="yes",'Submission Template'!BS57&lt;&gt;""),'Submission Template'!BS57,"")</f>
        <v/>
      </c>
      <c r="BF61" s="26"/>
      <c r="BG61" s="26"/>
      <c r="BH61" s="26">
        <f t="shared" si="5"/>
        <v>24</v>
      </c>
      <c r="BI61" s="28">
        <v>1.71</v>
      </c>
      <c r="BJ61" s="26"/>
      <c r="BK61" s="42" t="str">
        <f>IF('Submission Template'!$AU$35=1,IF(AND('Submission Template'!O57="yes",$AO61&gt;1,'Submission Template'!BN57&lt;&gt;""),ROUND((($AU61*$E61)/($D61-'Submission Template'!K$27))^2+1,1),""),"")</f>
        <v/>
      </c>
      <c r="BL61" s="42" t="str">
        <f>IF('Submission Template'!$AV$35=1,IF(AND('Submission Template'!T57="yes",$AP61&gt;1,'Submission Template'!BS57&lt;&gt;""),ROUND((($AV61*$O61)/($N61-'Submission Template'!P$27))^2+1,1),""),"")</f>
        <v/>
      </c>
      <c r="BM61" s="57">
        <f t="shared" si="4"/>
        <v>5</v>
      </c>
      <c r="BN61" s="6"/>
      <c r="BO61" s="6"/>
      <c r="BP61" s="6"/>
      <c r="BQ61" s="6"/>
      <c r="BR61" s="6"/>
      <c r="BS61" s="6"/>
      <c r="BT61" s="6"/>
      <c r="BU61" s="6"/>
      <c r="BV61" s="6"/>
      <c r="BW61" s="6"/>
      <c r="BX61" s="6"/>
      <c r="BY61" s="6"/>
      <c r="BZ61" s="6"/>
      <c r="CA61" s="67"/>
      <c r="CB61" s="67"/>
      <c r="CC61" s="67"/>
      <c r="CD61" s="67"/>
      <c r="CE61" s="67"/>
      <c r="CF61" s="67">
        <f>IF(AND('Submission Template'!C83="final",'Submission Template'!AB83="yes"),1,0)</f>
        <v>0</v>
      </c>
      <c r="CG61" s="67" t="str">
        <f>IF(AND('Submission Template'!$C83="final",'Submission Template'!$O83="yes",'Submission Template'!$AB83&lt;&gt;"yes"),$D87,$CG60)</f>
        <v/>
      </c>
      <c r="CH61" s="67" t="str">
        <f>IF(AND('Submission Template'!$C83="final",'Submission Template'!$O83="yes",'Submission Template'!$AB83&lt;&gt;"yes"),$C87,$CH60)</f>
        <v/>
      </c>
      <c r="CI61" s="67" t="str">
        <f>IF(AND('Submission Template'!$C83="final",'Submission Template'!$T83="yes",'Submission Template'!$AB83&lt;&gt;"yes"),$N87,$CI60)</f>
        <v/>
      </c>
      <c r="CJ61" s="67" t="str">
        <f>IF(AND('Submission Template'!$C83="final",'Submission Template'!$T83="yes",'Submission Template'!$AB83&lt;&gt;"yes"),$M87,$CJ60)</f>
        <v/>
      </c>
      <c r="CK61" s="6"/>
      <c r="CL61" s="6"/>
    </row>
    <row r="62" spans="1:90" x14ac:dyDescent="0.2">
      <c r="A62" s="10"/>
      <c r="B62" s="84" t="str">
        <f>IF('Submission Template'!$AU$35=1,$AX62,"")</f>
        <v/>
      </c>
      <c r="C62" s="85" t="str">
        <f t="shared" si="0"/>
        <v/>
      </c>
      <c r="D62" s="186" t="str">
        <f>IF('Submission Template'!$AU$35=1,IF(AND('Submission Template'!O58="yes",'Submission Template'!BN58&lt;&gt;""),IF(AND('Submission Template'!$P$13="yes",$B62&gt;1),ROUND(AVERAGE(BD$38:BD62),2),ROUND(AVERAGE(BD$37:BD62),2)),""),"")</f>
        <v/>
      </c>
      <c r="E62" s="86" t="str">
        <f>IF('Submission Template'!$AU$35=1,IF($AO62&gt;1,IF(AND('Submission Template'!O58&lt;&gt;"no",'Submission Template'!BN58&lt;&gt;""),IF(AND('Submission Template'!$P$13="yes",$B62&gt;1),STDEV(BD$38:BD62),STDEV(BD$37:BD62)),""),""),"")</f>
        <v/>
      </c>
      <c r="F62" s="87" t="str">
        <f>IF('Submission Template'!$AU$35=1,IF('Submission Template'!BN58&lt;&gt;"",G61,""),"")</f>
        <v/>
      </c>
      <c r="G62" s="87" t="str">
        <f>IF(AND('Submission Template'!$AU$35=1,'Submission Template'!$C58&lt;&gt;""),IF(OR($AO62=1,$AO62=0),0,IF('Submission Template'!$C58="initial",$G61,IF('Submission Template'!O58="yes",MAX(($F62+'Submission Template'!BN58-('Submission Template'!K$27+0.25*$E62)),0),$G61))),"")</f>
        <v/>
      </c>
      <c r="H62" s="87" t="str">
        <f t="shared" si="10"/>
        <v/>
      </c>
      <c r="I62" s="88" t="str">
        <f t="shared" si="11"/>
        <v/>
      </c>
      <c r="J62" s="88" t="str">
        <f t="shared" si="12"/>
        <v/>
      </c>
      <c r="K62" s="89" t="str">
        <f>IF(G62&lt;&gt;"",IF($BA62=1,IF(AND(J62&lt;&gt;1,I62=1,D62&lt;='Submission Template'!K$27),1,0),K61),"")</f>
        <v/>
      </c>
      <c r="L62" s="84" t="str">
        <f>IF('Submission Template'!$AV$35=1,$AY62,"")</f>
        <v/>
      </c>
      <c r="M62" s="85" t="str">
        <f t="shared" si="1"/>
        <v/>
      </c>
      <c r="N62" s="186" t="str">
        <f>IF('Submission Template'!$AV$35=1,IF(AND('Submission Template'!T58="yes",'Submission Template'!BS58&lt;&gt;""),IF(AND('Submission Template'!$P$13="yes",$L62&gt;1),ROUND(AVERAGE(BE$38:BE62),2),ROUND(AVERAGE(BE$37:BE62),2)),""),"")</f>
        <v/>
      </c>
      <c r="O62" s="86" t="str">
        <f>IF('Submission Template'!$AV$35=1,IF($AP62&gt;1,IF(AND('Submission Template'!T58&lt;&gt;"no",'Submission Template'!BS58&lt;&gt;""),IF(AND('Submission Template'!$P$13="yes",$L62&gt;1),STDEV(BE$38:BE62),STDEV(BE$37:BE62)),""),""),"")</f>
        <v/>
      </c>
      <c r="P62" s="87" t="str">
        <f>IF('Submission Template'!$AV$35=1,IF('Submission Template'!BS58&lt;&gt;"",Q61,""),"")</f>
        <v/>
      </c>
      <c r="Q62" s="87" t="str">
        <f>IF(AND('Submission Template'!$AV$35=1,'Submission Template'!$C58&lt;&gt;""),IF(OR($AP62=1,$AP62=0),0,IF('Submission Template'!$C58="initial",$Q61,IF('Submission Template'!T58="yes",MAX(($P62+'Submission Template'!BS58-('Submission Template'!P$27+0.25*$O62)),0),$Q61))),"")</f>
        <v/>
      </c>
      <c r="R62" s="87" t="str">
        <f t="shared" si="6"/>
        <v/>
      </c>
      <c r="S62" s="88" t="str">
        <f t="shared" si="7"/>
        <v/>
      </c>
      <c r="T62" s="88" t="str">
        <f t="shared" si="8"/>
        <v/>
      </c>
      <c r="U62" s="89" t="str">
        <f>IF(Q62&lt;&gt;"",IF($BB62=1,IF(AND(T62&lt;&gt;1,S62=1,N62&lt;='Submission Template'!P$27),1,0),U61),"")</f>
        <v/>
      </c>
      <c r="AF62" s="145"/>
      <c r="AG62" s="146" t="str">
        <f>IF(AND(OR('Submission Template'!O58="yes",'Submission Template'!T58="yes"),'Submission Template'!AB58="yes"),"Test cannot be invalid AND included in CumSum",IF(OR(AND($Q62&gt;$R62,$N62&lt;&gt;""),AND($G62&gt;H62,$D62&lt;&gt;"")),"Warning:  CumSum statistic exceeds the Action Limit.",""))</f>
        <v/>
      </c>
      <c r="AH62" s="19"/>
      <c r="AI62" s="19"/>
      <c r="AJ62" s="19"/>
      <c r="AK62" s="147"/>
      <c r="AL62" s="192"/>
      <c r="AM62" s="6"/>
      <c r="AN62" s="6"/>
      <c r="AO62" s="6" t="str">
        <f t="shared" si="9"/>
        <v/>
      </c>
      <c r="AP62" s="6" t="str">
        <f t="shared" si="9"/>
        <v/>
      </c>
      <c r="AQ62" s="24"/>
      <c r="AR62" s="26">
        <f>IF(AND('Submission Template'!BN58&lt;&gt;"",'Submission Template'!K$27&lt;&gt;"",'Submission Template'!O58&lt;&gt;""),1,0)</f>
        <v>0</v>
      </c>
      <c r="AS62" s="26">
        <f>IF(AND('Submission Template'!BS58&lt;&gt;"",'Submission Template'!P$27&lt;&gt;"",'Submission Template'!T58&lt;&gt;""),1,0)</f>
        <v>0</v>
      </c>
      <c r="AT62" s="26"/>
      <c r="AU62" s="26" t="str">
        <f t="shared" si="2"/>
        <v/>
      </c>
      <c r="AV62" s="26" t="str">
        <f t="shared" si="3"/>
        <v/>
      </c>
      <c r="AW62" s="26"/>
      <c r="AX62" s="26" t="str">
        <f>IF('Submission Template'!$C58&lt;&gt;"",IF('Submission Template'!BN58&lt;&gt;"",IF('Submission Template'!O58="yes",AX61+1,AX61),AX61),"")</f>
        <v/>
      </c>
      <c r="AY62" s="26" t="str">
        <f>IF('Submission Template'!$C58&lt;&gt;"",IF('Submission Template'!BS58&lt;&gt;"",IF('Submission Template'!T58="yes",AY61+1,AY61),AY61),"")</f>
        <v/>
      </c>
      <c r="AZ62" s="26"/>
      <c r="BA62" s="26" t="str">
        <f>IF('Submission Template'!BN58&lt;&gt;"",IF('Submission Template'!O58="yes",1,0),"")</f>
        <v/>
      </c>
      <c r="BB62" s="26" t="str">
        <f>IF('Submission Template'!BS58&lt;&gt;"",IF('Submission Template'!T58="yes",1,0),"")</f>
        <v/>
      </c>
      <c r="BC62" s="26"/>
      <c r="BD62" s="26" t="str">
        <f>IF(AND('Submission Template'!O58="yes",'Submission Template'!BN58&lt;&gt;""),'Submission Template'!BN58,"")</f>
        <v/>
      </c>
      <c r="BE62" s="26" t="str">
        <f>IF(AND('Submission Template'!T58="yes",'Submission Template'!BS58&lt;&gt;""),'Submission Template'!BS58,"")</f>
        <v/>
      </c>
      <c r="BF62" s="26"/>
      <c r="BG62" s="26"/>
      <c r="BH62" s="26">
        <f t="shared" si="5"/>
        <v>25</v>
      </c>
      <c r="BI62" s="28">
        <v>1.71</v>
      </c>
      <c r="BJ62" s="26"/>
      <c r="BK62" s="42" t="str">
        <f>IF('Submission Template'!$AU$35=1,IF(AND('Submission Template'!O58="yes",$AO62&gt;1,'Submission Template'!BN58&lt;&gt;""),ROUND((($AU62*$E62)/($D62-'Submission Template'!K$27))^2+1,1),""),"")</f>
        <v/>
      </c>
      <c r="BL62" s="42" t="str">
        <f>IF('Submission Template'!$AV$35=1,IF(AND('Submission Template'!T58="yes",$AP62&gt;1,'Submission Template'!BS58&lt;&gt;""),ROUND((($AV62*$O62)/($N62-'Submission Template'!P$27))^2+1,1),""),"")</f>
        <v/>
      </c>
      <c r="BM62" s="57">
        <f t="shared" si="4"/>
        <v>5</v>
      </c>
      <c r="BN62" s="6"/>
      <c r="BO62" s="6"/>
      <c r="BP62" s="6"/>
      <c r="BQ62" s="6"/>
      <c r="BR62" s="6"/>
      <c r="BS62" s="6"/>
      <c r="BT62" s="6"/>
      <c r="BU62" s="6"/>
      <c r="BV62" s="6"/>
      <c r="BW62" s="6"/>
      <c r="BX62" s="6"/>
      <c r="BY62" s="6"/>
      <c r="BZ62" s="6"/>
      <c r="CA62" s="67"/>
      <c r="CB62" s="67"/>
      <c r="CC62" s="67"/>
      <c r="CD62" s="67"/>
      <c r="CE62" s="67"/>
      <c r="CF62" s="67">
        <f>IF(AND('Submission Template'!C84="final",'Submission Template'!AB84="yes"),1,0)</f>
        <v>0</v>
      </c>
      <c r="CG62" s="67" t="str">
        <f>IF(AND('Submission Template'!$C84="final",'Submission Template'!$O84="yes",'Submission Template'!$AB84&lt;&gt;"yes"),$D88,$CG61)</f>
        <v/>
      </c>
      <c r="CH62" s="67" t="str">
        <f>IF(AND('Submission Template'!$C84="final",'Submission Template'!$O84="yes",'Submission Template'!$AB84&lt;&gt;"yes"),$C88,$CH61)</f>
        <v/>
      </c>
      <c r="CI62" s="67" t="str">
        <f>IF(AND('Submission Template'!$C84="final",'Submission Template'!$T84="yes",'Submission Template'!$AB84&lt;&gt;"yes"),$N88,$CI61)</f>
        <v/>
      </c>
      <c r="CJ62" s="67" t="str">
        <f>IF(AND('Submission Template'!$C84="final",'Submission Template'!$T84="yes",'Submission Template'!$AB84&lt;&gt;"yes"),$M88,$CJ61)</f>
        <v/>
      </c>
      <c r="CK62" s="6"/>
      <c r="CL62" s="6"/>
    </row>
    <row r="63" spans="1:90" x14ac:dyDescent="0.2">
      <c r="A63" s="10"/>
      <c r="B63" s="84" t="str">
        <f>IF('Submission Template'!$AU$35=1,$AX63,"")</f>
        <v/>
      </c>
      <c r="C63" s="85" t="str">
        <f t="shared" si="0"/>
        <v/>
      </c>
      <c r="D63" s="186" t="str">
        <f>IF('Submission Template'!$AU$35=1,IF(AND('Submission Template'!O59="yes",'Submission Template'!BN59&lt;&gt;""),IF(AND('Submission Template'!$P$13="yes",$B63&gt;1),ROUND(AVERAGE(BD$38:BD63),2),ROUND(AVERAGE(BD$37:BD63),2)),""),"")</f>
        <v/>
      </c>
      <c r="E63" s="86" t="str">
        <f>IF('Submission Template'!$AU$35=1,IF($AO63&gt;1,IF(AND('Submission Template'!O59&lt;&gt;"no",'Submission Template'!BN59&lt;&gt;""),IF(AND('Submission Template'!$P$13="yes",$B63&gt;1),STDEV(BD$38:BD63),STDEV(BD$37:BD63)),""),""),"")</f>
        <v/>
      </c>
      <c r="F63" s="87" t="str">
        <f>IF('Submission Template'!$AU$35=1,IF('Submission Template'!BN59&lt;&gt;"",G62,""),"")</f>
        <v/>
      </c>
      <c r="G63" s="87" t="str">
        <f>IF(AND('Submission Template'!$AU$35=1,'Submission Template'!$C59&lt;&gt;""),IF(OR($AO63=1,$AO63=0),0,IF('Submission Template'!$C59="initial",$G62,IF('Submission Template'!O59="yes",MAX(($F63+'Submission Template'!BN59-('Submission Template'!K$27+0.25*$E63)),0),$G62))),"")</f>
        <v/>
      </c>
      <c r="H63" s="87" t="str">
        <f t="shared" si="10"/>
        <v/>
      </c>
      <c r="I63" s="88" t="str">
        <f t="shared" si="11"/>
        <v/>
      </c>
      <c r="J63" s="88" t="str">
        <f t="shared" si="12"/>
        <v/>
      </c>
      <c r="K63" s="89" t="str">
        <f>IF(G63&lt;&gt;"",IF($BA63=1,IF(AND(J63&lt;&gt;1,I63=1,D63&lt;='Submission Template'!K$27),1,0),K62),"")</f>
        <v/>
      </c>
      <c r="L63" s="84" t="str">
        <f>IF('Submission Template'!$AV$35=1,$AY63,"")</f>
        <v/>
      </c>
      <c r="M63" s="85" t="str">
        <f t="shared" si="1"/>
        <v/>
      </c>
      <c r="N63" s="186" t="str">
        <f>IF('Submission Template'!$AV$35=1,IF(AND('Submission Template'!T59="yes",'Submission Template'!BS59&lt;&gt;""),IF(AND('Submission Template'!$P$13="yes",$L63&gt;1),ROUND(AVERAGE(BE$38:BE63),2),ROUND(AVERAGE(BE$37:BE63),2)),""),"")</f>
        <v/>
      </c>
      <c r="O63" s="86" t="str">
        <f>IF('Submission Template'!$AV$35=1,IF($AP63&gt;1,IF(AND('Submission Template'!T59&lt;&gt;"no",'Submission Template'!BS59&lt;&gt;""),IF(AND('Submission Template'!$P$13="yes",$L63&gt;1),STDEV(BE$38:BE63),STDEV(BE$37:BE63)),""),""),"")</f>
        <v/>
      </c>
      <c r="P63" s="87" t="str">
        <f>IF('Submission Template'!$AV$35=1,IF('Submission Template'!BS59&lt;&gt;"",Q62,""),"")</f>
        <v/>
      </c>
      <c r="Q63" s="87" t="str">
        <f>IF(AND('Submission Template'!$AV$35=1,'Submission Template'!$C59&lt;&gt;""),IF(OR($AP63=1,$AP63=0),0,IF('Submission Template'!$C59="initial",$Q62,IF('Submission Template'!T59="yes",MAX(($P63+'Submission Template'!BS59-('Submission Template'!P$27+0.25*$O63)),0),$Q62))),"")</f>
        <v/>
      </c>
      <c r="R63" s="87" t="str">
        <f t="shared" si="6"/>
        <v/>
      </c>
      <c r="S63" s="88" t="str">
        <f t="shared" si="7"/>
        <v/>
      </c>
      <c r="T63" s="88" t="str">
        <f t="shared" si="8"/>
        <v/>
      </c>
      <c r="U63" s="89" t="str">
        <f>IF(Q63&lt;&gt;"",IF($BB63=1,IF(AND(T63&lt;&gt;1,S63=1,N63&lt;='Submission Template'!P$27),1,0),U62),"")</f>
        <v/>
      </c>
      <c r="AF63" s="145"/>
      <c r="AG63" s="146" t="str">
        <f>IF(AND(OR('Submission Template'!O59="yes",'Submission Template'!T59="yes"),'Submission Template'!AB59="yes"),"Test cannot be invalid AND included in CumSum",IF(OR(AND($Q63&gt;$R63,$N63&lt;&gt;""),AND($G63&gt;H63,$D63&lt;&gt;"")),"Warning:  CumSum statistic exceeds the Action Limit.",""))</f>
        <v/>
      </c>
      <c r="AH63" s="19"/>
      <c r="AI63" s="19"/>
      <c r="AJ63" s="19"/>
      <c r="AK63" s="147"/>
      <c r="AL63" s="192"/>
      <c r="AM63" s="6"/>
      <c r="AN63" s="6"/>
      <c r="AO63" s="6" t="str">
        <f t="shared" si="9"/>
        <v/>
      </c>
      <c r="AP63" s="6" t="str">
        <f t="shared" si="9"/>
        <v/>
      </c>
      <c r="AQ63" s="24"/>
      <c r="AR63" s="26">
        <f>IF(AND('Submission Template'!BN59&lt;&gt;"",'Submission Template'!K$27&lt;&gt;"",'Submission Template'!O59&lt;&gt;""),1,0)</f>
        <v>0</v>
      </c>
      <c r="AS63" s="26">
        <f>IF(AND('Submission Template'!BS59&lt;&gt;"",'Submission Template'!P$27&lt;&gt;"",'Submission Template'!T59&lt;&gt;""),1,0)</f>
        <v>0</v>
      </c>
      <c r="AT63" s="26"/>
      <c r="AU63" s="26" t="str">
        <f t="shared" si="2"/>
        <v/>
      </c>
      <c r="AV63" s="26" t="str">
        <f t="shared" si="3"/>
        <v/>
      </c>
      <c r="AW63" s="26"/>
      <c r="AX63" s="26" t="str">
        <f>IF('Submission Template'!$C59&lt;&gt;"",IF('Submission Template'!BN59&lt;&gt;"",IF('Submission Template'!O59="yes",AX62+1,AX62),AX62),"")</f>
        <v/>
      </c>
      <c r="AY63" s="26" t="str">
        <f>IF('Submission Template'!$C59&lt;&gt;"",IF('Submission Template'!BS59&lt;&gt;"",IF('Submission Template'!T59="yes",AY62+1,AY62),AY62),"")</f>
        <v/>
      </c>
      <c r="AZ63" s="26"/>
      <c r="BA63" s="26" t="str">
        <f>IF('Submission Template'!BN59&lt;&gt;"",IF('Submission Template'!O59="yes",1,0),"")</f>
        <v/>
      </c>
      <c r="BB63" s="26" t="str">
        <f>IF('Submission Template'!BS59&lt;&gt;"",IF('Submission Template'!T59="yes",1,0),"")</f>
        <v/>
      </c>
      <c r="BC63" s="26"/>
      <c r="BD63" s="26" t="str">
        <f>IF(AND('Submission Template'!O59="yes",'Submission Template'!BN59&lt;&gt;""),'Submission Template'!BN59,"")</f>
        <v/>
      </c>
      <c r="BE63" s="26" t="str">
        <f>IF(AND('Submission Template'!T59="yes",'Submission Template'!BS59&lt;&gt;""),'Submission Template'!BS59,"")</f>
        <v/>
      </c>
      <c r="BF63" s="26"/>
      <c r="BG63" s="26"/>
      <c r="BH63" s="26">
        <f t="shared" si="5"/>
        <v>26</v>
      </c>
      <c r="BI63" s="28">
        <v>1.71</v>
      </c>
      <c r="BJ63" s="26"/>
      <c r="BK63" s="42" t="str">
        <f>IF('Submission Template'!$AU$35=1,IF(AND('Submission Template'!O59="yes",$AO63&gt;1,'Submission Template'!BN59&lt;&gt;""),ROUND((($AU63*$E63)/($D63-'Submission Template'!K$27))^2+1,1),""),"")</f>
        <v/>
      </c>
      <c r="BL63" s="42" t="str">
        <f>IF('Submission Template'!$AV$35=1,IF(AND('Submission Template'!T59="yes",$AP63&gt;1,'Submission Template'!BS59&lt;&gt;""),ROUND((($AV63*$O63)/($N63-'Submission Template'!P$27))^2+1,1),""),"")</f>
        <v/>
      </c>
      <c r="BM63" s="57">
        <f t="shared" si="4"/>
        <v>5</v>
      </c>
      <c r="BN63" s="6"/>
      <c r="BO63" s="6"/>
      <c r="BP63" s="6"/>
      <c r="BQ63" s="6"/>
      <c r="BR63" s="6"/>
      <c r="BS63" s="6"/>
      <c r="BT63" s="6"/>
      <c r="BU63" s="6"/>
      <c r="BV63" s="6"/>
      <c r="BW63" s="6"/>
      <c r="BX63" s="6"/>
      <c r="BY63" s="6"/>
      <c r="BZ63" s="6"/>
      <c r="CA63" s="67"/>
      <c r="CB63" s="67"/>
      <c r="CC63" s="67"/>
      <c r="CD63" s="67"/>
      <c r="CE63" s="67"/>
      <c r="CF63" s="67">
        <f>IF(AND('Submission Template'!C85="final",'Submission Template'!AB85="yes"),1,0)</f>
        <v>0</v>
      </c>
      <c r="CG63" s="67" t="str">
        <f>IF(AND('Submission Template'!$C85="final",'Submission Template'!$O85="yes",'Submission Template'!$AB85&lt;&gt;"yes"),$D89,$CG62)</f>
        <v/>
      </c>
      <c r="CH63" s="67" t="str">
        <f>IF(AND('Submission Template'!$C85="final",'Submission Template'!$O85="yes",'Submission Template'!$AB85&lt;&gt;"yes"),$C89,$CH62)</f>
        <v/>
      </c>
      <c r="CI63" s="67" t="str">
        <f>IF(AND('Submission Template'!$C85="final",'Submission Template'!$T85="yes",'Submission Template'!$AB85&lt;&gt;"yes"),$N89,$CI62)</f>
        <v/>
      </c>
      <c r="CJ63" s="67" t="str">
        <f>IF(AND('Submission Template'!$C85="final",'Submission Template'!$T85="yes",'Submission Template'!$AB85&lt;&gt;"yes"),$M89,$CJ62)</f>
        <v/>
      </c>
      <c r="CK63" s="6"/>
      <c r="CL63" s="6"/>
    </row>
    <row r="64" spans="1:90" x14ac:dyDescent="0.2">
      <c r="A64" s="10"/>
      <c r="B64" s="84" t="str">
        <f>IF('Submission Template'!$AU$35=1,$AX64,"")</f>
        <v/>
      </c>
      <c r="C64" s="85" t="str">
        <f t="shared" si="0"/>
        <v/>
      </c>
      <c r="D64" s="186" t="str">
        <f>IF('Submission Template'!$AU$35=1,IF(AND('Submission Template'!O60="yes",'Submission Template'!BN60&lt;&gt;""),IF(AND('Submission Template'!$P$13="yes",$B64&gt;1),ROUND(AVERAGE(BD$38:BD64),2),ROUND(AVERAGE(BD$37:BD64),2)),""),"")</f>
        <v/>
      </c>
      <c r="E64" s="86" t="str">
        <f>IF('Submission Template'!$AU$35=1,IF($AO64&gt;1,IF(AND('Submission Template'!O60&lt;&gt;"no",'Submission Template'!BN60&lt;&gt;""),IF(AND('Submission Template'!$P$13="yes",$B64&gt;1),STDEV(BD$38:BD64),STDEV(BD$37:BD64)),""),""),"")</f>
        <v/>
      </c>
      <c r="F64" s="87" t="str">
        <f>IF('Submission Template'!$AU$35=1,IF('Submission Template'!BN60&lt;&gt;"",G63,""),"")</f>
        <v/>
      </c>
      <c r="G64" s="87" t="str">
        <f>IF(AND('Submission Template'!$AU$35=1,'Submission Template'!$C60&lt;&gt;""),IF(OR($AO64=1,$AO64=0),0,IF('Submission Template'!$C60="initial",$G63,IF('Submission Template'!O60="yes",MAX(($F64+'Submission Template'!BN60-('Submission Template'!K$27+0.25*$E64)),0),$G63))),"")</f>
        <v/>
      </c>
      <c r="H64" s="87" t="str">
        <f t="shared" si="10"/>
        <v/>
      </c>
      <c r="I64" s="88" t="str">
        <f t="shared" si="11"/>
        <v/>
      </c>
      <c r="J64" s="88" t="str">
        <f t="shared" si="12"/>
        <v/>
      </c>
      <c r="K64" s="89" t="str">
        <f>IF(G64&lt;&gt;"",IF($BA64=1,IF(AND(J64&lt;&gt;1,I64=1,D64&lt;='Submission Template'!K$27),1,0),K63),"")</f>
        <v/>
      </c>
      <c r="L64" s="84" t="str">
        <f>IF('Submission Template'!$AV$35=1,$AY64,"")</f>
        <v/>
      </c>
      <c r="M64" s="85" t="str">
        <f t="shared" si="1"/>
        <v/>
      </c>
      <c r="N64" s="186" t="str">
        <f>IF('Submission Template'!$AV$35=1,IF(AND('Submission Template'!T60="yes",'Submission Template'!BS60&lt;&gt;""),IF(AND('Submission Template'!$P$13="yes",$L64&gt;1),ROUND(AVERAGE(BE$38:BE64),2),ROUND(AVERAGE(BE$37:BE64),2)),""),"")</f>
        <v/>
      </c>
      <c r="O64" s="86" t="str">
        <f>IF('Submission Template'!$AV$35=1,IF($AP64&gt;1,IF(AND('Submission Template'!T60&lt;&gt;"no",'Submission Template'!BS60&lt;&gt;""),IF(AND('Submission Template'!$P$13="yes",$L64&gt;1),STDEV(BE$38:BE64),STDEV(BE$37:BE64)),""),""),"")</f>
        <v/>
      </c>
      <c r="P64" s="87" t="str">
        <f>IF('Submission Template'!$AV$35=1,IF('Submission Template'!BS60&lt;&gt;"",Q63,""),"")</f>
        <v/>
      </c>
      <c r="Q64" s="87" t="str">
        <f>IF(AND('Submission Template'!$AV$35=1,'Submission Template'!$C60&lt;&gt;""),IF(OR($AP64=1,$AP64=0),0,IF('Submission Template'!$C60="initial",$Q63,IF('Submission Template'!T60="yes",MAX(($P64+'Submission Template'!BS60-('Submission Template'!P$27+0.25*$O64)),0),$Q63))),"")</f>
        <v/>
      </c>
      <c r="R64" s="87" t="str">
        <f t="shared" si="6"/>
        <v/>
      </c>
      <c r="S64" s="88" t="str">
        <f t="shared" si="7"/>
        <v/>
      </c>
      <c r="T64" s="88" t="str">
        <f t="shared" si="8"/>
        <v/>
      </c>
      <c r="U64" s="89" t="str">
        <f>IF(Q64&lt;&gt;"",IF($BB64=1,IF(AND(T64&lt;&gt;1,S64=1,N64&lt;='Submission Template'!P$27),1,0),U63),"")</f>
        <v/>
      </c>
      <c r="AF64" s="145"/>
      <c r="AG64" s="146" t="str">
        <f>IF(AND(OR('Submission Template'!O60="yes",'Submission Template'!T60="yes"),'Submission Template'!AB60="yes"),"Test cannot be invalid AND included in CumSum",IF(OR(AND($Q64&gt;$R64,$N64&lt;&gt;""),AND($G64&gt;H64,$D64&lt;&gt;"")),"Warning:  CumSum statistic exceeds the Action Limit.",""))</f>
        <v/>
      </c>
      <c r="AH64" s="19"/>
      <c r="AI64" s="19"/>
      <c r="AJ64" s="19"/>
      <c r="AK64" s="147"/>
      <c r="AL64" s="192"/>
      <c r="AM64" s="6"/>
      <c r="AN64" s="6"/>
      <c r="AO64" s="6" t="str">
        <f t="shared" si="9"/>
        <v/>
      </c>
      <c r="AP64" s="6" t="str">
        <f t="shared" si="9"/>
        <v/>
      </c>
      <c r="AQ64" s="24"/>
      <c r="AR64" s="26">
        <f>IF(AND('Submission Template'!BN60&lt;&gt;"",'Submission Template'!K$27&lt;&gt;"",'Submission Template'!O60&lt;&gt;""),1,0)</f>
        <v>0</v>
      </c>
      <c r="AS64" s="26">
        <f>IF(AND('Submission Template'!BS60&lt;&gt;"",'Submission Template'!P$27&lt;&gt;"",'Submission Template'!T60&lt;&gt;""),1,0)</f>
        <v>0</v>
      </c>
      <c r="AT64" s="26"/>
      <c r="AU64" s="26" t="str">
        <f t="shared" si="2"/>
        <v/>
      </c>
      <c r="AV64" s="26" t="str">
        <f t="shared" si="3"/>
        <v/>
      </c>
      <c r="AW64" s="26"/>
      <c r="AX64" s="26" t="str">
        <f>IF('Submission Template'!$C60&lt;&gt;"",IF('Submission Template'!BN60&lt;&gt;"",IF('Submission Template'!O60="yes",AX63+1,AX63),AX63),"")</f>
        <v/>
      </c>
      <c r="AY64" s="26" t="str">
        <f>IF('Submission Template'!$C60&lt;&gt;"",IF('Submission Template'!BS60&lt;&gt;"",IF('Submission Template'!T60="yes",AY63+1,AY63),AY63),"")</f>
        <v/>
      </c>
      <c r="AZ64" s="26"/>
      <c r="BA64" s="26" t="str">
        <f>IF('Submission Template'!BN60&lt;&gt;"",IF('Submission Template'!O60="yes",1,0),"")</f>
        <v/>
      </c>
      <c r="BB64" s="26" t="str">
        <f>IF('Submission Template'!BS60&lt;&gt;"",IF('Submission Template'!T60="yes",1,0),"")</f>
        <v/>
      </c>
      <c r="BC64" s="26"/>
      <c r="BD64" s="26" t="str">
        <f>IF(AND('Submission Template'!O60="yes",'Submission Template'!BN60&lt;&gt;""),'Submission Template'!BN60,"")</f>
        <v/>
      </c>
      <c r="BE64" s="26" t="str">
        <f>IF(AND('Submission Template'!T60="yes",'Submission Template'!BS60&lt;&gt;""),'Submission Template'!BS60,"")</f>
        <v/>
      </c>
      <c r="BF64" s="26"/>
      <c r="BG64" s="26"/>
      <c r="BH64" s="26">
        <f t="shared" si="5"/>
        <v>27</v>
      </c>
      <c r="BI64" s="28">
        <v>1.71</v>
      </c>
      <c r="BJ64" s="26"/>
      <c r="BK64" s="42" t="str">
        <f>IF('Submission Template'!$AU$35=1,IF(AND('Submission Template'!O60="yes",$AO64&gt;1,'Submission Template'!BN60&lt;&gt;""),ROUND((($AU64*$E64)/($D64-'Submission Template'!K$27))^2+1,1),""),"")</f>
        <v/>
      </c>
      <c r="BL64" s="42" t="str">
        <f>IF('Submission Template'!$AV$35=1,IF(AND('Submission Template'!T60="yes",$AP64&gt;1,'Submission Template'!BS60&lt;&gt;""),ROUND((($AV64*$O64)/($N64-'Submission Template'!P$27))^2+1,1),""),"")</f>
        <v/>
      </c>
      <c r="BM64" s="57">
        <f t="shared" si="4"/>
        <v>5</v>
      </c>
      <c r="BN64" s="6"/>
      <c r="BO64" s="6"/>
      <c r="BP64" s="6"/>
      <c r="BQ64" s="6"/>
      <c r="BR64" s="6"/>
      <c r="BS64" s="6"/>
      <c r="BT64" s="6"/>
      <c r="BU64" s="6"/>
      <c r="BV64" s="6"/>
      <c r="BW64" s="6"/>
      <c r="BX64" s="6"/>
      <c r="BY64" s="6"/>
      <c r="BZ64" s="6"/>
      <c r="CA64" s="67"/>
      <c r="CB64" s="67"/>
      <c r="CC64" s="67"/>
      <c r="CD64" s="67"/>
      <c r="CE64" s="67"/>
      <c r="CF64" s="67">
        <f>IF(AND('Submission Template'!C86="final",'Submission Template'!AB86="yes"),1,0)</f>
        <v>0</v>
      </c>
      <c r="CG64" s="67" t="str">
        <f>IF(AND('Submission Template'!$C86="final",'Submission Template'!$O86="yes",'Submission Template'!$AB86&lt;&gt;"yes"),$D90,$CG63)</f>
        <v/>
      </c>
      <c r="CH64" s="67" t="str">
        <f>IF(AND('Submission Template'!$C86="final",'Submission Template'!$O86="yes",'Submission Template'!$AB86&lt;&gt;"yes"),$C90,$CH63)</f>
        <v/>
      </c>
      <c r="CI64" s="67" t="str">
        <f>IF(AND('Submission Template'!$C86="final",'Submission Template'!$T86="yes",'Submission Template'!$AB86&lt;&gt;"yes"),$N90,$CI63)</f>
        <v/>
      </c>
      <c r="CJ64" s="67" t="str">
        <f>IF(AND('Submission Template'!$C86="final",'Submission Template'!$T86="yes",'Submission Template'!$AB86&lt;&gt;"yes"),$M90,$CJ63)</f>
        <v/>
      </c>
      <c r="CK64" s="6"/>
      <c r="CL64" s="6"/>
    </row>
    <row r="65" spans="1:90" x14ac:dyDescent="0.2">
      <c r="A65" s="10"/>
      <c r="B65" s="84" t="str">
        <f>IF('Submission Template'!$AU$35=1,$AX65,"")</f>
        <v/>
      </c>
      <c r="C65" s="85" t="str">
        <f t="shared" si="0"/>
        <v/>
      </c>
      <c r="D65" s="186" t="str">
        <f>IF('Submission Template'!$AU$35=1,IF(AND('Submission Template'!O61="yes",'Submission Template'!BN61&lt;&gt;""),IF(AND('Submission Template'!$P$13="yes",$B65&gt;1),ROUND(AVERAGE(BD$38:BD65),2),ROUND(AVERAGE(BD$37:BD65),2)),""),"")</f>
        <v/>
      </c>
      <c r="E65" s="86" t="str">
        <f>IF('Submission Template'!$AU$35=1,IF($AO65&gt;1,IF(AND('Submission Template'!O61&lt;&gt;"no",'Submission Template'!BN61&lt;&gt;""),IF(AND('Submission Template'!$P$13="yes",$B65&gt;1),STDEV(BD$38:BD65),STDEV(BD$37:BD65)),""),""),"")</f>
        <v/>
      </c>
      <c r="F65" s="87" t="str">
        <f>IF('Submission Template'!$AU$35=1,IF('Submission Template'!BN61&lt;&gt;"",G64,""),"")</f>
        <v/>
      </c>
      <c r="G65" s="87" t="str">
        <f>IF(AND('Submission Template'!$AU$35=1,'Submission Template'!$C61&lt;&gt;""),IF(OR($AO65=1,$AO65=0),0,IF('Submission Template'!$C61="initial",$G64,IF('Submission Template'!O61="yes",MAX(($F65+'Submission Template'!BN61-('Submission Template'!K$27+0.25*$E65)),0),$G64))),"")</f>
        <v/>
      </c>
      <c r="H65" s="87" t="str">
        <f t="shared" si="10"/>
        <v/>
      </c>
      <c r="I65" s="88" t="str">
        <f t="shared" si="11"/>
        <v/>
      </c>
      <c r="J65" s="88" t="str">
        <f t="shared" si="12"/>
        <v/>
      </c>
      <c r="K65" s="89" t="str">
        <f>IF(G65&lt;&gt;"",IF($BA65=1,IF(AND(J65&lt;&gt;1,I65=1,D65&lt;='Submission Template'!K$27),1,0),K64),"")</f>
        <v/>
      </c>
      <c r="L65" s="84" t="str">
        <f>IF('Submission Template'!$AV$35=1,$AY65,"")</f>
        <v/>
      </c>
      <c r="M65" s="85" t="str">
        <f t="shared" si="1"/>
        <v/>
      </c>
      <c r="N65" s="186" t="str">
        <f>IF('Submission Template'!$AV$35=1,IF(AND('Submission Template'!T61="yes",'Submission Template'!BS61&lt;&gt;""),IF(AND('Submission Template'!$P$13="yes",$L65&gt;1),ROUND(AVERAGE(BE$38:BE65),2),ROUND(AVERAGE(BE$37:BE65),2)),""),"")</f>
        <v/>
      </c>
      <c r="O65" s="86" t="str">
        <f>IF('Submission Template'!$AV$35=1,IF($AP65&gt;1,IF(AND('Submission Template'!T61&lt;&gt;"no",'Submission Template'!BS61&lt;&gt;""),IF(AND('Submission Template'!$P$13="yes",$L65&gt;1),STDEV(BE$38:BE65),STDEV(BE$37:BE65)),""),""),"")</f>
        <v/>
      </c>
      <c r="P65" s="87" t="str">
        <f>IF('Submission Template'!$AV$35=1,IF('Submission Template'!BS61&lt;&gt;"",Q64,""),"")</f>
        <v/>
      </c>
      <c r="Q65" s="87" t="str">
        <f>IF(AND('Submission Template'!$AV$35=1,'Submission Template'!$C61&lt;&gt;""),IF(OR($AP65=1,$AP65=0),0,IF('Submission Template'!$C61="initial",$Q64,IF('Submission Template'!T61="yes",MAX(($P65+'Submission Template'!BS61-('Submission Template'!P$27+0.25*$O65)),0),$Q64))),"")</f>
        <v/>
      </c>
      <c r="R65" s="87" t="str">
        <f t="shared" si="6"/>
        <v/>
      </c>
      <c r="S65" s="88" t="str">
        <f t="shared" si="7"/>
        <v/>
      </c>
      <c r="T65" s="88" t="str">
        <f t="shared" si="8"/>
        <v/>
      </c>
      <c r="U65" s="89" t="str">
        <f>IF(Q65&lt;&gt;"",IF($BB65=1,IF(AND(T65&lt;&gt;1,S65=1,N65&lt;='Submission Template'!P$27),1,0),U64),"")</f>
        <v/>
      </c>
      <c r="AF65" s="145"/>
      <c r="AG65" s="146" t="str">
        <f>IF(AND(OR('Submission Template'!O61="yes",'Submission Template'!T61="yes"),'Submission Template'!AB61="yes"),"Test cannot be invalid AND included in CumSum",IF(OR(AND($Q65&gt;$R65,$N65&lt;&gt;""),AND($G65&gt;H65,$D65&lt;&gt;"")),"Warning:  CumSum statistic exceeds the Action Limit.",""))</f>
        <v/>
      </c>
      <c r="AH65" s="19"/>
      <c r="AI65" s="19"/>
      <c r="AJ65" s="19"/>
      <c r="AK65" s="147"/>
      <c r="AL65" s="192"/>
      <c r="AM65" s="6"/>
      <c r="AN65" s="6"/>
      <c r="AO65" s="6" t="str">
        <f t="shared" si="9"/>
        <v/>
      </c>
      <c r="AP65" s="6" t="str">
        <f t="shared" si="9"/>
        <v/>
      </c>
      <c r="AQ65" s="24"/>
      <c r="AR65" s="26">
        <f>IF(AND('Submission Template'!BN61&lt;&gt;"",'Submission Template'!K$27&lt;&gt;"",'Submission Template'!O61&lt;&gt;""),1,0)</f>
        <v>0</v>
      </c>
      <c r="AS65" s="26">
        <f>IF(AND('Submission Template'!BS61&lt;&gt;"",'Submission Template'!P$27&lt;&gt;"",'Submission Template'!T61&lt;&gt;""),1,0)</f>
        <v>0</v>
      </c>
      <c r="AT65" s="26"/>
      <c r="AU65" s="26" t="str">
        <f t="shared" si="2"/>
        <v/>
      </c>
      <c r="AV65" s="26" t="str">
        <f t="shared" si="3"/>
        <v/>
      </c>
      <c r="AW65" s="26"/>
      <c r="AX65" s="26" t="str">
        <f>IF('Submission Template'!$C61&lt;&gt;"",IF('Submission Template'!BN61&lt;&gt;"",IF('Submission Template'!O61="yes",AX64+1,AX64),AX64),"")</f>
        <v/>
      </c>
      <c r="AY65" s="26" t="str">
        <f>IF('Submission Template'!$C61&lt;&gt;"",IF('Submission Template'!BS61&lt;&gt;"",IF('Submission Template'!T61="yes",AY64+1,AY64),AY64),"")</f>
        <v/>
      </c>
      <c r="AZ65" s="26"/>
      <c r="BA65" s="26" t="str">
        <f>IF('Submission Template'!BN61&lt;&gt;"",IF('Submission Template'!O61="yes",1,0),"")</f>
        <v/>
      </c>
      <c r="BB65" s="26" t="str">
        <f>IF('Submission Template'!BS61&lt;&gt;"",IF('Submission Template'!T61="yes",1,0),"")</f>
        <v/>
      </c>
      <c r="BC65" s="26"/>
      <c r="BD65" s="26" t="str">
        <f>IF(AND('Submission Template'!O61="yes",'Submission Template'!BN61&lt;&gt;""),'Submission Template'!BN61,"")</f>
        <v/>
      </c>
      <c r="BE65" s="26" t="str">
        <f>IF(AND('Submission Template'!T61="yes",'Submission Template'!BS61&lt;&gt;""),'Submission Template'!BS61,"")</f>
        <v/>
      </c>
      <c r="BF65" s="26"/>
      <c r="BG65" s="26"/>
      <c r="BH65" s="26">
        <f t="shared" si="5"/>
        <v>28</v>
      </c>
      <c r="BI65" s="28">
        <v>1.7</v>
      </c>
      <c r="BJ65" s="26"/>
      <c r="BK65" s="42" t="str">
        <f>IF('Submission Template'!$AU$35=1,IF(AND('Submission Template'!O61="yes",$AO65&gt;1,'Submission Template'!BN61&lt;&gt;""),ROUND((($AU65*$E65)/($D65-'Submission Template'!K$27))^2+1,1),""),"")</f>
        <v/>
      </c>
      <c r="BL65" s="42" t="str">
        <f>IF('Submission Template'!$AV$35=1,IF(AND('Submission Template'!T61="yes",$AP65&gt;1,'Submission Template'!BS61&lt;&gt;""),ROUND((($AV65*$O65)/($N65-'Submission Template'!P$27))^2+1,1),""),"")</f>
        <v/>
      </c>
      <c r="BM65" s="57">
        <f t="shared" si="4"/>
        <v>5</v>
      </c>
      <c r="BN65" s="6"/>
      <c r="BO65" s="6"/>
      <c r="BP65" s="6"/>
      <c r="BQ65" s="6"/>
      <c r="BR65" s="6"/>
      <c r="BS65" s="6"/>
      <c r="BT65" s="6"/>
      <c r="BU65" s="6"/>
      <c r="BV65" s="6"/>
      <c r="BW65" s="6"/>
      <c r="BX65" s="6"/>
      <c r="BY65" s="6"/>
      <c r="BZ65" s="6"/>
      <c r="CA65" s="67"/>
      <c r="CB65" s="67"/>
      <c r="CC65" s="67"/>
      <c r="CD65" s="67"/>
      <c r="CE65" s="67"/>
      <c r="CF65" s="67">
        <f>IF(AND('Submission Template'!C87="final",'Submission Template'!AB87="yes"),1,0)</f>
        <v>0</v>
      </c>
      <c r="CG65" s="67" t="str">
        <f>IF(AND('Submission Template'!$C87="final",'Submission Template'!$O87="yes",'Submission Template'!$AB87&lt;&gt;"yes"),$D91,$CG64)</f>
        <v/>
      </c>
      <c r="CH65" s="67" t="str">
        <f>IF(AND('Submission Template'!$C87="final",'Submission Template'!$O87="yes",'Submission Template'!$AB87&lt;&gt;"yes"),$C91,$CH64)</f>
        <v/>
      </c>
      <c r="CI65" s="67" t="str">
        <f>IF(AND('Submission Template'!$C87="final",'Submission Template'!$T87="yes",'Submission Template'!$AB87&lt;&gt;"yes"),$N91,$CI64)</f>
        <v/>
      </c>
      <c r="CJ65" s="67" t="str">
        <f>IF(AND('Submission Template'!$C87="final",'Submission Template'!$T87="yes",'Submission Template'!$AB87&lt;&gt;"yes"),$M91,$CJ64)</f>
        <v/>
      </c>
      <c r="CK65" s="6"/>
      <c r="CL65" s="6"/>
    </row>
    <row r="66" spans="1:90" x14ac:dyDescent="0.2">
      <c r="A66" s="10"/>
      <c r="B66" s="84" t="str">
        <f>IF('Submission Template'!$AU$35=1,$AX66,"")</f>
        <v/>
      </c>
      <c r="C66" s="85" t="str">
        <f t="shared" si="0"/>
        <v/>
      </c>
      <c r="D66" s="186" t="str">
        <f>IF('Submission Template'!$AU$35=1,IF(AND('Submission Template'!O62="yes",'Submission Template'!BN62&lt;&gt;""),IF(AND('Submission Template'!$P$13="yes",$B66&gt;1),ROUND(AVERAGE(BD$38:BD66),2),ROUND(AVERAGE(BD$37:BD66),2)),""),"")</f>
        <v/>
      </c>
      <c r="E66" s="86" t="str">
        <f>IF('Submission Template'!$AU$35=1,IF($AO66&gt;1,IF(AND('Submission Template'!O62&lt;&gt;"no",'Submission Template'!BN62&lt;&gt;""),IF(AND('Submission Template'!$P$13="yes",$B66&gt;1),STDEV(BD$38:BD66),STDEV(BD$37:BD66)),""),""),"")</f>
        <v/>
      </c>
      <c r="F66" s="87" t="str">
        <f>IF('Submission Template'!$AU$35=1,IF('Submission Template'!BN62&lt;&gt;"",G65,""),"")</f>
        <v/>
      </c>
      <c r="G66" s="87" t="str">
        <f>IF(AND('Submission Template'!$AU$35=1,'Submission Template'!$C62&lt;&gt;""),IF(OR($AO66=1,$AO66=0),0,IF('Submission Template'!$C62="initial",$G65,IF('Submission Template'!O62="yes",MAX(($F66+'Submission Template'!BN62-('Submission Template'!K$27+0.25*$E66)),0),$G65))),"")</f>
        <v/>
      </c>
      <c r="H66" s="87" t="str">
        <f t="shared" si="10"/>
        <v/>
      </c>
      <c r="I66" s="88" t="str">
        <f t="shared" si="11"/>
        <v/>
      </c>
      <c r="J66" s="88" t="str">
        <f t="shared" si="12"/>
        <v/>
      </c>
      <c r="K66" s="89" t="str">
        <f>IF(G66&lt;&gt;"",IF($BA66=1,IF(AND(J66&lt;&gt;1,I66=1,D66&lt;='Submission Template'!K$27),1,0),K65),"")</f>
        <v/>
      </c>
      <c r="L66" s="84" t="str">
        <f>IF('Submission Template'!$AV$35=1,$AY66,"")</f>
        <v/>
      </c>
      <c r="M66" s="85" t="str">
        <f t="shared" si="1"/>
        <v/>
      </c>
      <c r="N66" s="186" t="str">
        <f>IF('Submission Template'!$AV$35=1,IF(AND('Submission Template'!T62="yes",'Submission Template'!BS62&lt;&gt;""),IF(AND('Submission Template'!$P$13="yes",$L66&gt;1),ROUND(AVERAGE(BE$38:BE66),2),ROUND(AVERAGE(BE$37:BE66),2)),""),"")</f>
        <v/>
      </c>
      <c r="O66" s="86" t="str">
        <f>IF('Submission Template'!$AV$35=1,IF($AP66&gt;1,IF(AND('Submission Template'!T62&lt;&gt;"no",'Submission Template'!BS62&lt;&gt;""),IF(AND('Submission Template'!$P$13="yes",$L66&gt;1),STDEV(BE$38:BE66),STDEV(BE$37:BE66)),""),""),"")</f>
        <v/>
      </c>
      <c r="P66" s="87" t="str">
        <f>IF('Submission Template'!$AV$35=1,IF('Submission Template'!BS62&lt;&gt;"",Q65,""),"")</f>
        <v/>
      </c>
      <c r="Q66" s="87" t="str">
        <f>IF(AND('Submission Template'!$AV$35=1,'Submission Template'!$C62&lt;&gt;""),IF(OR($AP66=1,$AP66=0),0,IF('Submission Template'!$C62="initial",$Q65,IF('Submission Template'!T62="yes",MAX(($P66+'Submission Template'!BS62-('Submission Template'!P$27+0.25*$O66)),0),$Q65))),"")</f>
        <v/>
      </c>
      <c r="R66" s="87" t="str">
        <f t="shared" si="6"/>
        <v/>
      </c>
      <c r="S66" s="88" t="str">
        <f t="shared" si="7"/>
        <v/>
      </c>
      <c r="T66" s="88" t="str">
        <f t="shared" si="8"/>
        <v/>
      </c>
      <c r="U66" s="89" t="str">
        <f>IF(Q66&lt;&gt;"",IF($BB66=1,IF(AND(T66&lt;&gt;1,S66=1,N66&lt;='Submission Template'!P$27),1,0),U65),"")</f>
        <v/>
      </c>
      <c r="AF66" s="145"/>
      <c r="AG66" s="146" t="str">
        <f>IF(AND(OR('Submission Template'!O62="yes",'Submission Template'!T62="yes"),'Submission Template'!AB62="yes"),"Test cannot be invalid AND included in CumSum",IF(OR(AND($Q66&gt;$R66,$N66&lt;&gt;""),AND($G66&gt;H66,$D66&lt;&gt;"")),"Warning:  CumSum statistic exceeds the Action Limit.",""))</f>
        <v/>
      </c>
      <c r="AH66" s="19"/>
      <c r="AI66" s="19"/>
      <c r="AJ66" s="19"/>
      <c r="AK66" s="147"/>
      <c r="AL66" s="192"/>
      <c r="AM66" s="6"/>
      <c r="AN66" s="6"/>
      <c r="AO66" s="6" t="str">
        <f t="shared" si="9"/>
        <v/>
      </c>
      <c r="AP66" s="6" t="str">
        <f t="shared" si="9"/>
        <v/>
      </c>
      <c r="AQ66" s="24"/>
      <c r="AR66" s="26">
        <f>IF(AND('Submission Template'!BN62&lt;&gt;"",'Submission Template'!K$27&lt;&gt;"",'Submission Template'!O62&lt;&gt;""),1,0)</f>
        <v>0</v>
      </c>
      <c r="AS66" s="26">
        <f>IF(AND('Submission Template'!BS62&lt;&gt;"",'Submission Template'!P$27&lt;&gt;"",'Submission Template'!T62&lt;&gt;""),1,0)</f>
        <v>0</v>
      </c>
      <c r="AT66" s="26"/>
      <c r="AU66" s="26" t="str">
        <f t="shared" si="2"/>
        <v/>
      </c>
      <c r="AV66" s="26" t="str">
        <f t="shared" si="3"/>
        <v/>
      </c>
      <c r="AW66" s="26"/>
      <c r="AX66" s="26" t="str">
        <f>IF('Submission Template'!$C62&lt;&gt;"",IF('Submission Template'!BN62&lt;&gt;"",IF('Submission Template'!O62="yes",AX65+1,AX65),AX65),"")</f>
        <v/>
      </c>
      <c r="AY66" s="26" t="str">
        <f>IF('Submission Template'!$C62&lt;&gt;"",IF('Submission Template'!BS62&lt;&gt;"",IF('Submission Template'!T62="yes",AY65+1,AY65),AY65),"")</f>
        <v/>
      </c>
      <c r="AZ66" s="26"/>
      <c r="BA66" s="26" t="str">
        <f>IF('Submission Template'!BN62&lt;&gt;"",IF('Submission Template'!O62="yes",1,0),"")</f>
        <v/>
      </c>
      <c r="BB66" s="26" t="str">
        <f>IF('Submission Template'!BS62&lt;&gt;"",IF('Submission Template'!T62="yes",1,0),"")</f>
        <v/>
      </c>
      <c r="BC66" s="26"/>
      <c r="BD66" s="26" t="str">
        <f>IF(AND('Submission Template'!O62="yes",'Submission Template'!BN62&lt;&gt;""),'Submission Template'!BN62,"")</f>
        <v/>
      </c>
      <c r="BE66" s="26" t="str">
        <f>IF(AND('Submission Template'!T62="yes",'Submission Template'!BS62&lt;&gt;""),'Submission Template'!BS62,"")</f>
        <v/>
      </c>
      <c r="BF66" s="26"/>
      <c r="BG66" s="26"/>
      <c r="BH66" s="26">
        <f t="shared" si="5"/>
        <v>29</v>
      </c>
      <c r="BI66" s="28">
        <v>1.7</v>
      </c>
      <c r="BJ66" s="26"/>
      <c r="BK66" s="42" t="str">
        <f>IF('Submission Template'!$AU$35=1,IF(AND('Submission Template'!O62="yes",$AO66&gt;1,'Submission Template'!BN62&lt;&gt;""),ROUND((($AU66*$E66)/($D66-'Submission Template'!K$27))^2+1,1),""),"")</f>
        <v/>
      </c>
      <c r="BL66" s="42" t="str">
        <f>IF('Submission Template'!$AV$35=1,IF(AND('Submission Template'!T62="yes",$AP66&gt;1,'Submission Template'!BS62&lt;&gt;""),ROUND((($AV66*$O66)/($N66-'Submission Template'!P$27))^2+1,1),""),"")</f>
        <v/>
      </c>
      <c r="BM66" s="57">
        <f t="shared" si="4"/>
        <v>5</v>
      </c>
      <c r="BN66" s="6"/>
      <c r="BO66" s="6"/>
      <c r="BP66" s="6"/>
      <c r="BQ66" s="6"/>
      <c r="BR66" s="6"/>
      <c r="BS66" s="6"/>
      <c r="BT66" s="6"/>
      <c r="BU66" s="6"/>
      <c r="BV66" s="6"/>
      <c r="BW66" s="6"/>
      <c r="BX66" s="6"/>
      <c r="BY66" s="6"/>
      <c r="BZ66" s="6"/>
      <c r="CA66" s="67"/>
      <c r="CB66" s="67"/>
      <c r="CC66" s="67"/>
      <c r="CD66" s="67"/>
      <c r="CE66" s="67"/>
      <c r="CF66" s="67">
        <f>IF(AND('Submission Template'!C88="final",'Submission Template'!AB88="yes"),1,0)</f>
        <v>0</v>
      </c>
      <c r="CG66" s="67" t="str">
        <f>IF(AND('Submission Template'!$C88="final",'Submission Template'!$O88="yes",'Submission Template'!$AB88&lt;&gt;"yes"),$D92,$CG65)</f>
        <v/>
      </c>
      <c r="CH66" s="67" t="str">
        <f>IF(AND('Submission Template'!$C88="final",'Submission Template'!$O88="yes",'Submission Template'!$AB88&lt;&gt;"yes"),$C92,$CH65)</f>
        <v/>
      </c>
      <c r="CI66" s="67" t="str">
        <f>IF(AND('Submission Template'!$C88="final",'Submission Template'!$T88="yes",'Submission Template'!$AB88&lt;&gt;"yes"),$N92,$CI65)</f>
        <v/>
      </c>
      <c r="CJ66" s="67" t="str">
        <f>IF(AND('Submission Template'!$C88="final",'Submission Template'!$T88="yes",'Submission Template'!$AB88&lt;&gt;"yes"),$M92,$CJ65)</f>
        <v/>
      </c>
      <c r="CK66" s="6"/>
      <c r="CL66" s="6"/>
    </row>
    <row r="67" spans="1:90" x14ac:dyDescent="0.2">
      <c r="A67" s="10"/>
      <c r="B67" s="84" t="str">
        <f>IF('Submission Template'!$AU$35=1,$AX67,"")</f>
        <v/>
      </c>
      <c r="C67" s="85" t="str">
        <f t="shared" si="0"/>
        <v/>
      </c>
      <c r="D67" s="186" t="str">
        <f>IF('Submission Template'!$AU$35=1,IF(AND('Submission Template'!O63="yes",'Submission Template'!BN63&lt;&gt;""),IF(AND('Submission Template'!$P$13="yes",$B67&gt;1),ROUND(AVERAGE(BD$38:BD67),2),ROUND(AVERAGE(BD$37:BD67),2)),""),"")</f>
        <v/>
      </c>
      <c r="E67" s="86" t="str">
        <f>IF('Submission Template'!$AU$35=1,IF($AO67&gt;1,IF(AND('Submission Template'!O63&lt;&gt;"no",'Submission Template'!BN63&lt;&gt;""),IF(AND('Submission Template'!$P$13="yes",$B67&gt;1),STDEV(BD$38:BD67),STDEV(BD$37:BD67)),""),""),"")</f>
        <v/>
      </c>
      <c r="F67" s="87" t="str">
        <f>IF('Submission Template'!$AU$35=1,IF('Submission Template'!BN63&lt;&gt;"",G66,""),"")</f>
        <v/>
      </c>
      <c r="G67" s="87" t="str">
        <f>IF(AND('Submission Template'!$AU$35=1,'Submission Template'!$C63&lt;&gt;""),IF(OR($AO67=1,$AO67=0),0,IF('Submission Template'!$C63="initial",$G66,IF('Submission Template'!O63="yes",MAX(($F67+'Submission Template'!BN63-('Submission Template'!K$27+0.25*$E67)),0),$G66))),"")</f>
        <v/>
      </c>
      <c r="H67" s="87" t="str">
        <f t="shared" si="10"/>
        <v/>
      </c>
      <c r="I67" s="88" t="str">
        <f t="shared" si="11"/>
        <v/>
      </c>
      <c r="J67" s="88" t="str">
        <f t="shared" si="12"/>
        <v/>
      </c>
      <c r="K67" s="89" t="str">
        <f>IF(G67&lt;&gt;"",IF($BA67=1,IF(AND(J67&lt;&gt;1,I67=1,D67&lt;='Submission Template'!K$27),1,0),K66),"")</f>
        <v/>
      </c>
      <c r="L67" s="84" t="str">
        <f>IF('Submission Template'!$AV$35=1,$AY67,"")</f>
        <v/>
      </c>
      <c r="M67" s="85" t="str">
        <f t="shared" si="1"/>
        <v/>
      </c>
      <c r="N67" s="186" t="str">
        <f>IF('Submission Template'!$AV$35=1,IF(AND('Submission Template'!T63="yes",'Submission Template'!BS63&lt;&gt;""),IF(AND('Submission Template'!$P$13="yes",$L67&gt;1),ROUND(AVERAGE(BE$38:BE67),2),ROUND(AVERAGE(BE$37:BE67),2)),""),"")</f>
        <v/>
      </c>
      <c r="O67" s="86" t="str">
        <f>IF('Submission Template'!$AV$35=1,IF($AP67&gt;1,IF(AND('Submission Template'!T63&lt;&gt;"no",'Submission Template'!BS63&lt;&gt;""),IF(AND('Submission Template'!$P$13="yes",$L67&gt;1),STDEV(BE$38:BE67),STDEV(BE$37:BE67)),""),""),"")</f>
        <v/>
      </c>
      <c r="P67" s="87" t="str">
        <f>IF('Submission Template'!$AV$35=1,IF('Submission Template'!BS63&lt;&gt;"",Q66,""),"")</f>
        <v/>
      </c>
      <c r="Q67" s="87" t="str">
        <f>IF(AND('Submission Template'!$AV$35=1,'Submission Template'!$C63&lt;&gt;""),IF(OR($AP67=1,$AP67=0),0,IF('Submission Template'!$C63="initial",$Q66,IF('Submission Template'!T63="yes",MAX(($P67+'Submission Template'!BS63-('Submission Template'!P$27+0.25*$O67)),0),$Q66))),"")</f>
        <v/>
      </c>
      <c r="R67" s="87" t="str">
        <f t="shared" si="6"/>
        <v/>
      </c>
      <c r="S67" s="88" t="str">
        <f t="shared" si="7"/>
        <v/>
      </c>
      <c r="T67" s="88" t="str">
        <f t="shared" si="8"/>
        <v/>
      </c>
      <c r="U67" s="89" t="str">
        <f>IF(Q67&lt;&gt;"",IF($BB67=1,IF(AND(T67&lt;&gt;1,S67=1,N67&lt;='Submission Template'!P$27),1,0),U66),"")</f>
        <v/>
      </c>
      <c r="V67" s="9"/>
      <c r="W67" s="9"/>
      <c r="X67" s="9"/>
      <c r="Y67" s="9"/>
      <c r="Z67" s="9"/>
      <c r="AA67" s="9"/>
      <c r="AB67" s="9"/>
      <c r="AC67" s="9"/>
      <c r="AD67" s="9"/>
      <c r="AE67" s="9"/>
      <c r="AF67" s="145"/>
      <c r="AG67" s="146" t="str">
        <f>IF(AND(OR('Submission Template'!O63="yes",'Submission Template'!T63="yes"),'Submission Template'!AB63="yes"),"Test cannot be invalid AND included in CumSum",IF(OR(AND($Q67&gt;$R67,$N67&lt;&gt;""),AND($G67&gt;H67,$D67&lt;&gt;"")),"Warning:  CumSum statistic exceeds the Action Limit.",""))</f>
        <v/>
      </c>
      <c r="AH67" s="19"/>
      <c r="AI67" s="19"/>
      <c r="AJ67" s="19"/>
      <c r="AK67" s="147"/>
      <c r="AL67" s="192"/>
      <c r="AM67" s="6"/>
      <c r="AN67" s="6"/>
      <c r="AO67" s="6" t="str">
        <f t="shared" si="9"/>
        <v/>
      </c>
      <c r="AP67" s="6" t="str">
        <f t="shared" si="9"/>
        <v/>
      </c>
      <c r="AQ67" s="24"/>
      <c r="AR67" s="26">
        <f>IF(AND('Submission Template'!BN63&lt;&gt;"",'Submission Template'!K$27&lt;&gt;"",'Submission Template'!O63&lt;&gt;""),1,0)</f>
        <v>0</v>
      </c>
      <c r="AS67" s="26">
        <f>IF(AND('Submission Template'!BS63&lt;&gt;"",'Submission Template'!P$27&lt;&gt;"",'Submission Template'!T63&lt;&gt;""),1,0)</f>
        <v>0</v>
      </c>
      <c r="AT67" s="26"/>
      <c r="AU67" s="26" t="str">
        <f t="shared" si="2"/>
        <v/>
      </c>
      <c r="AV67" s="26" t="str">
        <f t="shared" si="3"/>
        <v/>
      </c>
      <c r="AW67" s="26"/>
      <c r="AX67" s="26" t="str">
        <f>IF('Submission Template'!$C63&lt;&gt;"",IF('Submission Template'!BN63&lt;&gt;"",IF('Submission Template'!O63="yes",AX66+1,AX66),AX66),"")</f>
        <v/>
      </c>
      <c r="AY67" s="26" t="str">
        <f>IF('Submission Template'!$C63&lt;&gt;"",IF('Submission Template'!BS63&lt;&gt;"",IF('Submission Template'!T63="yes",AY66+1,AY66),AY66),"")</f>
        <v/>
      </c>
      <c r="AZ67" s="26"/>
      <c r="BA67" s="26" t="str">
        <f>IF('Submission Template'!BN63&lt;&gt;"",IF('Submission Template'!O63="yes",1,0),"")</f>
        <v/>
      </c>
      <c r="BB67" s="26" t="str">
        <f>IF('Submission Template'!BS63&lt;&gt;"",IF('Submission Template'!T63="yes",1,0),"")</f>
        <v/>
      </c>
      <c r="BC67" s="26"/>
      <c r="BD67" s="26" t="str">
        <f>IF(AND('Submission Template'!O63="yes",'Submission Template'!BN63&lt;&gt;""),'Submission Template'!BN63,"")</f>
        <v/>
      </c>
      <c r="BE67" s="26" t="str">
        <f>IF(AND('Submission Template'!T63="yes",'Submission Template'!BS63&lt;&gt;""),'Submission Template'!BS63,"")</f>
        <v/>
      </c>
      <c r="BF67" s="26"/>
      <c r="BG67" s="26"/>
      <c r="BH67" s="26">
        <f t="shared" si="5"/>
        <v>30</v>
      </c>
      <c r="BI67" s="28">
        <v>1.7</v>
      </c>
      <c r="BJ67" s="26"/>
      <c r="BK67" s="42" t="str">
        <f>IF('Submission Template'!$AU$35=1,IF(AND('Submission Template'!O63="yes",$AO67&gt;1,'Submission Template'!BN63&lt;&gt;""),ROUND((($AU67*$E67)/($D67-'Submission Template'!K$27))^2+1,1),""),"")</f>
        <v/>
      </c>
      <c r="BL67" s="42" t="str">
        <f>IF('Submission Template'!$AV$35=1,IF(AND('Submission Template'!T63="yes",$AP67&gt;1,'Submission Template'!BS63&lt;&gt;""),ROUND((($AV67*$O67)/($N67-'Submission Template'!P$27))^2+1,1),""),"")</f>
        <v/>
      </c>
      <c r="BM67" s="57">
        <f t="shared" si="4"/>
        <v>5</v>
      </c>
      <c r="BN67" s="6"/>
      <c r="BO67" s="6"/>
      <c r="BP67" s="6"/>
      <c r="BQ67" s="6"/>
      <c r="BR67" s="6"/>
      <c r="BS67" s="6"/>
      <c r="BT67" s="6"/>
      <c r="BU67" s="6"/>
      <c r="BV67" s="6"/>
      <c r="BW67" s="6"/>
      <c r="BX67" s="6"/>
      <c r="BY67" s="6"/>
      <c r="BZ67" s="6"/>
      <c r="CA67" s="67"/>
      <c r="CB67" s="67"/>
      <c r="CC67" s="67"/>
      <c r="CD67" s="67"/>
      <c r="CE67" s="67"/>
      <c r="CF67" s="67">
        <f>IF(AND('Submission Template'!C89="final",'Submission Template'!AB89="yes"),1,0)</f>
        <v>0</v>
      </c>
      <c r="CG67" s="67" t="str">
        <f>IF(AND('Submission Template'!$C89="final",'Submission Template'!$O89="yes",'Submission Template'!$AB89&lt;&gt;"yes"),$D93,$CG66)</f>
        <v/>
      </c>
      <c r="CH67" s="67" t="str">
        <f>IF(AND('Submission Template'!$C89="final",'Submission Template'!$O89="yes",'Submission Template'!$AB89&lt;&gt;"yes"),$C93,$CH66)</f>
        <v/>
      </c>
      <c r="CI67" s="67" t="str">
        <f>IF(AND('Submission Template'!$C89="final",'Submission Template'!$T89="yes",'Submission Template'!$AB89&lt;&gt;"yes"),$N93,$CI66)</f>
        <v/>
      </c>
      <c r="CJ67" s="67" t="str">
        <f>IF(AND('Submission Template'!$C89="final",'Submission Template'!$T89="yes",'Submission Template'!$AB89&lt;&gt;"yes"),$M93,$CJ66)</f>
        <v/>
      </c>
      <c r="CK67" s="6"/>
      <c r="CL67" s="6"/>
    </row>
    <row r="68" spans="1:90" x14ac:dyDescent="0.2">
      <c r="A68" s="10"/>
      <c r="B68" s="84" t="str">
        <f>IF('Submission Template'!$AU$35=1,$AX68,"")</f>
        <v/>
      </c>
      <c r="C68" s="85" t="str">
        <f t="shared" si="0"/>
        <v/>
      </c>
      <c r="D68" s="186" t="str">
        <f>IF('Submission Template'!$AU$35=1,IF(AND('Submission Template'!O64="yes",'Submission Template'!BN64&lt;&gt;""),IF(AND('Submission Template'!$P$13="yes",$B68&gt;1),ROUND(AVERAGE(BD$38:BD68),2),ROUND(AVERAGE(BD$37:BD68),2)),""),"")</f>
        <v/>
      </c>
      <c r="E68" s="86" t="str">
        <f>IF('Submission Template'!$AU$35=1,IF($AO68&gt;1,IF(AND('Submission Template'!O64&lt;&gt;"no",'Submission Template'!BN64&lt;&gt;""),IF(AND('Submission Template'!$P$13="yes",$B68&gt;1),STDEV(BD$38:BD68),STDEV(BD$37:BD68)),""),""),"")</f>
        <v/>
      </c>
      <c r="F68" s="87" t="str">
        <f>IF('Submission Template'!$AU$35=1,IF('Submission Template'!BN64&lt;&gt;"",G67,""),"")</f>
        <v/>
      </c>
      <c r="G68" s="87" t="str">
        <f>IF(AND('Submission Template'!$AU$35=1,'Submission Template'!$C64&lt;&gt;""),IF(OR($AO68=1,$AO68=0),0,IF('Submission Template'!$C64="initial",$G67,IF('Submission Template'!O64="yes",MAX(($F68+'Submission Template'!BN64-('Submission Template'!K$27+0.25*$E68)),0),$G67))),"")</f>
        <v/>
      </c>
      <c r="H68" s="87" t="str">
        <f t="shared" si="10"/>
        <v/>
      </c>
      <c r="I68" s="88" t="str">
        <f t="shared" si="11"/>
        <v/>
      </c>
      <c r="J68" s="88" t="str">
        <f t="shared" si="12"/>
        <v/>
      </c>
      <c r="K68" s="89" t="str">
        <f>IF(G68&lt;&gt;"",IF($BA68=1,IF(AND(J68&lt;&gt;1,I68=1,D68&lt;='Submission Template'!K$27),1,0),K67),"")</f>
        <v/>
      </c>
      <c r="L68" s="84" t="str">
        <f>IF('Submission Template'!$AV$35=1,$AY68,"")</f>
        <v/>
      </c>
      <c r="M68" s="85" t="str">
        <f t="shared" si="1"/>
        <v/>
      </c>
      <c r="N68" s="186" t="str">
        <f>IF('Submission Template'!$AV$35=1,IF(AND('Submission Template'!T64="yes",'Submission Template'!BS64&lt;&gt;""),IF(AND('Submission Template'!$P$13="yes",$L68&gt;1),ROUND(AVERAGE(BE$38:BE68),2),ROUND(AVERAGE(BE$37:BE68),2)),""),"")</f>
        <v/>
      </c>
      <c r="O68" s="86" t="str">
        <f>IF('Submission Template'!$AV$35=1,IF($AP68&gt;1,IF(AND('Submission Template'!T64&lt;&gt;"no",'Submission Template'!BS64&lt;&gt;""),IF(AND('Submission Template'!$P$13="yes",$L68&gt;1),STDEV(BE$38:BE68),STDEV(BE$37:BE68)),""),""),"")</f>
        <v/>
      </c>
      <c r="P68" s="87" t="str">
        <f>IF('Submission Template'!$AV$35=1,IF('Submission Template'!BS64&lt;&gt;"",Q67,""),"")</f>
        <v/>
      </c>
      <c r="Q68" s="87" t="str">
        <f>IF(AND('Submission Template'!$AV$35=1,'Submission Template'!$C64&lt;&gt;""),IF(OR($AP68=1,$AP68=0),0,IF('Submission Template'!$C64="initial",$Q67,IF('Submission Template'!T64="yes",MAX(($P68+'Submission Template'!BS64-('Submission Template'!P$27+0.25*$O68)),0),$Q67))),"")</f>
        <v/>
      </c>
      <c r="R68" s="87" t="str">
        <f t="shared" si="6"/>
        <v/>
      </c>
      <c r="S68" s="88" t="str">
        <f t="shared" si="7"/>
        <v/>
      </c>
      <c r="T68" s="88" t="str">
        <f t="shared" si="8"/>
        <v/>
      </c>
      <c r="U68" s="89" t="str">
        <f>IF(Q68&lt;&gt;"",IF($BB68=1,IF(AND(T68&lt;&gt;1,S68=1,N68&lt;='Submission Template'!P$27),1,0),U67),"")</f>
        <v/>
      </c>
      <c r="AF68" s="145"/>
      <c r="AG68" s="146" t="str">
        <f>IF(AND(OR('Submission Template'!O64="yes",'Submission Template'!T64="yes"),'Submission Template'!AB64="yes"),"Test cannot be invalid AND included in CumSum",IF(OR(AND($Q68&gt;$R68,$N68&lt;&gt;""),AND($G68&gt;H68,$D68&lt;&gt;"")),"Warning:  CumSum statistic exceeds the Action Limit.",""))</f>
        <v/>
      </c>
      <c r="AH68" s="19"/>
      <c r="AI68" s="19"/>
      <c r="AJ68" s="19"/>
      <c r="AK68" s="147"/>
      <c r="AL68" s="192"/>
      <c r="AM68" s="6"/>
      <c r="AN68" s="6"/>
      <c r="AO68" s="6" t="str">
        <f t="shared" si="9"/>
        <v/>
      </c>
      <c r="AP68" s="6" t="str">
        <f t="shared" si="9"/>
        <v/>
      </c>
      <c r="AQ68" s="24"/>
      <c r="AR68" s="26">
        <f>IF(AND('Submission Template'!BN64&lt;&gt;"",'Submission Template'!K$27&lt;&gt;"",'Submission Template'!O64&lt;&gt;""),1,0)</f>
        <v>0</v>
      </c>
      <c r="AS68" s="26">
        <f>IF(AND('Submission Template'!BS64&lt;&gt;"",'Submission Template'!P$27&lt;&gt;"",'Submission Template'!T64&lt;&gt;""),1,0)</f>
        <v>0</v>
      </c>
      <c r="AT68" s="26"/>
      <c r="AU68" s="26" t="str">
        <f t="shared" si="2"/>
        <v/>
      </c>
      <c r="AV68" s="26" t="str">
        <f t="shared" si="3"/>
        <v/>
      </c>
      <c r="AW68" s="26"/>
      <c r="AX68" s="26" t="str">
        <f>IF('Submission Template'!$C64&lt;&gt;"",IF('Submission Template'!BN64&lt;&gt;"",IF('Submission Template'!O64="yes",AX67+1,AX67),AX67),"")</f>
        <v/>
      </c>
      <c r="AY68" s="26" t="str">
        <f>IF('Submission Template'!$C64&lt;&gt;"",IF('Submission Template'!BS64&lt;&gt;"",IF('Submission Template'!T64="yes",AY67+1,AY67),AY67),"")</f>
        <v/>
      </c>
      <c r="AZ68" s="26"/>
      <c r="BA68" s="26" t="str">
        <f>IF('Submission Template'!BN64&lt;&gt;"",IF('Submission Template'!O64="yes",1,0),"")</f>
        <v/>
      </c>
      <c r="BB68" s="26" t="str">
        <f>IF('Submission Template'!BS64&lt;&gt;"",IF('Submission Template'!T64="yes",1,0),"")</f>
        <v/>
      </c>
      <c r="BC68" s="26"/>
      <c r="BD68" s="26" t="str">
        <f>IF(AND('Submission Template'!O64="yes",'Submission Template'!BN64&lt;&gt;""),'Submission Template'!BN64,"")</f>
        <v/>
      </c>
      <c r="BE68" s="26" t="str">
        <f>IF(AND('Submission Template'!T64="yes",'Submission Template'!BS64&lt;&gt;""),'Submission Template'!BS64,"")</f>
        <v/>
      </c>
      <c r="BF68" s="26"/>
      <c r="BG68" s="26"/>
      <c r="BH68" s="26"/>
      <c r="BI68" s="28"/>
      <c r="BJ68" s="26"/>
      <c r="BK68" s="42" t="str">
        <f>IF('Submission Template'!$AU$35=1,IF(AND('Submission Template'!O64="yes",$AO68&gt;1,'Submission Template'!BN64&lt;&gt;""),ROUND((($AU68*$E68)/($D68-'Submission Template'!K$27))^2+1,1),""),"")</f>
        <v/>
      </c>
      <c r="BL68" s="42" t="str">
        <f>IF('Submission Template'!$AV$35=1,IF(AND('Submission Template'!T64="yes",$AP68&gt;1,'Submission Template'!BS64&lt;&gt;""),ROUND((($AV68*$O68)/($N68-'Submission Template'!P$27))^2+1,1),""),"")</f>
        <v/>
      </c>
      <c r="BM68" s="57">
        <f t="shared" si="4"/>
        <v>5</v>
      </c>
      <c r="BN68" s="6"/>
      <c r="BO68" s="6"/>
      <c r="BP68" s="6"/>
      <c r="BQ68" s="6"/>
      <c r="BR68" s="6"/>
      <c r="BS68" s="6"/>
      <c r="BT68" s="6"/>
      <c r="BU68" s="6"/>
      <c r="BV68" s="6"/>
      <c r="BW68" s="6"/>
      <c r="BX68" s="6"/>
      <c r="BY68" s="6"/>
      <c r="BZ68" s="6"/>
      <c r="CA68" s="67"/>
      <c r="CB68" s="67"/>
      <c r="CC68" s="67"/>
      <c r="CD68" s="67"/>
      <c r="CE68" s="67"/>
      <c r="CF68" s="67">
        <f>IF(AND('Submission Template'!C90="final",'Submission Template'!AB90="yes"),1,0)</f>
        <v>0</v>
      </c>
      <c r="CG68" s="67" t="str">
        <f>IF(AND('Submission Template'!$C90="final",'Submission Template'!$O90="yes",'Submission Template'!$AB90&lt;&gt;"yes"),$D94,$CG67)</f>
        <v/>
      </c>
      <c r="CH68" s="67" t="str">
        <f>IF(AND('Submission Template'!$C90="final",'Submission Template'!$O90="yes",'Submission Template'!$AB90&lt;&gt;"yes"),$C94,$CH67)</f>
        <v/>
      </c>
      <c r="CI68" s="67" t="str">
        <f>IF(AND('Submission Template'!$C90="final",'Submission Template'!$T90="yes",'Submission Template'!$AB90&lt;&gt;"yes"),$N94,$CI67)</f>
        <v/>
      </c>
      <c r="CJ68" s="67" t="str">
        <f>IF(AND('Submission Template'!$C90="final",'Submission Template'!$T90="yes",'Submission Template'!$AB90&lt;&gt;"yes"),$M94,$CJ67)</f>
        <v/>
      </c>
      <c r="CK68" s="6"/>
      <c r="CL68" s="6"/>
    </row>
    <row r="69" spans="1:90" x14ac:dyDescent="0.2">
      <c r="A69" s="10"/>
      <c r="B69" s="84" t="str">
        <f>IF('Submission Template'!$AU$35=1,$AX69,"")</f>
        <v/>
      </c>
      <c r="C69" s="85" t="str">
        <f t="shared" si="0"/>
        <v/>
      </c>
      <c r="D69" s="186" t="str">
        <f>IF('Submission Template'!$AU$35=1,IF(AND('Submission Template'!O65="yes",'Submission Template'!BN65&lt;&gt;""),IF(AND('Submission Template'!$P$13="yes",$B69&gt;1),ROUND(AVERAGE(BD$38:BD69),2),ROUND(AVERAGE(BD$37:BD69),2)),""),"")</f>
        <v/>
      </c>
      <c r="E69" s="86" t="str">
        <f>IF('Submission Template'!$AU$35=1,IF($AO69&gt;1,IF(AND('Submission Template'!O65&lt;&gt;"no",'Submission Template'!BN65&lt;&gt;""),IF(AND('Submission Template'!$P$13="yes",$B69&gt;1),STDEV(BD$38:BD69),STDEV(BD$37:BD69)),""),""),"")</f>
        <v/>
      </c>
      <c r="F69" s="87" t="str">
        <f>IF('Submission Template'!$AU$35=1,IF('Submission Template'!BN65&lt;&gt;"",G68,""),"")</f>
        <v/>
      </c>
      <c r="G69" s="87" t="str">
        <f>IF(AND('Submission Template'!$AU$35=1,'Submission Template'!$C65&lt;&gt;""),IF(OR($AO69=1,$AO69=0),0,IF('Submission Template'!$C65="initial",$G68,IF('Submission Template'!O65="yes",MAX(($F69+'Submission Template'!BN65-('Submission Template'!K$27+0.25*$E69)),0),$G68))),"")</f>
        <v/>
      </c>
      <c r="H69" s="87" t="str">
        <f t="shared" si="10"/>
        <v/>
      </c>
      <c r="I69" s="88" t="str">
        <f t="shared" si="11"/>
        <v/>
      </c>
      <c r="J69" s="88" t="str">
        <f t="shared" si="12"/>
        <v/>
      </c>
      <c r="K69" s="89" t="str">
        <f>IF(G69&lt;&gt;"",IF($BA69=1,IF(AND(J69&lt;&gt;1,I69=1,D69&lt;='Submission Template'!K$27),1,0),K68),"")</f>
        <v/>
      </c>
      <c r="L69" s="84" t="str">
        <f>IF('Submission Template'!$AV$35=1,$AY69,"")</f>
        <v/>
      </c>
      <c r="M69" s="85" t="str">
        <f t="shared" si="1"/>
        <v/>
      </c>
      <c r="N69" s="186" t="str">
        <f>IF('Submission Template'!$AV$35=1,IF(AND('Submission Template'!T65="yes",'Submission Template'!BS65&lt;&gt;""),IF(AND('Submission Template'!$P$13="yes",$L69&gt;1),ROUND(AVERAGE(BE$38:BE69),2),ROUND(AVERAGE(BE$37:BE69),2)),""),"")</f>
        <v/>
      </c>
      <c r="O69" s="86" t="str">
        <f>IF('Submission Template'!$AV$35=1,IF($AP69&gt;1,IF(AND('Submission Template'!T65&lt;&gt;"no",'Submission Template'!BS65&lt;&gt;""),IF(AND('Submission Template'!$P$13="yes",$L69&gt;1),STDEV(BE$38:BE69),STDEV(BE$37:BE69)),""),""),"")</f>
        <v/>
      </c>
      <c r="P69" s="87" t="str">
        <f>IF('Submission Template'!$AV$35=1,IF('Submission Template'!BS65&lt;&gt;"",Q68,""),"")</f>
        <v/>
      </c>
      <c r="Q69" s="87" t="str">
        <f>IF(AND('Submission Template'!$AV$35=1,'Submission Template'!$C65&lt;&gt;""),IF(OR($AP69=1,$AP69=0),0,IF('Submission Template'!$C65="initial",$Q68,IF('Submission Template'!T65="yes",MAX(($P69+'Submission Template'!BS65-('Submission Template'!P$27+0.25*$O69)),0),$Q68))),"")</f>
        <v/>
      </c>
      <c r="R69" s="87" t="str">
        <f t="shared" si="6"/>
        <v/>
      </c>
      <c r="S69" s="88" t="str">
        <f t="shared" si="7"/>
        <v/>
      </c>
      <c r="T69" s="88" t="str">
        <f t="shared" si="8"/>
        <v/>
      </c>
      <c r="U69" s="89" t="str">
        <f>IF(Q69&lt;&gt;"",IF($BB69=1,IF(AND(T69&lt;&gt;1,S69=1,N69&lt;='Submission Template'!P$27),1,0),U68),"")</f>
        <v/>
      </c>
      <c r="AF69" s="145"/>
      <c r="AG69" s="146" t="str">
        <f>IF(AND(OR('Submission Template'!O65="yes",'Submission Template'!T65="yes"),'Submission Template'!AB65="yes"),"Test cannot be invalid AND included in CumSum",IF(OR(AND($Q69&gt;$R69,$N69&lt;&gt;""),AND($G69&gt;H69,$D69&lt;&gt;"")),"Warning:  CumSum statistic exceeds the Action Limit.",""))</f>
        <v/>
      </c>
      <c r="AH69" s="19"/>
      <c r="AI69" s="19"/>
      <c r="AJ69" s="19"/>
      <c r="AK69" s="147"/>
      <c r="AL69" s="192"/>
      <c r="AM69" s="6"/>
      <c r="AN69" s="6"/>
      <c r="AO69" s="6" t="str">
        <f t="shared" si="9"/>
        <v/>
      </c>
      <c r="AP69" s="6" t="str">
        <f t="shared" si="9"/>
        <v/>
      </c>
      <c r="AQ69" s="24"/>
      <c r="AR69" s="26">
        <f>IF(AND('Submission Template'!BN65&lt;&gt;"",'Submission Template'!K$27&lt;&gt;"",'Submission Template'!O65&lt;&gt;""),1,0)</f>
        <v>0</v>
      </c>
      <c r="AS69" s="26">
        <f>IF(AND('Submission Template'!BS65&lt;&gt;"",'Submission Template'!P$27&lt;&gt;"",'Submission Template'!T65&lt;&gt;""),1,0)</f>
        <v>0</v>
      </c>
      <c r="AT69" s="26"/>
      <c r="AU69" s="26" t="str">
        <f t="shared" si="2"/>
        <v/>
      </c>
      <c r="AV69" s="26" t="str">
        <f t="shared" si="3"/>
        <v/>
      </c>
      <c r="AW69" s="26"/>
      <c r="AX69" s="26" t="str">
        <f>IF('Submission Template'!$C65&lt;&gt;"",IF('Submission Template'!BN65&lt;&gt;"",IF('Submission Template'!O65="yes",AX68+1,AX68),AX68),"")</f>
        <v/>
      </c>
      <c r="AY69" s="26" t="str">
        <f>IF('Submission Template'!$C65&lt;&gt;"",IF('Submission Template'!BS65&lt;&gt;"",IF('Submission Template'!T65="yes",AY68+1,AY68),AY68),"")</f>
        <v/>
      </c>
      <c r="AZ69" s="26"/>
      <c r="BA69" s="26" t="str">
        <f>IF('Submission Template'!BN65&lt;&gt;"",IF('Submission Template'!O65="yes",1,0),"")</f>
        <v/>
      </c>
      <c r="BB69" s="26" t="str">
        <f>IF('Submission Template'!BS65&lt;&gt;"",IF('Submission Template'!T65="yes",1,0),"")</f>
        <v/>
      </c>
      <c r="BC69" s="26"/>
      <c r="BD69" s="26" t="str">
        <f>IF(AND('Submission Template'!O65="yes",'Submission Template'!BN65&lt;&gt;""),'Submission Template'!BN65,"")</f>
        <v/>
      </c>
      <c r="BE69" s="26" t="str">
        <f>IF(AND('Submission Template'!T65="yes",'Submission Template'!BS65&lt;&gt;""),'Submission Template'!BS65,"")</f>
        <v/>
      </c>
      <c r="BF69" s="26"/>
      <c r="BG69" s="26"/>
      <c r="BH69" s="26"/>
      <c r="BI69" s="28"/>
      <c r="BJ69" s="26"/>
      <c r="BK69" s="42" t="str">
        <f>IF('Submission Template'!$AU$35=1,IF(AND('Submission Template'!O65="yes",$AO69&gt;1,'Submission Template'!BN65&lt;&gt;""),ROUND((($AU69*$E69)/($D69-'Submission Template'!K$27))^2+1,1),""),"")</f>
        <v/>
      </c>
      <c r="BL69" s="42" t="str">
        <f>IF('Submission Template'!$AV$35=1,IF(AND('Submission Template'!T65="yes",$AP69&gt;1,'Submission Template'!BS65&lt;&gt;""),ROUND((($AV69*$O69)/($N69-'Submission Template'!P$27))^2+1,1),""),"")</f>
        <v/>
      </c>
      <c r="BM69" s="57">
        <f t="shared" si="4"/>
        <v>5</v>
      </c>
      <c r="BN69" s="6"/>
      <c r="BO69" s="6"/>
      <c r="BP69" s="6"/>
      <c r="BQ69" s="6"/>
      <c r="BR69" s="6"/>
      <c r="BS69" s="6"/>
      <c r="BT69" s="6"/>
      <c r="BU69" s="6"/>
      <c r="BV69" s="6"/>
      <c r="BW69" s="6"/>
      <c r="BX69" s="6"/>
      <c r="BY69" s="6"/>
      <c r="BZ69" s="6"/>
      <c r="CA69" s="67"/>
      <c r="CB69" s="67"/>
      <c r="CC69" s="67"/>
      <c r="CD69" s="67"/>
      <c r="CE69" s="67"/>
      <c r="CF69" s="67">
        <f>IF(AND('Submission Template'!C91="final",'Submission Template'!AB91="yes"),1,0)</f>
        <v>0</v>
      </c>
      <c r="CG69" s="67" t="str">
        <f>IF(AND('Submission Template'!$C91="final",'Submission Template'!$O91="yes",'Submission Template'!$AB91&lt;&gt;"yes"),$D95,$CG68)</f>
        <v/>
      </c>
      <c r="CH69" s="67" t="str">
        <f>IF(AND('Submission Template'!$C91="final",'Submission Template'!$O91="yes",'Submission Template'!$AB91&lt;&gt;"yes"),$C95,$CH68)</f>
        <v/>
      </c>
      <c r="CI69" s="67" t="str">
        <f>IF(AND('Submission Template'!$C91="final",'Submission Template'!$T91="yes",'Submission Template'!$AB91&lt;&gt;"yes"),$N95,$CI68)</f>
        <v/>
      </c>
      <c r="CJ69" s="67" t="str">
        <f>IF(AND('Submission Template'!$C91="final",'Submission Template'!$T91="yes",'Submission Template'!$AB91&lt;&gt;"yes"),$M95,$CJ68)</f>
        <v/>
      </c>
      <c r="CK69" s="6"/>
      <c r="CL69" s="6"/>
    </row>
    <row r="70" spans="1:90" x14ac:dyDescent="0.2">
      <c r="A70" s="10"/>
      <c r="B70" s="84" t="str">
        <f>IF('Submission Template'!$AU$35=1,$AX70,"")</f>
        <v/>
      </c>
      <c r="C70" s="85" t="str">
        <f t="shared" si="0"/>
        <v/>
      </c>
      <c r="D70" s="186" t="str">
        <f>IF('Submission Template'!$AU$35=1,IF(AND('Submission Template'!O66="yes",'Submission Template'!BN66&lt;&gt;""),IF(AND('Submission Template'!$P$13="yes",$B70&gt;1),ROUND(AVERAGE(BD$38:BD70),2),ROUND(AVERAGE(BD$37:BD70),2)),""),"")</f>
        <v/>
      </c>
      <c r="E70" s="86" t="str">
        <f>IF('Submission Template'!$AU$35=1,IF($AO70&gt;1,IF(AND('Submission Template'!O66&lt;&gt;"no",'Submission Template'!BN66&lt;&gt;""),IF(AND('Submission Template'!$P$13="yes",$B70&gt;1),STDEV(BD$38:BD70),STDEV(BD$37:BD70)),""),""),"")</f>
        <v/>
      </c>
      <c r="F70" s="87" t="str">
        <f>IF('Submission Template'!$AU$35=1,IF('Submission Template'!BN66&lt;&gt;"",G69,""),"")</f>
        <v/>
      </c>
      <c r="G70" s="87" t="str">
        <f>IF(AND('Submission Template'!$AU$35=1,'Submission Template'!$C66&lt;&gt;""),IF(OR($AO70=1,$AO70=0),0,IF('Submission Template'!$C66="initial",$G69,IF('Submission Template'!O66="yes",MAX(($F70+'Submission Template'!BN66-('Submission Template'!K$27+0.25*$E70)),0),$G69))),"")</f>
        <v/>
      </c>
      <c r="H70" s="87" t="str">
        <f t="shared" si="10"/>
        <v/>
      </c>
      <c r="I70" s="88" t="str">
        <f t="shared" si="11"/>
        <v/>
      </c>
      <c r="J70" s="88" t="str">
        <f t="shared" si="12"/>
        <v/>
      </c>
      <c r="K70" s="89" t="str">
        <f>IF(G70&lt;&gt;"",IF($BA70=1,IF(AND(J70&lt;&gt;1,I70=1,D70&lt;='Submission Template'!K$27),1,0),K69),"")</f>
        <v/>
      </c>
      <c r="L70" s="84" t="str">
        <f>IF('Submission Template'!$AV$35=1,$AY70,"")</f>
        <v/>
      </c>
      <c r="M70" s="85" t="str">
        <f t="shared" si="1"/>
        <v/>
      </c>
      <c r="N70" s="186" t="str">
        <f>IF('Submission Template'!$AV$35=1,IF(AND('Submission Template'!T66="yes",'Submission Template'!BS66&lt;&gt;""),IF(AND('Submission Template'!$P$13="yes",$L70&gt;1),ROUND(AVERAGE(BE$38:BE70),2),ROUND(AVERAGE(BE$37:BE70),2)),""),"")</f>
        <v/>
      </c>
      <c r="O70" s="86" t="str">
        <f>IF('Submission Template'!$AV$35=1,IF($AP70&gt;1,IF(AND('Submission Template'!T66&lt;&gt;"no",'Submission Template'!BS66&lt;&gt;""),IF(AND('Submission Template'!$P$13="yes",$L70&gt;1),STDEV(BE$38:BE70),STDEV(BE$37:BE70)),""),""),"")</f>
        <v/>
      </c>
      <c r="P70" s="87" t="str">
        <f>IF('Submission Template'!$AV$35=1,IF('Submission Template'!BS66&lt;&gt;"",Q69,""),"")</f>
        <v/>
      </c>
      <c r="Q70" s="87" t="str">
        <f>IF(AND('Submission Template'!$AV$35=1,'Submission Template'!$C66&lt;&gt;""),IF(OR($AP70=1,$AP70=0),0,IF('Submission Template'!$C66="initial",$Q69,IF('Submission Template'!T66="yes",MAX(($P70+'Submission Template'!BS66-('Submission Template'!P$27+0.25*$O70)),0),$Q69))),"")</f>
        <v/>
      </c>
      <c r="R70" s="87" t="str">
        <f t="shared" si="6"/>
        <v/>
      </c>
      <c r="S70" s="88" t="str">
        <f t="shared" si="7"/>
        <v/>
      </c>
      <c r="T70" s="88" t="str">
        <f t="shared" si="8"/>
        <v/>
      </c>
      <c r="U70" s="89" t="str">
        <f>IF(Q70&lt;&gt;"",IF($BB70=1,IF(AND(T70&lt;&gt;1,S70=1,N70&lt;='Submission Template'!P$27),1,0),U69),"")</f>
        <v/>
      </c>
      <c r="AF70" s="145"/>
      <c r="AG70" s="146" t="str">
        <f>IF(AND(OR('Submission Template'!O66="yes",'Submission Template'!T66="yes"),'Submission Template'!AB66="yes"),"Test cannot be invalid AND included in CumSum",IF(OR(AND($Q70&gt;$R70,$N70&lt;&gt;""),AND($G70&gt;H70,$D70&lt;&gt;"")),"Warning:  CumSum statistic exceeds the Action Limit.",""))</f>
        <v/>
      </c>
      <c r="AH70" s="19"/>
      <c r="AI70" s="19"/>
      <c r="AJ70" s="19"/>
      <c r="AK70" s="147"/>
      <c r="AL70" s="192"/>
      <c r="AM70" s="6"/>
      <c r="AN70" s="6"/>
      <c r="AO70" s="6" t="str">
        <f t="shared" si="9"/>
        <v/>
      </c>
      <c r="AP70" s="6" t="str">
        <f t="shared" si="9"/>
        <v/>
      </c>
      <c r="AQ70" s="24"/>
      <c r="AR70" s="26">
        <f>IF(AND('Submission Template'!BN66&lt;&gt;"",'Submission Template'!K$27&lt;&gt;"",'Submission Template'!O66&lt;&gt;""),1,0)</f>
        <v>0</v>
      </c>
      <c r="AS70" s="26">
        <f>IF(AND('Submission Template'!BS66&lt;&gt;"",'Submission Template'!P$27&lt;&gt;"",'Submission Template'!T66&lt;&gt;""),1,0)</f>
        <v>0</v>
      </c>
      <c r="AT70" s="26"/>
      <c r="AU70" s="26" t="str">
        <f t="shared" si="2"/>
        <v/>
      </c>
      <c r="AV70" s="26" t="str">
        <f t="shared" si="3"/>
        <v/>
      </c>
      <c r="AW70" s="26"/>
      <c r="AX70" s="26" t="str">
        <f>IF('Submission Template'!$C66&lt;&gt;"",IF('Submission Template'!BN66&lt;&gt;"",IF('Submission Template'!O66="yes",AX69+1,AX69),AX69),"")</f>
        <v/>
      </c>
      <c r="AY70" s="26" t="str">
        <f>IF('Submission Template'!$C66&lt;&gt;"",IF('Submission Template'!BS66&lt;&gt;"",IF('Submission Template'!T66="yes",AY69+1,AY69),AY69),"")</f>
        <v/>
      </c>
      <c r="AZ70" s="26"/>
      <c r="BA70" s="26" t="str">
        <f>IF('Submission Template'!BN66&lt;&gt;"",IF('Submission Template'!O66="yes",1,0),"")</f>
        <v/>
      </c>
      <c r="BB70" s="26" t="str">
        <f>IF('Submission Template'!BS66&lt;&gt;"",IF('Submission Template'!T66="yes",1,0),"")</f>
        <v/>
      </c>
      <c r="BC70" s="26"/>
      <c r="BD70" s="26" t="str">
        <f>IF(AND('Submission Template'!O66="yes",'Submission Template'!BN66&lt;&gt;""),'Submission Template'!BN66,"")</f>
        <v/>
      </c>
      <c r="BE70" s="26" t="str">
        <f>IF(AND('Submission Template'!T66="yes",'Submission Template'!BS66&lt;&gt;""),'Submission Template'!BS66,"")</f>
        <v/>
      </c>
      <c r="BF70" s="26"/>
      <c r="BG70" s="26"/>
      <c r="BH70" s="26"/>
      <c r="BI70" s="28"/>
      <c r="BJ70" s="26"/>
      <c r="BK70" s="42" t="str">
        <f>IF('Submission Template'!$AU$35=1,IF(AND('Submission Template'!O66="yes",$AO70&gt;1,'Submission Template'!BN66&lt;&gt;""),ROUND((($AU70*$E70)/($D70-'Submission Template'!K$27))^2+1,1),""),"")</f>
        <v/>
      </c>
      <c r="BL70" s="42" t="str">
        <f>IF('Submission Template'!$AV$35=1,IF(AND('Submission Template'!T66="yes",$AP70&gt;1,'Submission Template'!BS66&lt;&gt;""),ROUND((($AV70*$O70)/($N70-'Submission Template'!P$27))^2+1,1),""),"")</f>
        <v/>
      </c>
      <c r="BM70" s="57">
        <f t="shared" si="4"/>
        <v>5</v>
      </c>
      <c r="BN70" s="6"/>
      <c r="BO70" s="6"/>
      <c r="BP70" s="6"/>
      <c r="BQ70" s="6"/>
      <c r="BR70" s="6"/>
      <c r="BS70" s="6"/>
      <c r="BT70" s="6"/>
      <c r="BU70" s="6"/>
      <c r="BV70" s="6"/>
      <c r="BW70" s="6"/>
      <c r="BX70" s="6"/>
      <c r="BY70" s="6"/>
      <c r="BZ70" s="6"/>
      <c r="CA70" s="67"/>
      <c r="CB70" s="67"/>
      <c r="CC70" s="67"/>
      <c r="CD70" s="67"/>
      <c r="CE70" s="67"/>
      <c r="CF70" s="67">
        <f>IF(AND('Submission Template'!C92="final",'Submission Template'!AB92="yes"),1,0)</f>
        <v>0</v>
      </c>
      <c r="CG70" s="67" t="str">
        <f>IF(AND('Submission Template'!$C92="final",'Submission Template'!$O92="yes",'Submission Template'!$AB92&lt;&gt;"yes"),$D96,$CG69)</f>
        <v/>
      </c>
      <c r="CH70" s="67" t="str">
        <f>IF(AND('Submission Template'!$C92="final",'Submission Template'!$O92="yes",'Submission Template'!$AB92&lt;&gt;"yes"),$C96,$CH69)</f>
        <v/>
      </c>
      <c r="CI70" s="67" t="str">
        <f>IF(AND('Submission Template'!$C92="final",'Submission Template'!$T92="yes",'Submission Template'!$AB92&lt;&gt;"yes"),$N96,$CI69)</f>
        <v/>
      </c>
      <c r="CJ70" s="67" t="str">
        <f>IF(AND('Submission Template'!$C92="final",'Submission Template'!$T92="yes",'Submission Template'!$AB92&lt;&gt;"yes"),$M96,$CJ69)</f>
        <v/>
      </c>
      <c r="CK70" s="6"/>
      <c r="CL70" s="6"/>
    </row>
    <row r="71" spans="1:90" x14ac:dyDescent="0.2">
      <c r="A71" s="10"/>
      <c r="B71" s="84" t="str">
        <f>IF('Submission Template'!$AU$35=1,$AX71,"")</f>
        <v/>
      </c>
      <c r="C71" s="85" t="str">
        <f t="shared" si="0"/>
        <v/>
      </c>
      <c r="D71" s="186" t="str">
        <f>IF('Submission Template'!$AU$35=1,IF(AND('Submission Template'!O67="yes",'Submission Template'!BN67&lt;&gt;""),IF(AND('Submission Template'!$P$13="yes",$B71&gt;1),ROUND(AVERAGE(BD$38:BD71),2),ROUND(AVERAGE(BD$37:BD71),2)),""),"")</f>
        <v/>
      </c>
      <c r="E71" s="86" t="str">
        <f>IF('Submission Template'!$AU$35=1,IF($AO71&gt;1,IF(AND('Submission Template'!O67&lt;&gt;"no",'Submission Template'!BN67&lt;&gt;""),IF(AND('Submission Template'!$P$13="yes",$B71&gt;1),STDEV(BD$38:BD71),STDEV(BD$37:BD71)),""),""),"")</f>
        <v/>
      </c>
      <c r="F71" s="87" t="str">
        <f>IF('Submission Template'!$AU$35=1,IF('Submission Template'!BN67&lt;&gt;"",G70,""),"")</f>
        <v/>
      </c>
      <c r="G71" s="87" t="str">
        <f>IF(AND('Submission Template'!$AU$35=1,'Submission Template'!$C67&lt;&gt;""),IF(OR($AO71=1,$AO71=0),0,IF('Submission Template'!$C67="initial",$G70,IF('Submission Template'!O67="yes",MAX(($F71+'Submission Template'!BN67-('Submission Template'!K$27+0.25*$E71)),0),$G70))),"")</f>
        <v/>
      </c>
      <c r="H71" s="87" t="str">
        <f t="shared" si="10"/>
        <v/>
      </c>
      <c r="I71" s="88" t="str">
        <f t="shared" si="11"/>
        <v/>
      </c>
      <c r="J71" s="88" t="str">
        <f t="shared" si="12"/>
        <v/>
      </c>
      <c r="K71" s="89" t="str">
        <f>IF(G71&lt;&gt;"",IF($BA71=1,IF(AND(J71&lt;&gt;1,I71=1,D71&lt;='Submission Template'!K$27),1,0),K70),"")</f>
        <v/>
      </c>
      <c r="L71" s="84" t="str">
        <f>IF('Submission Template'!$AV$35=1,$AY71,"")</f>
        <v/>
      </c>
      <c r="M71" s="85" t="str">
        <f t="shared" si="1"/>
        <v/>
      </c>
      <c r="N71" s="186" t="str">
        <f>IF('Submission Template'!$AV$35=1,IF(AND('Submission Template'!T67="yes",'Submission Template'!BS67&lt;&gt;""),IF(AND('Submission Template'!$P$13="yes",$L71&gt;1),ROUND(AVERAGE(BE$38:BE71),2),ROUND(AVERAGE(BE$37:BE71),2)),""),"")</f>
        <v/>
      </c>
      <c r="O71" s="86" t="str">
        <f>IF('Submission Template'!$AV$35=1,IF($AP71&gt;1,IF(AND('Submission Template'!T67&lt;&gt;"no",'Submission Template'!BS67&lt;&gt;""),IF(AND('Submission Template'!$P$13="yes",$L71&gt;1),STDEV(BE$38:BE71),STDEV(BE$37:BE71)),""),""),"")</f>
        <v/>
      </c>
      <c r="P71" s="87" t="str">
        <f>IF('Submission Template'!$AV$35=1,IF('Submission Template'!BS67&lt;&gt;"",Q70,""),"")</f>
        <v/>
      </c>
      <c r="Q71" s="87" t="str">
        <f>IF(AND('Submission Template'!$AV$35=1,'Submission Template'!$C67&lt;&gt;""),IF(OR($AP71=1,$AP71=0),0,IF('Submission Template'!$C67="initial",$Q70,IF('Submission Template'!T67="yes",MAX(($P71+'Submission Template'!BS67-('Submission Template'!P$27+0.25*$O71)),0),$Q70))),"")</f>
        <v/>
      </c>
      <c r="R71" s="87" t="str">
        <f t="shared" si="6"/>
        <v/>
      </c>
      <c r="S71" s="88" t="str">
        <f t="shared" si="7"/>
        <v/>
      </c>
      <c r="T71" s="88" t="str">
        <f t="shared" si="8"/>
        <v/>
      </c>
      <c r="U71" s="89" t="str">
        <f>IF(Q71&lt;&gt;"",IF($BB71=1,IF(AND(T71&lt;&gt;1,S71=1,N71&lt;='Submission Template'!P$27),1,0),U70),"")</f>
        <v/>
      </c>
      <c r="AF71" s="145"/>
      <c r="AG71" s="146" t="str">
        <f>IF(AND(OR('Submission Template'!O67="yes",'Submission Template'!T67="yes"),'Submission Template'!AB67="yes"),"Test cannot be invalid AND included in CumSum",IF(OR(AND($Q71&gt;$R71,$N71&lt;&gt;""),AND($G71&gt;H71,$D71&lt;&gt;"")),"Warning:  CumSum statistic exceeds the Action Limit.",""))</f>
        <v/>
      </c>
      <c r="AH71" s="19"/>
      <c r="AI71" s="19"/>
      <c r="AJ71" s="19"/>
      <c r="AK71" s="147"/>
      <c r="AL71" s="192"/>
      <c r="AM71" s="6"/>
      <c r="AN71" s="6"/>
      <c r="AO71" s="6" t="str">
        <f t="shared" si="9"/>
        <v/>
      </c>
      <c r="AP71" s="6" t="str">
        <f t="shared" si="9"/>
        <v/>
      </c>
      <c r="AQ71" s="24"/>
      <c r="AR71" s="26">
        <f>IF(AND('Submission Template'!BN67&lt;&gt;"",'Submission Template'!K$27&lt;&gt;"",'Submission Template'!O67&lt;&gt;""),1,0)</f>
        <v>0</v>
      </c>
      <c r="AS71" s="26">
        <f>IF(AND('Submission Template'!BS67&lt;&gt;"",'Submission Template'!P$27&lt;&gt;"",'Submission Template'!T67&lt;&gt;""),1,0)</f>
        <v>0</v>
      </c>
      <c r="AT71" s="26"/>
      <c r="AU71" s="26" t="str">
        <f t="shared" si="2"/>
        <v/>
      </c>
      <c r="AV71" s="26" t="str">
        <f t="shared" si="3"/>
        <v/>
      </c>
      <c r="AW71" s="26"/>
      <c r="AX71" s="26" t="str">
        <f>IF('Submission Template'!$C67&lt;&gt;"",IF('Submission Template'!BN67&lt;&gt;"",IF('Submission Template'!O67="yes",AX70+1,AX70),AX70),"")</f>
        <v/>
      </c>
      <c r="AY71" s="26" t="str">
        <f>IF('Submission Template'!$C67&lt;&gt;"",IF('Submission Template'!BS67&lt;&gt;"",IF('Submission Template'!T67="yes",AY70+1,AY70),AY70),"")</f>
        <v/>
      </c>
      <c r="AZ71" s="26"/>
      <c r="BA71" s="26" t="str">
        <f>IF('Submission Template'!BN67&lt;&gt;"",IF('Submission Template'!O67="yes",1,0),"")</f>
        <v/>
      </c>
      <c r="BB71" s="26" t="str">
        <f>IF('Submission Template'!BS67&lt;&gt;"",IF('Submission Template'!T67="yes",1,0),"")</f>
        <v/>
      </c>
      <c r="BC71" s="26"/>
      <c r="BD71" s="26" t="str">
        <f>IF(AND('Submission Template'!O67="yes",'Submission Template'!BN67&lt;&gt;""),'Submission Template'!BN67,"")</f>
        <v/>
      </c>
      <c r="BE71" s="26" t="str">
        <f>IF(AND('Submission Template'!T67="yes",'Submission Template'!BS67&lt;&gt;""),'Submission Template'!BS67,"")</f>
        <v/>
      </c>
      <c r="BF71" s="26"/>
      <c r="BG71" s="26"/>
      <c r="BH71" s="26"/>
      <c r="BI71" s="28"/>
      <c r="BJ71" s="26"/>
      <c r="BK71" s="42" t="str">
        <f>IF('Submission Template'!$AU$35=1,IF(AND('Submission Template'!O67="yes",$AO71&gt;1,'Submission Template'!BN67&lt;&gt;""),ROUND((($AU71*$E71)/($D71-'Submission Template'!K$27))^2+1,1),""),"")</f>
        <v/>
      </c>
      <c r="BL71" s="42" t="str">
        <f>IF('Submission Template'!$AV$35=1,IF(AND('Submission Template'!T67="yes",$AP71&gt;1,'Submission Template'!BS67&lt;&gt;""),ROUND((($AV71*$O71)/($N71-'Submission Template'!P$27))^2+1,1),""),"")</f>
        <v/>
      </c>
      <c r="BM71" s="57">
        <f t="shared" si="4"/>
        <v>5</v>
      </c>
      <c r="BN71" s="6"/>
      <c r="BO71" s="6"/>
      <c r="BP71" s="6"/>
      <c r="BQ71" s="6"/>
      <c r="BR71" s="6"/>
      <c r="BS71" s="6"/>
      <c r="BT71" s="6"/>
      <c r="BU71" s="6"/>
      <c r="BV71" s="6"/>
      <c r="BW71" s="6"/>
      <c r="BX71" s="6"/>
      <c r="BY71" s="6"/>
      <c r="BZ71" s="6"/>
      <c r="CA71" s="67"/>
      <c r="CB71" s="67"/>
      <c r="CC71" s="67"/>
      <c r="CD71" s="67"/>
      <c r="CE71" s="67"/>
      <c r="CF71" s="67">
        <f>IF(AND('Submission Template'!C93="final",'Submission Template'!AB93="yes"),1,0)</f>
        <v>0</v>
      </c>
      <c r="CG71" s="67" t="str">
        <f>IF(AND('Submission Template'!$C93="final",'Submission Template'!$O93="yes",'Submission Template'!$AB93&lt;&gt;"yes"),$D97,$CG70)</f>
        <v/>
      </c>
      <c r="CH71" s="67" t="str">
        <f>IF(AND('Submission Template'!$C93="final",'Submission Template'!$O93="yes",'Submission Template'!$AB93&lt;&gt;"yes"),$C97,$CH70)</f>
        <v/>
      </c>
      <c r="CI71" s="67" t="str">
        <f>IF(AND('Submission Template'!$C93="final",'Submission Template'!$T93="yes",'Submission Template'!$AB93&lt;&gt;"yes"),$N97,$CI70)</f>
        <v/>
      </c>
      <c r="CJ71" s="67" t="str">
        <f>IF(AND('Submission Template'!$C93="final",'Submission Template'!$T93="yes",'Submission Template'!$AB93&lt;&gt;"yes"),$M97,$CJ70)</f>
        <v/>
      </c>
      <c r="CK71" s="6"/>
      <c r="CL71" s="6"/>
    </row>
    <row r="72" spans="1:90" x14ac:dyDescent="0.2">
      <c r="A72" s="10"/>
      <c r="B72" s="84" t="str">
        <f>IF('Submission Template'!$AU$35=1,$AX72,"")</f>
        <v/>
      </c>
      <c r="C72" s="85" t="str">
        <f t="shared" si="0"/>
        <v/>
      </c>
      <c r="D72" s="186" t="str">
        <f>IF('Submission Template'!$AU$35=1,IF(AND('Submission Template'!O68="yes",'Submission Template'!BN68&lt;&gt;""),IF(AND('Submission Template'!$P$13="yes",$B72&gt;1),ROUND(AVERAGE(BD$38:BD72),2),ROUND(AVERAGE(BD$37:BD72),2)),""),"")</f>
        <v/>
      </c>
      <c r="E72" s="86" t="str">
        <f>IF('Submission Template'!$AU$35=1,IF($AO72&gt;1,IF(AND('Submission Template'!O68&lt;&gt;"no",'Submission Template'!BN68&lt;&gt;""),IF(AND('Submission Template'!$P$13="yes",$B72&gt;1),STDEV(BD$38:BD72),STDEV(BD$37:BD72)),""),""),"")</f>
        <v/>
      </c>
      <c r="F72" s="87" t="str">
        <f>IF('Submission Template'!$AU$35=1,IF('Submission Template'!BN68&lt;&gt;"",G71,""),"")</f>
        <v/>
      </c>
      <c r="G72" s="87" t="str">
        <f>IF(AND('Submission Template'!$AU$35=1,'Submission Template'!$C68&lt;&gt;""),IF(OR($AO72=1,$AO72=0),0,IF('Submission Template'!$C68="initial",$G71,IF('Submission Template'!O68="yes",MAX(($F72+'Submission Template'!BN68-('Submission Template'!K$27+0.25*$E72)),0),$G71))),"")</f>
        <v/>
      </c>
      <c r="H72" s="87" t="str">
        <f t="shared" si="10"/>
        <v/>
      </c>
      <c r="I72" s="88" t="str">
        <f t="shared" si="11"/>
        <v/>
      </c>
      <c r="J72" s="88" t="str">
        <f t="shared" si="12"/>
        <v/>
      </c>
      <c r="K72" s="89" t="str">
        <f>IF(G72&lt;&gt;"",IF($BA72=1,IF(AND(J72&lt;&gt;1,I72=1,D72&lt;='Submission Template'!K$27),1,0),K71),"")</f>
        <v/>
      </c>
      <c r="L72" s="84" t="str">
        <f>IF('Submission Template'!$AV$35=1,$AY72,"")</f>
        <v/>
      </c>
      <c r="M72" s="85" t="str">
        <f t="shared" si="1"/>
        <v/>
      </c>
      <c r="N72" s="186" t="str">
        <f>IF('Submission Template'!$AV$35=1,IF(AND('Submission Template'!T68="yes",'Submission Template'!BS68&lt;&gt;""),IF(AND('Submission Template'!$P$13="yes",$L72&gt;1),ROUND(AVERAGE(BE$38:BE72),2),ROUND(AVERAGE(BE$37:BE72),2)),""),"")</f>
        <v/>
      </c>
      <c r="O72" s="86" t="str">
        <f>IF('Submission Template'!$AV$35=1,IF($AP72&gt;1,IF(AND('Submission Template'!T68&lt;&gt;"no",'Submission Template'!BS68&lt;&gt;""),IF(AND('Submission Template'!$P$13="yes",$L72&gt;1),STDEV(BE$38:BE72),STDEV(BE$37:BE72)),""),""),"")</f>
        <v/>
      </c>
      <c r="P72" s="87" t="str">
        <f>IF('Submission Template'!$AV$35=1,IF('Submission Template'!BS68&lt;&gt;"",Q71,""),"")</f>
        <v/>
      </c>
      <c r="Q72" s="87" t="str">
        <f>IF(AND('Submission Template'!$AV$35=1,'Submission Template'!$C68&lt;&gt;""),IF(OR($AP72=1,$AP72=0),0,IF('Submission Template'!$C68="initial",$Q71,IF('Submission Template'!T68="yes",MAX(($P72+'Submission Template'!BS68-('Submission Template'!P$27+0.25*$O72)),0),$Q71))),"")</f>
        <v/>
      </c>
      <c r="R72" s="87" t="str">
        <f t="shared" si="6"/>
        <v/>
      </c>
      <c r="S72" s="88" t="str">
        <f t="shared" si="7"/>
        <v/>
      </c>
      <c r="T72" s="88" t="str">
        <f t="shared" si="8"/>
        <v/>
      </c>
      <c r="U72" s="89" t="str">
        <f>IF(Q72&lt;&gt;"",IF($BB72=1,IF(AND(T72&lt;&gt;1,S72=1,N72&lt;='Submission Template'!P$27),1,0),U71),"")</f>
        <v/>
      </c>
      <c r="AF72" s="145"/>
      <c r="AG72" s="146" t="str">
        <f>IF(AND(OR('Submission Template'!O68="yes",'Submission Template'!T68="yes"),'Submission Template'!AB68="yes"),"Test cannot be invalid AND included in CumSum",IF(OR(AND($Q72&gt;$R72,$N72&lt;&gt;""),AND($G72&gt;H72,$D72&lt;&gt;"")),"Warning:  CumSum statistic exceeds the Action Limit.",""))</f>
        <v/>
      </c>
      <c r="AH72" s="19"/>
      <c r="AI72" s="19"/>
      <c r="AJ72" s="19"/>
      <c r="AK72" s="147"/>
      <c r="AL72" s="192"/>
      <c r="AM72" s="6"/>
      <c r="AN72" s="6"/>
      <c r="AO72" s="6" t="str">
        <f t="shared" si="9"/>
        <v/>
      </c>
      <c r="AP72" s="6" t="str">
        <f t="shared" si="9"/>
        <v/>
      </c>
      <c r="AQ72" s="24"/>
      <c r="AR72" s="26">
        <f>IF(AND('Submission Template'!BN68&lt;&gt;"",'Submission Template'!K$27&lt;&gt;"",'Submission Template'!O68&lt;&gt;""),1,0)</f>
        <v>0</v>
      </c>
      <c r="AS72" s="26">
        <f>IF(AND('Submission Template'!BS68&lt;&gt;"",'Submission Template'!P$27&lt;&gt;"",'Submission Template'!T68&lt;&gt;""),1,0)</f>
        <v>0</v>
      </c>
      <c r="AT72" s="26"/>
      <c r="AU72" s="26" t="str">
        <f t="shared" si="2"/>
        <v/>
      </c>
      <c r="AV72" s="26" t="str">
        <f t="shared" si="3"/>
        <v/>
      </c>
      <c r="AW72" s="26"/>
      <c r="AX72" s="26" t="str">
        <f>IF('Submission Template'!$C68&lt;&gt;"",IF('Submission Template'!BN68&lt;&gt;"",IF('Submission Template'!O68="yes",AX71+1,AX71),AX71),"")</f>
        <v/>
      </c>
      <c r="AY72" s="26" t="str">
        <f>IF('Submission Template'!$C68&lt;&gt;"",IF('Submission Template'!BS68&lt;&gt;"",IF('Submission Template'!T68="yes",AY71+1,AY71),AY71),"")</f>
        <v/>
      </c>
      <c r="AZ72" s="26"/>
      <c r="BA72" s="26" t="str">
        <f>IF('Submission Template'!BN68&lt;&gt;"",IF('Submission Template'!O68="yes",1,0),"")</f>
        <v/>
      </c>
      <c r="BB72" s="26" t="str">
        <f>IF('Submission Template'!BS68&lt;&gt;"",IF('Submission Template'!T68="yes",1,0),"")</f>
        <v/>
      </c>
      <c r="BC72" s="26"/>
      <c r="BD72" s="26" t="str">
        <f>IF(AND('Submission Template'!O68="yes",'Submission Template'!BN68&lt;&gt;""),'Submission Template'!BN68,"")</f>
        <v/>
      </c>
      <c r="BE72" s="26" t="str">
        <f>IF(AND('Submission Template'!T68="yes",'Submission Template'!BS68&lt;&gt;""),'Submission Template'!BS68,"")</f>
        <v/>
      </c>
      <c r="BF72" s="26"/>
      <c r="BG72" s="26"/>
      <c r="BH72" s="26"/>
      <c r="BI72" s="28"/>
      <c r="BJ72" s="26"/>
      <c r="BK72" s="42" t="str">
        <f>IF('Submission Template'!$AU$35=1,IF(AND('Submission Template'!O68="yes",$AO72&gt;1,'Submission Template'!BN68&lt;&gt;""),ROUND((($AU72*$E72)/($D72-'Submission Template'!K$27))^2+1,1),""),"")</f>
        <v/>
      </c>
      <c r="BL72" s="42" t="str">
        <f>IF('Submission Template'!$AV$35=1,IF(AND('Submission Template'!T68="yes",$AP72&gt;1,'Submission Template'!BS68&lt;&gt;""),ROUND((($AV72*$O72)/($N72-'Submission Template'!P$27))^2+1,1),""),"")</f>
        <v/>
      </c>
      <c r="BM72" s="57">
        <f t="shared" si="4"/>
        <v>5</v>
      </c>
      <c r="BN72" s="6"/>
      <c r="BO72" s="6"/>
      <c r="BP72" s="6"/>
      <c r="BQ72" s="6"/>
      <c r="BR72" s="6"/>
      <c r="BS72" s="6"/>
      <c r="BT72" s="6"/>
      <c r="BU72" s="6"/>
      <c r="BV72" s="6"/>
      <c r="BW72" s="6"/>
      <c r="BX72" s="6"/>
      <c r="BY72" s="6"/>
      <c r="BZ72" s="6"/>
      <c r="CA72" s="67"/>
      <c r="CB72" s="67"/>
      <c r="CC72" s="67"/>
      <c r="CD72" s="67"/>
      <c r="CE72" s="67"/>
      <c r="CF72" s="67">
        <f>IF(AND('Submission Template'!C94="final",'Submission Template'!AB94="yes"),1,0)</f>
        <v>0</v>
      </c>
      <c r="CG72" s="67" t="str">
        <f>IF(AND('Submission Template'!$C94="final",'Submission Template'!$O94="yes",'Submission Template'!$AB94&lt;&gt;"yes"),$D98,$CG71)</f>
        <v/>
      </c>
      <c r="CH72" s="67" t="str">
        <f>IF(AND('Submission Template'!$C94="final",'Submission Template'!$O94="yes",'Submission Template'!$AB94&lt;&gt;"yes"),$C98,$CH71)</f>
        <v/>
      </c>
      <c r="CI72" s="67" t="str">
        <f>IF(AND('Submission Template'!$C94="final",'Submission Template'!$T94="yes",'Submission Template'!$AB94&lt;&gt;"yes"),$N98,$CI71)</f>
        <v/>
      </c>
      <c r="CJ72" s="67" t="str">
        <f>IF(AND('Submission Template'!$C94="final",'Submission Template'!$T94="yes",'Submission Template'!$AB94&lt;&gt;"yes"),$M98,$CJ71)</f>
        <v/>
      </c>
      <c r="CK72" s="6"/>
      <c r="CL72" s="6"/>
    </row>
    <row r="73" spans="1:90" x14ac:dyDescent="0.2">
      <c r="A73" s="10"/>
      <c r="B73" s="84" t="str">
        <f>IF('Submission Template'!$AU$35=1,$AX73,"")</f>
        <v/>
      </c>
      <c r="C73" s="85" t="str">
        <f t="shared" si="0"/>
        <v/>
      </c>
      <c r="D73" s="186" t="str">
        <f>IF('Submission Template'!$AU$35=1,IF(AND('Submission Template'!O69="yes",'Submission Template'!BN69&lt;&gt;""),IF(AND('Submission Template'!$P$13="yes",$B73&gt;1),ROUND(AVERAGE(BD$38:BD73),2),ROUND(AVERAGE(BD$37:BD73),2)),""),"")</f>
        <v/>
      </c>
      <c r="E73" s="86" t="str">
        <f>IF('Submission Template'!$AU$35=1,IF($AO73&gt;1,IF(AND('Submission Template'!O69&lt;&gt;"no",'Submission Template'!BN69&lt;&gt;""),IF(AND('Submission Template'!$P$13="yes",$B73&gt;1),STDEV(BD$38:BD73),STDEV(BD$37:BD73)),""),""),"")</f>
        <v/>
      </c>
      <c r="F73" s="87" t="str">
        <f>IF('Submission Template'!$AU$35=1,IF('Submission Template'!BN69&lt;&gt;"",G72,""),"")</f>
        <v/>
      </c>
      <c r="G73" s="87" t="str">
        <f>IF(AND('Submission Template'!$AU$35=1,'Submission Template'!$C69&lt;&gt;""),IF(OR($AO73=1,$AO73=0),0,IF('Submission Template'!$C69="initial",$G72,IF('Submission Template'!O69="yes",MAX(($F73+'Submission Template'!BN69-('Submission Template'!K$27+0.25*$E73)),0),$G72))),"")</f>
        <v/>
      </c>
      <c r="H73" s="87" t="str">
        <f t="shared" si="10"/>
        <v/>
      </c>
      <c r="I73" s="88" t="str">
        <f t="shared" si="11"/>
        <v/>
      </c>
      <c r="J73" s="88" t="str">
        <f t="shared" si="12"/>
        <v/>
      </c>
      <c r="K73" s="89" t="str">
        <f>IF(G73&lt;&gt;"",IF($BA73=1,IF(AND(J73&lt;&gt;1,I73=1,D73&lt;='Submission Template'!K$27),1,0),K72),"")</f>
        <v/>
      </c>
      <c r="L73" s="84" t="str">
        <f>IF('Submission Template'!$AV$35=1,$AY73,"")</f>
        <v/>
      </c>
      <c r="M73" s="85" t="str">
        <f t="shared" si="1"/>
        <v/>
      </c>
      <c r="N73" s="186" t="str">
        <f>IF('Submission Template'!$AV$35=1,IF(AND('Submission Template'!T69="yes",'Submission Template'!BS69&lt;&gt;""),IF(AND('Submission Template'!$P$13="yes",$L73&gt;1),ROUND(AVERAGE(BE$38:BE73),2),ROUND(AVERAGE(BE$37:BE73),2)),""),"")</f>
        <v/>
      </c>
      <c r="O73" s="86" t="str">
        <f>IF('Submission Template'!$AV$35=1,IF($AP73&gt;1,IF(AND('Submission Template'!T69&lt;&gt;"no",'Submission Template'!BS69&lt;&gt;""),IF(AND('Submission Template'!$P$13="yes",$L73&gt;1),STDEV(BE$38:BE73),STDEV(BE$37:BE73)),""),""),"")</f>
        <v/>
      </c>
      <c r="P73" s="87" t="str">
        <f>IF('Submission Template'!$AV$35=1,IF('Submission Template'!BS69&lt;&gt;"",Q72,""),"")</f>
        <v/>
      </c>
      <c r="Q73" s="87" t="str">
        <f>IF(AND('Submission Template'!$AV$35=1,'Submission Template'!$C69&lt;&gt;""),IF(OR($AP73=1,$AP73=0),0,IF('Submission Template'!$C69="initial",$Q72,IF('Submission Template'!T69="yes",MAX(($P73+'Submission Template'!BS69-('Submission Template'!P$27+0.25*$O73)),0),$Q72))),"")</f>
        <v/>
      </c>
      <c r="R73" s="87" t="str">
        <f t="shared" si="6"/>
        <v/>
      </c>
      <c r="S73" s="88" t="str">
        <f t="shared" si="7"/>
        <v/>
      </c>
      <c r="T73" s="88" t="str">
        <f t="shared" si="8"/>
        <v/>
      </c>
      <c r="U73" s="89" t="str">
        <f>IF(Q73&lt;&gt;"",IF($BB73=1,IF(AND(T73&lt;&gt;1,S73=1,N73&lt;='Submission Template'!P$27),1,0),U72),"")</f>
        <v/>
      </c>
      <c r="AF73" s="145"/>
      <c r="AG73" s="146" t="str">
        <f>IF(AND(OR('Submission Template'!O69="yes",'Submission Template'!T69="yes"),'Submission Template'!AB69="yes"),"Test cannot be invalid AND included in CumSum",IF(OR(AND($Q73&gt;$R73,$N73&lt;&gt;""),AND($G73&gt;H73,$D73&lt;&gt;"")),"Warning:  CumSum statistic exceeds the Action Limit.",""))</f>
        <v/>
      </c>
      <c r="AH73" s="19"/>
      <c r="AI73" s="19"/>
      <c r="AJ73" s="19"/>
      <c r="AK73" s="147"/>
      <c r="AL73" s="192"/>
      <c r="AM73" s="6"/>
      <c r="AN73" s="6"/>
      <c r="AO73" s="6" t="str">
        <f t="shared" si="9"/>
        <v/>
      </c>
      <c r="AP73" s="6" t="str">
        <f t="shared" si="9"/>
        <v/>
      </c>
      <c r="AQ73" s="24"/>
      <c r="AR73" s="26">
        <f>IF(AND('Submission Template'!BN69&lt;&gt;"",'Submission Template'!K$27&lt;&gt;"",'Submission Template'!O69&lt;&gt;""),1,0)</f>
        <v>0</v>
      </c>
      <c r="AS73" s="26">
        <f>IF(AND('Submission Template'!BS69&lt;&gt;"",'Submission Template'!P$27&lt;&gt;"",'Submission Template'!T69&lt;&gt;""),1,0)</f>
        <v>0</v>
      </c>
      <c r="AT73" s="26"/>
      <c r="AU73" s="26" t="str">
        <f t="shared" si="2"/>
        <v/>
      </c>
      <c r="AV73" s="26" t="str">
        <f t="shared" si="3"/>
        <v/>
      </c>
      <c r="AW73" s="26"/>
      <c r="AX73" s="26" t="str">
        <f>IF('Submission Template'!$C69&lt;&gt;"",IF('Submission Template'!BN69&lt;&gt;"",IF('Submission Template'!O69="yes",AX72+1,AX72),AX72),"")</f>
        <v/>
      </c>
      <c r="AY73" s="26" t="str">
        <f>IF('Submission Template'!$C69&lt;&gt;"",IF('Submission Template'!BS69&lt;&gt;"",IF('Submission Template'!T69="yes",AY72+1,AY72),AY72),"")</f>
        <v/>
      </c>
      <c r="AZ73" s="26"/>
      <c r="BA73" s="26" t="str">
        <f>IF('Submission Template'!BN69&lt;&gt;"",IF('Submission Template'!O69="yes",1,0),"")</f>
        <v/>
      </c>
      <c r="BB73" s="26" t="str">
        <f>IF('Submission Template'!BS69&lt;&gt;"",IF('Submission Template'!T69="yes",1,0),"")</f>
        <v/>
      </c>
      <c r="BC73" s="26"/>
      <c r="BD73" s="26" t="str">
        <f>IF(AND('Submission Template'!O69="yes",'Submission Template'!BN69&lt;&gt;""),'Submission Template'!BN69,"")</f>
        <v/>
      </c>
      <c r="BE73" s="26" t="str">
        <f>IF(AND('Submission Template'!T69="yes",'Submission Template'!BS69&lt;&gt;""),'Submission Template'!BS69,"")</f>
        <v/>
      </c>
      <c r="BF73" s="26"/>
      <c r="BG73" s="26"/>
      <c r="BH73" s="26"/>
      <c r="BI73" s="28"/>
      <c r="BJ73" s="26"/>
      <c r="BK73" s="42" t="str">
        <f>IF('Submission Template'!$AU$35=1,IF(AND('Submission Template'!O69="yes",$AO73&gt;1,'Submission Template'!BN69&lt;&gt;""),ROUND((($AU73*$E73)/($D73-'Submission Template'!K$27))^2+1,1),""),"")</f>
        <v/>
      </c>
      <c r="BL73" s="42" t="str">
        <f>IF('Submission Template'!$AV$35=1,IF(AND('Submission Template'!T69="yes",$AP73&gt;1,'Submission Template'!BS69&lt;&gt;""),ROUND((($AV73*$O73)/($N73-'Submission Template'!P$27))^2+1,1),""),"")</f>
        <v/>
      </c>
      <c r="BM73" s="57">
        <f t="shared" si="4"/>
        <v>5</v>
      </c>
      <c r="BN73" s="6"/>
      <c r="BO73" s="6"/>
      <c r="BP73" s="6"/>
      <c r="BQ73" s="6"/>
      <c r="BR73" s="6"/>
      <c r="BS73" s="6"/>
      <c r="BT73" s="6"/>
      <c r="BU73" s="6"/>
      <c r="BV73" s="6"/>
      <c r="BW73" s="6"/>
      <c r="BX73" s="6"/>
      <c r="BY73" s="6"/>
      <c r="BZ73" s="6"/>
      <c r="CA73" s="67"/>
      <c r="CB73" s="67"/>
      <c r="CC73" s="67"/>
      <c r="CD73" s="67"/>
      <c r="CE73" s="67"/>
      <c r="CF73" s="67">
        <f>IF(AND('Submission Template'!C95="final",'Submission Template'!AB95="yes"),1,0)</f>
        <v>0</v>
      </c>
      <c r="CG73" s="67" t="str">
        <f>IF(AND('Submission Template'!$C95="final",'Submission Template'!$O95="yes",'Submission Template'!$AB95&lt;&gt;"yes"),$D99,$CG72)</f>
        <v/>
      </c>
      <c r="CH73" s="67" t="str">
        <f>IF(AND('Submission Template'!$C95="final",'Submission Template'!$O95="yes",'Submission Template'!$AB95&lt;&gt;"yes"),$C99,$CH72)</f>
        <v/>
      </c>
      <c r="CI73" s="67" t="str">
        <f>IF(AND('Submission Template'!$C95="final",'Submission Template'!$T95="yes",'Submission Template'!$AB95&lt;&gt;"yes"),$N99,$CI72)</f>
        <v/>
      </c>
      <c r="CJ73" s="67" t="str">
        <f>IF(AND('Submission Template'!$C95="final",'Submission Template'!$T95="yes",'Submission Template'!$AB95&lt;&gt;"yes"),$M99,$CJ72)</f>
        <v/>
      </c>
      <c r="CK73" s="6"/>
      <c r="CL73" s="6"/>
    </row>
    <row r="74" spans="1:90" x14ac:dyDescent="0.2">
      <c r="A74" s="10"/>
      <c r="B74" s="84" t="str">
        <f>IF('Submission Template'!$AU$35=1,$AX74,"")</f>
        <v/>
      </c>
      <c r="C74" s="85" t="str">
        <f t="shared" si="0"/>
        <v/>
      </c>
      <c r="D74" s="186" t="str">
        <f>IF('Submission Template'!$AU$35=1,IF(AND('Submission Template'!O70="yes",'Submission Template'!BN70&lt;&gt;""),IF(AND('Submission Template'!$P$13="yes",$B74&gt;1),ROUND(AVERAGE(BD$38:BD74),2),ROUND(AVERAGE(BD$37:BD74),2)),""),"")</f>
        <v/>
      </c>
      <c r="E74" s="86" t="str">
        <f>IF('Submission Template'!$AU$35=1,IF($AO74&gt;1,IF(AND('Submission Template'!O70&lt;&gt;"no",'Submission Template'!BN70&lt;&gt;""),IF(AND('Submission Template'!$P$13="yes",$B74&gt;1),STDEV(BD$38:BD74),STDEV(BD$37:BD74)),""),""),"")</f>
        <v/>
      </c>
      <c r="F74" s="87" t="str">
        <f>IF('Submission Template'!$AU$35=1,IF('Submission Template'!BN70&lt;&gt;"",G73,""),"")</f>
        <v/>
      </c>
      <c r="G74" s="87" t="str">
        <f>IF(AND('Submission Template'!$AU$35=1,'Submission Template'!$C70&lt;&gt;""),IF(OR($AO74=1,$AO74=0),0,IF('Submission Template'!$C70="initial",$G73,IF('Submission Template'!O70="yes",MAX(($F74+'Submission Template'!BN70-('Submission Template'!K$27+0.25*$E74)),0),$G73))),"")</f>
        <v/>
      </c>
      <c r="H74" s="87" t="str">
        <f t="shared" si="10"/>
        <v/>
      </c>
      <c r="I74" s="88" t="str">
        <f t="shared" si="11"/>
        <v/>
      </c>
      <c r="J74" s="88" t="str">
        <f t="shared" si="12"/>
        <v/>
      </c>
      <c r="K74" s="89" t="str">
        <f>IF(G74&lt;&gt;"",IF($BA74=1,IF(AND(J74&lt;&gt;1,I74=1,D74&lt;='Submission Template'!K$27),1,0),K73),"")</f>
        <v/>
      </c>
      <c r="L74" s="84" t="str">
        <f>IF('Submission Template'!$AV$35=1,$AY74,"")</f>
        <v/>
      </c>
      <c r="M74" s="85" t="str">
        <f t="shared" si="1"/>
        <v/>
      </c>
      <c r="N74" s="186" t="str">
        <f>IF('Submission Template'!$AV$35=1,IF(AND('Submission Template'!T70="yes",'Submission Template'!BS70&lt;&gt;""),IF(AND('Submission Template'!$P$13="yes",$L74&gt;1),ROUND(AVERAGE(BE$38:BE74),2),ROUND(AVERAGE(BE$37:BE74),2)),""),"")</f>
        <v/>
      </c>
      <c r="O74" s="86" t="str">
        <f>IF('Submission Template'!$AV$35=1,IF($AP74&gt;1,IF(AND('Submission Template'!T70&lt;&gt;"no",'Submission Template'!BS70&lt;&gt;""),IF(AND('Submission Template'!$P$13="yes",$L74&gt;1),STDEV(BE$38:BE74),STDEV(BE$37:BE74)),""),""),"")</f>
        <v/>
      </c>
      <c r="P74" s="87" t="str">
        <f>IF('Submission Template'!$AV$35=1,IF('Submission Template'!BS70&lt;&gt;"",Q73,""),"")</f>
        <v/>
      </c>
      <c r="Q74" s="87" t="str">
        <f>IF(AND('Submission Template'!$AV$35=1,'Submission Template'!$C70&lt;&gt;""),IF(OR($AP74=1,$AP74=0),0,IF('Submission Template'!$C70="initial",$Q73,IF('Submission Template'!T70="yes",MAX(($P74+'Submission Template'!BS70-('Submission Template'!P$27+0.25*$O74)),0),$Q73))),"")</f>
        <v/>
      </c>
      <c r="R74" s="87" t="str">
        <f t="shared" si="6"/>
        <v/>
      </c>
      <c r="S74" s="88" t="str">
        <f t="shared" si="7"/>
        <v/>
      </c>
      <c r="T74" s="88" t="str">
        <f t="shared" si="8"/>
        <v/>
      </c>
      <c r="U74" s="89" t="str">
        <f>IF(Q74&lt;&gt;"",IF($BB74=1,IF(AND(T74&lt;&gt;1,S74=1,N74&lt;='Submission Template'!P$27),1,0),U73),"")</f>
        <v/>
      </c>
      <c r="AF74" s="145"/>
      <c r="AG74" s="146" t="str">
        <f>IF(AND(OR('Submission Template'!O70="yes",'Submission Template'!T70="yes"),'Submission Template'!AB70="yes"),"Test cannot be invalid AND included in CumSum",IF(OR(AND($Q74&gt;$R74,$N74&lt;&gt;""),AND($G74&gt;H74,$D74&lt;&gt;"")),"Warning:  CumSum statistic exceeds the Action Limit.",""))</f>
        <v/>
      </c>
      <c r="AH74" s="19"/>
      <c r="AI74" s="19"/>
      <c r="AJ74" s="19"/>
      <c r="AK74" s="147"/>
      <c r="AL74" s="192"/>
      <c r="AM74" s="6"/>
      <c r="AN74" s="6"/>
      <c r="AO74" s="6" t="str">
        <f t="shared" si="9"/>
        <v/>
      </c>
      <c r="AP74" s="6" t="str">
        <f t="shared" si="9"/>
        <v/>
      </c>
      <c r="AQ74" s="24"/>
      <c r="AR74" s="26">
        <f>IF(AND('Submission Template'!BN70&lt;&gt;"",'Submission Template'!K$27&lt;&gt;"",'Submission Template'!O70&lt;&gt;""),1,0)</f>
        <v>0</v>
      </c>
      <c r="AS74" s="26">
        <f>IF(AND('Submission Template'!BS70&lt;&gt;"",'Submission Template'!P$27&lt;&gt;"",'Submission Template'!T70&lt;&gt;""),1,0)</f>
        <v>0</v>
      </c>
      <c r="AT74" s="26"/>
      <c r="AU74" s="26" t="str">
        <f t="shared" si="2"/>
        <v/>
      </c>
      <c r="AV74" s="26" t="str">
        <f t="shared" si="3"/>
        <v/>
      </c>
      <c r="AW74" s="26"/>
      <c r="AX74" s="26" t="str">
        <f>IF('Submission Template'!$C70&lt;&gt;"",IF('Submission Template'!BN70&lt;&gt;"",IF('Submission Template'!O70="yes",AX73+1,AX73),AX73),"")</f>
        <v/>
      </c>
      <c r="AY74" s="26" t="str">
        <f>IF('Submission Template'!$C70&lt;&gt;"",IF('Submission Template'!BS70&lt;&gt;"",IF('Submission Template'!T70="yes",AY73+1,AY73),AY73),"")</f>
        <v/>
      </c>
      <c r="AZ74" s="26"/>
      <c r="BA74" s="26" t="str">
        <f>IF('Submission Template'!BN70&lt;&gt;"",IF('Submission Template'!O70="yes",1,0),"")</f>
        <v/>
      </c>
      <c r="BB74" s="26" t="str">
        <f>IF('Submission Template'!BS70&lt;&gt;"",IF('Submission Template'!T70="yes",1,0),"")</f>
        <v/>
      </c>
      <c r="BC74" s="26"/>
      <c r="BD74" s="26" t="str">
        <f>IF(AND('Submission Template'!O70="yes",'Submission Template'!BN70&lt;&gt;""),'Submission Template'!BN70,"")</f>
        <v/>
      </c>
      <c r="BE74" s="26" t="str">
        <f>IF(AND('Submission Template'!T70="yes",'Submission Template'!BS70&lt;&gt;""),'Submission Template'!BS70,"")</f>
        <v/>
      </c>
      <c r="BF74" s="26"/>
      <c r="BG74" s="26"/>
      <c r="BH74" s="26"/>
      <c r="BI74" s="28"/>
      <c r="BJ74" s="26"/>
      <c r="BK74" s="42" t="str">
        <f>IF('Submission Template'!$AU$35=1,IF(AND('Submission Template'!O70="yes",$AO74&gt;1,'Submission Template'!BN70&lt;&gt;""),ROUND((($AU74*$E74)/($D74-'Submission Template'!K$27))^2+1,1),""),"")</f>
        <v/>
      </c>
      <c r="BL74" s="42" t="str">
        <f>IF('Submission Template'!$AV$35=1,IF(AND('Submission Template'!T70="yes",$AP74&gt;1,'Submission Template'!BS70&lt;&gt;""),ROUND((($AV74*$O74)/($N74-'Submission Template'!P$27))^2+1,1),""),"")</f>
        <v/>
      </c>
      <c r="BM74" s="57">
        <f t="shared" si="4"/>
        <v>5</v>
      </c>
      <c r="BN74" s="6"/>
      <c r="BO74" s="6"/>
      <c r="BP74" s="6"/>
      <c r="BQ74" s="6"/>
      <c r="BR74" s="6"/>
      <c r="BS74" s="6"/>
      <c r="BT74" s="6"/>
      <c r="BU74" s="6"/>
      <c r="BV74" s="6"/>
      <c r="BW74" s="6"/>
      <c r="BX74" s="6"/>
      <c r="BY74" s="6"/>
      <c r="BZ74" s="6"/>
      <c r="CA74" s="67"/>
      <c r="CB74" s="67"/>
      <c r="CC74" s="67"/>
      <c r="CD74" s="67"/>
      <c r="CE74" s="67"/>
      <c r="CF74" s="67">
        <f>IF(AND('Submission Template'!C96="final",'Submission Template'!AB96="yes"),1,0)</f>
        <v>0</v>
      </c>
      <c r="CG74" s="67" t="str">
        <f>IF(AND('Submission Template'!$C96="final",'Submission Template'!$O96="yes",'Submission Template'!$AB96&lt;&gt;"yes"),$D100,$CG73)</f>
        <v/>
      </c>
      <c r="CH74" s="67" t="str">
        <f>IF(AND('Submission Template'!$C96="final",'Submission Template'!$O96="yes",'Submission Template'!$AB96&lt;&gt;"yes"),$C100,$CH73)</f>
        <v/>
      </c>
      <c r="CI74" s="67" t="str">
        <f>IF(AND('Submission Template'!$C96="final",'Submission Template'!$T96="yes",'Submission Template'!$AB96&lt;&gt;"yes"),$N100,$CI73)</f>
        <v/>
      </c>
      <c r="CJ74" s="67" t="str">
        <f>IF(AND('Submission Template'!$C96="final",'Submission Template'!$T96="yes",'Submission Template'!$AB96&lt;&gt;"yes"),$M100,$CJ73)</f>
        <v/>
      </c>
      <c r="CK74" s="6"/>
      <c r="CL74" s="6"/>
    </row>
    <row r="75" spans="1:90" x14ac:dyDescent="0.2">
      <c r="A75" s="10"/>
      <c r="B75" s="84" t="str">
        <f>IF('Submission Template'!$AU$35=1,$AX75,"")</f>
        <v/>
      </c>
      <c r="C75" s="85" t="str">
        <f t="shared" si="0"/>
        <v/>
      </c>
      <c r="D75" s="186" t="str">
        <f>IF('Submission Template'!$AU$35=1,IF(AND('Submission Template'!O71="yes",'Submission Template'!BN71&lt;&gt;""),IF(AND('Submission Template'!$P$13="yes",$B75&gt;1),ROUND(AVERAGE(BD$38:BD75),2),ROUND(AVERAGE(BD$37:BD75),2)),""),"")</f>
        <v/>
      </c>
      <c r="E75" s="86" t="str">
        <f>IF('Submission Template'!$AU$35=1,IF($AO75&gt;1,IF(AND('Submission Template'!O71&lt;&gt;"no",'Submission Template'!BN71&lt;&gt;""),IF(AND('Submission Template'!$P$13="yes",$B75&gt;1),STDEV(BD$38:BD75),STDEV(BD$37:BD75)),""),""),"")</f>
        <v/>
      </c>
      <c r="F75" s="87" t="str">
        <f>IF('Submission Template'!$AU$35=1,IF('Submission Template'!BN71&lt;&gt;"",G74,""),"")</f>
        <v/>
      </c>
      <c r="G75" s="87" t="str">
        <f>IF(AND('Submission Template'!$AU$35=1,'Submission Template'!$C71&lt;&gt;""),IF(OR($AO75=1,$AO75=0),0,IF('Submission Template'!$C71="initial",$G74,IF('Submission Template'!O71="yes",MAX(($F75+'Submission Template'!BN71-('Submission Template'!K$27+0.25*$E75)),0),$G74))),"")</f>
        <v/>
      </c>
      <c r="H75" s="87" t="str">
        <f t="shared" si="10"/>
        <v/>
      </c>
      <c r="I75" s="88" t="str">
        <f t="shared" si="11"/>
        <v/>
      </c>
      <c r="J75" s="88" t="str">
        <f t="shared" si="12"/>
        <v/>
      </c>
      <c r="K75" s="89" t="str">
        <f>IF(G75&lt;&gt;"",IF($BA75=1,IF(AND(J75&lt;&gt;1,I75=1,D75&lt;='Submission Template'!K$27),1,0),K74),"")</f>
        <v/>
      </c>
      <c r="L75" s="84" t="str">
        <f>IF('Submission Template'!$AV$35=1,$AY75,"")</f>
        <v/>
      </c>
      <c r="M75" s="85" t="str">
        <f t="shared" si="1"/>
        <v/>
      </c>
      <c r="N75" s="186" t="str">
        <f>IF('Submission Template'!$AV$35=1,IF(AND('Submission Template'!T71="yes",'Submission Template'!BS71&lt;&gt;""),IF(AND('Submission Template'!$P$13="yes",$L75&gt;1),ROUND(AVERAGE(BE$38:BE75),2),ROUND(AVERAGE(BE$37:BE75),2)),""),"")</f>
        <v/>
      </c>
      <c r="O75" s="86" t="str">
        <f>IF('Submission Template'!$AV$35=1,IF($AP75&gt;1,IF(AND('Submission Template'!T71&lt;&gt;"no",'Submission Template'!BS71&lt;&gt;""),IF(AND('Submission Template'!$P$13="yes",$L75&gt;1),STDEV(BE$38:BE75),STDEV(BE$37:BE75)),""),""),"")</f>
        <v/>
      </c>
      <c r="P75" s="87" t="str">
        <f>IF('Submission Template'!$AV$35=1,IF('Submission Template'!BS71&lt;&gt;"",Q74,""),"")</f>
        <v/>
      </c>
      <c r="Q75" s="87" t="str">
        <f>IF(AND('Submission Template'!$AV$35=1,'Submission Template'!$C71&lt;&gt;""),IF(OR($AP75=1,$AP75=0),0,IF('Submission Template'!$C71="initial",$Q74,IF('Submission Template'!T71="yes",MAX(($P75+'Submission Template'!BS71-('Submission Template'!P$27+0.25*$O75)),0),$Q74))),"")</f>
        <v/>
      </c>
      <c r="R75" s="87" t="str">
        <f t="shared" si="6"/>
        <v/>
      </c>
      <c r="S75" s="88" t="str">
        <f t="shared" si="7"/>
        <v/>
      </c>
      <c r="T75" s="88" t="str">
        <f t="shared" si="8"/>
        <v/>
      </c>
      <c r="U75" s="89" t="str">
        <f>IF(Q75&lt;&gt;"",IF($BB75=1,IF(AND(T75&lt;&gt;1,S75=1,N75&lt;='Submission Template'!P$27),1,0),U74),"")</f>
        <v/>
      </c>
      <c r="AF75" s="145"/>
      <c r="AG75" s="146" t="str">
        <f>IF(AND(OR('Submission Template'!O71="yes",'Submission Template'!T71="yes"),'Submission Template'!AB71="yes"),"Test cannot be invalid AND included in CumSum",IF(OR(AND($Q75&gt;$R75,$N75&lt;&gt;""),AND($G75&gt;H75,$D75&lt;&gt;"")),"Warning:  CumSum statistic exceeds the Action Limit.",""))</f>
        <v/>
      </c>
      <c r="AH75" s="19"/>
      <c r="AI75" s="19"/>
      <c r="AJ75" s="19"/>
      <c r="AK75" s="147"/>
      <c r="AL75" s="192"/>
      <c r="AM75" s="6"/>
      <c r="AN75" s="6"/>
      <c r="AO75" s="6" t="str">
        <f t="shared" si="9"/>
        <v/>
      </c>
      <c r="AP75" s="6" t="str">
        <f t="shared" si="9"/>
        <v/>
      </c>
      <c r="AQ75" s="24"/>
      <c r="AR75" s="26">
        <f>IF(AND('Submission Template'!BN71&lt;&gt;"",'Submission Template'!K$27&lt;&gt;"",'Submission Template'!O71&lt;&gt;""),1,0)</f>
        <v>0</v>
      </c>
      <c r="AS75" s="26">
        <f>IF(AND('Submission Template'!BS71&lt;&gt;"",'Submission Template'!P$27&lt;&gt;"",'Submission Template'!T71&lt;&gt;""),1,0)</f>
        <v>0</v>
      </c>
      <c r="AT75" s="26"/>
      <c r="AU75" s="26" t="str">
        <f t="shared" si="2"/>
        <v/>
      </c>
      <c r="AV75" s="26" t="str">
        <f t="shared" si="3"/>
        <v/>
      </c>
      <c r="AW75" s="26"/>
      <c r="AX75" s="26" t="str">
        <f>IF('Submission Template'!$C71&lt;&gt;"",IF('Submission Template'!BN71&lt;&gt;"",IF('Submission Template'!O71="yes",AX74+1,AX74),AX74),"")</f>
        <v/>
      </c>
      <c r="AY75" s="26" t="str">
        <f>IF('Submission Template'!$C71&lt;&gt;"",IF('Submission Template'!BS71&lt;&gt;"",IF('Submission Template'!T71="yes",AY74+1,AY74),AY74),"")</f>
        <v/>
      </c>
      <c r="AZ75" s="26"/>
      <c r="BA75" s="26" t="str">
        <f>IF('Submission Template'!BN71&lt;&gt;"",IF('Submission Template'!O71="yes",1,0),"")</f>
        <v/>
      </c>
      <c r="BB75" s="26" t="str">
        <f>IF('Submission Template'!BS71&lt;&gt;"",IF('Submission Template'!T71="yes",1,0),"")</f>
        <v/>
      </c>
      <c r="BC75" s="26"/>
      <c r="BD75" s="26" t="str">
        <f>IF(AND('Submission Template'!O71="yes",'Submission Template'!BN71&lt;&gt;""),'Submission Template'!BN71,"")</f>
        <v/>
      </c>
      <c r="BE75" s="26" t="str">
        <f>IF(AND('Submission Template'!T71="yes",'Submission Template'!BS71&lt;&gt;""),'Submission Template'!BS71,"")</f>
        <v/>
      </c>
      <c r="BF75" s="26"/>
      <c r="BG75" s="26"/>
      <c r="BH75" s="26"/>
      <c r="BI75" s="28"/>
      <c r="BJ75" s="26"/>
      <c r="BK75" s="42" t="str">
        <f>IF('Submission Template'!$AU$35=1,IF(AND('Submission Template'!O71="yes",$AO75&gt;1,'Submission Template'!BN71&lt;&gt;""),ROUND((($AU75*$E75)/($D75-'Submission Template'!K$27))^2+1,1),""),"")</f>
        <v/>
      </c>
      <c r="BL75" s="42" t="str">
        <f>IF('Submission Template'!$AV$35=1,IF(AND('Submission Template'!T71="yes",$AP75&gt;1,'Submission Template'!BS71&lt;&gt;""),ROUND((($AV75*$O75)/($N75-'Submission Template'!P$27))^2+1,1),""),"")</f>
        <v/>
      </c>
      <c r="BM75" s="57">
        <f t="shared" si="4"/>
        <v>5</v>
      </c>
      <c r="BN75" s="6"/>
      <c r="BO75" s="6"/>
      <c r="BP75" s="6"/>
      <c r="BQ75" s="6"/>
      <c r="BR75" s="6"/>
      <c r="BS75" s="6"/>
      <c r="BT75" s="6"/>
      <c r="BU75" s="6"/>
      <c r="BV75" s="6"/>
      <c r="BW75" s="6"/>
      <c r="BX75" s="6"/>
      <c r="BY75" s="6"/>
      <c r="BZ75" s="6"/>
      <c r="CA75" s="67"/>
      <c r="CB75" s="67"/>
      <c r="CC75" s="67"/>
      <c r="CD75" s="67"/>
      <c r="CE75" s="67"/>
      <c r="CF75" s="67">
        <f>IF(AND('Submission Template'!C97="final",'Submission Template'!AB97="yes"),1,0)</f>
        <v>0</v>
      </c>
      <c r="CG75" s="67" t="str">
        <f>IF(AND('Submission Template'!$C97="final",'Submission Template'!$O97="yes",'Submission Template'!$AB97&lt;&gt;"yes"),$D101,$CG74)</f>
        <v/>
      </c>
      <c r="CH75" s="67" t="str">
        <f>IF(AND('Submission Template'!$C97="final",'Submission Template'!$O97="yes",'Submission Template'!$AB97&lt;&gt;"yes"),$C101,$CH74)</f>
        <v/>
      </c>
      <c r="CI75" s="67" t="str">
        <f>IF(AND('Submission Template'!$C97="final",'Submission Template'!$T97="yes",'Submission Template'!$AB97&lt;&gt;"yes"),$N101,$CI74)</f>
        <v/>
      </c>
      <c r="CJ75" s="67" t="str">
        <f>IF(AND('Submission Template'!$C97="final",'Submission Template'!$T97="yes",'Submission Template'!$AB97&lt;&gt;"yes"),$M101,$CJ74)</f>
        <v/>
      </c>
      <c r="CK75" s="6"/>
      <c r="CL75" s="6"/>
    </row>
    <row r="76" spans="1:90" x14ac:dyDescent="0.2">
      <c r="A76" s="10"/>
      <c r="B76" s="84" t="str">
        <f>IF('Submission Template'!$AU$35=1,$AX76,"")</f>
        <v/>
      </c>
      <c r="C76" s="85" t="str">
        <f t="shared" si="0"/>
        <v/>
      </c>
      <c r="D76" s="186" t="str">
        <f>IF('Submission Template'!$AU$35=1,IF(AND('Submission Template'!O72="yes",'Submission Template'!BN72&lt;&gt;""),IF(AND('Submission Template'!$P$13="yes",$B76&gt;1),ROUND(AVERAGE(BD$38:BD76),2),ROUND(AVERAGE(BD$37:BD76),2)),""),"")</f>
        <v/>
      </c>
      <c r="E76" s="86" t="str">
        <f>IF('Submission Template'!$AU$35=1,IF($AO76&gt;1,IF(AND('Submission Template'!O72&lt;&gt;"no",'Submission Template'!BN72&lt;&gt;""),IF(AND('Submission Template'!$P$13="yes",$B76&gt;1),STDEV(BD$38:BD76),STDEV(BD$37:BD76)),""),""),"")</f>
        <v/>
      </c>
      <c r="F76" s="87" t="str">
        <f>IF('Submission Template'!$AU$35=1,IF('Submission Template'!BN72&lt;&gt;"",G75,""),"")</f>
        <v/>
      </c>
      <c r="G76" s="87" t="str">
        <f>IF(AND('Submission Template'!$AU$35=1,'Submission Template'!$C72&lt;&gt;""),IF(OR($AO76=1,$AO76=0),0,IF('Submission Template'!$C72="initial",$G75,IF('Submission Template'!O72="yes",MAX(($F76+'Submission Template'!BN72-('Submission Template'!K$27+0.25*$E76)),0),$G75))),"")</f>
        <v/>
      </c>
      <c r="H76" s="87" t="str">
        <f t="shared" si="10"/>
        <v/>
      </c>
      <c r="I76" s="88" t="str">
        <f t="shared" si="11"/>
        <v/>
      </c>
      <c r="J76" s="88" t="str">
        <f t="shared" si="12"/>
        <v/>
      </c>
      <c r="K76" s="89" t="str">
        <f>IF(G76&lt;&gt;"",IF($BA76=1,IF(AND(J76&lt;&gt;1,I76=1,D76&lt;='Submission Template'!K$27),1,0),K75),"")</f>
        <v/>
      </c>
      <c r="L76" s="84" t="str">
        <f>IF('Submission Template'!$AV$35=1,$AY76,"")</f>
        <v/>
      </c>
      <c r="M76" s="85" t="str">
        <f t="shared" si="1"/>
        <v/>
      </c>
      <c r="N76" s="186" t="str">
        <f>IF('Submission Template'!$AV$35=1,IF(AND('Submission Template'!T72="yes",'Submission Template'!BS72&lt;&gt;""),IF(AND('Submission Template'!$P$13="yes",$L76&gt;1),ROUND(AVERAGE(BE$38:BE76),2),ROUND(AVERAGE(BE$37:BE76),2)),""),"")</f>
        <v/>
      </c>
      <c r="O76" s="86" t="str">
        <f>IF('Submission Template'!$AV$35=1,IF($AP76&gt;1,IF(AND('Submission Template'!T72&lt;&gt;"no",'Submission Template'!BS72&lt;&gt;""),IF(AND('Submission Template'!$P$13="yes",$L76&gt;1),STDEV(BE$38:BE76),STDEV(BE$37:BE76)),""),""),"")</f>
        <v/>
      </c>
      <c r="P76" s="87" t="str">
        <f>IF('Submission Template'!$AV$35=1,IF('Submission Template'!BS72&lt;&gt;"",Q75,""),"")</f>
        <v/>
      </c>
      <c r="Q76" s="87" t="str">
        <f>IF(AND('Submission Template'!$AV$35=1,'Submission Template'!$C72&lt;&gt;""),IF(OR($AP76=1,$AP76=0),0,IF('Submission Template'!$C72="initial",$Q75,IF('Submission Template'!T72="yes",MAX(($P76+'Submission Template'!BS72-('Submission Template'!P$27+0.25*$O76)),0),$Q75))),"")</f>
        <v/>
      </c>
      <c r="R76" s="87" t="str">
        <f t="shared" si="6"/>
        <v/>
      </c>
      <c r="S76" s="88" t="str">
        <f t="shared" si="7"/>
        <v/>
      </c>
      <c r="T76" s="88" t="str">
        <f t="shared" si="8"/>
        <v/>
      </c>
      <c r="U76" s="89" t="str">
        <f>IF(Q76&lt;&gt;"",IF($BB76=1,IF(AND(T76&lt;&gt;1,S76=1,N76&lt;='Submission Template'!P$27),1,0),U75),"")</f>
        <v/>
      </c>
      <c r="AF76" s="145"/>
      <c r="AG76" s="146" t="str">
        <f>IF(AND(OR('Submission Template'!O72="yes",'Submission Template'!T72="yes"),'Submission Template'!AB72="yes"),"Test cannot be invalid AND included in CumSum",IF(OR(AND($Q76&gt;$R76,$N76&lt;&gt;""),AND($G76&gt;H76,$D76&lt;&gt;"")),"Warning:  CumSum statistic exceeds the Action Limit.",""))</f>
        <v/>
      </c>
      <c r="AH76" s="19"/>
      <c r="AI76" s="19"/>
      <c r="AJ76" s="19"/>
      <c r="AK76" s="147"/>
      <c r="AL76" s="192"/>
      <c r="AM76" s="6"/>
      <c r="AN76" s="6"/>
      <c r="AO76" s="6" t="str">
        <f t="shared" si="9"/>
        <v/>
      </c>
      <c r="AP76" s="6" t="str">
        <f t="shared" si="9"/>
        <v/>
      </c>
      <c r="AQ76" s="24"/>
      <c r="AR76" s="26">
        <f>IF(AND('Submission Template'!BN72&lt;&gt;"",'Submission Template'!K$27&lt;&gt;"",'Submission Template'!O72&lt;&gt;""),1,0)</f>
        <v>0</v>
      </c>
      <c r="AS76" s="26">
        <f>IF(AND('Submission Template'!BS72&lt;&gt;"",'Submission Template'!P$27&lt;&gt;"",'Submission Template'!T72&lt;&gt;""),1,0)</f>
        <v>0</v>
      </c>
      <c r="AT76" s="26"/>
      <c r="AU76" s="26" t="str">
        <f t="shared" si="2"/>
        <v/>
      </c>
      <c r="AV76" s="26" t="str">
        <f t="shared" si="3"/>
        <v/>
      </c>
      <c r="AW76" s="26"/>
      <c r="AX76" s="26" t="str">
        <f>IF('Submission Template'!$C72&lt;&gt;"",IF('Submission Template'!BN72&lt;&gt;"",IF('Submission Template'!O72="yes",AX75+1,AX75),AX75),"")</f>
        <v/>
      </c>
      <c r="AY76" s="26" t="str">
        <f>IF('Submission Template'!$C72&lt;&gt;"",IF('Submission Template'!BS72&lt;&gt;"",IF('Submission Template'!T72="yes",AY75+1,AY75),AY75),"")</f>
        <v/>
      </c>
      <c r="AZ76" s="26"/>
      <c r="BA76" s="26" t="str">
        <f>IF('Submission Template'!BN72&lt;&gt;"",IF('Submission Template'!O72="yes",1,0),"")</f>
        <v/>
      </c>
      <c r="BB76" s="26" t="str">
        <f>IF('Submission Template'!BS72&lt;&gt;"",IF('Submission Template'!T72="yes",1,0),"")</f>
        <v/>
      </c>
      <c r="BC76" s="26"/>
      <c r="BD76" s="26" t="str">
        <f>IF(AND('Submission Template'!O72="yes",'Submission Template'!BN72&lt;&gt;""),'Submission Template'!BN72,"")</f>
        <v/>
      </c>
      <c r="BE76" s="26" t="str">
        <f>IF(AND('Submission Template'!T72="yes",'Submission Template'!BS72&lt;&gt;""),'Submission Template'!BS72,"")</f>
        <v/>
      </c>
      <c r="BF76" s="26"/>
      <c r="BG76" s="26"/>
      <c r="BH76" s="26"/>
      <c r="BI76" s="28"/>
      <c r="BJ76" s="26"/>
      <c r="BK76" s="42" t="str">
        <f>IF('Submission Template'!$AU$35=1,IF(AND('Submission Template'!O72="yes",$AO76&gt;1,'Submission Template'!BN72&lt;&gt;""),ROUND((($AU76*$E76)/($D76-'Submission Template'!K$27))^2+1,1),""),"")</f>
        <v/>
      </c>
      <c r="BL76" s="42" t="str">
        <f>IF('Submission Template'!$AV$35=1,IF(AND('Submission Template'!T72="yes",$AP76&gt;1,'Submission Template'!BS72&lt;&gt;""),ROUND((($AV76*$O76)/($N76-'Submission Template'!P$27))^2+1,1),""),"")</f>
        <v/>
      </c>
      <c r="BM76" s="57">
        <f t="shared" si="4"/>
        <v>5</v>
      </c>
      <c r="BN76" s="6"/>
      <c r="BO76" s="6"/>
      <c r="BP76" s="6"/>
      <c r="BQ76" s="6"/>
      <c r="BR76" s="6"/>
      <c r="BS76" s="6"/>
      <c r="BT76" s="6"/>
      <c r="BU76" s="6"/>
      <c r="BV76" s="6"/>
      <c r="BW76" s="6"/>
      <c r="BX76" s="6"/>
      <c r="BY76" s="6"/>
      <c r="BZ76" s="6"/>
      <c r="CA76" s="67"/>
      <c r="CB76" s="67"/>
      <c r="CC76" s="67"/>
      <c r="CD76" s="67"/>
      <c r="CE76" s="67"/>
      <c r="CF76" s="67">
        <f>IF(AND('Submission Template'!C98="final",'Submission Template'!AB98="yes"),1,0)</f>
        <v>0</v>
      </c>
      <c r="CG76" s="67" t="str">
        <f>IF(AND('Submission Template'!$C98="final",'Submission Template'!$O98="yes",'Submission Template'!$AB98&lt;&gt;"yes"),$D102,$CG75)</f>
        <v/>
      </c>
      <c r="CH76" s="67" t="str">
        <f>IF(AND('Submission Template'!$C98="final",'Submission Template'!$O98="yes",'Submission Template'!$AB98&lt;&gt;"yes"),$C102,$CH75)</f>
        <v/>
      </c>
      <c r="CI76" s="67" t="str">
        <f>IF(AND('Submission Template'!$C98="final",'Submission Template'!$T98="yes",'Submission Template'!$AB98&lt;&gt;"yes"),$N102,$CI75)</f>
        <v/>
      </c>
      <c r="CJ76" s="67" t="str">
        <f>IF(AND('Submission Template'!$C98="final",'Submission Template'!$T98="yes",'Submission Template'!$AB98&lt;&gt;"yes"),$M102,$CJ75)</f>
        <v/>
      </c>
      <c r="CK76" s="6"/>
      <c r="CL76" s="6"/>
    </row>
    <row r="77" spans="1:90" x14ac:dyDescent="0.2">
      <c r="A77" s="10"/>
      <c r="B77" s="84" t="str">
        <f>IF('Submission Template'!$AU$35=1,$AX77,"")</f>
        <v/>
      </c>
      <c r="C77" s="85" t="str">
        <f t="shared" si="0"/>
        <v/>
      </c>
      <c r="D77" s="186" t="str">
        <f>IF('Submission Template'!$AU$35=1,IF(AND('Submission Template'!O73="yes",'Submission Template'!BN73&lt;&gt;""),IF(AND('Submission Template'!$P$13="yes",$B77&gt;1),ROUND(AVERAGE(BD$38:BD77),2),ROUND(AVERAGE(BD$37:BD77),2)),""),"")</f>
        <v/>
      </c>
      <c r="E77" s="86" t="str">
        <f>IF('Submission Template'!$AU$35=1,IF($AO77&gt;1,IF(AND('Submission Template'!O73&lt;&gt;"no",'Submission Template'!BN73&lt;&gt;""),IF(AND('Submission Template'!$P$13="yes",$B77&gt;1),STDEV(BD$38:BD77),STDEV(BD$37:BD77)),""),""),"")</f>
        <v/>
      </c>
      <c r="F77" s="87" t="str">
        <f>IF('Submission Template'!$AU$35=1,IF('Submission Template'!BN73&lt;&gt;"",G76,""),"")</f>
        <v/>
      </c>
      <c r="G77" s="87" t="str">
        <f>IF(AND('Submission Template'!$AU$35=1,'Submission Template'!$C73&lt;&gt;""),IF(OR($AO77=1,$AO77=0),0,IF('Submission Template'!$C73="initial",$G76,IF('Submission Template'!O73="yes",MAX(($F77+'Submission Template'!BN73-('Submission Template'!K$27+0.25*$E77)),0),$G76))),"")</f>
        <v/>
      </c>
      <c r="H77" s="87" t="str">
        <f t="shared" si="10"/>
        <v/>
      </c>
      <c r="I77" s="88" t="str">
        <f t="shared" si="11"/>
        <v/>
      </c>
      <c r="J77" s="88" t="str">
        <f t="shared" si="12"/>
        <v/>
      </c>
      <c r="K77" s="89" t="str">
        <f>IF(G77&lt;&gt;"",IF($BA77=1,IF(AND(J77&lt;&gt;1,I77=1,D77&lt;='Submission Template'!K$27),1,0),K76),"")</f>
        <v/>
      </c>
      <c r="L77" s="84" t="str">
        <f>IF('Submission Template'!$AV$35=1,$AY77,"")</f>
        <v/>
      </c>
      <c r="M77" s="85" t="str">
        <f t="shared" si="1"/>
        <v/>
      </c>
      <c r="N77" s="186" t="str">
        <f>IF('Submission Template'!$AV$35=1,IF(AND('Submission Template'!T73="yes",'Submission Template'!BS73&lt;&gt;""),IF(AND('Submission Template'!$P$13="yes",$L77&gt;1),ROUND(AVERAGE(BE$38:BE77),2),ROUND(AVERAGE(BE$37:BE77),2)),""),"")</f>
        <v/>
      </c>
      <c r="O77" s="86" t="str">
        <f>IF('Submission Template'!$AV$35=1,IF($AP77&gt;1,IF(AND('Submission Template'!T73&lt;&gt;"no",'Submission Template'!BS73&lt;&gt;""),IF(AND('Submission Template'!$P$13="yes",$L77&gt;1),STDEV(BE$38:BE77),STDEV(BE$37:BE77)),""),""),"")</f>
        <v/>
      </c>
      <c r="P77" s="87" t="str">
        <f>IF('Submission Template'!$AV$35=1,IF('Submission Template'!BS73&lt;&gt;"",Q76,""),"")</f>
        <v/>
      </c>
      <c r="Q77" s="87" t="str">
        <f>IF(AND('Submission Template'!$AV$35=1,'Submission Template'!$C73&lt;&gt;""),IF(OR($AP77=1,$AP77=0),0,IF('Submission Template'!$C73="initial",$Q76,IF('Submission Template'!T73="yes",MAX(($P77+'Submission Template'!BS73-('Submission Template'!P$27+0.25*$O77)),0),$Q76))),"")</f>
        <v/>
      </c>
      <c r="R77" s="87" t="str">
        <f t="shared" si="6"/>
        <v/>
      </c>
      <c r="S77" s="88" t="str">
        <f t="shared" si="7"/>
        <v/>
      </c>
      <c r="T77" s="88" t="str">
        <f t="shared" si="8"/>
        <v/>
      </c>
      <c r="U77" s="89" t="str">
        <f>IF(Q77&lt;&gt;"",IF($BB77=1,IF(AND(T77&lt;&gt;1,S77=1,N77&lt;='Submission Template'!P$27),1,0),U76),"")</f>
        <v/>
      </c>
      <c r="AF77" s="145"/>
      <c r="AG77" s="146" t="str">
        <f>IF(AND(OR('Submission Template'!O73="yes",'Submission Template'!T73="yes"),'Submission Template'!AB73="yes"),"Test cannot be invalid AND included in CumSum",IF(OR(AND($Q77&gt;$R77,$N77&lt;&gt;""),AND($G77&gt;H77,$D77&lt;&gt;"")),"Warning:  CumSum statistic exceeds the Action Limit.",""))</f>
        <v/>
      </c>
      <c r="AH77" s="19"/>
      <c r="AI77" s="19"/>
      <c r="AJ77" s="19"/>
      <c r="AK77" s="147"/>
      <c r="AL77" s="192"/>
      <c r="AM77" s="6"/>
      <c r="AN77" s="6"/>
      <c r="AO77" s="6" t="str">
        <f t="shared" si="9"/>
        <v/>
      </c>
      <c r="AP77" s="6" t="str">
        <f t="shared" si="9"/>
        <v/>
      </c>
      <c r="AQ77" s="24"/>
      <c r="AR77" s="26">
        <f>IF(AND('Submission Template'!BN73&lt;&gt;"",'Submission Template'!K$27&lt;&gt;"",'Submission Template'!O73&lt;&gt;""),1,0)</f>
        <v>0</v>
      </c>
      <c r="AS77" s="26">
        <f>IF(AND('Submission Template'!BS73&lt;&gt;"",'Submission Template'!P$27&lt;&gt;"",'Submission Template'!T73&lt;&gt;""),1,0)</f>
        <v>0</v>
      </c>
      <c r="AT77" s="26"/>
      <c r="AU77" s="26" t="str">
        <f t="shared" si="2"/>
        <v/>
      </c>
      <c r="AV77" s="26" t="str">
        <f t="shared" si="3"/>
        <v/>
      </c>
      <c r="AW77" s="26"/>
      <c r="AX77" s="26" t="str">
        <f>IF('Submission Template'!$C73&lt;&gt;"",IF('Submission Template'!BN73&lt;&gt;"",IF('Submission Template'!O73="yes",AX76+1,AX76),AX76),"")</f>
        <v/>
      </c>
      <c r="AY77" s="26" t="str">
        <f>IF('Submission Template'!$C73&lt;&gt;"",IF('Submission Template'!BS73&lt;&gt;"",IF('Submission Template'!T73="yes",AY76+1,AY76),AY76),"")</f>
        <v/>
      </c>
      <c r="AZ77" s="26"/>
      <c r="BA77" s="26" t="str">
        <f>IF('Submission Template'!BN73&lt;&gt;"",IF('Submission Template'!O73="yes",1,0),"")</f>
        <v/>
      </c>
      <c r="BB77" s="26" t="str">
        <f>IF('Submission Template'!BS73&lt;&gt;"",IF('Submission Template'!T73="yes",1,0),"")</f>
        <v/>
      </c>
      <c r="BC77" s="26"/>
      <c r="BD77" s="26" t="str">
        <f>IF(AND('Submission Template'!O73="yes",'Submission Template'!BN73&lt;&gt;""),'Submission Template'!BN73,"")</f>
        <v/>
      </c>
      <c r="BE77" s="26" t="str">
        <f>IF(AND('Submission Template'!T73="yes",'Submission Template'!BS73&lt;&gt;""),'Submission Template'!BS73,"")</f>
        <v/>
      </c>
      <c r="BF77" s="26"/>
      <c r="BG77" s="26"/>
      <c r="BH77" s="26"/>
      <c r="BI77" s="28"/>
      <c r="BJ77" s="26"/>
      <c r="BK77" s="42" t="str">
        <f>IF('Submission Template'!$AU$35=1,IF(AND('Submission Template'!O73="yes",$AO77&gt;1,'Submission Template'!BN73&lt;&gt;""),ROUND((($AU77*$E77)/($D77-'Submission Template'!K$27))^2+1,1),""),"")</f>
        <v/>
      </c>
      <c r="BL77" s="42" t="str">
        <f>IF('Submission Template'!$AV$35=1,IF(AND('Submission Template'!T73="yes",$AP77&gt;1,'Submission Template'!BS73&lt;&gt;""),ROUND((($AV77*$O77)/($N77-'Submission Template'!P$27))^2+1,1),""),"")</f>
        <v/>
      </c>
      <c r="BM77" s="57">
        <f t="shared" si="4"/>
        <v>5</v>
      </c>
      <c r="BN77" s="6"/>
      <c r="BO77" s="6"/>
      <c r="BP77" s="6"/>
      <c r="BQ77" s="6"/>
      <c r="BR77" s="6"/>
      <c r="BS77" s="6"/>
      <c r="BT77" s="6"/>
      <c r="BU77" s="6"/>
      <c r="BV77" s="6"/>
      <c r="BW77" s="6"/>
      <c r="BX77" s="6"/>
      <c r="BY77" s="6"/>
      <c r="BZ77" s="6"/>
      <c r="CA77" s="67"/>
      <c r="CB77" s="67"/>
      <c r="CC77" s="67"/>
      <c r="CD77" s="67"/>
      <c r="CE77" s="67"/>
      <c r="CF77" s="67">
        <f>IF(AND('Submission Template'!C99="final",'Submission Template'!AB99="yes"),1,0)</f>
        <v>0</v>
      </c>
      <c r="CG77" s="67" t="str">
        <f>IF(AND('Submission Template'!$C99="final",'Submission Template'!$O99="yes",'Submission Template'!$AB99&lt;&gt;"yes"),$D103,$CG76)</f>
        <v/>
      </c>
      <c r="CH77" s="67" t="str">
        <f>IF(AND('Submission Template'!$C99="final",'Submission Template'!$O99="yes",'Submission Template'!$AB99&lt;&gt;"yes"),$C103,$CH76)</f>
        <v/>
      </c>
      <c r="CI77" s="67" t="str">
        <f>IF(AND('Submission Template'!$C99="final",'Submission Template'!$T99="yes",'Submission Template'!$AB99&lt;&gt;"yes"),$N103,$CI76)</f>
        <v/>
      </c>
      <c r="CJ77" s="67" t="str">
        <f>IF(AND('Submission Template'!$C99="final",'Submission Template'!$T99="yes",'Submission Template'!$AB99&lt;&gt;"yes"),$M103,$CJ76)</f>
        <v/>
      </c>
      <c r="CK77" s="6"/>
      <c r="CL77" s="6"/>
    </row>
    <row r="78" spans="1:90" x14ac:dyDescent="0.2">
      <c r="A78" s="10"/>
      <c r="B78" s="84" t="str">
        <f>IF('Submission Template'!$AU$35=1,$AX78,"")</f>
        <v/>
      </c>
      <c r="C78" s="85" t="str">
        <f t="shared" si="0"/>
        <v/>
      </c>
      <c r="D78" s="186" t="str">
        <f>IF('Submission Template'!$AU$35=1,IF(AND('Submission Template'!O74="yes",'Submission Template'!BN74&lt;&gt;""),IF(AND('Submission Template'!$P$13="yes",$B78&gt;1),ROUND(AVERAGE(BD$38:BD78),2),ROUND(AVERAGE(BD$37:BD78),2)),""),"")</f>
        <v/>
      </c>
      <c r="E78" s="86" t="str">
        <f>IF('Submission Template'!$AU$35=1,IF($AO78&gt;1,IF(AND('Submission Template'!O74&lt;&gt;"no",'Submission Template'!BN74&lt;&gt;""),IF(AND('Submission Template'!$P$13="yes",$B78&gt;1),STDEV(BD$38:BD78),STDEV(BD$37:BD78)),""),""),"")</f>
        <v/>
      </c>
      <c r="F78" s="87" t="str">
        <f>IF('Submission Template'!$AU$35=1,IF('Submission Template'!BN74&lt;&gt;"",G77,""),"")</f>
        <v/>
      </c>
      <c r="G78" s="87" t="str">
        <f>IF(AND('Submission Template'!$AU$35=1,'Submission Template'!$C74&lt;&gt;""),IF(OR($AO78=1,$AO78=0),0,IF('Submission Template'!$C74="initial",$G77,IF('Submission Template'!O74="yes",MAX(($F78+'Submission Template'!BN74-('Submission Template'!K$27+0.25*$E78)),0),$G77))),"")</f>
        <v/>
      </c>
      <c r="H78" s="87" t="str">
        <f t="shared" si="10"/>
        <v/>
      </c>
      <c r="I78" s="88" t="str">
        <f t="shared" si="11"/>
        <v/>
      </c>
      <c r="J78" s="88" t="str">
        <f t="shared" si="12"/>
        <v/>
      </c>
      <c r="K78" s="89" t="str">
        <f>IF(G78&lt;&gt;"",IF($BA78=1,IF(AND(J78&lt;&gt;1,I78=1,D78&lt;='Submission Template'!K$27),1,0),K77),"")</f>
        <v/>
      </c>
      <c r="L78" s="84" t="str">
        <f>IF('Submission Template'!$AV$35=1,$AY78,"")</f>
        <v/>
      </c>
      <c r="M78" s="85" t="str">
        <f t="shared" si="1"/>
        <v/>
      </c>
      <c r="N78" s="186" t="str">
        <f>IF('Submission Template'!$AV$35=1,IF(AND('Submission Template'!T74="yes",'Submission Template'!BS74&lt;&gt;""),IF(AND('Submission Template'!$P$13="yes",$L78&gt;1),ROUND(AVERAGE(BE$38:BE78),2),ROUND(AVERAGE(BE$37:BE78),2)),""),"")</f>
        <v/>
      </c>
      <c r="O78" s="86" t="str">
        <f>IF('Submission Template'!$AV$35=1,IF($AP78&gt;1,IF(AND('Submission Template'!T74&lt;&gt;"no",'Submission Template'!BS74&lt;&gt;""),IF(AND('Submission Template'!$P$13="yes",$L78&gt;1),STDEV(BE$38:BE78),STDEV(BE$37:BE78)),""),""),"")</f>
        <v/>
      </c>
      <c r="P78" s="87" t="str">
        <f>IF('Submission Template'!$AV$35=1,IF('Submission Template'!BS74&lt;&gt;"",Q77,""),"")</f>
        <v/>
      </c>
      <c r="Q78" s="87" t="str">
        <f>IF(AND('Submission Template'!$AV$35=1,'Submission Template'!$C74&lt;&gt;""),IF(OR($AP78=1,$AP78=0),0,IF('Submission Template'!$C74="initial",$Q77,IF('Submission Template'!T74="yes",MAX(($P78+'Submission Template'!BS74-('Submission Template'!P$27+0.25*$O78)),0),$Q77))),"")</f>
        <v/>
      </c>
      <c r="R78" s="87" t="str">
        <f t="shared" si="6"/>
        <v/>
      </c>
      <c r="S78" s="88" t="str">
        <f t="shared" si="7"/>
        <v/>
      </c>
      <c r="T78" s="88" t="str">
        <f t="shared" si="8"/>
        <v/>
      </c>
      <c r="U78" s="89" t="str">
        <f>IF(Q78&lt;&gt;"",IF($BB78=1,IF(AND(T78&lt;&gt;1,S78=1,N78&lt;='Submission Template'!P$27),1,0),U77),"")</f>
        <v/>
      </c>
      <c r="AF78" s="145"/>
      <c r="AG78" s="146" t="str">
        <f>IF(AND(OR('Submission Template'!O74="yes",'Submission Template'!T74="yes"),'Submission Template'!AB74="yes"),"Test cannot be invalid AND included in CumSum",IF(OR(AND($Q78&gt;$R78,$N78&lt;&gt;""),AND($G78&gt;H78,$D78&lt;&gt;"")),"Warning:  CumSum statistic exceeds the Action Limit.",""))</f>
        <v/>
      </c>
      <c r="AH78" s="19"/>
      <c r="AI78" s="19"/>
      <c r="AJ78" s="19"/>
      <c r="AK78" s="147"/>
      <c r="AL78" s="192"/>
      <c r="AM78" s="6"/>
      <c r="AN78" s="6"/>
      <c r="AO78" s="6" t="str">
        <f t="shared" si="9"/>
        <v/>
      </c>
      <c r="AP78" s="6" t="str">
        <f t="shared" si="9"/>
        <v/>
      </c>
      <c r="AQ78" s="24"/>
      <c r="AR78" s="26">
        <f>IF(AND('Submission Template'!BN74&lt;&gt;"",'Submission Template'!K$27&lt;&gt;"",'Submission Template'!O74&lt;&gt;""),1,0)</f>
        <v>0</v>
      </c>
      <c r="AS78" s="26">
        <f>IF(AND('Submission Template'!BS74&lt;&gt;"",'Submission Template'!P$27&lt;&gt;"",'Submission Template'!T74&lt;&gt;""),1,0)</f>
        <v>0</v>
      </c>
      <c r="AT78" s="26"/>
      <c r="AU78" s="26" t="str">
        <f t="shared" si="2"/>
        <v/>
      </c>
      <c r="AV78" s="26" t="str">
        <f t="shared" si="3"/>
        <v/>
      </c>
      <c r="AW78" s="26"/>
      <c r="AX78" s="26" t="str">
        <f>IF('Submission Template'!$C74&lt;&gt;"",IF('Submission Template'!BN74&lt;&gt;"",IF('Submission Template'!O74="yes",AX77+1,AX77),AX77),"")</f>
        <v/>
      </c>
      <c r="AY78" s="26" t="str">
        <f>IF('Submission Template'!$C74&lt;&gt;"",IF('Submission Template'!BS74&lt;&gt;"",IF('Submission Template'!T74="yes",AY77+1,AY77),AY77),"")</f>
        <v/>
      </c>
      <c r="AZ78" s="26"/>
      <c r="BA78" s="26" t="str">
        <f>IF('Submission Template'!BN74&lt;&gt;"",IF('Submission Template'!O74="yes",1,0),"")</f>
        <v/>
      </c>
      <c r="BB78" s="26" t="str">
        <f>IF('Submission Template'!BS74&lt;&gt;"",IF('Submission Template'!T74="yes",1,0),"")</f>
        <v/>
      </c>
      <c r="BC78" s="26"/>
      <c r="BD78" s="26" t="str">
        <f>IF(AND('Submission Template'!O74="yes",'Submission Template'!BN74&lt;&gt;""),'Submission Template'!BN74,"")</f>
        <v/>
      </c>
      <c r="BE78" s="26" t="str">
        <f>IF(AND('Submission Template'!T74="yes",'Submission Template'!BS74&lt;&gt;""),'Submission Template'!BS74,"")</f>
        <v/>
      </c>
      <c r="BF78" s="26"/>
      <c r="BG78" s="26"/>
      <c r="BH78" s="26"/>
      <c r="BI78" s="28"/>
      <c r="BJ78" s="26"/>
      <c r="BK78" s="42" t="str">
        <f>IF('Submission Template'!$AU$35=1,IF(AND('Submission Template'!O74="yes",$AO78&gt;1,'Submission Template'!BN74&lt;&gt;""),ROUND((($AU78*$E78)/($D78-'Submission Template'!K$27))^2+1,1),""),"")</f>
        <v/>
      </c>
      <c r="BL78" s="42" t="str">
        <f>IF('Submission Template'!$AV$35=1,IF(AND('Submission Template'!T74="yes",$AP78&gt;1,'Submission Template'!BS74&lt;&gt;""),ROUND((($AV78*$O78)/($N78-'Submission Template'!P$27))^2+1,1),""),"")</f>
        <v/>
      </c>
      <c r="BM78" s="57">
        <f t="shared" si="4"/>
        <v>5</v>
      </c>
      <c r="BN78" s="6"/>
      <c r="BO78" s="6"/>
      <c r="BP78" s="6"/>
      <c r="BQ78" s="6"/>
      <c r="BR78" s="6"/>
      <c r="BS78" s="6"/>
      <c r="BT78" s="6"/>
      <c r="BU78" s="6"/>
      <c r="BV78" s="6"/>
      <c r="BW78" s="6"/>
      <c r="BX78" s="6"/>
      <c r="BY78" s="6"/>
      <c r="BZ78" s="6"/>
      <c r="CA78" s="67"/>
      <c r="CB78" s="67"/>
      <c r="CC78" s="67"/>
      <c r="CD78" s="67"/>
      <c r="CE78" s="67"/>
      <c r="CF78" s="67">
        <f>IF(AND('Submission Template'!C100="final",'Submission Template'!AB100="yes"),1,0)</f>
        <v>0</v>
      </c>
      <c r="CG78" s="67" t="str">
        <f>IF(AND('Submission Template'!$C100="final",'Submission Template'!$O100="yes",'Submission Template'!$AB100&lt;&gt;"yes"),$D104,$CG77)</f>
        <v/>
      </c>
      <c r="CH78" s="67" t="str">
        <f>IF(AND('Submission Template'!$C100="final",'Submission Template'!$O100="yes",'Submission Template'!$AB100&lt;&gt;"yes"),$C104,$CH77)</f>
        <v/>
      </c>
      <c r="CI78" s="67" t="str">
        <f>IF(AND('Submission Template'!$C100="final",'Submission Template'!$T100="yes",'Submission Template'!$AB100&lt;&gt;"yes"),$N104,$CI77)</f>
        <v/>
      </c>
      <c r="CJ78" s="67" t="str">
        <f>IF(AND('Submission Template'!$C100="final",'Submission Template'!$T100="yes",'Submission Template'!$AB100&lt;&gt;"yes"),$M104,$CJ77)</f>
        <v/>
      </c>
      <c r="CK78" s="6"/>
      <c r="CL78" s="6"/>
    </row>
    <row r="79" spans="1:90" x14ac:dyDescent="0.2">
      <c r="A79" s="10"/>
      <c r="B79" s="84" t="str">
        <f>IF('Submission Template'!$AU$35=1,$AX79,"")</f>
        <v/>
      </c>
      <c r="C79" s="85" t="str">
        <f t="shared" si="0"/>
        <v/>
      </c>
      <c r="D79" s="186" t="str">
        <f>IF('Submission Template'!$AU$35=1,IF(AND('Submission Template'!O75="yes",'Submission Template'!BN75&lt;&gt;""),IF(AND('Submission Template'!$P$13="yes",$B79&gt;1),ROUND(AVERAGE(BD$38:BD79),2),ROUND(AVERAGE(BD$37:BD79),2)),""),"")</f>
        <v/>
      </c>
      <c r="E79" s="86" t="str">
        <f>IF('Submission Template'!$AU$35=1,IF($AO79&gt;1,IF(AND('Submission Template'!O75&lt;&gt;"no",'Submission Template'!BN75&lt;&gt;""),IF(AND('Submission Template'!$P$13="yes",$B79&gt;1),STDEV(BD$38:BD79),STDEV(BD$37:BD79)),""),""),"")</f>
        <v/>
      </c>
      <c r="F79" s="87" t="str">
        <f>IF('Submission Template'!$AU$35=1,IF('Submission Template'!BN75&lt;&gt;"",G78,""),"")</f>
        <v/>
      </c>
      <c r="G79" s="87" t="str">
        <f>IF(AND('Submission Template'!$AU$35=1,'Submission Template'!$C75&lt;&gt;""),IF(OR($AO79=1,$AO79=0),0,IF('Submission Template'!$C75="initial",$G78,IF('Submission Template'!O75="yes",MAX(($F79+'Submission Template'!BN75-('Submission Template'!K$27+0.25*$E79)),0),$G78))),"")</f>
        <v/>
      </c>
      <c r="H79" s="87" t="str">
        <f t="shared" si="10"/>
        <v/>
      </c>
      <c r="I79" s="88" t="str">
        <f t="shared" si="11"/>
        <v/>
      </c>
      <c r="J79" s="88" t="str">
        <f t="shared" si="12"/>
        <v/>
      </c>
      <c r="K79" s="89" t="str">
        <f>IF(G79&lt;&gt;"",IF($BA79=1,IF(AND(J79&lt;&gt;1,I79=1,D79&lt;='Submission Template'!K$27),1,0),K78),"")</f>
        <v/>
      </c>
      <c r="L79" s="84" t="str">
        <f>IF('Submission Template'!$AV$35=1,$AY79,"")</f>
        <v/>
      </c>
      <c r="M79" s="85" t="str">
        <f t="shared" si="1"/>
        <v/>
      </c>
      <c r="N79" s="186" t="str">
        <f>IF('Submission Template'!$AV$35=1,IF(AND('Submission Template'!T75="yes",'Submission Template'!BS75&lt;&gt;""),IF(AND('Submission Template'!$P$13="yes",$L79&gt;1),ROUND(AVERAGE(BE$38:BE79),2),ROUND(AVERAGE(BE$37:BE79),2)),""),"")</f>
        <v/>
      </c>
      <c r="O79" s="86" t="str">
        <f>IF('Submission Template'!$AV$35=1,IF($AP79&gt;1,IF(AND('Submission Template'!T75&lt;&gt;"no",'Submission Template'!BS75&lt;&gt;""),IF(AND('Submission Template'!$P$13="yes",$L79&gt;1),STDEV(BE$38:BE79),STDEV(BE$37:BE79)),""),""),"")</f>
        <v/>
      </c>
      <c r="P79" s="87" t="str">
        <f>IF('Submission Template'!$AV$35=1,IF('Submission Template'!BS75&lt;&gt;"",Q78,""),"")</f>
        <v/>
      </c>
      <c r="Q79" s="87" t="str">
        <f>IF(AND('Submission Template'!$AV$35=1,'Submission Template'!$C75&lt;&gt;""),IF(OR($AP79=1,$AP79=0),0,IF('Submission Template'!$C75="initial",$Q78,IF('Submission Template'!T75="yes",MAX(($P79+'Submission Template'!BS75-('Submission Template'!P$27+0.25*$O79)),0),$Q78))),"")</f>
        <v/>
      </c>
      <c r="R79" s="87" t="str">
        <f t="shared" si="6"/>
        <v/>
      </c>
      <c r="S79" s="88" t="str">
        <f t="shared" si="7"/>
        <v/>
      </c>
      <c r="T79" s="88" t="str">
        <f t="shared" si="8"/>
        <v/>
      </c>
      <c r="U79" s="89" t="str">
        <f>IF(Q79&lt;&gt;"",IF($BB79=1,IF(AND(T79&lt;&gt;1,S79=1,N79&lt;='Submission Template'!P$27),1,0),U78),"")</f>
        <v/>
      </c>
      <c r="AF79" s="145"/>
      <c r="AG79" s="146" t="str">
        <f>IF(AND(OR('Submission Template'!O75="yes",'Submission Template'!T75="yes"),'Submission Template'!AB75="yes"),"Test cannot be invalid AND included in CumSum",IF(OR(AND($Q79&gt;$R79,$N79&lt;&gt;""),AND($G79&gt;H79,$D79&lt;&gt;"")),"Warning:  CumSum statistic exceeds the Action Limit.",""))</f>
        <v/>
      </c>
      <c r="AH79" s="19"/>
      <c r="AI79" s="19"/>
      <c r="AJ79" s="19"/>
      <c r="AK79" s="147"/>
      <c r="AL79" s="192"/>
      <c r="AM79" s="6"/>
      <c r="AN79" s="6"/>
      <c r="AO79" s="6" t="str">
        <f t="shared" si="9"/>
        <v/>
      </c>
      <c r="AP79" s="6" t="str">
        <f t="shared" si="9"/>
        <v/>
      </c>
      <c r="AQ79" s="24"/>
      <c r="AR79" s="26">
        <f>IF(AND('Submission Template'!BN75&lt;&gt;"",'Submission Template'!K$27&lt;&gt;"",'Submission Template'!O75&lt;&gt;""),1,0)</f>
        <v>0</v>
      </c>
      <c r="AS79" s="26">
        <f>IF(AND('Submission Template'!BS75&lt;&gt;"",'Submission Template'!P$27&lt;&gt;"",'Submission Template'!T75&lt;&gt;""),1,0)</f>
        <v>0</v>
      </c>
      <c r="AT79" s="26"/>
      <c r="AU79" s="26" t="str">
        <f t="shared" si="2"/>
        <v/>
      </c>
      <c r="AV79" s="26" t="str">
        <f t="shared" si="3"/>
        <v/>
      </c>
      <c r="AW79" s="26"/>
      <c r="AX79" s="26" t="str">
        <f>IF('Submission Template'!$C75&lt;&gt;"",IF('Submission Template'!BN75&lt;&gt;"",IF('Submission Template'!O75="yes",AX78+1,AX78),AX78),"")</f>
        <v/>
      </c>
      <c r="AY79" s="26" t="str">
        <f>IF('Submission Template'!$C75&lt;&gt;"",IF('Submission Template'!BS75&lt;&gt;"",IF('Submission Template'!T75="yes",AY78+1,AY78),AY78),"")</f>
        <v/>
      </c>
      <c r="AZ79" s="26"/>
      <c r="BA79" s="26" t="str">
        <f>IF('Submission Template'!BN75&lt;&gt;"",IF('Submission Template'!O75="yes",1,0),"")</f>
        <v/>
      </c>
      <c r="BB79" s="26" t="str">
        <f>IF('Submission Template'!BS75&lt;&gt;"",IF('Submission Template'!T75="yes",1,0),"")</f>
        <v/>
      </c>
      <c r="BC79" s="26"/>
      <c r="BD79" s="26" t="str">
        <f>IF(AND('Submission Template'!O75="yes",'Submission Template'!BN75&lt;&gt;""),'Submission Template'!BN75,"")</f>
        <v/>
      </c>
      <c r="BE79" s="26" t="str">
        <f>IF(AND('Submission Template'!T75="yes",'Submission Template'!BS75&lt;&gt;""),'Submission Template'!BS75,"")</f>
        <v/>
      </c>
      <c r="BF79" s="26"/>
      <c r="BG79" s="26"/>
      <c r="BH79" s="26"/>
      <c r="BI79" s="28"/>
      <c r="BJ79" s="26"/>
      <c r="BK79" s="42" t="str">
        <f>IF('Submission Template'!$AU$35=1,IF(AND('Submission Template'!O75="yes",$AO79&gt;1,'Submission Template'!BN75&lt;&gt;""),ROUND((($AU79*$E79)/($D79-'Submission Template'!K$27))^2+1,1),""),"")</f>
        <v/>
      </c>
      <c r="BL79" s="42" t="str">
        <f>IF('Submission Template'!$AV$35=1,IF(AND('Submission Template'!T75="yes",$AP79&gt;1,'Submission Template'!BS75&lt;&gt;""),ROUND((($AV79*$O79)/($N79-'Submission Template'!P$27))^2+1,1),""),"")</f>
        <v/>
      </c>
      <c r="BM79" s="57">
        <f t="shared" si="4"/>
        <v>5</v>
      </c>
      <c r="BN79" s="6"/>
      <c r="BO79" s="6"/>
      <c r="BP79" s="6"/>
      <c r="BQ79" s="6"/>
      <c r="BR79" s="6"/>
      <c r="BS79" s="6"/>
      <c r="BT79" s="6"/>
      <c r="BU79" s="6"/>
      <c r="BV79" s="6"/>
      <c r="BW79" s="6"/>
      <c r="BX79" s="6"/>
      <c r="BY79" s="6"/>
      <c r="BZ79" s="6"/>
      <c r="CA79" s="67"/>
      <c r="CB79" s="67"/>
      <c r="CC79" s="67"/>
      <c r="CD79" s="67"/>
      <c r="CE79" s="67"/>
      <c r="CF79" s="67">
        <f>IF(AND('Submission Template'!C101="final",'Submission Template'!AB101="yes"),1,0)</f>
        <v>0</v>
      </c>
      <c r="CG79" s="67" t="str">
        <f>IF(AND('Submission Template'!$C101="final",'Submission Template'!$O101="yes",'Submission Template'!$AB101&lt;&gt;"yes"),$D105,$CG78)</f>
        <v/>
      </c>
      <c r="CH79" s="67" t="str">
        <f>IF(AND('Submission Template'!$C101="final",'Submission Template'!$O101="yes",'Submission Template'!$AB101&lt;&gt;"yes"),$C105,$CH78)</f>
        <v/>
      </c>
      <c r="CI79" s="67" t="str">
        <f>IF(AND('Submission Template'!$C101="final",'Submission Template'!$T101="yes",'Submission Template'!$AB101&lt;&gt;"yes"),$N105,$CI78)</f>
        <v/>
      </c>
      <c r="CJ79" s="67" t="str">
        <f>IF(AND('Submission Template'!$C101="final",'Submission Template'!$T101="yes",'Submission Template'!$AB101&lt;&gt;"yes"),$M105,$CJ78)</f>
        <v/>
      </c>
      <c r="CK79" s="6"/>
      <c r="CL79" s="6"/>
    </row>
    <row r="80" spans="1:90" x14ac:dyDescent="0.2">
      <c r="A80" s="10"/>
      <c r="B80" s="84" t="str">
        <f>IF('Submission Template'!$AU$35=1,$AX80,"")</f>
        <v/>
      </c>
      <c r="C80" s="85" t="str">
        <f t="shared" si="0"/>
        <v/>
      </c>
      <c r="D80" s="186" t="str">
        <f>IF('Submission Template'!$AU$35=1,IF(AND('Submission Template'!O76="yes",'Submission Template'!BN76&lt;&gt;""),IF(AND('Submission Template'!$P$13="yes",$B80&gt;1),ROUND(AVERAGE(BD$38:BD80),2),ROUND(AVERAGE(BD$37:BD80),2)),""),"")</f>
        <v/>
      </c>
      <c r="E80" s="86" t="str">
        <f>IF('Submission Template'!$AU$35=1,IF($AO80&gt;1,IF(AND('Submission Template'!O76&lt;&gt;"no",'Submission Template'!BN76&lt;&gt;""),IF(AND('Submission Template'!$P$13="yes",$B80&gt;1),STDEV(BD$38:BD80),STDEV(BD$37:BD80)),""),""),"")</f>
        <v/>
      </c>
      <c r="F80" s="87" t="str">
        <f>IF('Submission Template'!$AU$35=1,IF('Submission Template'!BN76&lt;&gt;"",G79,""),"")</f>
        <v/>
      </c>
      <c r="G80" s="87" t="str">
        <f>IF(AND('Submission Template'!$AU$35=1,'Submission Template'!$C76&lt;&gt;""),IF(OR($AO80=1,$AO80=0),0,IF('Submission Template'!$C76="initial",$G79,IF('Submission Template'!O76="yes",MAX(($F80+'Submission Template'!BN76-('Submission Template'!K$27+0.25*$E80)),0),$G79))),"")</f>
        <v/>
      </c>
      <c r="H80" s="87" t="str">
        <f t="shared" si="10"/>
        <v/>
      </c>
      <c r="I80" s="88" t="str">
        <f t="shared" si="11"/>
        <v/>
      </c>
      <c r="J80" s="88" t="str">
        <f t="shared" si="12"/>
        <v/>
      </c>
      <c r="K80" s="89" t="str">
        <f>IF(G80&lt;&gt;"",IF($BA80=1,IF(AND(J80&lt;&gt;1,I80=1,D80&lt;='Submission Template'!K$27),1,0),K79),"")</f>
        <v/>
      </c>
      <c r="L80" s="84" t="str">
        <f>IF('Submission Template'!$AV$35=1,$AY80,"")</f>
        <v/>
      </c>
      <c r="M80" s="85" t="str">
        <f t="shared" si="1"/>
        <v/>
      </c>
      <c r="N80" s="186" t="str">
        <f>IF('Submission Template'!$AV$35=1,IF(AND('Submission Template'!T76="yes",'Submission Template'!BS76&lt;&gt;""),IF(AND('Submission Template'!$P$13="yes",$L80&gt;1),ROUND(AVERAGE(BE$38:BE80),2),ROUND(AVERAGE(BE$37:BE80),2)),""),"")</f>
        <v/>
      </c>
      <c r="O80" s="86" t="str">
        <f>IF('Submission Template'!$AV$35=1,IF($AP80&gt;1,IF(AND('Submission Template'!T76&lt;&gt;"no",'Submission Template'!BS76&lt;&gt;""),IF(AND('Submission Template'!$P$13="yes",$L80&gt;1),STDEV(BE$38:BE80),STDEV(BE$37:BE80)),""),""),"")</f>
        <v/>
      </c>
      <c r="P80" s="87" t="str">
        <f>IF('Submission Template'!$AV$35=1,IF('Submission Template'!BS76&lt;&gt;"",Q79,""),"")</f>
        <v/>
      </c>
      <c r="Q80" s="87" t="str">
        <f>IF(AND('Submission Template'!$AV$35=1,'Submission Template'!$C76&lt;&gt;""),IF(OR($AP80=1,$AP80=0),0,IF('Submission Template'!$C76="initial",$Q79,IF('Submission Template'!T76="yes",MAX(($P80+'Submission Template'!BS76-('Submission Template'!P$27+0.25*$O80)),0),$Q79))),"")</f>
        <v/>
      </c>
      <c r="R80" s="87" t="str">
        <f t="shared" si="6"/>
        <v/>
      </c>
      <c r="S80" s="88" t="str">
        <f t="shared" si="7"/>
        <v/>
      </c>
      <c r="T80" s="88" t="str">
        <f t="shared" si="8"/>
        <v/>
      </c>
      <c r="U80" s="89" t="str">
        <f>IF(Q80&lt;&gt;"",IF($BB80=1,IF(AND(T80&lt;&gt;1,S80=1,N80&lt;='Submission Template'!P$27),1,0),U79),"")</f>
        <v/>
      </c>
      <c r="AF80" s="145"/>
      <c r="AG80" s="146" t="str">
        <f>IF(AND(OR('Submission Template'!O76="yes",'Submission Template'!T76="yes"),'Submission Template'!AB76="yes"),"Test cannot be invalid AND included in CumSum",IF(OR(AND($Q80&gt;$R80,$N80&lt;&gt;""),AND($G80&gt;H80,$D80&lt;&gt;"")),"Warning:  CumSum statistic exceeds the Action Limit.",""))</f>
        <v/>
      </c>
      <c r="AH80" s="19"/>
      <c r="AI80" s="19"/>
      <c r="AJ80" s="19"/>
      <c r="AK80" s="147"/>
      <c r="AL80" s="192"/>
      <c r="AM80" s="6"/>
      <c r="AN80" s="6"/>
      <c r="AO80" s="6" t="str">
        <f t="shared" si="9"/>
        <v/>
      </c>
      <c r="AP80" s="6" t="str">
        <f t="shared" si="9"/>
        <v/>
      </c>
      <c r="AQ80" s="24"/>
      <c r="AR80" s="26">
        <f>IF(AND('Submission Template'!BN76&lt;&gt;"",'Submission Template'!K$27&lt;&gt;"",'Submission Template'!O76&lt;&gt;""),1,0)</f>
        <v>0</v>
      </c>
      <c r="AS80" s="26">
        <f>IF(AND('Submission Template'!BS76&lt;&gt;"",'Submission Template'!P$27&lt;&gt;"",'Submission Template'!T76&lt;&gt;""),1,0)</f>
        <v>0</v>
      </c>
      <c r="AT80" s="26"/>
      <c r="AU80" s="26" t="str">
        <f t="shared" si="2"/>
        <v/>
      </c>
      <c r="AV80" s="26" t="str">
        <f t="shared" si="3"/>
        <v/>
      </c>
      <c r="AW80" s="26"/>
      <c r="AX80" s="26" t="str">
        <f>IF('Submission Template'!$C76&lt;&gt;"",IF('Submission Template'!BN76&lt;&gt;"",IF('Submission Template'!O76="yes",AX79+1,AX79),AX79),"")</f>
        <v/>
      </c>
      <c r="AY80" s="26" t="str">
        <f>IF('Submission Template'!$C76&lt;&gt;"",IF('Submission Template'!BS76&lt;&gt;"",IF('Submission Template'!T76="yes",AY79+1,AY79),AY79),"")</f>
        <v/>
      </c>
      <c r="AZ80" s="26"/>
      <c r="BA80" s="26" t="str">
        <f>IF('Submission Template'!BN76&lt;&gt;"",IF('Submission Template'!O76="yes",1,0),"")</f>
        <v/>
      </c>
      <c r="BB80" s="26" t="str">
        <f>IF('Submission Template'!BS76&lt;&gt;"",IF('Submission Template'!T76="yes",1,0),"")</f>
        <v/>
      </c>
      <c r="BC80" s="26"/>
      <c r="BD80" s="26" t="str">
        <f>IF(AND('Submission Template'!O76="yes",'Submission Template'!BN76&lt;&gt;""),'Submission Template'!BN76,"")</f>
        <v/>
      </c>
      <c r="BE80" s="26" t="str">
        <f>IF(AND('Submission Template'!T76="yes",'Submission Template'!BS76&lt;&gt;""),'Submission Template'!BS76,"")</f>
        <v/>
      </c>
      <c r="BF80" s="26"/>
      <c r="BG80" s="26"/>
      <c r="BH80" s="26"/>
      <c r="BI80" s="28"/>
      <c r="BJ80" s="26"/>
      <c r="BK80" s="42" t="str">
        <f>IF('Submission Template'!$AU$35=1,IF(AND('Submission Template'!O76="yes",$AO80&gt;1,'Submission Template'!BN76&lt;&gt;""),ROUND((($AU80*$E80)/($D80-'Submission Template'!K$27))^2+1,1),""),"")</f>
        <v/>
      </c>
      <c r="BL80" s="42" t="str">
        <f>IF('Submission Template'!$AV$35=1,IF(AND('Submission Template'!T76="yes",$AP80&gt;1,'Submission Template'!BS76&lt;&gt;""),ROUND((($AV80*$O80)/($N80-'Submission Template'!P$27))^2+1,1),""),"")</f>
        <v/>
      </c>
      <c r="BM80" s="57">
        <f t="shared" si="4"/>
        <v>5</v>
      </c>
      <c r="BN80" s="6"/>
      <c r="BO80" s="6"/>
      <c r="BP80" s="6"/>
      <c r="BQ80" s="6"/>
      <c r="BR80" s="6"/>
      <c r="BS80" s="6"/>
      <c r="BT80" s="6"/>
      <c r="BU80" s="6"/>
      <c r="BV80" s="6"/>
      <c r="BW80" s="6"/>
      <c r="BX80" s="6"/>
      <c r="BY80" s="6"/>
      <c r="BZ80" s="6"/>
      <c r="CA80" s="67"/>
      <c r="CB80" s="67"/>
      <c r="CC80" s="67"/>
      <c r="CD80" s="67"/>
      <c r="CE80" s="67"/>
      <c r="CF80" s="67">
        <f>IF(AND('Submission Template'!C102="final",'Submission Template'!AB102="yes"),1,0)</f>
        <v>0</v>
      </c>
      <c r="CG80" s="67" t="str">
        <f>IF(AND('Submission Template'!$C102="final",'Submission Template'!$O102="yes",'Submission Template'!$AB102&lt;&gt;"yes"),$D106,$CG79)</f>
        <v/>
      </c>
      <c r="CH80" s="67" t="str">
        <f>IF(AND('Submission Template'!$C102="final",'Submission Template'!$O102="yes",'Submission Template'!$AB102&lt;&gt;"yes"),$C106,$CH79)</f>
        <v/>
      </c>
      <c r="CI80" s="67" t="str">
        <f>IF(AND('Submission Template'!$C102="final",'Submission Template'!$T102="yes",'Submission Template'!$AB102&lt;&gt;"yes"),$N106,$CI79)</f>
        <v/>
      </c>
      <c r="CJ80" s="67" t="str">
        <f>IF(AND('Submission Template'!$C102="final",'Submission Template'!$T102="yes",'Submission Template'!$AB102&lt;&gt;"yes"),$M106,$CJ79)</f>
        <v/>
      </c>
      <c r="CK80" s="6"/>
      <c r="CL80" s="6"/>
    </row>
    <row r="81" spans="1:90" x14ac:dyDescent="0.2">
      <c r="A81" s="10"/>
      <c r="B81" s="84" t="str">
        <f>IF('Submission Template'!$AU$35=1,$AX81,"")</f>
        <v/>
      </c>
      <c r="C81" s="85" t="str">
        <f t="shared" si="0"/>
        <v/>
      </c>
      <c r="D81" s="186" t="str">
        <f>IF('Submission Template'!$AU$35=1,IF(AND('Submission Template'!O77="yes",'Submission Template'!BN77&lt;&gt;""),IF(AND('Submission Template'!$P$13="yes",$B81&gt;1),ROUND(AVERAGE(BD$38:BD81),2),ROUND(AVERAGE(BD$37:BD81),2)),""),"")</f>
        <v/>
      </c>
      <c r="E81" s="86" t="str">
        <f>IF('Submission Template'!$AU$35=1,IF($AO81&gt;1,IF(AND('Submission Template'!O77&lt;&gt;"no",'Submission Template'!BN77&lt;&gt;""),IF(AND('Submission Template'!$P$13="yes",$B81&gt;1),STDEV(BD$38:BD81),STDEV(BD$37:BD81)),""),""),"")</f>
        <v/>
      </c>
      <c r="F81" s="87" t="str">
        <f>IF('Submission Template'!$AU$35=1,IF('Submission Template'!BN77&lt;&gt;"",G80,""),"")</f>
        <v/>
      </c>
      <c r="G81" s="87" t="str">
        <f>IF(AND('Submission Template'!$AU$35=1,'Submission Template'!$C77&lt;&gt;""),IF(OR($AO81=1,$AO81=0),0,IF('Submission Template'!$C77="initial",$G80,IF('Submission Template'!O77="yes",MAX(($F81+'Submission Template'!BN77-('Submission Template'!K$27+0.25*$E81)),0),$G80))),"")</f>
        <v/>
      </c>
      <c r="H81" s="87" t="str">
        <f t="shared" si="10"/>
        <v/>
      </c>
      <c r="I81" s="88" t="str">
        <f t="shared" si="11"/>
        <v/>
      </c>
      <c r="J81" s="88" t="str">
        <f t="shared" si="12"/>
        <v/>
      </c>
      <c r="K81" s="89" t="str">
        <f>IF(G81&lt;&gt;"",IF($BA81=1,IF(AND(J81&lt;&gt;1,I81=1,D81&lt;='Submission Template'!K$27),1,0),K80),"")</f>
        <v/>
      </c>
      <c r="L81" s="84" t="str">
        <f>IF('Submission Template'!$AV$35=1,$AY81,"")</f>
        <v/>
      </c>
      <c r="M81" s="85" t="str">
        <f t="shared" si="1"/>
        <v/>
      </c>
      <c r="N81" s="186" t="str">
        <f>IF('Submission Template'!$AV$35=1,IF(AND('Submission Template'!T77="yes",'Submission Template'!BS77&lt;&gt;""),IF(AND('Submission Template'!$P$13="yes",$L81&gt;1),ROUND(AVERAGE(BE$38:BE81),2),ROUND(AVERAGE(BE$37:BE81),2)),""),"")</f>
        <v/>
      </c>
      <c r="O81" s="86" t="str">
        <f>IF('Submission Template'!$AV$35=1,IF($AP81&gt;1,IF(AND('Submission Template'!T77&lt;&gt;"no",'Submission Template'!BS77&lt;&gt;""),IF(AND('Submission Template'!$P$13="yes",$L81&gt;1),STDEV(BE$38:BE81),STDEV(BE$37:BE81)),""),""),"")</f>
        <v/>
      </c>
      <c r="P81" s="87" t="str">
        <f>IF('Submission Template'!$AV$35=1,IF('Submission Template'!BS77&lt;&gt;"",Q80,""),"")</f>
        <v/>
      </c>
      <c r="Q81" s="87" t="str">
        <f>IF(AND('Submission Template'!$AV$35=1,'Submission Template'!$C77&lt;&gt;""),IF(OR($AP81=1,$AP81=0),0,IF('Submission Template'!$C77="initial",$Q80,IF('Submission Template'!T77="yes",MAX(($P81+'Submission Template'!BS77-('Submission Template'!P$27+0.25*$O81)),0),$Q80))),"")</f>
        <v/>
      </c>
      <c r="R81" s="87" t="str">
        <f t="shared" si="6"/>
        <v/>
      </c>
      <c r="S81" s="88" t="str">
        <f t="shared" si="7"/>
        <v/>
      </c>
      <c r="T81" s="88" t="str">
        <f t="shared" si="8"/>
        <v/>
      </c>
      <c r="U81" s="89" t="str">
        <f>IF(Q81&lt;&gt;"",IF($BB81=1,IF(AND(T81&lt;&gt;1,S81=1,N81&lt;='Submission Template'!P$27),1,0),U80),"")</f>
        <v/>
      </c>
      <c r="AF81" s="145"/>
      <c r="AG81" s="146" t="str">
        <f>IF(AND(OR('Submission Template'!O77="yes",'Submission Template'!T77="yes"),'Submission Template'!AB77="yes"),"Test cannot be invalid AND included in CumSum",IF(OR(AND($Q81&gt;$R81,$N81&lt;&gt;""),AND($G81&gt;H81,$D81&lt;&gt;"")),"Warning:  CumSum statistic exceeds the Action Limit.",""))</f>
        <v/>
      </c>
      <c r="AH81" s="19"/>
      <c r="AI81" s="19"/>
      <c r="AJ81" s="19"/>
      <c r="AK81" s="147"/>
      <c r="AL81" s="192"/>
      <c r="AM81" s="6"/>
      <c r="AN81" s="6"/>
      <c r="AO81" s="6" t="str">
        <f t="shared" si="9"/>
        <v/>
      </c>
      <c r="AP81" s="6" t="str">
        <f t="shared" si="9"/>
        <v/>
      </c>
      <c r="AQ81" s="24"/>
      <c r="AR81" s="26">
        <f>IF(AND('Submission Template'!BN77&lt;&gt;"",'Submission Template'!K$27&lt;&gt;"",'Submission Template'!O77&lt;&gt;""),1,0)</f>
        <v>0</v>
      </c>
      <c r="AS81" s="26">
        <f>IF(AND('Submission Template'!BS77&lt;&gt;"",'Submission Template'!P$27&lt;&gt;"",'Submission Template'!T77&lt;&gt;""),1,0)</f>
        <v>0</v>
      </c>
      <c r="AT81" s="26"/>
      <c r="AU81" s="26" t="str">
        <f t="shared" si="2"/>
        <v/>
      </c>
      <c r="AV81" s="26" t="str">
        <f t="shared" si="3"/>
        <v/>
      </c>
      <c r="AW81" s="26"/>
      <c r="AX81" s="26" t="str">
        <f>IF('Submission Template'!$C77&lt;&gt;"",IF('Submission Template'!BN77&lt;&gt;"",IF('Submission Template'!O77="yes",AX80+1,AX80),AX80),"")</f>
        <v/>
      </c>
      <c r="AY81" s="26" t="str">
        <f>IF('Submission Template'!$C77&lt;&gt;"",IF('Submission Template'!BS77&lt;&gt;"",IF('Submission Template'!T77="yes",AY80+1,AY80),AY80),"")</f>
        <v/>
      </c>
      <c r="AZ81" s="26"/>
      <c r="BA81" s="26" t="str">
        <f>IF('Submission Template'!BN77&lt;&gt;"",IF('Submission Template'!O77="yes",1,0),"")</f>
        <v/>
      </c>
      <c r="BB81" s="26" t="str">
        <f>IF('Submission Template'!BS77&lt;&gt;"",IF('Submission Template'!T77="yes",1,0),"")</f>
        <v/>
      </c>
      <c r="BC81" s="26"/>
      <c r="BD81" s="26" t="str">
        <f>IF(AND('Submission Template'!O77="yes",'Submission Template'!BN77&lt;&gt;""),'Submission Template'!BN77,"")</f>
        <v/>
      </c>
      <c r="BE81" s="26" t="str">
        <f>IF(AND('Submission Template'!T77="yes",'Submission Template'!BS77&lt;&gt;""),'Submission Template'!BS77,"")</f>
        <v/>
      </c>
      <c r="BF81" s="26"/>
      <c r="BG81" s="26"/>
      <c r="BH81" s="26"/>
      <c r="BI81" s="28"/>
      <c r="BJ81" s="26"/>
      <c r="BK81" s="42" t="str">
        <f>IF('Submission Template'!$AU$35=1,IF(AND('Submission Template'!O77="yes",$AO81&gt;1,'Submission Template'!BN77&lt;&gt;""),ROUND((($AU81*$E81)/($D81-'Submission Template'!K$27))^2+1,1),""),"")</f>
        <v/>
      </c>
      <c r="BL81" s="42" t="str">
        <f>IF('Submission Template'!$AV$35=1,IF(AND('Submission Template'!T77="yes",$AP81&gt;1,'Submission Template'!BS77&lt;&gt;""),ROUND((($AV81*$O81)/($N81-'Submission Template'!P$27))^2+1,1),""),"")</f>
        <v/>
      </c>
      <c r="BM81" s="57">
        <f t="shared" si="4"/>
        <v>5</v>
      </c>
      <c r="BN81" s="6"/>
      <c r="BO81" s="6"/>
      <c r="BP81" s="6"/>
      <c r="BQ81" s="6"/>
      <c r="BR81" s="6"/>
      <c r="BS81" s="6"/>
      <c r="BT81" s="6"/>
      <c r="BU81" s="6"/>
      <c r="BV81" s="6"/>
      <c r="BW81" s="6"/>
      <c r="BX81" s="6"/>
      <c r="BY81" s="6"/>
      <c r="BZ81" s="6"/>
      <c r="CA81" s="67"/>
      <c r="CB81" s="67"/>
      <c r="CC81" s="67"/>
      <c r="CD81" s="67"/>
      <c r="CE81" s="67"/>
      <c r="CF81" s="67">
        <f>IF(AND('Submission Template'!C103="final",'Submission Template'!AB103="yes"),1,0)</f>
        <v>0</v>
      </c>
      <c r="CG81" s="67" t="str">
        <f>IF(AND('Submission Template'!$C103="final",'Submission Template'!$O103="yes",'Submission Template'!$AB103&lt;&gt;"yes"),$D107,$CG80)</f>
        <v/>
      </c>
      <c r="CH81" s="67" t="str">
        <f>IF(AND('Submission Template'!$C103="final",'Submission Template'!$O103="yes",'Submission Template'!$AB103&lt;&gt;"yes"),$C107,$CH80)</f>
        <v/>
      </c>
      <c r="CI81" s="67" t="str">
        <f>IF(AND('Submission Template'!$C103="final",'Submission Template'!$T103="yes",'Submission Template'!$AB103&lt;&gt;"yes"),$N107,$CI80)</f>
        <v/>
      </c>
      <c r="CJ81" s="67" t="str">
        <f>IF(AND('Submission Template'!$C103="final",'Submission Template'!$T103="yes",'Submission Template'!$AB103&lt;&gt;"yes"),$M107,$CJ80)</f>
        <v/>
      </c>
      <c r="CK81" s="6"/>
      <c r="CL81" s="6"/>
    </row>
    <row r="82" spans="1:90" x14ac:dyDescent="0.2">
      <c r="A82" s="10"/>
      <c r="B82" s="84" t="str">
        <f>IF('Submission Template'!$AU$35=1,$AX82,"")</f>
        <v/>
      </c>
      <c r="C82" s="85" t="str">
        <f t="shared" si="0"/>
        <v/>
      </c>
      <c r="D82" s="186" t="str">
        <f>IF('Submission Template'!$AU$35=1,IF(AND('Submission Template'!O78="yes",'Submission Template'!BN78&lt;&gt;""),IF(AND('Submission Template'!$P$13="yes",$B82&gt;1),ROUND(AVERAGE(BD$38:BD82),2),ROUND(AVERAGE(BD$37:BD82),2)),""),"")</f>
        <v/>
      </c>
      <c r="E82" s="86" t="str">
        <f>IF('Submission Template'!$AU$35=1,IF($AO82&gt;1,IF(AND('Submission Template'!O78&lt;&gt;"no",'Submission Template'!BN78&lt;&gt;""),IF(AND('Submission Template'!$P$13="yes",$B82&gt;1),STDEV(BD$38:BD82),STDEV(BD$37:BD82)),""),""),"")</f>
        <v/>
      </c>
      <c r="F82" s="87" t="str">
        <f>IF('Submission Template'!$AU$35=1,IF('Submission Template'!BN78&lt;&gt;"",G81,""),"")</f>
        <v/>
      </c>
      <c r="G82" s="87" t="str">
        <f>IF(AND('Submission Template'!$AU$35=1,'Submission Template'!$C78&lt;&gt;""),IF(OR($AO82=1,$AO82=0),0,IF('Submission Template'!$C78="initial",$G81,IF('Submission Template'!O78="yes",MAX(($F82+'Submission Template'!BN78-('Submission Template'!K$27+0.25*$E82)),0),$G81))),"")</f>
        <v/>
      </c>
      <c r="H82" s="87" t="str">
        <f t="shared" si="10"/>
        <v/>
      </c>
      <c r="I82" s="88" t="str">
        <f t="shared" si="11"/>
        <v/>
      </c>
      <c r="J82" s="88" t="str">
        <f t="shared" si="12"/>
        <v/>
      </c>
      <c r="K82" s="89" t="str">
        <f>IF(G82&lt;&gt;"",IF($BA82=1,IF(AND(J82&lt;&gt;1,I82=1,D82&lt;='Submission Template'!K$27),1,0),K81),"")</f>
        <v/>
      </c>
      <c r="L82" s="84" t="str">
        <f>IF('Submission Template'!$AV$35=1,$AY82,"")</f>
        <v/>
      </c>
      <c r="M82" s="85" t="str">
        <f t="shared" si="1"/>
        <v/>
      </c>
      <c r="N82" s="186" t="str">
        <f>IF('Submission Template'!$AV$35=1,IF(AND('Submission Template'!T78="yes",'Submission Template'!BS78&lt;&gt;""),IF(AND('Submission Template'!$P$13="yes",$L82&gt;1),ROUND(AVERAGE(BE$38:BE82),2),ROUND(AVERAGE(BE$37:BE82),2)),""),"")</f>
        <v/>
      </c>
      <c r="O82" s="86" t="str">
        <f>IF('Submission Template'!$AV$35=1,IF($AP82&gt;1,IF(AND('Submission Template'!T78&lt;&gt;"no",'Submission Template'!BS78&lt;&gt;""),IF(AND('Submission Template'!$P$13="yes",$L82&gt;1),STDEV(BE$38:BE82),STDEV(BE$37:BE82)),""),""),"")</f>
        <v/>
      </c>
      <c r="P82" s="87" t="str">
        <f>IF('Submission Template'!$AV$35=1,IF('Submission Template'!BS78&lt;&gt;"",Q81,""),"")</f>
        <v/>
      </c>
      <c r="Q82" s="87" t="str">
        <f>IF(AND('Submission Template'!$AV$35=1,'Submission Template'!$C78&lt;&gt;""),IF(OR($AP82=1,$AP82=0),0,IF('Submission Template'!$C78="initial",$Q81,IF('Submission Template'!T78="yes",MAX(($P82+'Submission Template'!BS78-('Submission Template'!P$27+0.25*$O82)),0),$Q81))),"")</f>
        <v/>
      </c>
      <c r="R82" s="87" t="str">
        <f t="shared" si="6"/>
        <v/>
      </c>
      <c r="S82" s="88" t="str">
        <f t="shared" si="7"/>
        <v/>
      </c>
      <c r="T82" s="88" t="str">
        <f t="shared" si="8"/>
        <v/>
      </c>
      <c r="U82" s="89" t="str">
        <f>IF(Q82&lt;&gt;"",IF($BB82=1,IF(AND(T82&lt;&gt;1,S82=1,N82&lt;='Submission Template'!P$27),1,0),U81),"")</f>
        <v/>
      </c>
      <c r="AF82" s="145"/>
      <c r="AG82" s="146" t="str">
        <f>IF(AND(OR('Submission Template'!O78="yes",'Submission Template'!T78="yes"),'Submission Template'!AB78="yes"),"Test cannot be invalid AND included in CumSum",IF(OR(AND($Q82&gt;$R82,$N82&lt;&gt;""),AND($G82&gt;H82,$D82&lt;&gt;"")),"Warning:  CumSum statistic exceeds the Action Limit.",""))</f>
        <v/>
      </c>
      <c r="AH82" s="19"/>
      <c r="AI82" s="19"/>
      <c r="AJ82" s="19"/>
      <c r="AK82" s="147"/>
      <c r="AL82" s="192"/>
      <c r="AM82" s="6"/>
      <c r="AN82" s="6"/>
      <c r="AO82" s="6" t="str">
        <f t="shared" si="9"/>
        <v/>
      </c>
      <c r="AP82" s="6" t="str">
        <f t="shared" si="9"/>
        <v/>
      </c>
      <c r="AQ82" s="24"/>
      <c r="AR82" s="26">
        <f>IF(AND('Submission Template'!BN78&lt;&gt;"",'Submission Template'!K$27&lt;&gt;"",'Submission Template'!O78&lt;&gt;""),1,0)</f>
        <v>0</v>
      </c>
      <c r="AS82" s="26">
        <f>IF(AND('Submission Template'!BS78&lt;&gt;"",'Submission Template'!P$27&lt;&gt;"",'Submission Template'!T78&lt;&gt;""),1,0)</f>
        <v>0</v>
      </c>
      <c r="AT82" s="26"/>
      <c r="AU82" s="26" t="str">
        <f t="shared" si="2"/>
        <v/>
      </c>
      <c r="AV82" s="26" t="str">
        <f t="shared" si="3"/>
        <v/>
      </c>
      <c r="AW82" s="26"/>
      <c r="AX82" s="26" t="str">
        <f>IF('Submission Template'!$C78&lt;&gt;"",IF('Submission Template'!BN78&lt;&gt;"",IF('Submission Template'!O78="yes",AX81+1,AX81),AX81),"")</f>
        <v/>
      </c>
      <c r="AY82" s="26" t="str">
        <f>IF('Submission Template'!$C78&lt;&gt;"",IF('Submission Template'!BS78&lt;&gt;"",IF('Submission Template'!T78="yes",AY81+1,AY81),AY81),"")</f>
        <v/>
      </c>
      <c r="AZ82" s="26"/>
      <c r="BA82" s="26" t="str">
        <f>IF('Submission Template'!BN78&lt;&gt;"",IF('Submission Template'!O78="yes",1,0),"")</f>
        <v/>
      </c>
      <c r="BB82" s="26" t="str">
        <f>IF('Submission Template'!BS78&lt;&gt;"",IF('Submission Template'!T78="yes",1,0),"")</f>
        <v/>
      </c>
      <c r="BC82" s="26"/>
      <c r="BD82" s="26" t="str">
        <f>IF(AND('Submission Template'!O78="yes",'Submission Template'!BN78&lt;&gt;""),'Submission Template'!BN78,"")</f>
        <v/>
      </c>
      <c r="BE82" s="26" t="str">
        <f>IF(AND('Submission Template'!T78="yes",'Submission Template'!BS78&lt;&gt;""),'Submission Template'!BS78,"")</f>
        <v/>
      </c>
      <c r="BF82" s="26"/>
      <c r="BG82" s="26"/>
      <c r="BH82" s="26"/>
      <c r="BI82" s="28"/>
      <c r="BJ82" s="26"/>
      <c r="BK82" s="42" t="str">
        <f>IF('Submission Template'!$AU$35=1,IF(AND('Submission Template'!O78="yes",$AO82&gt;1,'Submission Template'!BN78&lt;&gt;""),ROUND((($AU82*$E82)/($D82-'Submission Template'!K$27))^2+1,1),""),"")</f>
        <v/>
      </c>
      <c r="BL82" s="42" t="str">
        <f>IF('Submission Template'!$AV$35=1,IF(AND('Submission Template'!T78="yes",$AP82&gt;1,'Submission Template'!BS78&lt;&gt;""),ROUND((($AV82*$O82)/($N82-'Submission Template'!P$27))^2+1,1),""),"")</f>
        <v/>
      </c>
      <c r="BM82" s="57">
        <f t="shared" si="4"/>
        <v>5</v>
      </c>
      <c r="BN82" s="6"/>
      <c r="BO82" s="6"/>
      <c r="BP82" s="6"/>
      <c r="BQ82" s="6"/>
      <c r="BR82" s="6"/>
      <c r="BS82" s="6"/>
      <c r="BT82" s="6"/>
      <c r="BU82" s="6"/>
      <c r="BV82" s="6"/>
      <c r="BW82" s="6"/>
      <c r="BX82" s="6"/>
      <c r="BY82" s="6"/>
      <c r="BZ82" s="6"/>
      <c r="CA82" s="67"/>
      <c r="CB82" s="67"/>
      <c r="CC82" s="67"/>
      <c r="CD82" s="67"/>
      <c r="CE82" s="67"/>
      <c r="CF82" s="67">
        <f>IF(AND('Submission Template'!C104="final",'Submission Template'!AB104="yes"),1,0)</f>
        <v>0</v>
      </c>
      <c r="CG82" s="67" t="str">
        <f>IF(AND('Submission Template'!$C104="final",'Submission Template'!$O104="yes",'Submission Template'!$AB104&lt;&gt;"yes"),$D108,$CG81)</f>
        <v/>
      </c>
      <c r="CH82" s="67" t="str">
        <f>IF(AND('Submission Template'!$C104="final",'Submission Template'!$O104="yes",'Submission Template'!$AB104&lt;&gt;"yes"),$C108,$CH81)</f>
        <v/>
      </c>
      <c r="CI82" s="67" t="str">
        <f>IF(AND('Submission Template'!$C104="final",'Submission Template'!$T104="yes",'Submission Template'!$AB104&lt;&gt;"yes"),$N108,$CI81)</f>
        <v/>
      </c>
      <c r="CJ82" s="67" t="str">
        <f>IF(AND('Submission Template'!$C104="final",'Submission Template'!$T104="yes",'Submission Template'!$AB104&lt;&gt;"yes"),$M108,$CJ81)</f>
        <v/>
      </c>
      <c r="CK82" s="6"/>
      <c r="CL82" s="6"/>
    </row>
    <row r="83" spans="1:90" x14ac:dyDescent="0.2">
      <c r="A83" s="10"/>
      <c r="B83" s="84" t="str">
        <f>IF('Submission Template'!$AU$35=1,$AX83,"")</f>
        <v/>
      </c>
      <c r="C83" s="85" t="str">
        <f t="shared" si="0"/>
        <v/>
      </c>
      <c r="D83" s="186" t="str">
        <f>IF('Submission Template'!$AU$35=1,IF(AND('Submission Template'!O79="yes",'Submission Template'!BN79&lt;&gt;""),IF(AND('Submission Template'!$P$13="yes",$B83&gt;1),ROUND(AVERAGE(BD$38:BD83),2),ROUND(AVERAGE(BD$37:BD83),2)),""),"")</f>
        <v/>
      </c>
      <c r="E83" s="86" t="str">
        <f>IF('Submission Template'!$AU$35=1,IF($AO83&gt;1,IF(AND('Submission Template'!O79&lt;&gt;"no",'Submission Template'!BN79&lt;&gt;""),IF(AND('Submission Template'!$P$13="yes",$B83&gt;1),STDEV(BD$38:BD83),STDEV(BD$37:BD83)),""),""),"")</f>
        <v/>
      </c>
      <c r="F83" s="87" t="str">
        <f>IF('Submission Template'!$AU$35=1,IF('Submission Template'!BN79&lt;&gt;"",G82,""),"")</f>
        <v/>
      </c>
      <c r="G83" s="87" t="str">
        <f>IF(AND('Submission Template'!$AU$35=1,'Submission Template'!$C79&lt;&gt;""),IF(OR($AO83=1,$AO83=0),0,IF('Submission Template'!$C79="initial",$G82,IF('Submission Template'!O79="yes",MAX(($F83+'Submission Template'!BN79-('Submission Template'!K$27+0.25*$E83)),0),$G82))),"")</f>
        <v/>
      </c>
      <c r="H83" s="87" t="str">
        <f t="shared" si="10"/>
        <v/>
      </c>
      <c r="I83" s="88" t="str">
        <f t="shared" si="11"/>
        <v/>
      </c>
      <c r="J83" s="88" t="str">
        <f t="shared" si="12"/>
        <v/>
      </c>
      <c r="K83" s="89" t="str">
        <f>IF(G83&lt;&gt;"",IF($BA83=1,IF(AND(J83&lt;&gt;1,I83=1,D83&lt;='Submission Template'!K$27),1,0),K82),"")</f>
        <v/>
      </c>
      <c r="L83" s="84" t="str">
        <f>IF('Submission Template'!$AV$35=1,$AY83,"")</f>
        <v/>
      </c>
      <c r="M83" s="85" t="str">
        <f t="shared" si="1"/>
        <v/>
      </c>
      <c r="N83" s="186" t="str">
        <f>IF('Submission Template'!$AV$35=1,IF(AND('Submission Template'!T79="yes",'Submission Template'!BS79&lt;&gt;""),IF(AND('Submission Template'!$P$13="yes",$L83&gt;1),ROUND(AVERAGE(BE$38:BE83),2),ROUND(AVERAGE(BE$37:BE83),2)),""),"")</f>
        <v/>
      </c>
      <c r="O83" s="86" t="str">
        <f>IF('Submission Template'!$AV$35=1,IF($AP83&gt;1,IF(AND('Submission Template'!T79&lt;&gt;"no",'Submission Template'!BS79&lt;&gt;""),IF(AND('Submission Template'!$P$13="yes",$L83&gt;1),STDEV(BE$38:BE83),STDEV(BE$37:BE83)),""),""),"")</f>
        <v/>
      </c>
      <c r="P83" s="87" t="str">
        <f>IF('Submission Template'!$AV$35=1,IF('Submission Template'!BS79&lt;&gt;"",Q82,""),"")</f>
        <v/>
      </c>
      <c r="Q83" s="87" t="str">
        <f>IF(AND('Submission Template'!$AV$35=1,'Submission Template'!$C79&lt;&gt;""),IF(OR($AP83=1,$AP83=0),0,IF('Submission Template'!$C79="initial",$Q82,IF('Submission Template'!T79="yes",MAX(($P83+'Submission Template'!BS79-('Submission Template'!P$27+0.25*$O83)),0),$Q82))),"")</f>
        <v/>
      </c>
      <c r="R83" s="87" t="str">
        <f t="shared" si="6"/>
        <v/>
      </c>
      <c r="S83" s="88" t="str">
        <f t="shared" si="7"/>
        <v/>
      </c>
      <c r="T83" s="88" t="str">
        <f t="shared" si="8"/>
        <v/>
      </c>
      <c r="U83" s="89" t="str">
        <f>IF(Q83&lt;&gt;"",IF($BB83=1,IF(AND(T83&lt;&gt;1,S83=1,N83&lt;='Submission Template'!P$27),1,0),U82),"")</f>
        <v/>
      </c>
      <c r="AF83" s="145"/>
      <c r="AG83" s="146" t="str">
        <f>IF(AND(OR('Submission Template'!O79="yes",'Submission Template'!T79="yes"),'Submission Template'!AB79="yes"),"Test cannot be invalid AND included in CumSum",IF(OR(AND($Q83&gt;$R83,$N83&lt;&gt;""),AND($G83&gt;H83,$D83&lt;&gt;"")),"Warning:  CumSum statistic exceeds the Action Limit.",""))</f>
        <v/>
      </c>
      <c r="AH83" s="19"/>
      <c r="AI83" s="19"/>
      <c r="AJ83" s="19"/>
      <c r="AK83" s="147"/>
      <c r="AL83" s="192"/>
      <c r="AM83" s="6"/>
      <c r="AN83" s="6"/>
      <c r="AO83" s="6" t="str">
        <f t="shared" si="9"/>
        <v/>
      </c>
      <c r="AP83" s="6" t="str">
        <f t="shared" si="9"/>
        <v/>
      </c>
      <c r="AQ83" s="24"/>
      <c r="AR83" s="26">
        <f>IF(AND('Submission Template'!BN79&lt;&gt;"",'Submission Template'!K$27&lt;&gt;"",'Submission Template'!O79&lt;&gt;""),1,0)</f>
        <v>0</v>
      </c>
      <c r="AS83" s="26">
        <f>IF(AND('Submission Template'!BS79&lt;&gt;"",'Submission Template'!P$27&lt;&gt;"",'Submission Template'!T79&lt;&gt;""),1,0)</f>
        <v>0</v>
      </c>
      <c r="AT83" s="26"/>
      <c r="AU83" s="26" t="str">
        <f t="shared" si="2"/>
        <v/>
      </c>
      <c r="AV83" s="26" t="str">
        <f t="shared" si="3"/>
        <v/>
      </c>
      <c r="AW83" s="26"/>
      <c r="AX83" s="26" t="str">
        <f>IF('Submission Template'!$C79&lt;&gt;"",IF('Submission Template'!BN79&lt;&gt;"",IF('Submission Template'!O79="yes",AX82+1,AX82),AX82),"")</f>
        <v/>
      </c>
      <c r="AY83" s="26" t="str">
        <f>IF('Submission Template'!$C79&lt;&gt;"",IF('Submission Template'!BS79&lt;&gt;"",IF('Submission Template'!T79="yes",AY82+1,AY82),AY82),"")</f>
        <v/>
      </c>
      <c r="AZ83" s="26"/>
      <c r="BA83" s="26" t="str">
        <f>IF('Submission Template'!BN79&lt;&gt;"",IF('Submission Template'!O79="yes",1,0),"")</f>
        <v/>
      </c>
      <c r="BB83" s="26" t="str">
        <f>IF('Submission Template'!BS79&lt;&gt;"",IF('Submission Template'!T79="yes",1,0),"")</f>
        <v/>
      </c>
      <c r="BC83" s="26"/>
      <c r="BD83" s="26" t="str">
        <f>IF(AND('Submission Template'!O79="yes",'Submission Template'!BN79&lt;&gt;""),'Submission Template'!BN79,"")</f>
        <v/>
      </c>
      <c r="BE83" s="26" t="str">
        <f>IF(AND('Submission Template'!T79="yes",'Submission Template'!BS79&lt;&gt;""),'Submission Template'!BS79,"")</f>
        <v/>
      </c>
      <c r="BF83" s="26"/>
      <c r="BG83" s="26"/>
      <c r="BH83" s="26"/>
      <c r="BI83" s="28"/>
      <c r="BJ83" s="26"/>
      <c r="BK83" s="42" t="str">
        <f>IF('Submission Template'!$AU$35=1,IF(AND('Submission Template'!O79="yes",$AO83&gt;1,'Submission Template'!BN79&lt;&gt;""),ROUND((($AU83*$E83)/($D83-'Submission Template'!K$27))^2+1,1),""),"")</f>
        <v/>
      </c>
      <c r="BL83" s="42" t="str">
        <f>IF('Submission Template'!$AV$35=1,IF(AND('Submission Template'!T79="yes",$AP83&gt;1,'Submission Template'!BS79&lt;&gt;""),ROUND((($AV83*$O83)/($N83-'Submission Template'!P$27))^2+1,1),""),"")</f>
        <v/>
      </c>
      <c r="BM83" s="57">
        <f t="shared" si="4"/>
        <v>5</v>
      </c>
      <c r="BN83" s="6"/>
      <c r="BO83" s="6"/>
      <c r="BP83" s="6"/>
      <c r="BQ83" s="6"/>
      <c r="BR83" s="6"/>
      <c r="BS83" s="6"/>
      <c r="BT83" s="6"/>
      <c r="BU83" s="6"/>
      <c r="BV83" s="6"/>
      <c r="BW83" s="6"/>
      <c r="BX83" s="6"/>
      <c r="BY83" s="6"/>
      <c r="BZ83" s="6"/>
      <c r="CA83" s="67"/>
      <c r="CB83" s="67"/>
      <c r="CC83" s="67"/>
      <c r="CD83" s="67"/>
      <c r="CE83" s="67"/>
      <c r="CF83" s="67">
        <f>IF(AND('Submission Template'!C105="final",'Submission Template'!AB105="yes"),1,0)</f>
        <v>0</v>
      </c>
      <c r="CG83" s="67" t="str">
        <f>IF(AND('Submission Template'!$C105="final",'Submission Template'!$O105="yes",'Submission Template'!$AB105&lt;&gt;"yes"),$D109,$CG82)</f>
        <v/>
      </c>
      <c r="CH83" s="67" t="str">
        <f>IF(AND('Submission Template'!$C105="final",'Submission Template'!$O105="yes",'Submission Template'!$AB105&lt;&gt;"yes"),$C109,$CH82)</f>
        <v/>
      </c>
      <c r="CI83" s="67" t="str">
        <f>IF(AND('Submission Template'!$C105="final",'Submission Template'!$T105="yes",'Submission Template'!$AB105&lt;&gt;"yes"),$N109,$CI82)</f>
        <v/>
      </c>
      <c r="CJ83" s="67" t="str">
        <f>IF(AND('Submission Template'!$C105="final",'Submission Template'!$T105="yes",'Submission Template'!$AB105&lt;&gt;"yes"),$M109,$CJ82)</f>
        <v/>
      </c>
      <c r="CK83" s="6"/>
      <c r="CL83" s="6"/>
    </row>
    <row r="84" spans="1:90" x14ac:dyDescent="0.2">
      <c r="A84" s="10"/>
      <c r="B84" s="84" t="str">
        <f>IF('Submission Template'!$AU$35=1,$AX84,"")</f>
        <v/>
      </c>
      <c r="C84" s="85" t="str">
        <f t="shared" si="0"/>
        <v/>
      </c>
      <c r="D84" s="186" t="str">
        <f>IF('Submission Template'!$AU$35=1,IF(AND('Submission Template'!O80="yes",'Submission Template'!BN80&lt;&gt;""),IF(AND('Submission Template'!$P$13="yes",$B84&gt;1),ROUND(AVERAGE(BD$38:BD84),2),ROUND(AVERAGE(BD$37:BD84),2)),""),"")</f>
        <v/>
      </c>
      <c r="E84" s="86" t="str">
        <f>IF('Submission Template'!$AU$35=1,IF($AO84&gt;1,IF(AND('Submission Template'!O80&lt;&gt;"no",'Submission Template'!BN80&lt;&gt;""),IF(AND('Submission Template'!$P$13="yes",$B84&gt;1),STDEV(BD$38:BD84),STDEV(BD$37:BD84)),""),""),"")</f>
        <v/>
      </c>
      <c r="F84" s="87" t="str">
        <f>IF('Submission Template'!$AU$35=1,IF('Submission Template'!BN80&lt;&gt;"",G83,""),"")</f>
        <v/>
      </c>
      <c r="G84" s="87" t="str">
        <f>IF(AND('Submission Template'!$AU$35=1,'Submission Template'!$C80&lt;&gt;""),IF(OR($AO84=1,$AO84=0),0,IF('Submission Template'!$C80="initial",$G83,IF('Submission Template'!O80="yes",MAX(($F84+'Submission Template'!BN80-('Submission Template'!K$27+0.25*$E84)),0),$G83))),"")</f>
        <v/>
      </c>
      <c r="H84" s="87" t="str">
        <f t="shared" si="10"/>
        <v/>
      </c>
      <c r="I84" s="88" t="str">
        <f t="shared" si="11"/>
        <v/>
      </c>
      <c r="J84" s="88" t="str">
        <f t="shared" si="12"/>
        <v/>
      </c>
      <c r="K84" s="89" t="str">
        <f>IF(G84&lt;&gt;"",IF($BA84=1,IF(AND(J84&lt;&gt;1,I84=1,D84&lt;='Submission Template'!K$27),1,0),K83),"")</f>
        <v/>
      </c>
      <c r="L84" s="84" t="str">
        <f>IF('Submission Template'!$AV$35=1,$AY84,"")</f>
        <v/>
      </c>
      <c r="M84" s="85" t="str">
        <f t="shared" si="1"/>
        <v/>
      </c>
      <c r="N84" s="186" t="str">
        <f>IF('Submission Template'!$AV$35=1,IF(AND('Submission Template'!T80="yes",'Submission Template'!BS80&lt;&gt;""),IF(AND('Submission Template'!$P$13="yes",$L84&gt;1),ROUND(AVERAGE(BE$38:BE84),2),ROUND(AVERAGE(BE$37:BE84),2)),""),"")</f>
        <v/>
      </c>
      <c r="O84" s="86" t="str">
        <f>IF('Submission Template'!$AV$35=1,IF($AP84&gt;1,IF(AND('Submission Template'!T80&lt;&gt;"no",'Submission Template'!BS80&lt;&gt;""),IF(AND('Submission Template'!$P$13="yes",$L84&gt;1),STDEV(BE$38:BE84),STDEV(BE$37:BE84)),""),""),"")</f>
        <v/>
      </c>
      <c r="P84" s="87" t="str">
        <f>IF('Submission Template'!$AV$35=1,IF('Submission Template'!BS80&lt;&gt;"",Q83,""),"")</f>
        <v/>
      </c>
      <c r="Q84" s="87" t="str">
        <f>IF(AND('Submission Template'!$AV$35=1,'Submission Template'!$C80&lt;&gt;""),IF(OR($AP84=1,$AP84=0),0,IF('Submission Template'!$C80="initial",$Q83,IF('Submission Template'!T80="yes",MAX(($P84+'Submission Template'!BS80-('Submission Template'!P$27+0.25*$O84)),0),$Q83))),"")</f>
        <v/>
      </c>
      <c r="R84" s="87" t="str">
        <f t="shared" si="6"/>
        <v/>
      </c>
      <c r="S84" s="88" t="str">
        <f t="shared" si="7"/>
        <v/>
      </c>
      <c r="T84" s="88" t="str">
        <f t="shared" si="8"/>
        <v/>
      </c>
      <c r="U84" s="89" t="str">
        <f>IF(Q84&lt;&gt;"",IF($BB84=1,IF(AND(T84&lt;&gt;1,S84=1,N84&lt;='Submission Template'!P$27),1,0),U83),"")</f>
        <v/>
      </c>
      <c r="AF84" s="145"/>
      <c r="AG84" s="146" t="str">
        <f>IF(AND(OR('Submission Template'!O80="yes",'Submission Template'!T80="yes"),'Submission Template'!AB80="yes"),"Test cannot be invalid AND included in CumSum",IF(OR(AND($Q84&gt;$R84,$N84&lt;&gt;""),AND($G84&gt;H84,$D84&lt;&gt;"")),"Warning:  CumSum statistic exceeds the Action Limit.",""))</f>
        <v/>
      </c>
      <c r="AH84" s="19"/>
      <c r="AI84" s="19"/>
      <c r="AJ84" s="19"/>
      <c r="AK84" s="147"/>
      <c r="AL84" s="192"/>
      <c r="AM84" s="6"/>
      <c r="AN84" s="6"/>
      <c r="AO84" s="6" t="str">
        <f t="shared" si="9"/>
        <v/>
      </c>
      <c r="AP84" s="6" t="str">
        <f t="shared" si="9"/>
        <v/>
      </c>
      <c r="AQ84" s="24"/>
      <c r="AR84" s="26">
        <f>IF(AND('Submission Template'!BN80&lt;&gt;"",'Submission Template'!K$27&lt;&gt;"",'Submission Template'!O80&lt;&gt;""),1,0)</f>
        <v>0</v>
      </c>
      <c r="AS84" s="26">
        <f>IF(AND('Submission Template'!BS80&lt;&gt;"",'Submission Template'!P$27&lt;&gt;"",'Submission Template'!T80&lt;&gt;""),1,0)</f>
        <v>0</v>
      </c>
      <c r="AT84" s="26"/>
      <c r="AU84" s="26" t="str">
        <f t="shared" si="2"/>
        <v/>
      </c>
      <c r="AV84" s="26" t="str">
        <f t="shared" si="3"/>
        <v/>
      </c>
      <c r="AW84" s="26"/>
      <c r="AX84" s="26" t="str">
        <f>IF('Submission Template'!$C80&lt;&gt;"",IF('Submission Template'!BN80&lt;&gt;"",IF('Submission Template'!O80="yes",AX83+1,AX83),AX83),"")</f>
        <v/>
      </c>
      <c r="AY84" s="26" t="str">
        <f>IF('Submission Template'!$C80&lt;&gt;"",IF('Submission Template'!BS80&lt;&gt;"",IF('Submission Template'!T80="yes",AY83+1,AY83),AY83),"")</f>
        <v/>
      </c>
      <c r="AZ84" s="26"/>
      <c r="BA84" s="26" t="str">
        <f>IF('Submission Template'!BN80&lt;&gt;"",IF('Submission Template'!O80="yes",1,0),"")</f>
        <v/>
      </c>
      <c r="BB84" s="26" t="str">
        <f>IF('Submission Template'!BS80&lt;&gt;"",IF('Submission Template'!T80="yes",1,0),"")</f>
        <v/>
      </c>
      <c r="BC84" s="26"/>
      <c r="BD84" s="26" t="str">
        <f>IF(AND('Submission Template'!O80="yes",'Submission Template'!BN80&lt;&gt;""),'Submission Template'!BN80,"")</f>
        <v/>
      </c>
      <c r="BE84" s="26" t="str">
        <f>IF(AND('Submission Template'!T80="yes",'Submission Template'!BS80&lt;&gt;""),'Submission Template'!BS80,"")</f>
        <v/>
      </c>
      <c r="BF84" s="26"/>
      <c r="BG84" s="26"/>
      <c r="BH84" s="26"/>
      <c r="BI84" s="28"/>
      <c r="BJ84" s="26"/>
      <c r="BK84" s="42" t="str">
        <f>IF('Submission Template'!$AU$35=1,IF(AND('Submission Template'!O80="yes",$AO84&gt;1,'Submission Template'!BN80&lt;&gt;""),ROUND((($AU84*$E84)/($D84-'Submission Template'!K$27))^2+1,1),""),"")</f>
        <v/>
      </c>
      <c r="BL84" s="42" t="str">
        <f>IF('Submission Template'!$AV$35=1,IF(AND('Submission Template'!T80="yes",$AP84&gt;1,'Submission Template'!BS80&lt;&gt;""),ROUND((($AV84*$O84)/($N84-'Submission Template'!P$27))^2+1,1),""),"")</f>
        <v/>
      </c>
      <c r="BM84" s="57">
        <f t="shared" si="4"/>
        <v>5</v>
      </c>
      <c r="BN84" s="6"/>
      <c r="BO84" s="6"/>
      <c r="BP84" s="6"/>
      <c r="BQ84" s="6"/>
      <c r="BR84" s="6"/>
      <c r="BS84" s="6"/>
      <c r="BT84" s="6"/>
      <c r="BU84" s="6"/>
      <c r="BV84" s="6"/>
      <c r="BW84" s="6"/>
      <c r="BX84" s="6"/>
      <c r="BY84" s="6"/>
      <c r="BZ84" s="6"/>
      <c r="CA84" s="67"/>
      <c r="CB84" s="67"/>
      <c r="CC84" s="67"/>
      <c r="CD84" s="67"/>
      <c r="CE84" s="67"/>
      <c r="CF84" s="67">
        <f>IF(AND('Submission Template'!C106="final",'Submission Template'!AB106="yes"),1,0)</f>
        <v>0</v>
      </c>
      <c r="CG84" s="67" t="str">
        <f>IF(AND('Submission Template'!$C106="final",'Submission Template'!$O106="yes",'Submission Template'!$AB106&lt;&gt;"yes"),$D110,$CG83)</f>
        <v/>
      </c>
      <c r="CH84" s="67" t="str">
        <f>IF(AND('Submission Template'!$C106="final",'Submission Template'!$O106="yes",'Submission Template'!$AB106&lt;&gt;"yes"),$C110,$CH83)</f>
        <v/>
      </c>
      <c r="CI84" s="67" t="str">
        <f>IF(AND('Submission Template'!$C106="final",'Submission Template'!$T106="yes",'Submission Template'!$AB106&lt;&gt;"yes"),$N110,$CI83)</f>
        <v/>
      </c>
      <c r="CJ84" s="67" t="str">
        <f>IF(AND('Submission Template'!$C106="final",'Submission Template'!$T106="yes",'Submission Template'!$AB106&lt;&gt;"yes"),$M110,$CJ83)</f>
        <v/>
      </c>
      <c r="CK84" s="6"/>
      <c r="CL84" s="6"/>
    </row>
    <row r="85" spans="1:90" x14ac:dyDescent="0.2">
      <c r="A85" s="10"/>
      <c r="B85" s="84" t="str">
        <f>IF('Submission Template'!$AU$35=1,$AX85,"")</f>
        <v/>
      </c>
      <c r="C85" s="85" t="str">
        <f t="shared" si="0"/>
        <v/>
      </c>
      <c r="D85" s="186" t="str">
        <f>IF('Submission Template'!$AU$35=1,IF(AND('Submission Template'!O81="yes",'Submission Template'!BN81&lt;&gt;""),IF(AND('Submission Template'!$P$13="yes",$B85&gt;1),ROUND(AVERAGE(BD$38:BD85),2),ROUND(AVERAGE(BD$37:BD85),2)),""),"")</f>
        <v/>
      </c>
      <c r="E85" s="86" t="str">
        <f>IF('Submission Template'!$AU$35=1,IF($AO85&gt;1,IF(AND('Submission Template'!O81&lt;&gt;"no",'Submission Template'!BN81&lt;&gt;""),IF(AND('Submission Template'!$P$13="yes",$B85&gt;1),STDEV(BD$38:BD85),STDEV(BD$37:BD85)),""),""),"")</f>
        <v/>
      </c>
      <c r="F85" s="87" t="str">
        <f>IF('Submission Template'!$AU$35=1,IF('Submission Template'!BN81&lt;&gt;"",G84,""),"")</f>
        <v/>
      </c>
      <c r="G85" s="87" t="str">
        <f>IF(AND('Submission Template'!$AU$35=1,'Submission Template'!$C81&lt;&gt;""),IF(OR($AO85=1,$AO85=0),0,IF('Submission Template'!$C81="initial",$G84,IF('Submission Template'!O81="yes",MAX(($F85+'Submission Template'!BN81-('Submission Template'!K$27+0.25*$E85)),0),$G84))),"")</f>
        <v/>
      </c>
      <c r="H85" s="87" t="str">
        <f t="shared" si="10"/>
        <v/>
      </c>
      <c r="I85" s="88" t="str">
        <f t="shared" si="11"/>
        <v/>
      </c>
      <c r="J85" s="88" t="str">
        <f t="shared" si="12"/>
        <v/>
      </c>
      <c r="K85" s="89" t="str">
        <f>IF(G85&lt;&gt;"",IF($BA85=1,IF(AND(J85&lt;&gt;1,I85=1,D85&lt;='Submission Template'!K$27),1,0),K84),"")</f>
        <v/>
      </c>
      <c r="L85" s="84" t="str">
        <f>IF('Submission Template'!$AV$35=1,$AY85,"")</f>
        <v/>
      </c>
      <c r="M85" s="85" t="str">
        <f t="shared" si="1"/>
        <v/>
      </c>
      <c r="N85" s="186" t="str">
        <f>IF('Submission Template'!$AV$35=1,IF(AND('Submission Template'!T81="yes",'Submission Template'!BS81&lt;&gt;""),IF(AND('Submission Template'!$P$13="yes",$L85&gt;1),ROUND(AVERAGE(BE$38:BE85),2),ROUND(AVERAGE(BE$37:BE85),2)),""),"")</f>
        <v/>
      </c>
      <c r="O85" s="86" t="str">
        <f>IF('Submission Template'!$AV$35=1,IF($AP85&gt;1,IF(AND('Submission Template'!T81&lt;&gt;"no",'Submission Template'!BS81&lt;&gt;""),IF(AND('Submission Template'!$P$13="yes",$L85&gt;1),STDEV(BE$38:BE85),STDEV(BE$37:BE85)),""),""),"")</f>
        <v/>
      </c>
      <c r="P85" s="87" t="str">
        <f>IF('Submission Template'!$AV$35=1,IF('Submission Template'!BS81&lt;&gt;"",Q84,""),"")</f>
        <v/>
      </c>
      <c r="Q85" s="87" t="str">
        <f>IF(AND('Submission Template'!$AV$35=1,'Submission Template'!$C81&lt;&gt;""),IF(OR($AP85=1,$AP85=0),0,IF('Submission Template'!$C81="initial",$Q84,IF('Submission Template'!T81="yes",MAX(($P85+'Submission Template'!BS81-('Submission Template'!P$27+0.25*$O85)),0),$Q84))),"")</f>
        <v/>
      </c>
      <c r="R85" s="87" t="str">
        <f t="shared" si="6"/>
        <v/>
      </c>
      <c r="S85" s="88" t="str">
        <f t="shared" si="7"/>
        <v/>
      </c>
      <c r="T85" s="88" t="str">
        <f t="shared" si="8"/>
        <v/>
      </c>
      <c r="U85" s="89" t="str">
        <f>IF(Q85&lt;&gt;"",IF($BB85=1,IF(AND(T85&lt;&gt;1,S85=1,N85&lt;='Submission Template'!P$27),1,0),U84),"")</f>
        <v/>
      </c>
      <c r="V85" s="9"/>
      <c r="W85" s="9"/>
      <c r="X85" s="9"/>
      <c r="Y85" s="9"/>
      <c r="Z85" s="9"/>
      <c r="AA85" s="9"/>
      <c r="AB85" s="9"/>
      <c r="AC85" s="9"/>
      <c r="AD85" s="9"/>
      <c r="AE85" s="9"/>
      <c r="AF85" s="145"/>
      <c r="AG85" s="146" t="str">
        <f>IF(AND(OR('Submission Template'!O81="yes",'Submission Template'!T81="yes"),'Submission Template'!AB81="yes"),"Test cannot be invalid AND included in CumSum",IF(OR(AND($Q85&gt;$R85,$N85&lt;&gt;""),AND($G85&gt;H85,$D85&lt;&gt;"")),"Warning:  CumSum statistic exceeds the Action Limit.",""))</f>
        <v/>
      </c>
      <c r="AH85" s="19"/>
      <c r="AI85" s="19"/>
      <c r="AJ85" s="19"/>
      <c r="AK85" s="147"/>
      <c r="AL85" s="192"/>
      <c r="AM85" s="6"/>
      <c r="AN85" s="6"/>
      <c r="AO85" s="6" t="str">
        <f t="shared" si="9"/>
        <v/>
      </c>
      <c r="AP85" s="6" t="str">
        <f t="shared" si="9"/>
        <v/>
      </c>
      <c r="AQ85" s="24"/>
      <c r="AR85" s="26">
        <f>IF(AND('Submission Template'!BN81&lt;&gt;"",'Submission Template'!K$27&lt;&gt;"",'Submission Template'!O81&lt;&gt;""),1,0)</f>
        <v>0</v>
      </c>
      <c r="AS85" s="26">
        <f>IF(AND('Submission Template'!BS81&lt;&gt;"",'Submission Template'!P$27&lt;&gt;"",'Submission Template'!T81&lt;&gt;""),1,0)</f>
        <v>0</v>
      </c>
      <c r="AT85" s="26"/>
      <c r="AU85" s="26" t="str">
        <f t="shared" si="2"/>
        <v/>
      </c>
      <c r="AV85" s="26" t="str">
        <f t="shared" si="3"/>
        <v/>
      </c>
      <c r="AW85" s="26"/>
      <c r="AX85" s="26" t="str">
        <f>IF('Submission Template'!$C81&lt;&gt;"",IF('Submission Template'!BN81&lt;&gt;"",IF('Submission Template'!O81="yes",AX84+1,AX84),AX84),"")</f>
        <v/>
      </c>
      <c r="AY85" s="26" t="str">
        <f>IF('Submission Template'!$C81&lt;&gt;"",IF('Submission Template'!BS81&lt;&gt;"",IF('Submission Template'!T81="yes",AY84+1,AY84),AY84),"")</f>
        <v/>
      </c>
      <c r="AZ85" s="26"/>
      <c r="BA85" s="26" t="str">
        <f>IF('Submission Template'!BN81&lt;&gt;"",IF('Submission Template'!O81="yes",1,0),"")</f>
        <v/>
      </c>
      <c r="BB85" s="26" t="str">
        <f>IF('Submission Template'!BS81&lt;&gt;"",IF('Submission Template'!T81="yes",1,0),"")</f>
        <v/>
      </c>
      <c r="BC85" s="26"/>
      <c r="BD85" s="26" t="str">
        <f>IF(AND('Submission Template'!O81="yes",'Submission Template'!BN81&lt;&gt;""),'Submission Template'!BN81,"")</f>
        <v/>
      </c>
      <c r="BE85" s="26" t="str">
        <f>IF(AND('Submission Template'!T81="yes",'Submission Template'!BS81&lt;&gt;""),'Submission Template'!BS81,"")</f>
        <v/>
      </c>
      <c r="BF85" s="26"/>
      <c r="BG85" s="26"/>
      <c r="BH85" s="26"/>
      <c r="BI85" s="28"/>
      <c r="BJ85" s="26"/>
      <c r="BK85" s="42" t="str">
        <f>IF('Submission Template'!$AU$35=1,IF(AND('Submission Template'!O81="yes",$AO85&gt;1,'Submission Template'!BN81&lt;&gt;""),ROUND((($AU85*$E85)/($D85-'Submission Template'!K$27))^2+1,1),""),"")</f>
        <v/>
      </c>
      <c r="BL85" s="42" t="str">
        <f>IF('Submission Template'!$AV$35=1,IF(AND('Submission Template'!T81="yes",$AP85&gt;1,'Submission Template'!BS81&lt;&gt;""),ROUND((($AV85*$O85)/($N85-'Submission Template'!P$27))^2+1,1),""),"")</f>
        <v/>
      </c>
      <c r="BM85" s="57">
        <f t="shared" si="4"/>
        <v>5</v>
      </c>
      <c r="BN85" s="6"/>
      <c r="BO85" s="6"/>
      <c r="BP85" s="6"/>
      <c r="BQ85" s="6"/>
      <c r="BR85" s="6"/>
      <c r="BS85" s="6"/>
      <c r="BT85" s="6"/>
      <c r="BU85" s="6"/>
      <c r="BV85" s="6"/>
      <c r="BW85" s="6"/>
      <c r="BX85" s="6"/>
      <c r="BY85" s="6"/>
      <c r="BZ85" s="6"/>
      <c r="CA85" s="67"/>
      <c r="CB85" s="67"/>
      <c r="CC85" s="67"/>
      <c r="CD85" s="67"/>
      <c r="CE85" s="67"/>
      <c r="CF85" s="67">
        <f>IF(AND('Submission Template'!C107="final",'Submission Template'!AB107="yes"),1,0)</f>
        <v>0</v>
      </c>
      <c r="CG85" s="67" t="str">
        <f>IF(AND('Submission Template'!$C107="final",'Submission Template'!$O107="yes",'Submission Template'!$AB107&lt;&gt;"yes"),$D111,$CG84)</f>
        <v/>
      </c>
      <c r="CH85" s="67" t="str">
        <f>IF(AND('Submission Template'!$C107="final",'Submission Template'!$O107="yes",'Submission Template'!$AB107&lt;&gt;"yes"),$C111,$CH84)</f>
        <v/>
      </c>
      <c r="CI85" s="67" t="str">
        <f>IF(AND('Submission Template'!$C107="final",'Submission Template'!$T107="yes",'Submission Template'!$AB107&lt;&gt;"yes"),$N111,$CI84)</f>
        <v/>
      </c>
      <c r="CJ85" s="67" t="str">
        <f>IF(AND('Submission Template'!$C107="final",'Submission Template'!$T107="yes",'Submission Template'!$AB107&lt;&gt;"yes"),$M111,$CJ84)</f>
        <v/>
      </c>
      <c r="CK85" s="6"/>
      <c r="CL85" s="6"/>
    </row>
    <row r="86" spans="1:90" x14ac:dyDescent="0.2">
      <c r="A86" s="10"/>
      <c r="B86" s="84" t="str">
        <f>IF('Submission Template'!$AU$35=1,$AX86,"")</f>
        <v/>
      </c>
      <c r="C86" s="85" t="str">
        <f t="shared" si="0"/>
        <v/>
      </c>
      <c r="D86" s="186" t="str">
        <f>IF('Submission Template'!$AU$35=1,IF(AND('Submission Template'!O82="yes",'Submission Template'!BN82&lt;&gt;""),IF(AND('Submission Template'!$P$13="yes",$B86&gt;1),ROUND(AVERAGE(BD$38:BD86),2),ROUND(AVERAGE(BD$37:BD86),2)),""),"")</f>
        <v/>
      </c>
      <c r="E86" s="86" t="str">
        <f>IF('Submission Template'!$AU$35=1,IF($AO86&gt;1,IF(AND('Submission Template'!O82&lt;&gt;"no",'Submission Template'!BN82&lt;&gt;""),IF(AND('Submission Template'!$P$13="yes",$B86&gt;1),STDEV(BD$38:BD86),STDEV(BD$37:BD86)),""),""),"")</f>
        <v/>
      </c>
      <c r="F86" s="87" t="str">
        <f>IF('Submission Template'!$AU$35=1,IF('Submission Template'!BN82&lt;&gt;"",G85,""),"")</f>
        <v/>
      </c>
      <c r="G86" s="87" t="str">
        <f>IF(AND('Submission Template'!$AU$35=1,'Submission Template'!$C82&lt;&gt;""),IF(OR($AO86=1,$AO86=0),0,IF('Submission Template'!$C82="initial",$G85,IF('Submission Template'!O82="yes",MAX(($F86+'Submission Template'!BN82-('Submission Template'!K$27+0.25*$E86)),0),$G85))),"")</f>
        <v/>
      </c>
      <c r="H86" s="87" t="str">
        <f t="shared" si="10"/>
        <v/>
      </c>
      <c r="I86" s="88" t="str">
        <f t="shared" si="11"/>
        <v/>
      </c>
      <c r="J86" s="88" t="str">
        <f t="shared" si="12"/>
        <v/>
      </c>
      <c r="K86" s="89" t="str">
        <f>IF(G86&lt;&gt;"",IF($BA86=1,IF(AND(J86&lt;&gt;1,I86=1,D86&lt;='Submission Template'!K$27),1,0),K85),"")</f>
        <v/>
      </c>
      <c r="L86" s="84" t="str">
        <f>IF('Submission Template'!$AV$35=1,$AY86,"")</f>
        <v/>
      </c>
      <c r="M86" s="85" t="str">
        <f t="shared" si="1"/>
        <v/>
      </c>
      <c r="N86" s="186" t="str">
        <f>IF('Submission Template'!$AV$35=1,IF(AND('Submission Template'!T82="yes",'Submission Template'!BS82&lt;&gt;""),IF(AND('Submission Template'!$P$13="yes",$L86&gt;1),ROUND(AVERAGE(BE$38:BE86),2),ROUND(AVERAGE(BE$37:BE86),2)),""),"")</f>
        <v/>
      </c>
      <c r="O86" s="86" t="str">
        <f>IF('Submission Template'!$AV$35=1,IF($AP86&gt;1,IF(AND('Submission Template'!T82&lt;&gt;"no",'Submission Template'!BS82&lt;&gt;""),IF(AND('Submission Template'!$P$13="yes",$L86&gt;1),STDEV(BE$38:BE86),STDEV(BE$37:BE86)),""),""),"")</f>
        <v/>
      </c>
      <c r="P86" s="87" t="str">
        <f>IF('Submission Template'!$AV$35=1,IF('Submission Template'!BS82&lt;&gt;"",Q85,""),"")</f>
        <v/>
      </c>
      <c r="Q86" s="87" t="str">
        <f>IF(AND('Submission Template'!$AV$35=1,'Submission Template'!$C82&lt;&gt;""),IF(OR($AP86=1,$AP86=0),0,IF('Submission Template'!$C82="initial",$Q85,IF('Submission Template'!T82="yes",MAX(($P86+'Submission Template'!BS82-('Submission Template'!P$27+0.25*$O86)),0),$Q85))),"")</f>
        <v/>
      </c>
      <c r="R86" s="87" t="str">
        <f t="shared" si="6"/>
        <v/>
      </c>
      <c r="S86" s="88" t="str">
        <f t="shared" si="7"/>
        <v/>
      </c>
      <c r="T86" s="88" t="str">
        <f t="shared" si="8"/>
        <v/>
      </c>
      <c r="U86" s="89" t="str">
        <f>IF(Q86&lt;&gt;"",IF($BB86=1,IF(AND(T86&lt;&gt;1,S86=1,N86&lt;='Submission Template'!P$27),1,0),U85),"")</f>
        <v/>
      </c>
      <c r="AF86" s="145"/>
      <c r="AG86" s="146" t="str">
        <f>IF(AND(OR('Submission Template'!O82="yes",'Submission Template'!T82="yes"),'Submission Template'!AB82="yes"),"Test cannot be invalid AND included in CumSum",IF(OR(AND($Q86&gt;$R86,$N86&lt;&gt;""),AND($G86&gt;H86,$D86&lt;&gt;"")),"Warning:  CumSum statistic exceeds the Action Limit.",""))</f>
        <v/>
      </c>
      <c r="AH86" s="19"/>
      <c r="AI86" s="19"/>
      <c r="AJ86" s="19"/>
      <c r="AK86" s="147"/>
      <c r="AL86" s="192"/>
      <c r="AM86" s="6"/>
      <c r="AN86" s="6"/>
      <c r="AO86" s="6" t="str">
        <f t="shared" si="9"/>
        <v/>
      </c>
      <c r="AP86" s="6" t="str">
        <f t="shared" si="9"/>
        <v/>
      </c>
      <c r="AQ86" s="24"/>
      <c r="AR86" s="26">
        <f>IF(AND('Submission Template'!BN82&lt;&gt;"",'Submission Template'!K$27&lt;&gt;"",'Submission Template'!O82&lt;&gt;""),1,0)</f>
        <v>0</v>
      </c>
      <c r="AS86" s="26">
        <f>IF(AND('Submission Template'!BS82&lt;&gt;"",'Submission Template'!P$27&lt;&gt;"",'Submission Template'!T82&lt;&gt;""),1,0)</f>
        <v>0</v>
      </c>
      <c r="AT86" s="26"/>
      <c r="AU86" s="26" t="str">
        <f t="shared" si="2"/>
        <v/>
      </c>
      <c r="AV86" s="26" t="str">
        <f t="shared" si="3"/>
        <v/>
      </c>
      <c r="AW86" s="26"/>
      <c r="AX86" s="26" t="str">
        <f>IF('Submission Template'!$C82&lt;&gt;"",IF('Submission Template'!BN82&lt;&gt;"",IF('Submission Template'!O82="yes",AX85+1,AX85),AX85),"")</f>
        <v/>
      </c>
      <c r="AY86" s="26" t="str">
        <f>IF('Submission Template'!$C82&lt;&gt;"",IF('Submission Template'!BS82&lt;&gt;"",IF('Submission Template'!T82="yes",AY85+1,AY85),AY85),"")</f>
        <v/>
      </c>
      <c r="AZ86" s="26"/>
      <c r="BA86" s="26" t="str">
        <f>IF('Submission Template'!BN82&lt;&gt;"",IF('Submission Template'!O82="yes",1,0),"")</f>
        <v/>
      </c>
      <c r="BB86" s="26" t="str">
        <f>IF('Submission Template'!BS82&lt;&gt;"",IF('Submission Template'!T82="yes",1,0),"")</f>
        <v/>
      </c>
      <c r="BC86" s="26"/>
      <c r="BD86" s="26" t="str">
        <f>IF(AND('Submission Template'!O82="yes",'Submission Template'!BN82&lt;&gt;""),'Submission Template'!BN82,"")</f>
        <v/>
      </c>
      <c r="BE86" s="26" t="str">
        <f>IF(AND('Submission Template'!T82="yes",'Submission Template'!BS82&lt;&gt;""),'Submission Template'!BS82,"")</f>
        <v/>
      </c>
      <c r="BF86" s="26"/>
      <c r="BG86" s="26"/>
      <c r="BH86" s="26"/>
      <c r="BI86" s="28"/>
      <c r="BJ86" s="26"/>
      <c r="BK86" s="42" t="str">
        <f>IF('Submission Template'!$AU$35=1,IF(AND('Submission Template'!O82="yes",$AO86&gt;1,'Submission Template'!BN82&lt;&gt;""),ROUND((($AU86*$E86)/($D86-'Submission Template'!K$27))^2+1,1),""),"")</f>
        <v/>
      </c>
      <c r="BL86" s="42" t="str">
        <f>IF('Submission Template'!$AV$35=1,IF(AND('Submission Template'!T82="yes",$AP86&gt;1,'Submission Template'!BS82&lt;&gt;""),ROUND((($AV86*$O86)/($N86-'Submission Template'!P$27))^2+1,1),""),"")</f>
        <v/>
      </c>
      <c r="BM86" s="57">
        <f t="shared" si="4"/>
        <v>5</v>
      </c>
      <c r="BN86" s="6"/>
      <c r="BO86" s="6"/>
      <c r="BP86" s="6"/>
      <c r="BQ86" s="6"/>
      <c r="BR86" s="6"/>
      <c r="BS86" s="6"/>
      <c r="BT86" s="6"/>
      <c r="BU86" s="6"/>
      <c r="BV86" s="6"/>
      <c r="BW86" s="6"/>
      <c r="BX86" s="6"/>
      <c r="BY86" s="6"/>
      <c r="BZ86" s="6"/>
      <c r="CA86" s="67"/>
      <c r="CB86" s="67"/>
      <c r="CC86" s="67"/>
      <c r="CD86" s="67"/>
      <c r="CE86" s="67"/>
      <c r="CF86" s="67">
        <f>IF(AND('Submission Template'!C108="final",'Submission Template'!AB108="yes"),1,0)</f>
        <v>0</v>
      </c>
      <c r="CG86" s="67" t="str">
        <f>IF(AND('Submission Template'!$C108="final",'Submission Template'!$O108="yes",'Submission Template'!$AB108&lt;&gt;"yes"),$D112,$CG85)</f>
        <v/>
      </c>
      <c r="CH86" s="67" t="str">
        <f>IF(AND('Submission Template'!$C108="final",'Submission Template'!$O108="yes",'Submission Template'!$AB108&lt;&gt;"yes"),$C112,$CH85)</f>
        <v/>
      </c>
      <c r="CI86" s="67" t="str">
        <f>IF(AND('Submission Template'!$C108="final",'Submission Template'!$T108="yes",'Submission Template'!$AB108&lt;&gt;"yes"),$N112,$CI85)</f>
        <v/>
      </c>
      <c r="CJ86" s="67" t="str">
        <f>IF(AND('Submission Template'!$C108="final",'Submission Template'!$T108="yes",'Submission Template'!$AB108&lt;&gt;"yes"),$M112,$CJ85)</f>
        <v/>
      </c>
      <c r="CK86" s="6"/>
      <c r="CL86" s="6"/>
    </row>
    <row r="87" spans="1:90" x14ac:dyDescent="0.2">
      <c r="A87" s="10"/>
      <c r="B87" s="84" t="str">
        <f>IF('Submission Template'!$AU$35=1,$AX87,"")</f>
        <v/>
      </c>
      <c r="C87" s="85" t="str">
        <f t="shared" si="0"/>
        <v/>
      </c>
      <c r="D87" s="186" t="str">
        <f>IF('Submission Template'!$AU$35=1,IF(AND('Submission Template'!O83="yes",'Submission Template'!BN83&lt;&gt;""),IF(AND('Submission Template'!$P$13="yes",$B87&gt;1),ROUND(AVERAGE(BD$38:BD87),2),ROUND(AVERAGE(BD$37:BD87),2)),""),"")</f>
        <v/>
      </c>
      <c r="E87" s="86" t="str">
        <f>IF('Submission Template'!$AU$35=1,IF($AO87&gt;1,IF(AND('Submission Template'!O83&lt;&gt;"no",'Submission Template'!BN83&lt;&gt;""),IF(AND('Submission Template'!$P$13="yes",$B87&gt;1),STDEV(BD$38:BD87),STDEV(BD$37:BD87)),""),""),"")</f>
        <v/>
      </c>
      <c r="F87" s="87" t="str">
        <f>IF('Submission Template'!$AU$35=1,IF('Submission Template'!BN83&lt;&gt;"",G86,""),"")</f>
        <v/>
      </c>
      <c r="G87" s="87" t="str">
        <f>IF(AND('Submission Template'!$AU$35=1,'Submission Template'!$C83&lt;&gt;""),IF(OR($AO87=1,$AO87=0),0,IF('Submission Template'!$C83="initial",$G86,IF('Submission Template'!O83="yes",MAX(($F87+'Submission Template'!BN83-('Submission Template'!K$27+0.25*$E87)),0),$G86))),"")</f>
        <v/>
      </c>
      <c r="H87" s="87" t="str">
        <f t="shared" si="10"/>
        <v/>
      </c>
      <c r="I87" s="88" t="str">
        <f t="shared" si="11"/>
        <v/>
      </c>
      <c r="J87" s="88" t="str">
        <f t="shared" si="12"/>
        <v/>
      </c>
      <c r="K87" s="89" t="str">
        <f>IF(G87&lt;&gt;"",IF($BA87=1,IF(AND(J87&lt;&gt;1,I87=1,D87&lt;='Submission Template'!K$27),1,0),K86),"")</f>
        <v/>
      </c>
      <c r="L87" s="84" t="str">
        <f>IF('Submission Template'!$AV$35=1,$AY87,"")</f>
        <v/>
      </c>
      <c r="M87" s="85" t="str">
        <f t="shared" si="1"/>
        <v/>
      </c>
      <c r="N87" s="186" t="str">
        <f>IF('Submission Template'!$AV$35=1,IF(AND('Submission Template'!T83="yes",'Submission Template'!BS83&lt;&gt;""),IF(AND('Submission Template'!$P$13="yes",$L87&gt;1),ROUND(AVERAGE(BE$38:BE87),2),ROUND(AVERAGE(BE$37:BE87),2)),""),"")</f>
        <v/>
      </c>
      <c r="O87" s="86" t="str">
        <f>IF('Submission Template'!$AV$35=1,IF($AP87&gt;1,IF(AND('Submission Template'!T83&lt;&gt;"no",'Submission Template'!BS83&lt;&gt;""),IF(AND('Submission Template'!$P$13="yes",$L87&gt;1),STDEV(BE$38:BE87),STDEV(BE$37:BE87)),""),""),"")</f>
        <v/>
      </c>
      <c r="P87" s="87" t="str">
        <f>IF('Submission Template'!$AV$35=1,IF('Submission Template'!BS83&lt;&gt;"",Q86,""),"")</f>
        <v/>
      </c>
      <c r="Q87" s="87" t="str">
        <f>IF(AND('Submission Template'!$AV$35=1,'Submission Template'!$C83&lt;&gt;""),IF(OR($AP87=1,$AP87=0),0,IF('Submission Template'!$C83="initial",$Q86,IF('Submission Template'!T83="yes",MAX(($P87+'Submission Template'!BS83-('Submission Template'!P$27+0.25*$O87)),0),$Q86))),"")</f>
        <v/>
      </c>
      <c r="R87" s="87" t="str">
        <f t="shared" si="6"/>
        <v/>
      </c>
      <c r="S87" s="88" t="str">
        <f t="shared" si="7"/>
        <v/>
      </c>
      <c r="T87" s="88" t="str">
        <f t="shared" si="8"/>
        <v/>
      </c>
      <c r="U87" s="89" t="str">
        <f>IF(Q87&lt;&gt;"",IF($BB87=1,IF(AND(T87&lt;&gt;1,S87=1,N87&lt;='Submission Template'!P$27),1,0),U86),"")</f>
        <v/>
      </c>
      <c r="AF87" s="145"/>
      <c r="AG87" s="146" t="str">
        <f>IF(AND(OR('Submission Template'!O83="yes",'Submission Template'!T83="yes"),'Submission Template'!AB83="yes"),"Test cannot be invalid AND included in CumSum",IF(OR(AND($Q87&gt;$R87,$N87&lt;&gt;""),AND($G87&gt;H87,$D87&lt;&gt;"")),"Warning:  CumSum statistic exceeds the Action Limit.",""))</f>
        <v/>
      </c>
      <c r="AH87" s="19"/>
      <c r="AI87" s="19"/>
      <c r="AJ87" s="19"/>
      <c r="AK87" s="147"/>
      <c r="AL87" s="192"/>
      <c r="AM87" s="6"/>
      <c r="AN87" s="6"/>
      <c r="AO87" s="6" t="str">
        <f t="shared" si="9"/>
        <v/>
      </c>
      <c r="AP87" s="6" t="str">
        <f t="shared" si="9"/>
        <v/>
      </c>
      <c r="AQ87" s="24"/>
      <c r="AR87" s="26">
        <f>IF(AND('Submission Template'!BN83&lt;&gt;"",'Submission Template'!K$27&lt;&gt;"",'Submission Template'!O83&lt;&gt;""),1,0)</f>
        <v>0</v>
      </c>
      <c r="AS87" s="26">
        <f>IF(AND('Submission Template'!BS83&lt;&gt;"",'Submission Template'!P$27&lt;&gt;"",'Submission Template'!T83&lt;&gt;""),1,0)</f>
        <v>0</v>
      </c>
      <c r="AT87" s="26"/>
      <c r="AU87" s="26" t="str">
        <f t="shared" si="2"/>
        <v/>
      </c>
      <c r="AV87" s="26" t="str">
        <f t="shared" si="3"/>
        <v/>
      </c>
      <c r="AW87" s="26"/>
      <c r="AX87" s="26" t="str">
        <f>IF('Submission Template'!$C83&lt;&gt;"",IF('Submission Template'!BN83&lt;&gt;"",IF('Submission Template'!O83="yes",AX86+1,AX86),AX86),"")</f>
        <v/>
      </c>
      <c r="AY87" s="26" t="str">
        <f>IF('Submission Template'!$C83&lt;&gt;"",IF('Submission Template'!BS83&lt;&gt;"",IF('Submission Template'!T83="yes",AY86+1,AY86),AY86),"")</f>
        <v/>
      </c>
      <c r="AZ87" s="26"/>
      <c r="BA87" s="26" t="str">
        <f>IF('Submission Template'!BN83&lt;&gt;"",IF('Submission Template'!O83="yes",1,0),"")</f>
        <v/>
      </c>
      <c r="BB87" s="26" t="str">
        <f>IF('Submission Template'!BS83&lt;&gt;"",IF('Submission Template'!T83="yes",1,0),"")</f>
        <v/>
      </c>
      <c r="BC87" s="26"/>
      <c r="BD87" s="26" t="str">
        <f>IF(AND('Submission Template'!O83="yes",'Submission Template'!BN83&lt;&gt;""),'Submission Template'!BN83,"")</f>
        <v/>
      </c>
      <c r="BE87" s="26" t="str">
        <f>IF(AND('Submission Template'!T83="yes",'Submission Template'!BS83&lt;&gt;""),'Submission Template'!BS83,"")</f>
        <v/>
      </c>
      <c r="BF87" s="26"/>
      <c r="BG87" s="26"/>
      <c r="BH87" s="26"/>
      <c r="BI87" s="28"/>
      <c r="BJ87" s="26"/>
      <c r="BK87" s="42" t="str">
        <f>IF('Submission Template'!$AU$35=1,IF(AND('Submission Template'!O83="yes",$AO87&gt;1,'Submission Template'!BN83&lt;&gt;""),ROUND((($AU87*$E87)/($D87-'Submission Template'!K$27))^2+1,1),""),"")</f>
        <v/>
      </c>
      <c r="BL87" s="42" t="str">
        <f>IF('Submission Template'!$AV$35=1,IF(AND('Submission Template'!T83="yes",$AP87&gt;1,'Submission Template'!BS83&lt;&gt;""),ROUND((($AV87*$O87)/($N87-'Submission Template'!P$27))^2+1,1),""),"")</f>
        <v/>
      </c>
      <c r="BM87" s="57">
        <f t="shared" si="4"/>
        <v>5</v>
      </c>
      <c r="BN87" s="6"/>
      <c r="BO87" s="6"/>
      <c r="BP87" s="6"/>
      <c r="BQ87" s="6"/>
      <c r="BR87" s="6"/>
      <c r="BS87" s="6"/>
      <c r="BT87" s="6"/>
      <c r="BU87" s="6"/>
      <c r="BV87" s="6"/>
      <c r="BW87" s="6"/>
      <c r="BX87" s="6"/>
      <c r="BY87" s="6"/>
      <c r="BZ87" s="6"/>
      <c r="CA87" s="67"/>
      <c r="CB87" s="67"/>
      <c r="CC87" s="67"/>
      <c r="CD87" s="67"/>
      <c r="CE87" s="67"/>
      <c r="CF87" s="67">
        <f>IF(AND('Submission Template'!C109="final",'Submission Template'!AB109="yes"),1,0)</f>
        <v>0</v>
      </c>
      <c r="CG87" s="67" t="str">
        <f>IF(AND('Submission Template'!$C109="final",'Submission Template'!$O109="yes",'Submission Template'!$AB109&lt;&gt;"yes"),$D113,$CG86)</f>
        <v/>
      </c>
      <c r="CH87" s="67" t="str">
        <f>IF(AND('Submission Template'!$C109="final",'Submission Template'!$O109="yes",'Submission Template'!$AB109&lt;&gt;"yes"),$C113,$CH86)</f>
        <v/>
      </c>
      <c r="CI87" s="67" t="str">
        <f>IF(AND('Submission Template'!$C109="final",'Submission Template'!$T109="yes",'Submission Template'!$AB109&lt;&gt;"yes"),$N113,$CI86)</f>
        <v/>
      </c>
      <c r="CJ87" s="67" t="str">
        <f>IF(AND('Submission Template'!$C109="final",'Submission Template'!$T109="yes",'Submission Template'!$AB109&lt;&gt;"yes"),$M113,$CJ86)</f>
        <v/>
      </c>
      <c r="CK87" s="6"/>
      <c r="CL87" s="6"/>
    </row>
    <row r="88" spans="1:90" x14ac:dyDescent="0.2">
      <c r="A88" s="10"/>
      <c r="B88" s="84" t="str">
        <f>IF('Submission Template'!$AU$35=1,$AX88,"")</f>
        <v/>
      </c>
      <c r="C88" s="85" t="str">
        <f t="shared" si="0"/>
        <v/>
      </c>
      <c r="D88" s="186" t="str">
        <f>IF('Submission Template'!$AU$35=1,IF(AND('Submission Template'!O84="yes",'Submission Template'!BN84&lt;&gt;""),IF(AND('Submission Template'!$P$13="yes",$B88&gt;1),ROUND(AVERAGE(BD$38:BD88),2),ROUND(AVERAGE(BD$37:BD88),2)),""),"")</f>
        <v/>
      </c>
      <c r="E88" s="86" t="str">
        <f>IF('Submission Template'!$AU$35=1,IF($AO88&gt;1,IF(AND('Submission Template'!O84&lt;&gt;"no",'Submission Template'!BN84&lt;&gt;""),IF(AND('Submission Template'!$P$13="yes",$B88&gt;1),STDEV(BD$38:BD88),STDEV(BD$37:BD88)),""),""),"")</f>
        <v/>
      </c>
      <c r="F88" s="87" t="str">
        <f>IF('Submission Template'!$AU$35=1,IF('Submission Template'!BN84&lt;&gt;"",G87,""),"")</f>
        <v/>
      </c>
      <c r="G88" s="87" t="str">
        <f>IF(AND('Submission Template'!$AU$35=1,'Submission Template'!$C84&lt;&gt;""),IF(OR($AO88=1,$AO88=0),0,IF('Submission Template'!$C84="initial",$G87,IF('Submission Template'!O84="yes",MAX(($F88+'Submission Template'!BN84-('Submission Template'!K$27+0.25*$E88)),0),$G87))),"")</f>
        <v/>
      </c>
      <c r="H88" s="87" t="str">
        <f t="shared" si="10"/>
        <v/>
      </c>
      <c r="I88" s="88" t="str">
        <f t="shared" si="11"/>
        <v/>
      </c>
      <c r="J88" s="88" t="str">
        <f t="shared" si="12"/>
        <v/>
      </c>
      <c r="K88" s="89" t="str">
        <f>IF(G88&lt;&gt;"",IF($BA88=1,IF(AND(J88&lt;&gt;1,I88=1,D88&lt;='Submission Template'!K$27),1,0),K87),"")</f>
        <v/>
      </c>
      <c r="L88" s="84" t="str">
        <f>IF('Submission Template'!$AV$35=1,$AY88,"")</f>
        <v/>
      </c>
      <c r="M88" s="85" t="str">
        <f t="shared" si="1"/>
        <v/>
      </c>
      <c r="N88" s="186" t="str">
        <f>IF('Submission Template'!$AV$35=1,IF(AND('Submission Template'!T84="yes",'Submission Template'!BS84&lt;&gt;""),IF(AND('Submission Template'!$P$13="yes",$L88&gt;1),ROUND(AVERAGE(BE$38:BE88),2),ROUND(AVERAGE(BE$37:BE88),2)),""),"")</f>
        <v/>
      </c>
      <c r="O88" s="86" t="str">
        <f>IF('Submission Template'!$AV$35=1,IF($AP88&gt;1,IF(AND('Submission Template'!T84&lt;&gt;"no",'Submission Template'!BS84&lt;&gt;""),IF(AND('Submission Template'!$P$13="yes",$L88&gt;1),STDEV(BE$38:BE88),STDEV(BE$37:BE88)),""),""),"")</f>
        <v/>
      </c>
      <c r="P88" s="87" t="str">
        <f>IF('Submission Template'!$AV$35=1,IF('Submission Template'!BS84&lt;&gt;"",Q87,""),"")</f>
        <v/>
      </c>
      <c r="Q88" s="87" t="str">
        <f>IF(AND('Submission Template'!$AV$35=1,'Submission Template'!$C84&lt;&gt;""),IF(OR($AP88=1,$AP88=0),0,IF('Submission Template'!$C84="initial",$Q87,IF('Submission Template'!T84="yes",MAX(($P88+'Submission Template'!BS84-('Submission Template'!P$27+0.25*$O88)),0),$Q87))),"")</f>
        <v/>
      </c>
      <c r="R88" s="87" t="str">
        <f t="shared" si="6"/>
        <v/>
      </c>
      <c r="S88" s="88" t="str">
        <f t="shared" si="7"/>
        <v/>
      </c>
      <c r="T88" s="88" t="str">
        <f t="shared" si="8"/>
        <v/>
      </c>
      <c r="U88" s="89" t="str">
        <f>IF(Q88&lt;&gt;"",IF($BB88=1,IF(AND(T88&lt;&gt;1,S88=1,N88&lt;='Submission Template'!P$27),1,0),U87),"")</f>
        <v/>
      </c>
      <c r="AF88" s="145"/>
      <c r="AG88" s="146" t="str">
        <f>IF(AND(OR('Submission Template'!O84="yes",'Submission Template'!T84="yes"),'Submission Template'!AB84="yes"),"Test cannot be invalid AND included in CumSum",IF(OR(AND($Q88&gt;$R88,$N88&lt;&gt;""),AND($G88&gt;H88,$D88&lt;&gt;"")),"Warning:  CumSum statistic exceeds the Action Limit.",""))</f>
        <v/>
      </c>
      <c r="AH88" s="19"/>
      <c r="AI88" s="19"/>
      <c r="AJ88" s="19"/>
      <c r="AK88" s="147"/>
      <c r="AL88" s="192"/>
      <c r="AM88" s="6"/>
      <c r="AN88" s="6"/>
      <c r="AO88" s="6" t="str">
        <f t="shared" si="9"/>
        <v/>
      </c>
      <c r="AP88" s="6" t="str">
        <f t="shared" si="9"/>
        <v/>
      </c>
      <c r="AQ88" s="24"/>
      <c r="AR88" s="26">
        <f>IF(AND('Submission Template'!BN84&lt;&gt;"",'Submission Template'!K$27&lt;&gt;"",'Submission Template'!O84&lt;&gt;""),1,0)</f>
        <v>0</v>
      </c>
      <c r="AS88" s="26">
        <f>IF(AND('Submission Template'!BS84&lt;&gt;"",'Submission Template'!P$27&lt;&gt;"",'Submission Template'!T84&lt;&gt;""),1,0)</f>
        <v>0</v>
      </c>
      <c r="AT88" s="26"/>
      <c r="AU88" s="26" t="str">
        <f t="shared" si="2"/>
        <v/>
      </c>
      <c r="AV88" s="26" t="str">
        <f t="shared" si="3"/>
        <v/>
      </c>
      <c r="AW88" s="26"/>
      <c r="AX88" s="26" t="str">
        <f>IF('Submission Template'!$C84&lt;&gt;"",IF('Submission Template'!BN84&lt;&gt;"",IF('Submission Template'!O84="yes",AX87+1,AX87),AX87),"")</f>
        <v/>
      </c>
      <c r="AY88" s="26" t="str">
        <f>IF('Submission Template'!$C84&lt;&gt;"",IF('Submission Template'!BS84&lt;&gt;"",IF('Submission Template'!T84="yes",AY87+1,AY87),AY87),"")</f>
        <v/>
      </c>
      <c r="AZ88" s="26"/>
      <c r="BA88" s="26" t="str">
        <f>IF('Submission Template'!BN84&lt;&gt;"",IF('Submission Template'!O84="yes",1,0),"")</f>
        <v/>
      </c>
      <c r="BB88" s="26" t="str">
        <f>IF('Submission Template'!BS84&lt;&gt;"",IF('Submission Template'!T84="yes",1,0),"")</f>
        <v/>
      </c>
      <c r="BC88" s="26"/>
      <c r="BD88" s="26" t="str">
        <f>IF(AND('Submission Template'!O84="yes",'Submission Template'!BN84&lt;&gt;""),'Submission Template'!BN84,"")</f>
        <v/>
      </c>
      <c r="BE88" s="26" t="str">
        <f>IF(AND('Submission Template'!T84="yes",'Submission Template'!BS84&lt;&gt;""),'Submission Template'!BS84,"")</f>
        <v/>
      </c>
      <c r="BF88" s="26"/>
      <c r="BG88" s="26"/>
      <c r="BH88" s="26"/>
      <c r="BI88" s="28"/>
      <c r="BJ88" s="26"/>
      <c r="BK88" s="42" t="str">
        <f>IF('Submission Template'!$AU$35=1,IF(AND('Submission Template'!O84="yes",$AO88&gt;1,'Submission Template'!BN84&lt;&gt;""),ROUND((($AU88*$E88)/($D88-'Submission Template'!K$27))^2+1,1),""),"")</f>
        <v/>
      </c>
      <c r="BL88" s="42" t="str">
        <f>IF('Submission Template'!$AV$35=1,IF(AND('Submission Template'!T84="yes",$AP88&gt;1,'Submission Template'!BS84&lt;&gt;""),ROUND((($AV88*$O88)/($N88-'Submission Template'!P$27))^2+1,1),""),"")</f>
        <v/>
      </c>
      <c r="BM88" s="57">
        <f t="shared" si="4"/>
        <v>5</v>
      </c>
      <c r="BN88" s="6"/>
      <c r="BO88" s="6"/>
      <c r="BP88" s="6"/>
      <c r="BQ88" s="6"/>
      <c r="BR88" s="6"/>
      <c r="BS88" s="6"/>
      <c r="BT88" s="6"/>
      <c r="BU88" s="6"/>
      <c r="BV88" s="6"/>
      <c r="BW88" s="6"/>
      <c r="BX88" s="6"/>
      <c r="BY88" s="6"/>
      <c r="BZ88" s="6"/>
      <c r="CA88" s="67"/>
      <c r="CB88" s="67"/>
      <c r="CC88" s="67"/>
      <c r="CD88" s="67"/>
      <c r="CE88" s="67"/>
      <c r="CF88" s="67">
        <f>IF(AND('Submission Template'!C110="final",'Submission Template'!AB110="yes"),1,0)</f>
        <v>0</v>
      </c>
      <c r="CG88" s="67" t="str">
        <f>IF(AND('Submission Template'!$C110="final",'Submission Template'!$O110="yes",'Submission Template'!$AB110&lt;&gt;"yes"),$D114,$CG87)</f>
        <v/>
      </c>
      <c r="CH88" s="67" t="str">
        <f>IF(AND('Submission Template'!$C110="final",'Submission Template'!$O110="yes",'Submission Template'!$AB110&lt;&gt;"yes"),$C114,$CH87)</f>
        <v/>
      </c>
      <c r="CI88" s="67" t="str">
        <f>IF(AND('Submission Template'!$C110="final",'Submission Template'!$T110="yes",'Submission Template'!$AB110&lt;&gt;"yes"),$N114,$CI87)</f>
        <v/>
      </c>
      <c r="CJ88" s="67" t="str">
        <f>IF(AND('Submission Template'!$C110="final",'Submission Template'!$T110="yes",'Submission Template'!$AB110&lt;&gt;"yes"),$M114,$CJ87)</f>
        <v/>
      </c>
      <c r="CK88" s="6"/>
      <c r="CL88" s="6"/>
    </row>
    <row r="89" spans="1:90" x14ac:dyDescent="0.2">
      <c r="A89" s="10"/>
      <c r="B89" s="84" t="str">
        <f>IF('Submission Template'!$AU$35=1,$AX89,"")</f>
        <v/>
      </c>
      <c r="C89" s="85" t="str">
        <f t="shared" si="0"/>
        <v/>
      </c>
      <c r="D89" s="186" t="str">
        <f>IF('Submission Template'!$AU$35=1,IF(AND('Submission Template'!O85="yes",'Submission Template'!BN85&lt;&gt;""),IF(AND('Submission Template'!$P$13="yes",$B89&gt;1),ROUND(AVERAGE(BD$38:BD89),2),ROUND(AVERAGE(BD$37:BD89),2)),""),"")</f>
        <v/>
      </c>
      <c r="E89" s="86" t="str">
        <f>IF('Submission Template'!$AU$35=1,IF($AO89&gt;1,IF(AND('Submission Template'!O85&lt;&gt;"no",'Submission Template'!BN85&lt;&gt;""),IF(AND('Submission Template'!$P$13="yes",$B89&gt;1),STDEV(BD$38:BD89),STDEV(BD$37:BD89)),""),""),"")</f>
        <v/>
      </c>
      <c r="F89" s="87" t="str">
        <f>IF('Submission Template'!$AU$35=1,IF('Submission Template'!BN85&lt;&gt;"",G88,""),"")</f>
        <v/>
      </c>
      <c r="G89" s="87" t="str">
        <f>IF(AND('Submission Template'!$AU$35=1,'Submission Template'!$C85&lt;&gt;""),IF(OR($AO89=1,$AO89=0),0,IF('Submission Template'!$C85="initial",$G88,IF('Submission Template'!O85="yes",MAX(($F89+'Submission Template'!BN85-('Submission Template'!K$27+0.25*$E89)),0),$G88))),"")</f>
        <v/>
      </c>
      <c r="H89" s="87" t="str">
        <f t="shared" si="10"/>
        <v/>
      </c>
      <c r="I89" s="88" t="str">
        <f t="shared" si="11"/>
        <v/>
      </c>
      <c r="J89" s="88" t="str">
        <f t="shared" si="12"/>
        <v/>
      </c>
      <c r="K89" s="89" t="str">
        <f>IF(G89&lt;&gt;"",IF($BA89=1,IF(AND(J89&lt;&gt;1,I89=1,D89&lt;='Submission Template'!K$27),1,0),K88),"")</f>
        <v/>
      </c>
      <c r="L89" s="84" t="str">
        <f>IF('Submission Template'!$AV$35=1,$AY89,"")</f>
        <v/>
      </c>
      <c r="M89" s="85" t="str">
        <f t="shared" si="1"/>
        <v/>
      </c>
      <c r="N89" s="186" t="str">
        <f>IF('Submission Template'!$AV$35=1,IF(AND('Submission Template'!T85="yes",'Submission Template'!BS85&lt;&gt;""),IF(AND('Submission Template'!$P$13="yes",$L89&gt;1),ROUND(AVERAGE(BE$38:BE89),2),ROUND(AVERAGE(BE$37:BE89),2)),""),"")</f>
        <v/>
      </c>
      <c r="O89" s="86" t="str">
        <f>IF('Submission Template'!$AV$35=1,IF($AP89&gt;1,IF(AND('Submission Template'!T85&lt;&gt;"no",'Submission Template'!BS85&lt;&gt;""),IF(AND('Submission Template'!$P$13="yes",$L89&gt;1),STDEV(BE$38:BE89),STDEV(BE$37:BE89)),""),""),"")</f>
        <v/>
      </c>
      <c r="P89" s="87" t="str">
        <f>IF('Submission Template'!$AV$35=1,IF('Submission Template'!BS85&lt;&gt;"",Q88,""),"")</f>
        <v/>
      </c>
      <c r="Q89" s="87" t="str">
        <f>IF(AND('Submission Template'!$AV$35=1,'Submission Template'!$C85&lt;&gt;""),IF(OR($AP89=1,$AP89=0),0,IF('Submission Template'!$C85="initial",$Q88,IF('Submission Template'!T85="yes",MAX(($P89+'Submission Template'!BS85-('Submission Template'!P$27+0.25*$O89)),0),$Q88))),"")</f>
        <v/>
      </c>
      <c r="R89" s="87" t="str">
        <f t="shared" si="6"/>
        <v/>
      </c>
      <c r="S89" s="88" t="str">
        <f t="shared" si="7"/>
        <v/>
      </c>
      <c r="T89" s="88" t="str">
        <f t="shared" si="8"/>
        <v/>
      </c>
      <c r="U89" s="89" t="str">
        <f>IF(Q89&lt;&gt;"",IF($BB89=1,IF(AND(T89&lt;&gt;1,S89=1,N89&lt;='Submission Template'!P$27),1,0),U88),"")</f>
        <v/>
      </c>
      <c r="AF89" s="145"/>
      <c r="AG89" s="146" t="str">
        <f>IF(AND(OR('Submission Template'!O85="yes",'Submission Template'!T85="yes"),'Submission Template'!AB85="yes"),"Test cannot be invalid AND included in CumSum",IF(OR(AND($Q89&gt;$R89,$N89&lt;&gt;""),AND($G89&gt;H89,$D89&lt;&gt;"")),"Warning:  CumSum statistic exceeds the Action Limit.",""))</f>
        <v/>
      </c>
      <c r="AH89" s="19"/>
      <c r="AI89" s="19"/>
      <c r="AJ89" s="19"/>
      <c r="AK89" s="147"/>
      <c r="AL89" s="192"/>
      <c r="AM89" s="6"/>
      <c r="AN89" s="6"/>
      <c r="AO89" s="6" t="str">
        <f t="shared" si="9"/>
        <v/>
      </c>
      <c r="AP89" s="6" t="str">
        <f t="shared" si="9"/>
        <v/>
      </c>
      <c r="AQ89" s="24"/>
      <c r="AR89" s="26">
        <f>IF(AND('Submission Template'!BN85&lt;&gt;"",'Submission Template'!K$27&lt;&gt;"",'Submission Template'!O85&lt;&gt;""),1,0)</f>
        <v>0</v>
      </c>
      <c r="AS89" s="26">
        <f>IF(AND('Submission Template'!BS85&lt;&gt;"",'Submission Template'!P$27&lt;&gt;"",'Submission Template'!T85&lt;&gt;""),1,0)</f>
        <v>0</v>
      </c>
      <c r="AT89" s="26"/>
      <c r="AU89" s="26" t="str">
        <f t="shared" si="2"/>
        <v/>
      </c>
      <c r="AV89" s="26" t="str">
        <f t="shared" si="3"/>
        <v/>
      </c>
      <c r="AW89" s="26"/>
      <c r="AX89" s="26" t="str">
        <f>IF('Submission Template'!$C85&lt;&gt;"",IF('Submission Template'!BN85&lt;&gt;"",IF('Submission Template'!O85="yes",AX88+1,AX88),AX88),"")</f>
        <v/>
      </c>
      <c r="AY89" s="26" t="str">
        <f>IF('Submission Template'!$C85&lt;&gt;"",IF('Submission Template'!BS85&lt;&gt;"",IF('Submission Template'!T85="yes",AY88+1,AY88),AY88),"")</f>
        <v/>
      </c>
      <c r="AZ89" s="26"/>
      <c r="BA89" s="26" t="str">
        <f>IF('Submission Template'!BN85&lt;&gt;"",IF('Submission Template'!O85="yes",1,0),"")</f>
        <v/>
      </c>
      <c r="BB89" s="26" t="str">
        <f>IF('Submission Template'!BS85&lt;&gt;"",IF('Submission Template'!T85="yes",1,0),"")</f>
        <v/>
      </c>
      <c r="BC89" s="26"/>
      <c r="BD89" s="26" t="str">
        <f>IF(AND('Submission Template'!O85="yes",'Submission Template'!BN85&lt;&gt;""),'Submission Template'!BN85,"")</f>
        <v/>
      </c>
      <c r="BE89" s="26" t="str">
        <f>IF(AND('Submission Template'!T85="yes",'Submission Template'!BS85&lt;&gt;""),'Submission Template'!BS85,"")</f>
        <v/>
      </c>
      <c r="BF89" s="26"/>
      <c r="BG89" s="26"/>
      <c r="BH89" s="26"/>
      <c r="BI89" s="28"/>
      <c r="BJ89" s="26"/>
      <c r="BK89" s="42" t="str">
        <f>IF('Submission Template'!$AU$35=1,IF(AND('Submission Template'!O85="yes",$AO89&gt;1,'Submission Template'!BN85&lt;&gt;""),ROUND((($AU89*$E89)/($D89-'Submission Template'!K$27))^2+1,1),""),"")</f>
        <v/>
      </c>
      <c r="BL89" s="42" t="str">
        <f>IF('Submission Template'!$AV$35=1,IF(AND('Submission Template'!T85="yes",$AP89&gt;1,'Submission Template'!BS85&lt;&gt;""),ROUND((($AV89*$O89)/($N89-'Submission Template'!P$27))^2+1,1),""),"")</f>
        <v/>
      </c>
      <c r="BM89" s="57">
        <f t="shared" si="4"/>
        <v>5</v>
      </c>
      <c r="BN89" s="6"/>
      <c r="BO89" s="6"/>
      <c r="BP89" s="6"/>
      <c r="BQ89" s="6"/>
      <c r="BR89" s="6"/>
      <c r="BS89" s="6"/>
      <c r="BT89" s="6"/>
      <c r="BU89" s="6"/>
      <c r="BV89" s="6"/>
      <c r="BW89" s="6"/>
      <c r="BX89" s="6"/>
      <c r="BY89" s="6"/>
      <c r="BZ89" s="6"/>
      <c r="CA89" s="67"/>
      <c r="CB89" s="67"/>
      <c r="CC89" s="67"/>
      <c r="CD89" s="67"/>
      <c r="CE89" s="67"/>
      <c r="CF89" s="67">
        <f>IF(AND('Submission Template'!C111="final",'Submission Template'!AB111="yes"),1,0)</f>
        <v>0</v>
      </c>
      <c r="CG89" s="67" t="str">
        <f>IF(AND('Submission Template'!$C111="final",'Submission Template'!$O111="yes",'Submission Template'!$AB111&lt;&gt;"yes"),$D115,$CG88)</f>
        <v/>
      </c>
      <c r="CH89" s="67" t="str">
        <f>IF(AND('Submission Template'!$C111="final",'Submission Template'!$O111="yes",'Submission Template'!$AB111&lt;&gt;"yes"),$C115,$CH88)</f>
        <v/>
      </c>
      <c r="CI89" s="67" t="str">
        <f>IF(AND('Submission Template'!$C111="final",'Submission Template'!$T111="yes",'Submission Template'!$AB111&lt;&gt;"yes"),$N115,$CI88)</f>
        <v/>
      </c>
      <c r="CJ89" s="67" t="str">
        <f>IF(AND('Submission Template'!$C111="final",'Submission Template'!$T111="yes",'Submission Template'!$AB111&lt;&gt;"yes"),$M115,$CJ88)</f>
        <v/>
      </c>
      <c r="CK89" s="6"/>
      <c r="CL89" s="6"/>
    </row>
    <row r="90" spans="1:90" x14ac:dyDescent="0.2">
      <c r="A90" s="10"/>
      <c r="B90" s="84" t="str">
        <f>IF('Submission Template'!$AU$35=1,$AX90,"")</f>
        <v/>
      </c>
      <c r="C90" s="85" t="str">
        <f t="shared" si="0"/>
        <v/>
      </c>
      <c r="D90" s="186" t="str">
        <f>IF('Submission Template'!$AU$35=1,IF(AND('Submission Template'!O86="yes",'Submission Template'!BN86&lt;&gt;""),IF(AND('Submission Template'!$P$13="yes",$B90&gt;1),ROUND(AVERAGE(BD$38:BD90),2),ROUND(AVERAGE(BD$37:BD90),2)),""),"")</f>
        <v/>
      </c>
      <c r="E90" s="86" t="str">
        <f>IF('Submission Template'!$AU$35=1,IF($AO90&gt;1,IF(AND('Submission Template'!O86&lt;&gt;"no",'Submission Template'!BN86&lt;&gt;""),IF(AND('Submission Template'!$P$13="yes",$B90&gt;1),STDEV(BD$38:BD90),STDEV(BD$37:BD90)),""),""),"")</f>
        <v/>
      </c>
      <c r="F90" s="87" t="str">
        <f>IF('Submission Template'!$AU$35=1,IF('Submission Template'!BN86&lt;&gt;"",G89,""),"")</f>
        <v/>
      </c>
      <c r="G90" s="87" t="str">
        <f>IF(AND('Submission Template'!$AU$35=1,'Submission Template'!$C86&lt;&gt;""),IF(OR($AO90=1,$AO90=0),0,IF('Submission Template'!$C86="initial",$G89,IF('Submission Template'!O86="yes",MAX(($F90+'Submission Template'!BN86-('Submission Template'!K$27+0.25*$E90)),0),$G89))),"")</f>
        <v/>
      </c>
      <c r="H90" s="87" t="str">
        <f t="shared" si="10"/>
        <v/>
      </c>
      <c r="I90" s="88" t="str">
        <f t="shared" si="11"/>
        <v/>
      </c>
      <c r="J90" s="88" t="str">
        <f t="shared" si="12"/>
        <v/>
      </c>
      <c r="K90" s="89" t="str">
        <f>IF(G90&lt;&gt;"",IF($BA90=1,IF(AND(J90&lt;&gt;1,I90=1,D90&lt;='Submission Template'!K$27),1,0),K89),"")</f>
        <v/>
      </c>
      <c r="L90" s="84" t="str">
        <f>IF('Submission Template'!$AV$35=1,$AY90,"")</f>
        <v/>
      </c>
      <c r="M90" s="85" t="str">
        <f t="shared" si="1"/>
        <v/>
      </c>
      <c r="N90" s="186" t="str">
        <f>IF('Submission Template'!$AV$35=1,IF(AND('Submission Template'!T86="yes",'Submission Template'!BS86&lt;&gt;""),IF(AND('Submission Template'!$P$13="yes",$L90&gt;1),ROUND(AVERAGE(BE$38:BE90),2),ROUND(AVERAGE(BE$37:BE90),2)),""),"")</f>
        <v/>
      </c>
      <c r="O90" s="86" t="str">
        <f>IF('Submission Template'!$AV$35=1,IF($AP90&gt;1,IF(AND('Submission Template'!T86&lt;&gt;"no",'Submission Template'!BS86&lt;&gt;""),IF(AND('Submission Template'!$P$13="yes",$L90&gt;1),STDEV(BE$38:BE90),STDEV(BE$37:BE90)),""),""),"")</f>
        <v/>
      </c>
      <c r="P90" s="87" t="str">
        <f>IF('Submission Template'!$AV$35=1,IF('Submission Template'!BS86&lt;&gt;"",Q89,""),"")</f>
        <v/>
      </c>
      <c r="Q90" s="87" t="str">
        <f>IF(AND('Submission Template'!$AV$35=1,'Submission Template'!$C86&lt;&gt;""),IF(OR($AP90=1,$AP90=0),0,IF('Submission Template'!$C86="initial",$Q89,IF('Submission Template'!T86="yes",MAX(($P90+'Submission Template'!BS86-('Submission Template'!P$27+0.25*$O90)),0),$Q89))),"")</f>
        <v/>
      </c>
      <c r="R90" s="87" t="str">
        <f>IF(Q90&lt;&gt;"",IF(O90&lt;&gt;"",5*O90,R89),"")</f>
        <v/>
      </c>
      <c r="S90" s="88" t="str">
        <f>IF(Q90&lt;&gt;"",IF(OR(L90&gt;=$M90,S89=1),1,0),"")</f>
        <v/>
      </c>
      <c r="T90" s="88" t="str">
        <f>IF(Q90&lt;&gt;"",IF(AND(AND(Q89&gt;R89,Q90&gt;R90),L89&lt;&gt;L90),1,IF(T89=1,1,0)),"")</f>
        <v/>
      </c>
      <c r="U90" s="89" t="str">
        <f>IF(Q90&lt;&gt;"",IF($BB90=1,IF(AND(T90&lt;&gt;1,S90=1,N90&lt;='Submission Template'!P$27),1,0),U89),"")</f>
        <v/>
      </c>
      <c r="AF90" s="145"/>
      <c r="AG90" s="146" t="str">
        <f>IF(AND(OR('Submission Template'!O86="yes",'Submission Template'!T86="yes"),'Submission Template'!AB86="yes"),"Test cannot be invalid AND included in CumSum",IF(OR(AND($Q90&gt;$R90,$N90&lt;&gt;""),AND($G90&gt;H90,$D90&lt;&gt;"")),"Warning:  CumSum statistic exceeds the Action Limit.",""))</f>
        <v/>
      </c>
      <c r="AH90" s="19"/>
      <c r="AI90" s="19"/>
      <c r="AJ90" s="19"/>
      <c r="AK90" s="147"/>
      <c r="AL90" s="192"/>
      <c r="AM90" s="6"/>
      <c r="AN90" s="6"/>
      <c r="AO90" s="6" t="str">
        <f t="shared" si="9"/>
        <v/>
      </c>
      <c r="AP90" s="6" t="str">
        <f t="shared" si="9"/>
        <v/>
      </c>
      <c r="AQ90" s="24"/>
      <c r="AR90" s="26">
        <f>IF(AND('Submission Template'!BN86&lt;&gt;"",'Submission Template'!K$27&lt;&gt;"",'Submission Template'!O86&lt;&gt;""),1,0)</f>
        <v>0</v>
      </c>
      <c r="AS90" s="26">
        <f>IF(AND('Submission Template'!BS86&lt;&gt;"",'Submission Template'!P$27&lt;&gt;"",'Submission Template'!T86&lt;&gt;""),1,0)</f>
        <v>0</v>
      </c>
      <c r="AT90" s="26"/>
      <c r="AU90" s="26" t="str">
        <f t="shared" si="2"/>
        <v/>
      </c>
      <c r="AV90" s="26" t="str">
        <f t="shared" si="3"/>
        <v/>
      </c>
      <c r="AW90" s="26"/>
      <c r="AX90" s="26" t="str">
        <f>IF('Submission Template'!$C86&lt;&gt;"",IF('Submission Template'!BN86&lt;&gt;"",IF('Submission Template'!O86="yes",AX89+1,AX89),AX89),"")</f>
        <v/>
      </c>
      <c r="AY90" s="26" t="str">
        <f>IF('Submission Template'!$C86&lt;&gt;"",IF('Submission Template'!BS86&lt;&gt;"",IF('Submission Template'!T86="yes",AY89+1,AY89),AY89),"")</f>
        <v/>
      </c>
      <c r="AZ90" s="26"/>
      <c r="BA90" s="26" t="str">
        <f>IF('Submission Template'!BN86&lt;&gt;"",IF('Submission Template'!O86="yes",1,0),"")</f>
        <v/>
      </c>
      <c r="BB90" s="26" t="str">
        <f>IF('Submission Template'!BS86&lt;&gt;"",IF('Submission Template'!T86="yes",1,0),"")</f>
        <v/>
      </c>
      <c r="BC90" s="26"/>
      <c r="BD90" s="26" t="str">
        <f>IF(AND('Submission Template'!O86="yes",'Submission Template'!BN86&lt;&gt;""),'Submission Template'!BN86,"")</f>
        <v/>
      </c>
      <c r="BE90" s="26" t="str">
        <f>IF(AND('Submission Template'!T86="yes",'Submission Template'!BS86&lt;&gt;""),'Submission Template'!BS86,"")</f>
        <v/>
      </c>
      <c r="BF90" s="26"/>
      <c r="BG90" s="26"/>
      <c r="BH90" s="26"/>
      <c r="BI90" s="28"/>
      <c r="BJ90" s="26"/>
      <c r="BK90" s="42" t="str">
        <f>IF('Submission Template'!$AU$35=1,IF(AND('Submission Template'!O86="yes",$AO90&gt;1,'Submission Template'!BN86&lt;&gt;""),ROUND((($AU90*$E90)/($D90-'Submission Template'!K$27))^2+1,1),""),"")</f>
        <v/>
      </c>
      <c r="BL90" s="42" t="str">
        <f>IF('Submission Template'!$AV$35=1,IF(AND('Submission Template'!T86="yes",$AP90&gt;1,'Submission Template'!BS86&lt;&gt;""),ROUND((($AV90*$O90)/($N90-'Submission Template'!P$27))^2+1,1),""),"")</f>
        <v/>
      </c>
      <c r="BM90" s="57">
        <f t="shared" si="4"/>
        <v>5</v>
      </c>
      <c r="BN90" s="6"/>
      <c r="BO90" s="6"/>
      <c r="BP90" s="6"/>
      <c r="BQ90" s="6"/>
      <c r="BR90" s="6"/>
      <c r="BS90" s="6"/>
      <c r="BT90" s="6"/>
      <c r="BU90" s="6"/>
      <c r="BV90" s="6"/>
      <c r="BW90" s="6"/>
      <c r="BX90" s="6"/>
      <c r="BY90" s="6"/>
      <c r="BZ90" s="6"/>
      <c r="CA90" s="67"/>
      <c r="CB90" s="67"/>
      <c r="CC90" s="67"/>
      <c r="CD90" s="67"/>
      <c r="CE90" s="67"/>
      <c r="CF90" s="67">
        <f>IF(AND('Submission Template'!C112="final",'Submission Template'!AB112="yes"),1,0)</f>
        <v>0</v>
      </c>
      <c r="CG90" s="67" t="str">
        <f>IF(AND('Submission Template'!$C112="final",'Submission Template'!$O112="yes",'Submission Template'!$AB112&lt;&gt;"yes"),$D116,$CG89)</f>
        <v/>
      </c>
      <c r="CH90" s="67" t="str">
        <f>IF(AND('Submission Template'!$C112="final",'Submission Template'!$O112="yes",'Submission Template'!$AB112&lt;&gt;"yes"),$C116,$CH89)</f>
        <v/>
      </c>
      <c r="CI90" s="67" t="str">
        <f>IF(AND('Submission Template'!$C112="final",'Submission Template'!$T112="yes",'Submission Template'!$AB112&lt;&gt;"yes"),$N116,$CI89)</f>
        <v/>
      </c>
      <c r="CJ90" s="67" t="str">
        <f>IF(AND('Submission Template'!$C112="final",'Submission Template'!$T112="yes",'Submission Template'!$AB112&lt;&gt;"yes"),$M116,$CJ89)</f>
        <v/>
      </c>
      <c r="CK90" s="6"/>
      <c r="CL90" s="6"/>
    </row>
    <row r="91" spans="1:90" x14ac:dyDescent="0.2">
      <c r="A91" s="10"/>
      <c r="B91" s="84" t="str">
        <f>IF('Submission Template'!$AU$35=1,$AX91,"")</f>
        <v/>
      </c>
      <c r="C91" s="85" t="str">
        <f t="shared" si="0"/>
        <v/>
      </c>
      <c r="D91" s="186" t="str">
        <f>IF('Submission Template'!$AU$35=1,IF(AND('Submission Template'!O87="yes",'Submission Template'!BN87&lt;&gt;""),IF(AND('Submission Template'!$P$13="yes",$B91&gt;1),ROUND(AVERAGE(BD$38:BD91),2),ROUND(AVERAGE(BD$37:BD91),2)),""),"")</f>
        <v/>
      </c>
      <c r="E91" s="86" t="str">
        <f>IF('Submission Template'!$AU$35=1,IF($AO91&gt;1,IF(AND('Submission Template'!O87&lt;&gt;"no",'Submission Template'!BN87&lt;&gt;""),IF(AND('Submission Template'!$P$13="yes",$B91&gt;1),STDEV(BD$38:BD91),STDEV(BD$37:BD91)),""),""),"")</f>
        <v/>
      </c>
      <c r="F91" s="87" t="str">
        <f>IF('Submission Template'!$AU$35=1,IF('Submission Template'!BN87&lt;&gt;"",G90,""),"")</f>
        <v/>
      </c>
      <c r="G91" s="87" t="str">
        <f>IF(AND('Submission Template'!$AU$35=1,'Submission Template'!$C87&lt;&gt;""),IF(OR($AO91=1,$AO91=0),0,IF('Submission Template'!$C87="initial",$G90,IF('Submission Template'!O87="yes",MAX(($F91+'Submission Template'!BN87-('Submission Template'!K$27+0.25*$E91)),0),$G90))),"")</f>
        <v/>
      </c>
      <c r="H91" s="87" t="str">
        <f t="shared" si="10"/>
        <v/>
      </c>
      <c r="I91" s="88" t="str">
        <f t="shared" si="11"/>
        <v/>
      </c>
      <c r="J91" s="88" t="str">
        <f t="shared" si="12"/>
        <v/>
      </c>
      <c r="K91" s="89" t="str">
        <f>IF(G91&lt;&gt;"",IF($BA91=1,IF(AND(J91&lt;&gt;1,I91=1,D91&lt;='Submission Template'!K$27),1,0),K90),"")</f>
        <v/>
      </c>
      <c r="L91" s="84" t="str">
        <f>IF('Submission Template'!$AV$35=1,$AY91,"")</f>
        <v/>
      </c>
      <c r="M91" s="85" t="str">
        <f t="shared" si="1"/>
        <v/>
      </c>
      <c r="N91" s="186" t="str">
        <f>IF('Submission Template'!$AV$35=1,IF(AND('Submission Template'!T87="yes",'Submission Template'!BS87&lt;&gt;""),IF(AND('Submission Template'!$P$13="yes",$L91&gt;1),ROUND(AVERAGE(BE$38:BE91),2),ROUND(AVERAGE(BE$37:BE91),2)),""),"")</f>
        <v/>
      </c>
      <c r="O91" s="86" t="str">
        <f>IF('Submission Template'!$AV$35=1,IF($AP91&gt;1,IF(AND('Submission Template'!T87&lt;&gt;"no",'Submission Template'!BS87&lt;&gt;""),IF(AND('Submission Template'!$P$13="yes",$L91&gt;1),STDEV(BE$38:BE91),STDEV(BE$37:BE91)),""),""),"")</f>
        <v/>
      </c>
      <c r="P91" s="87" t="str">
        <f>IF('Submission Template'!$AV$35=1,IF('Submission Template'!BS87&lt;&gt;"",Q90,""),"")</f>
        <v/>
      </c>
      <c r="Q91" s="87" t="str">
        <f>IF(AND('Submission Template'!$AV$35=1,'Submission Template'!$C87&lt;&gt;""),IF(OR($AP91=1,$AP91=0),0,IF('Submission Template'!$C87="initial",$Q90,IF('Submission Template'!T87="yes",MAX(($P91+'Submission Template'!BS87-('Submission Template'!P$27+0.25*$O91)),0),$Q90))),"")</f>
        <v/>
      </c>
      <c r="R91" s="87" t="str">
        <f>IF(Q91&lt;&gt;"",IF(O91&lt;&gt;"",5*O91,R90),"")</f>
        <v/>
      </c>
      <c r="S91" s="88" t="str">
        <f>IF(Q91&lt;&gt;"",IF(OR(L91&gt;=$M91,S90=1),1,0),"")</f>
        <v/>
      </c>
      <c r="T91" s="88" t="str">
        <f>IF(Q91&lt;&gt;"",IF(AND(AND(Q90&gt;R90,Q91&gt;R91),L90&lt;&gt;L91),1,IF(T90=1,1,0)),"")</f>
        <v/>
      </c>
      <c r="U91" s="89" t="str">
        <f>IF(Q91&lt;&gt;"",IF($BB91=1,IF(AND(T91&lt;&gt;1,S91=1,N91&lt;='Submission Template'!P$27),1,0),U90),"")</f>
        <v/>
      </c>
      <c r="AF91" s="145"/>
      <c r="AG91" s="146" t="str">
        <f>IF(AND(OR('Submission Template'!O87="yes",'Submission Template'!T87="yes"),'Submission Template'!AB87="yes"),"Test cannot be invalid AND included in CumSum",IF(OR(AND($Q91&gt;$R91,$N91&lt;&gt;""),AND($G91&gt;H91,$D91&lt;&gt;"")),"Warning:  CumSum statistic exceeds the Action Limit.",""))</f>
        <v/>
      </c>
      <c r="AH91" s="19"/>
      <c r="AI91" s="19"/>
      <c r="AJ91" s="19"/>
      <c r="AK91" s="147"/>
      <c r="AL91" s="192"/>
      <c r="AM91" s="6"/>
      <c r="AN91" s="6"/>
      <c r="AO91" s="6" t="str">
        <f t="shared" si="9"/>
        <v/>
      </c>
      <c r="AP91" s="6" t="str">
        <f t="shared" si="9"/>
        <v/>
      </c>
      <c r="AQ91" s="24"/>
      <c r="AR91" s="26">
        <f>IF(AND('Submission Template'!BN87&lt;&gt;"",'Submission Template'!K$27&lt;&gt;"",'Submission Template'!O87&lt;&gt;""),1,0)</f>
        <v>0</v>
      </c>
      <c r="AS91" s="26">
        <f>IF(AND('Submission Template'!BS87&lt;&gt;"",'Submission Template'!P$27&lt;&gt;"",'Submission Template'!T87&lt;&gt;""),1,0)</f>
        <v>0</v>
      </c>
      <c r="AT91" s="26"/>
      <c r="AU91" s="26" t="str">
        <f t="shared" si="2"/>
        <v/>
      </c>
      <c r="AV91" s="26" t="str">
        <f t="shared" si="3"/>
        <v/>
      </c>
      <c r="AW91" s="26"/>
      <c r="AX91" s="26" t="str">
        <f>IF('Submission Template'!$C87&lt;&gt;"",IF('Submission Template'!BN87&lt;&gt;"",IF('Submission Template'!O87="yes",AX90+1,AX90),AX90),"")</f>
        <v/>
      </c>
      <c r="AY91" s="26" t="str">
        <f>IF('Submission Template'!$C87&lt;&gt;"",IF('Submission Template'!BS87&lt;&gt;"",IF('Submission Template'!T87="yes",AY90+1,AY90),AY90),"")</f>
        <v/>
      </c>
      <c r="AZ91" s="26"/>
      <c r="BA91" s="26" t="str">
        <f>IF('Submission Template'!BN87&lt;&gt;"",IF('Submission Template'!O87="yes",1,0),"")</f>
        <v/>
      </c>
      <c r="BB91" s="26" t="str">
        <f>IF('Submission Template'!BS87&lt;&gt;"",IF('Submission Template'!T87="yes",1,0),"")</f>
        <v/>
      </c>
      <c r="BC91" s="26"/>
      <c r="BD91" s="26" t="str">
        <f>IF(AND('Submission Template'!O87="yes",'Submission Template'!BN87&lt;&gt;""),'Submission Template'!BN87,"")</f>
        <v/>
      </c>
      <c r="BE91" s="26" t="str">
        <f>IF(AND('Submission Template'!T87="yes",'Submission Template'!BS87&lt;&gt;""),'Submission Template'!BS87,"")</f>
        <v/>
      </c>
      <c r="BF91" s="26"/>
      <c r="BG91" s="26"/>
      <c r="BH91" s="26"/>
      <c r="BI91" s="28"/>
      <c r="BJ91" s="26"/>
      <c r="BK91" s="42" t="str">
        <f>IF('Submission Template'!$AU$35=1,IF(AND('Submission Template'!O87="yes",$AO91&gt;1,'Submission Template'!BN87&lt;&gt;""),ROUND((($AU91*$E91)/($D91-'Submission Template'!K$27))^2+1,1),""),"")</f>
        <v/>
      </c>
      <c r="BL91" s="42" t="str">
        <f>IF('Submission Template'!$AV$35=1,IF(AND('Submission Template'!T87="yes",$AP91&gt;1,'Submission Template'!BS87&lt;&gt;""),ROUND((($AV91*$O91)/($N91-'Submission Template'!P$27))^2+1,1),""),"")</f>
        <v/>
      </c>
      <c r="BM91" s="57">
        <f t="shared" si="4"/>
        <v>5</v>
      </c>
      <c r="BN91" s="6"/>
      <c r="BO91" s="6"/>
      <c r="BP91" s="6"/>
      <c r="BQ91" s="6"/>
      <c r="BR91" s="6"/>
      <c r="BS91" s="6"/>
      <c r="BT91" s="6"/>
      <c r="BU91" s="6"/>
      <c r="BV91" s="6"/>
      <c r="BW91" s="6"/>
      <c r="BX91" s="6"/>
      <c r="BY91" s="6"/>
      <c r="BZ91" s="6"/>
      <c r="CA91" s="67"/>
      <c r="CB91" s="67"/>
      <c r="CC91" s="67"/>
      <c r="CD91" s="67"/>
      <c r="CE91" s="67"/>
      <c r="CF91" s="67">
        <f>IF(AND('Submission Template'!C113="final",'Submission Template'!AB113="yes"),1,0)</f>
        <v>0</v>
      </c>
      <c r="CG91" s="67" t="str">
        <f>IF(AND('Submission Template'!$C113="final",'Submission Template'!$O113="yes",'Submission Template'!$AB113&lt;&gt;"yes"),$D117,$CG90)</f>
        <v/>
      </c>
      <c r="CH91" s="67" t="str">
        <f>IF(AND('Submission Template'!$C113="final",'Submission Template'!$O113="yes",'Submission Template'!$AB113&lt;&gt;"yes"),$C117,$CH90)</f>
        <v/>
      </c>
      <c r="CI91" s="67" t="str">
        <f>IF(AND('Submission Template'!$C113="final",'Submission Template'!$T113="yes",'Submission Template'!$AB113&lt;&gt;"yes"),$N117,$CI90)</f>
        <v/>
      </c>
      <c r="CJ91" s="67" t="str">
        <f>IF(AND('Submission Template'!$C113="final",'Submission Template'!$T113="yes",'Submission Template'!$AB113&lt;&gt;"yes"),$M117,$CJ90)</f>
        <v/>
      </c>
      <c r="CK91" s="6"/>
      <c r="CL91" s="6"/>
    </row>
    <row r="92" spans="1:90" x14ac:dyDescent="0.2">
      <c r="A92" s="10"/>
      <c r="B92" s="84" t="str">
        <f>IF('Submission Template'!$AU$35=1,$AX92,"")</f>
        <v/>
      </c>
      <c r="C92" s="85" t="str">
        <f t="shared" si="0"/>
        <v/>
      </c>
      <c r="D92" s="186" t="str">
        <f>IF('Submission Template'!$AU$35=1,IF(AND('Submission Template'!O88="yes",'Submission Template'!BN88&lt;&gt;""),IF(AND('Submission Template'!$P$13="yes",$B92&gt;1),ROUND(AVERAGE(BD$38:BD92),2),ROUND(AVERAGE(BD$37:BD92),2)),""),"")</f>
        <v/>
      </c>
      <c r="E92" s="86" t="str">
        <f>IF('Submission Template'!$AU$35=1,IF($AO92&gt;1,IF(AND('Submission Template'!O88&lt;&gt;"no",'Submission Template'!BN88&lt;&gt;""),IF(AND('Submission Template'!$P$13="yes",$B92&gt;1),STDEV(BD$38:BD92),STDEV(BD$37:BD92)),""),""),"")</f>
        <v/>
      </c>
      <c r="F92" s="87" t="str">
        <f>IF('Submission Template'!$AU$35=1,IF('Submission Template'!BN88&lt;&gt;"",G91,""),"")</f>
        <v/>
      </c>
      <c r="G92" s="87" t="str">
        <f>IF(AND('Submission Template'!$AU$35=1,'Submission Template'!$C88&lt;&gt;""),IF(OR($AO92=1,$AO92=0),0,IF('Submission Template'!$C88="initial",$G91,IF('Submission Template'!O88="yes",MAX(($F92+'Submission Template'!BN88-('Submission Template'!K$27+0.25*$E92)),0),$G91))),"")</f>
        <v/>
      </c>
      <c r="H92" s="87" t="str">
        <f t="shared" si="10"/>
        <v/>
      </c>
      <c r="I92" s="88" t="str">
        <f t="shared" si="11"/>
        <v/>
      </c>
      <c r="J92" s="88" t="str">
        <f t="shared" si="12"/>
        <v/>
      </c>
      <c r="K92" s="89" t="str">
        <f>IF(G92&lt;&gt;"",IF($BA92=1,IF(AND(J92&lt;&gt;1,I92=1,D92&lt;='Submission Template'!K$27),1,0),K91),"")</f>
        <v/>
      </c>
      <c r="L92" s="84" t="str">
        <f>IF('Submission Template'!$AV$35=1,$AY92,"")</f>
        <v/>
      </c>
      <c r="M92" s="85" t="str">
        <f t="shared" si="1"/>
        <v/>
      </c>
      <c r="N92" s="186" t="str">
        <f>IF('Submission Template'!$AV$35=1,IF(AND('Submission Template'!T88="yes",'Submission Template'!BS88&lt;&gt;""),IF(AND('Submission Template'!$P$13="yes",$L92&gt;1),ROUND(AVERAGE(BE$38:BE92),2),ROUND(AVERAGE(BE$37:BE92),2)),""),"")</f>
        <v/>
      </c>
      <c r="O92" s="86" t="str">
        <f>IF('Submission Template'!$AV$35=1,IF($AP92&gt;1,IF(AND('Submission Template'!T88&lt;&gt;"no",'Submission Template'!BS88&lt;&gt;""),IF(AND('Submission Template'!$P$13="yes",$L92&gt;1),STDEV(BE$38:BE92),STDEV(BE$37:BE92)),""),""),"")</f>
        <v/>
      </c>
      <c r="P92" s="87" t="str">
        <f>IF('Submission Template'!$AV$35=1,IF('Submission Template'!BS88&lt;&gt;"",Q91,""),"")</f>
        <v/>
      </c>
      <c r="Q92" s="87" t="str">
        <f>IF(AND('Submission Template'!$AV$35=1,'Submission Template'!$C88&lt;&gt;""),IF(OR($AP92=1,$AP92=0),0,IF('Submission Template'!$C88="initial",$Q91,IF('Submission Template'!T88="yes",MAX(($P92+'Submission Template'!BS88-('Submission Template'!P$27+0.25*$O92)),0),$Q91))),"")</f>
        <v/>
      </c>
      <c r="R92" s="87" t="str">
        <f>IF(Q92&lt;&gt;"",IF(O92&lt;&gt;"",5*O92,R91),"")</f>
        <v/>
      </c>
      <c r="S92" s="88" t="str">
        <f>IF(Q92&lt;&gt;"",IF(OR(L92&gt;=$M92,S91=1),1,0),"")</f>
        <v/>
      </c>
      <c r="T92" s="88" t="str">
        <f>IF(Q92&lt;&gt;"",IF(AND(AND(Q91&gt;R91,Q92&gt;R92),L91&lt;&gt;L92),1,IF(T91=1,1,0)),"")</f>
        <v/>
      </c>
      <c r="U92" s="89" t="str">
        <f>IF(Q92&lt;&gt;"",IF($BB92=1,IF(AND(T92&lt;&gt;1,S92=1,N92&lt;='Submission Template'!P$27),1,0),U91),"")</f>
        <v/>
      </c>
      <c r="AF92" s="145"/>
      <c r="AG92" s="146" t="str">
        <f>IF(AND(OR('Submission Template'!O88="yes",'Submission Template'!T88="yes"),'Submission Template'!AB88="yes"),"Test cannot be invalid AND included in CumSum",IF(OR(AND($Q92&gt;$R92,$N92&lt;&gt;""),AND($G92&gt;H92,$D92&lt;&gt;"")),"Warning:  CumSum statistic exceeds the Action Limit.",""))</f>
        <v/>
      </c>
      <c r="AH92" s="19"/>
      <c r="AI92" s="19"/>
      <c r="AJ92" s="19"/>
      <c r="AK92" s="147"/>
      <c r="AL92" s="192"/>
      <c r="AM92" s="6"/>
      <c r="AN92" s="6"/>
      <c r="AO92" s="6" t="str">
        <f t="shared" si="9"/>
        <v/>
      </c>
      <c r="AP92" s="6" t="str">
        <f t="shared" si="9"/>
        <v/>
      </c>
      <c r="AQ92" s="24"/>
      <c r="AR92" s="26">
        <f>IF(AND('Submission Template'!BN88&lt;&gt;"",'Submission Template'!K$27&lt;&gt;"",'Submission Template'!O88&lt;&gt;""),1,0)</f>
        <v>0</v>
      </c>
      <c r="AS92" s="26">
        <f>IF(AND('Submission Template'!BS88&lt;&gt;"",'Submission Template'!P$27&lt;&gt;"",'Submission Template'!T88&lt;&gt;""),1,0)</f>
        <v>0</v>
      </c>
      <c r="AT92" s="26"/>
      <c r="AU92" s="26" t="str">
        <f t="shared" si="2"/>
        <v/>
      </c>
      <c r="AV92" s="26" t="str">
        <f t="shared" si="3"/>
        <v/>
      </c>
      <c r="AW92" s="26"/>
      <c r="AX92" s="26" t="str">
        <f>IF('Submission Template'!$C88&lt;&gt;"",IF('Submission Template'!BN88&lt;&gt;"",IF('Submission Template'!O88="yes",AX91+1,AX91),AX91),"")</f>
        <v/>
      </c>
      <c r="AY92" s="26" t="str">
        <f>IF('Submission Template'!$C88&lt;&gt;"",IF('Submission Template'!BS88&lt;&gt;"",IF('Submission Template'!T88="yes",AY91+1,AY91),AY91),"")</f>
        <v/>
      </c>
      <c r="AZ92" s="26"/>
      <c r="BA92" s="26" t="str">
        <f>IF('Submission Template'!BN88&lt;&gt;"",IF('Submission Template'!O88="yes",1,0),"")</f>
        <v/>
      </c>
      <c r="BB92" s="26" t="str">
        <f>IF('Submission Template'!BS88&lt;&gt;"",IF('Submission Template'!T88="yes",1,0),"")</f>
        <v/>
      </c>
      <c r="BC92" s="26"/>
      <c r="BD92" s="26" t="str">
        <f>IF(AND('Submission Template'!O88="yes",'Submission Template'!BN88&lt;&gt;""),'Submission Template'!BN88,"")</f>
        <v/>
      </c>
      <c r="BE92" s="26" t="str">
        <f>IF(AND('Submission Template'!T88="yes",'Submission Template'!BS88&lt;&gt;""),'Submission Template'!BS88,"")</f>
        <v/>
      </c>
      <c r="BF92" s="26"/>
      <c r="BG92" s="26"/>
      <c r="BH92" s="26"/>
      <c r="BI92" s="28"/>
      <c r="BJ92" s="26"/>
      <c r="BK92" s="42" t="str">
        <f>IF('Submission Template'!$AU$35=1,IF(AND('Submission Template'!O88="yes",$AO92&gt;1,'Submission Template'!BN88&lt;&gt;""),ROUND((($AU92*$E92)/($D92-'Submission Template'!K$27))^2+1,1),""),"")</f>
        <v/>
      </c>
      <c r="BL92" s="42" t="str">
        <f>IF('Submission Template'!$AV$35=1,IF(AND('Submission Template'!T88="yes",$AP92&gt;1,'Submission Template'!BS88&lt;&gt;""),ROUND((($AV92*$O92)/($N92-'Submission Template'!P$27))^2+1,1),""),"")</f>
        <v/>
      </c>
      <c r="BM92" s="57">
        <f t="shared" si="4"/>
        <v>5</v>
      </c>
      <c r="BN92" s="6"/>
      <c r="BO92" s="6"/>
      <c r="BP92" s="6"/>
      <c r="BQ92" s="6"/>
      <c r="BR92" s="6"/>
      <c r="BS92" s="6"/>
      <c r="BT92" s="6"/>
      <c r="BU92" s="6"/>
      <c r="BV92" s="6"/>
      <c r="BW92" s="6"/>
      <c r="BX92" s="6"/>
      <c r="BY92" s="6"/>
      <c r="BZ92" s="6"/>
      <c r="CA92" s="67"/>
      <c r="CB92" s="67"/>
      <c r="CC92" s="67"/>
      <c r="CD92" s="67"/>
      <c r="CE92" s="67"/>
      <c r="CF92" s="67">
        <f>IF(AND('Submission Template'!C114="final",'Submission Template'!AB114="yes"),1,0)</f>
        <v>0</v>
      </c>
      <c r="CG92" s="67" t="str">
        <f>IF(AND('Submission Template'!$C114="final",'Submission Template'!$O114="yes",'Submission Template'!$AB114&lt;&gt;"yes"),$D118,$CG91)</f>
        <v/>
      </c>
      <c r="CH92" s="67" t="str">
        <f>IF(AND('Submission Template'!$C114="final",'Submission Template'!$O114="yes",'Submission Template'!$AB114&lt;&gt;"yes"),$C118,$CH91)</f>
        <v/>
      </c>
      <c r="CI92" s="67" t="str">
        <f>IF(AND('Submission Template'!$C114="final",'Submission Template'!$T114="yes",'Submission Template'!$AB114&lt;&gt;"yes"),$N118,$CI91)</f>
        <v/>
      </c>
      <c r="CJ92" s="67" t="str">
        <f>IF(AND('Submission Template'!$C114="final",'Submission Template'!$T114="yes",'Submission Template'!$AB114&lt;&gt;"yes"),$M118,$CJ91)</f>
        <v/>
      </c>
      <c r="CK92" s="6"/>
      <c r="CL92" s="6"/>
    </row>
    <row r="93" spans="1:90" x14ac:dyDescent="0.2">
      <c r="A93" s="10"/>
      <c r="B93" s="84" t="str">
        <f>IF('Submission Template'!$AU$35=1,$AX93,"")</f>
        <v/>
      </c>
      <c r="C93" s="85" t="str">
        <f t="shared" si="0"/>
        <v/>
      </c>
      <c r="D93" s="186" t="str">
        <f>IF('Submission Template'!$AU$35=1,IF(AND('Submission Template'!O89="yes",'Submission Template'!BN89&lt;&gt;""),IF(AND('Submission Template'!$P$13="yes",$B93&gt;1),ROUND(AVERAGE(BD$38:BD93),2),ROUND(AVERAGE(BD$37:BD93),2)),""),"")</f>
        <v/>
      </c>
      <c r="E93" s="86" t="str">
        <f>IF('Submission Template'!$AU$35=1,IF($AO93&gt;1,IF(AND('Submission Template'!O89&lt;&gt;"no",'Submission Template'!BN89&lt;&gt;""),IF(AND('Submission Template'!$P$13="yes",$B93&gt;1),STDEV(BD$38:BD93),STDEV(BD$37:BD93)),""),""),"")</f>
        <v/>
      </c>
      <c r="F93" s="87" t="str">
        <f>IF('Submission Template'!$AU$35=1,IF('Submission Template'!BN89&lt;&gt;"",G92,""),"")</f>
        <v/>
      </c>
      <c r="G93" s="87" t="str">
        <f>IF(AND('Submission Template'!$AU$35=1,'Submission Template'!$C89&lt;&gt;""),IF(OR($AO93=1,$AO93=0),0,IF('Submission Template'!$C89="initial",$G92,IF('Submission Template'!O89="yes",MAX(($F93+'Submission Template'!BN89-('Submission Template'!K$27+0.25*$E93)),0),$G92))),"")</f>
        <v/>
      </c>
      <c r="H93" s="87" t="str">
        <f t="shared" si="10"/>
        <v/>
      </c>
      <c r="I93" s="88" t="str">
        <f t="shared" si="11"/>
        <v/>
      </c>
      <c r="J93" s="88" t="str">
        <f t="shared" si="12"/>
        <v/>
      </c>
      <c r="K93" s="89" t="str">
        <f>IF(G93&lt;&gt;"",IF($BA93=1,IF(AND(J93&lt;&gt;1,I93=1,D93&lt;='Submission Template'!K$27),1,0),K92),"")</f>
        <v/>
      </c>
      <c r="L93" s="84" t="str">
        <f>IF('Submission Template'!$AV$35=1,$AY93,"")</f>
        <v/>
      </c>
      <c r="M93" s="85" t="str">
        <f t="shared" si="1"/>
        <v/>
      </c>
      <c r="N93" s="186" t="str">
        <f>IF('Submission Template'!$AV$35=1,IF(AND('Submission Template'!T89="yes",'Submission Template'!BS89&lt;&gt;""),IF(AND('Submission Template'!$P$13="yes",$L93&gt;1),ROUND(AVERAGE(BE$38:BE93),2),ROUND(AVERAGE(BE$37:BE93),2)),""),"")</f>
        <v/>
      </c>
      <c r="O93" s="86" t="str">
        <f>IF('Submission Template'!$AV$35=1,IF($AP93&gt;1,IF(AND('Submission Template'!T89&lt;&gt;"no",'Submission Template'!BS89&lt;&gt;""),IF(AND('Submission Template'!$P$13="yes",$L93&gt;1),STDEV(BE$38:BE93),STDEV(BE$37:BE93)),""),""),"")</f>
        <v/>
      </c>
      <c r="P93" s="87" t="str">
        <f>IF('Submission Template'!$AV$35=1,IF('Submission Template'!BS89&lt;&gt;"",Q92,""),"")</f>
        <v/>
      </c>
      <c r="Q93" s="87" t="str">
        <f>IF(AND('Submission Template'!$AV$35=1,'Submission Template'!$C89&lt;&gt;""),IF(OR($AP93=1,$AP93=0),0,IF('Submission Template'!$C89="initial",$Q92,IF('Submission Template'!T89="yes",MAX(($P93+'Submission Template'!BS89-('Submission Template'!P$27+0.25*$O93)),0),$Q92))),"")</f>
        <v/>
      </c>
      <c r="R93" s="87" t="str">
        <f>IF(Q93&lt;&gt;"",IF(O93&lt;&gt;"",5*O93,R92),"")</f>
        <v/>
      </c>
      <c r="S93" s="88" t="str">
        <f>IF(Q93&lt;&gt;"",IF(OR(L93&gt;=$M93,S92=1),1,0),"")</f>
        <v/>
      </c>
      <c r="T93" s="88" t="str">
        <f>IF(Q93&lt;&gt;"",IF(AND(AND(Q92&gt;R92,Q93&gt;R93),L92&lt;&gt;L93),1,IF(T92=1,1,0)),"")</f>
        <v/>
      </c>
      <c r="U93" s="89" t="str">
        <f>IF(Q93&lt;&gt;"",IF($BB93=1,IF(AND(T93&lt;&gt;1,S93=1,N93&lt;='Submission Template'!P$27),1,0),U92),"")</f>
        <v/>
      </c>
      <c r="AF93" s="145"/>
      <c r="AG93" s="146" t="str">
        <f>IF(AND(OR('Submission Template'!O89="yes",'Submission Template'!T89="yes"),'Submission Template'!AB89="yes"),"Test cannot be invalid AND included in CumSum",IF(OR(AND($Q93&gt;$R93,$N93&lt;&gt;""),AND($G93&gt;H93,$D93&lt;&gt;"")),"Warning:  CumSum statistic exceeds the Action Limit.",""))</f>
        <v/>
      </c>
      <c r="AH93" s="19"/>
      <c r="AI93" s="19"/>
      <c r="AJ93" s="19"/>
      <c r="AK93" s="147"/>
      <c r="AL93" s="192"/>
      <c r="AM93" s="6"/>
      <c r="AN93" s="6"/>
      <c r="AO93" s="6" t="str">
        <f t="shared" si="9"/>
        <v/>
      </c>
      <c r="AP93" s="6" t="str">
        <f t="shared" si="9"/>
        <v/>
      </c>
      <c r="AQ93" s="24"/>
      <c r="AR93" s="26">
        <f>IF(AND('Submission Template'!BN89&lt;&gt;"",'Submission Template'!K$27&lt;&gt;"",'Submission Template'!O89&lt;&gt;""),1,0)</f>
        <v>0</v>
      </c>
      <c r="AS93" s="26">
        <f>IF(AND('Submission Template'!BS89&lt;&gt;"",'Submission Template'!P$27&lt;&gt;"",'Submission Template'!T89&lt;&gt;""),1,0)</f>
        <v>0</v>
      </c>
      <c r="AT93" s="26"/>
      <c r="AU93" s="26" t="str">
        <f t="shared" si="2"/>
        <v/>
      </c>
      <c r="AV93" s="26" t="str">
        <f t="shared" si="3"/>
        <v/>
      </c>
      <c r="AW93" s="26"/>
      <c r="AX93" s="26" t="str">
        <f>IF('Submission Template'!$C89&lt;&gt;"",IF('Submission Template'!BN89&lt;&gt;"",IF('Submission Template'!O89="yes",AX92+1,AX92),AX92),"")</f>
        <v/>
      </c>
      <c r="AY93" s="26" t="str">
        <f>IF('Submission Template'!$C89&lt;&gt;"",IF('Submission Template'!BS89&lt;&gt;"",IF('Submission Template'!T89="yes",AY92+1,AY92),AY92),"")</f>
        <v/>
      </c>
      <c r="AZ93" s="26"/>
      <c r="BA93" s="26" t="str">
        <f>IF('Submission Template'!BN89&lt;&gt;"",IF('Submission Template'!O89="yes",1,0),"")</f>
        <v/>
      </c>
      <c r="BB93" s="26" t="str">
        <f>IF('Submission Template'!BS89&lt;&gt;"",IF('Submission Template'!T89="yes",1,0),"")</f>
        <v/>
      </c>
      <c r="BC93" s="26"/>
      <c r="BD93" s="26" t="str">
        <f>IF(AND('Submission Template'!O89="yes",'Submission Template'!BN89&lt;&gt;""),'Submission Template'!BN89,"")</f>
        <v/>
      </c>
      <c r="BE93" s="26" t="str">
        <f>IF(AND('Submission Template'!T89="yes",'Submission Template'!BS89&lt;&gt;""),'Submission Template'!BS89,"")</f>
        <v/>
      </c>
      <c r="BF93" s="26"/>
      <c r="BG93" s="26"/>
      <c r="BH93" s="26"/>
      <c r="BI93" s="28"/>
      <c r="BJ93" s="26"/>
      <c r="BK93" s="42" t="str">
        <f>IF('Submission Template'!$AU$35=1,IF(AND('Submission Template'!O89="yes",$AO93&gt;1,'Submission Template'!BN89&lt;&gt;""),ROUND((($AU93*$E93)/($D93-'Submission Template'!K$27))^2+1,1),""),"")</f>
        <v/>
      </c>
      <c r="BL93" s="42" t="str">
        <f>IF('Submission Template'!$AV$35=1,IF(AND('Submission Template'!T89="yes",$AP93&gt;1,'Submission Template'!BS89&lt;&gt;""),ROUND((($AV93*$O93)/($N93-'Submission Template'!P$27))^2+1,1),""),"")</f>
        <v/>
      </c>
      <c r="BM93" s="57">
        <f t="shared" si="4"/>
        <v>5</v>
      </c>
      <c r="BN93" s="6"/>
      <c r="BO93" s="6"/>
      <c r="BP93" s="6"/>
      <c r="BQ93" s="6"/>
      <c r="BR93" s="6"/>
      <c r="BS93" s="6"/>
      <c r="BT93" s="6"/>
      <c r="BU93" s="6"/>
      <c r="BV93" s="6"/>
      <c r="BW93" s="6"/>
      <c r="BX93" s="6"/>
      <c r="BY93" s="6"/>
      <c r="BZ93" s="6"/>
      <c r="CA93" s="67"/>
      <c r="CB93" s="67"/>
      <c r="CC93" s="67"/>
      <c r="CD93" s="67"/>
      <c r="CE93" s="67"/>
      <c r="CF93" s="67">
        <f>IF(AND('Submission Template'!C115="final",'Submission Template'!AB115="yes"),1,0)</f>
        <v>0</v>
      </c>
      <c r="CG93" s="67" t="str">
        <f>IF(AND('Submission Template'!$C115="final",'Submission Template'!$O115="yes",'Submission Template'!$AB115&lt;&gt;"yes"),$D119,$CG92)</f>
        <v/>
      </c>
      <c r="CH93" s="67" t="str">
        <f>IF(AND('Submission Template'!$C115="final",'Submission Template'!$O115="yes",'Submission Template'!$AB115&lt;&gt;"yes"),$C119,$CH92)</f>
        <v/>
      </c>
      <c r="CI93" s="67" t="str">
        <f>IF(AND('Submission Template'!$C115="final",'Submission Template'!$T115="yes",'Submission Template'!$AB115&lt;&gt;"yes"),$N119,$CI92)</f>
        <v/>
      </c>
      <c r="CJ93" s="67" t="str">
        <f>IF(AND('Submission Template'!$C115="final",'Submission Template'!$T115="yes",'Submission Template'!$AB115&lt;&gt;"yes"),$M119,$CJ92)</f>
        <v/>
      </c>
      <c r="CK93" s="6"/>
      <c r="CL93" s="6"/>
    </row>
    <row r="94" spans="1:90" x14ac:dyDescent="0.2">
      <c r="A94" s="10"/>
      <c r="B94" s="84" t="str">
        <f>IF('Submission Template'!$AU$35=1,$AX94,"")</f>
        <v/>
      </c>
      <c r="C94" s="85" t="str">
        <f t="shared" si="0"/>
        <v/>
      </c>
      <c r="D94" s="186" t="str">
        <f>IF('Submission Template'!$AU$35=1,IF(AND('Submission Template'!O90="yes",'Submission Template'!BN90&lt;&gt;""),IF(AND('Submission Template'!$P$13="yes",$B94&gt;1),ROUND(AVERAGE(BD$38:BD94),2),ROUND(AVERAGE(BD$37:BD94),2)),""),"")</f>
        <v/>
      </c>
      <c r="E94" s="86" t="str">
        <f>IF('Submission Template'!$AU$35=1,IF($AO94&gt;1,IF(AND('Submission Template'!O90&lt;&gt;"no",'Submission Template'!BN90&lt;&gt;""),IF(AND('Submission Template'!$P$13="yes",$B94&gt;1),STDEV(BD$38:BD94),STDEV(BD$37:BD94)),""),""),"")</f>
        <v/>
      </c>
      <c r="F94" s="87" t="str">
        <f>IF('Submission Template'!$AU$35=1,IF('Submission Template'!BN90&lt;&gt;"",G93,""),"")</f>
        <v/>
      </c>
      <c r="G94" s="87" t="str">
        <f>IF(AND('Submission Template'!$AU$35=1,'Submission Template'!$C90&lt;&gt;""),IF(OR($AO94=1,$AO94=0),0,IF('Submission Template'!$C90="initial",$G93,IF('Submission Template'!O90="yes",MAX(($F94+'Submission Template'!BN90-('Submission Template'!K$27+0.25*$E94)),0),$G93))),"")</f>
        <v/>
      </c>
      <c r="H94" s="87" t="str">
        <f t="shared" si="10"/>
        <v/>
      </c>
      <c r="I94" s="88" t="str">
        <f t="shared" si="11"/>
        <v/>
      </c>
      <c r="J94" s="88" t="str">
        <f t="shared" si="12"/>
        <v/>
      </c>
      <c r="K94" s="89" t="str">
        <f>IF(G94&lt;&gt;"",IF($BA94=1,IF(AND(J94&lt;&gt;1,I94=1,D94&lt;='Submission Template'!K$27),1,0),K93),"")</f>
        <v/>
      </c>
      <c r="L94" s="84" t="str">
        <f>IF('Submission Template'!$AV$35=1,$AY94,"")</f>
        <v/>
      </c>
      <c r="M94" s="85" t="str">
        <f t="shared" si="1"/>
        <v/>
      </c>
      <c r="N94" s="186" t="str">
        <f>IF('Submission Template'!$AV$35=1,IF(AND('Submission Template'!T90="yes",'Submission Template'!BS90&lt;&gt;""),IF(AND('Submission Template'!$P$13="yes",$L94&gt;1),ROUND(AVERAGE(BE$38:BE94),2),ROUND(AVERAGE(BE$37:BE94),2)),""),"")</f>
        <v/>
      </c>
      <c r="O94" s="86" t="str">
        <f>IF('Submission Template'!$AV$35=1,IF($AP94&gt;1,IF(AND('Submission Template'!T90&lt;&gt;"no",'Submission Template'!BS90&lt;&gt;""),IF(AND('Submission Template'!$P$13="yes",$L94&gt;1),STDEV(BE$38:BE94),STDEV(BE$37:BE94)),""),""),"")</f>
        <v/>
      </c>
      <c r="P94" s="87" t="str">
        <f>IF('Submission Template'!$AV$35=1,IF('Submission Template'!BS90&lt;&gt;"",Q93,""),"")</f>
        <v/>
      </c>
      <c r="Q94" s="87" t="str">
        <f>IF(AND('Submission Template'!$AV$35=1,'Submission Template'!$C90&lt;&gt;""),IF(OR($AP94=1,$AP94=0),0,IF('Submission Template'!$C90="initial",$Q93,IF('Submission Template'!T90="yes",MAX(($P94+'Submission Template'!BS90-('Submission Template'!P$27+0.25*$O94)),0),$Q93))),"")</f>
        <v/>
      </c>
      <c r="R94" s="87" t="str">
        <f>IF(Q94&lt;&gt;"",IF(O94&lt;&gt;"",5*O94,R93),"")</f>
        <v/>
      </c>
      <c r="S94" s="88" t="str">
        <f>IF(Q94&lt;&gt;"",IF(OR(L94&gt;=$M94,S93=1),1,0),"")</f>
        <v/>
      </c>
      <c r="T94" s="88" t="str">
        <f>IF(Q94&lt;&gt;"",IF(AND(AND(Q93&gt;R93,Q94&gt;R94),L93&lt;&gt;L94),1,IF(T93=1,1,0)),"")</f>
        <v/>
      </c>
      <c r="U94" s="89" t="str">
        <f>IF(Q94&lt;&gt;"",IF($BB94=1,IF(AND(T94&lt;&gt;1,S94=1,N94&lt;='Submission Template'!P$27),1,0),U93),"")</f>
        <v/>
      </c>
      <c r="AF94" s="145"/>
      <c r="AG94" s="146" t="str">
        <f>IF(AND(OR('Submission Template'!O90="yes",'Submission Template'!T90="yes"),'Submission Template'!AB90="yes"),"Test cannot be invalid AND included in CumSum",IF(OR(AND($Q94&gt;$R94,$N94&lt;&gt;""),AND($G94&gt;H94,$D94&lt;&gt;"")),"Warning:  CumSum statistic exceeds the Action Limit.",""))</f>
        <v/>
      </c>
      <c r="AH94" s="19"/>
      <c r="AI94" s="19"/>
      <c r="AJ94" s="19"/>
      <c r="AK94" s="147"/>
      <c r="AL94" s="192"/>
      <c r="AM94" s="6"/>
      <c r="AN94" s="6"/>
      <c r="AO94" s="6" t="str">
        <f t="shared" si="9"/>
        <v/>
      </c>
      <c r="AP94" s="6" t="str">
        <f t="shared" si="9"/>
        <v/>
      </c>
      <c r="AQ94" s="24"/>
      <c r="AR94" s="26">
        <f>IF(AND('Submission Template'!BN90&lt;&gt;"",'Submission Template'!K$27&lt;&gt;"",'Submission Template'!O90&lt;&gt;""),1,0)</f>
        <v>0</v>
      </c>
      <c r="AS94" s="26">
        <f>IF(AND('Submission Template'!BS90&lt;&gt;"",'Submission Template'!P$27&lt;&gt;"",'Submission Template'!T90&lt;&gt;""),1,0)</f>
        <v>0</v>
      </c>
      <c r="AT94" s="26"/>
      <c r="AU94" s="26" t="str">
        <f t="shared" si="2"/>
        <v/>
      </c>
      <c r="AV94" s="26" t="str">
        <f t="shared" si="3"/>
        <v/>
      </c>
      <c r="AW94" s="26"/>
      <c r="AX94" s="26" t="str">
        <f>IF('Submission Template'!$C90&lt;&gt;"",IF('Submission Template'!BN90&lt;&gt;"",IF('Submission Template'!O90="yes",AX93+1,AX93),AX93),"")</f>
        <v/>
      </c>
      <c r="AY94" s="26" t="str">
        <f>IF('Submission Template'!$C90&lt;&gt;"",IF('Submission Template'!BS90&lt;&gt;"",IF('Submission Template'!T90="yes",AY93+1,AY93),AY93),"")</f>
        <v/>
      </c>
      <c r="AZ94" s="26"/>
      <c r="BA94" s="26" t="str">
        <f>IF('Submission Template'!BN90&lt;&gt;"",IF('Submission Template'!O90="yes",1,0),"")</f>
        <v/>
      </c>
      <c r="BB94" s="26" t="str">
        <f>IF('Submission Template'!BS90&lt;&gt;"",IF('Submission Template'!T90="yes",1,0),"")</f>
        <v/>
      </c>
      <c r="BC94" s="26"/>
      <c r="BD94" s="26" t="str">
        <f>IF(AND('Submission Template'!O90="yes",'Submission Template'!BN90&lt;&gt;""),'Submission Template'!BN90,"")</f>
        <v/>
      </c>
      <c r="BE94" s="26" t="str">
        <f>IF(AND('Submission Template'!T90="yes",'Submission Template'!BS90&lt;&gt;""),'Submission Template'!BS90,"")</f>
        <v/>
      </c>
      <c r="BF94" s="26"/>
      <c r="BG94" s="26"/>
      <c r="BH94" s="26"/>
      <c r="BI94" s="28"/>
      <c r="BJ94" s="26"/>
      <c r="BK94" s="42" t="str">
        <f>IF('Submission Template'!$AU$35=1,IF(AND('Submission Template'!O90="yes",$AO94&gt;1,'Submission Template'!BN90&lt;&gt;""),ROUND((($AU94*$E94)/($D94-'Submission Template'!K$27))^2+1,1),""),"")</f>
        <v/>
      </c>
      <c r="BL94" s="42" t="str">
        <f>IF('Submission Template'!$AV$35=1,IF(AND('Submission Template'!T90="yes",$AP94&gt;1,'Submission Template'!BS90&lt;&gt;""),ROUND((($AV94*$O94)/($N94-'Submission Template'!P$27))^2+1,1),""),"")</f>
        <v/>
      </c>
      <c r="BM94" s="57">
        <f t="shared" si="4"/>
        <v>5</v>
      </c>
      <c r="BN94" s="6"/>
      <c r="BO94" s="6"/>
      <c r="BP94" s="6"/>
      <c r="BQ94" s="6"/>
      <c r="BR94" s="6"/>
      <c r="BS94" s="6"/>
      <c r="BT94" s="6"/>
      <c r="BU94" s="6"/>
      <c r="BV94" s="6"/>
      <c r="BW94" s="6"/>
      <c r="BX94" s="6"/>
      <c r="BY94" s="6"/>
      <c r="BZ94" s="6"/>
      <c r="CA94" s="67"/>
      <c r="CB94" s="67"/>
      <c r="CC94" s="67"/>
      <c r="CD94" s="67"/>
      <c r="CE94" s="67"/>
      <c r="CF94" s="67">
        <f>IF(AND('Submission Template'!C116="final",'Submission Template'!AB116="yes"),1,0)</f>
        <v>0</v>
      </c>
      <c r="CG94" s="67" t="str">
        <f>IF(AND('Submission Template'!$C116="final",'Submission Template'!$O116="yes",'Submission Template'!$AB116&lt;&gt;"yes"),$D120,$CG93)</f>
        <v/>
      </c>
      <c r="CH94" s="67" t="str">
        <f>IF(AND('Submission Template'!$C116="final",'Submission Template'!$O116="yes",'Submission Template'!$AB116&lt;&gt;"yes"),$C120,$CH93)</f>
        <v/>
      </c>
      <c r="CI94" s="67" t="str">
        <f>IF(AND('Submission Template'!$C116="final",'Submission Template'!$T116="yes",'Submission Template'!$AB116&lt;&gt;"yes"),$N120,$CI93)</f>
        <v/>
      </c>
      <c r="CJ94" s="67" t="str">
        <f>IF(AND('Submission Template'!$C116="final",'Submission Template'!$T116="yes",'Submission Template'!$AB116&lt;&gt;"yes"),$M120,$CJ93)</f>
        <v/>
      </c>
      <c r="CK94" s="6"/>
      <c r="CL94" s="6"/>
    </row>
    <row r="95" spans="1:90" x14ac:dyDescent="0.2">
      <c r="A95" s="10"/>
      <c r="B95" s="84" t="str">
        <f>IF('Submission Template'!$AU$35=1,$AX95,"")</f>
        <v/>
      </c>
      <c r="C95" s="85" t="str">
        <f t="shared" si="0"/>
        <v/>
      </c>
      <c r="D95" s="186" t="str">
        <f>IF('Submission Template'!$AU$35=1,IF(AND('Submission Template'!O91="yes",'Submission Template'!BN91&lt;&gt;""),IF(AND('Submission Template'!$P$13="yes",$B95&gt;1),ROUND(AVERAGE(BD$38:BD95),2),ROUND(AVERAGE(BD$37:BD95),2)),""),"")</f>
        <v/>
      </c>
      <c r="E95" s="86" t="str">
        <f>IF('Submission Template'!$AU$35=1,IF($AO95&gt;1,IF(AND('Submission Template'!O91&lt;&gt;"no",'Submission Template'!BN91&lt;&gt;""),IF(AND('Submission Template'!$P$13="yes",$B95&gt;1),STDEV(BD$38:BD95),STDEV(BD$37:BD95)),""),""),"")</f>
        <v/>
      </c>
      <c r="F95" s="87" t="str">
        <f>IF('Submission Template'!$AU$35=1,IF('Submission Template'!BN91&lt;&gt;"",G94,""),"")</f>
        <v/>
      </c>
      <c r="G95" s="87" t="str">
        <f>IF(AND('Submission Template'!$AU$35=1,'Submission Template'!$C91&lt;&gt;""),IF(OR($AO95=1,$AO95=0),0,IF('Submission Template'!$C91="initial",$G94,IF('Submission Template'!O91="yes",MAX(($F95+'Submission Template'!BN91-('Submission Template'!K$27+0.25*$E95)),0),$G94))),"")</f>
        <v/>
      </c>
      <c r="H95" s="87" t="str">
        <f t="shared" si="10"/>
        <v/>
      </c>
      <c r="I95" s="88" t="str">
        <f t="shared" si="11"/>
        <v/>
      </c>
      <c r="J95" s="88" t="str">
        <f t="shared" si="12"/>
        <v/>
      </c>
      <c r="K95" s="89" t="str">
        <f>IF(G95&lt;&gt;"",IF($BA95=1,IF(AND(J95&lt;&gt;1,I95=1,D95&lt;='Submission Template'!K$27),1,0),K94),"")</f>
        <v/>
      </c>
      <c r="L95" s="84" t="str">
        <f>IF('Submission Template'!$AV$35=1,$AY95,"")</f>
        <v/>
      </c>
      <c r="M95" s="85" t="str">
        <f t="shared" si="1"/>
        <v/>
      </c>
      <c r="N95" s="186" t="str">
        <f>IF('Submission Template'!$AV$35=1,IF(AND('Submission Template'!T91="yes",'Submission Template'!BS91&lt;&gt;""),IF(AND('Submission Template'!$P$13="yes",$L95&gt;1),ROUND(AVERAGE(BE$38:BE95),2),ROUND(AVERAGE(BE$37:BE95),2)),""),"")</f>
        <v/>
      </c>
      <c r="O95" s="86" t="str">
        <f>IF('Submission Template'!$AV$35=1,IF($AP95&gt;1,IF(AND('Submission Template'!T91&lt;&gt;"no",'Submission Template'!BS91&lt;&gt;""),IF(AND('Submission Template'!$P$13="yes",$L95&gt;1),STDEV(BE$38:BE95),STDEV(BE$37:BE95)),""),""),"")</f>
        <v/>
      </c>
      <c r="P95" s="87" t="str">
        <f>IF('Submission Template'!$AV$35=1,IF('Submission Template'!BS91&lt;&gt;"",Q94,""),"")</f>
        <v/>
      </c>
      <c r="Q95" s="87" t="str">
        <f>IF(AND('Submission Template'!$AV$35=1,'Submission Template'!$C91&lt;&gt;""),IF(OR($AP95=1,$AP95=0),0,IF('Submission Template'!$C91="initial",$Q94,IF('Submission Template'!T91="yes",MAX(($P95+'Submission Template'!BS91-('Submission Template'!P$27+0.25*$O95)),0),$Q94))),"")</f>
        <v/>
      </c>
      <c r="R95" s="87" t="str">
        <f t="shared" ref="R95:R126" si="13">IF(Q95&lt;&gt;"",IF(O95&lt;&gt;"",5*O95,R94),"")</f>
        <v/>
      </c>
      <c r="S95" s="88" t="str">
        <f t="shared" ref="S95:S126" si="14">IF(Q95&lt;&gt;"",IF(OR(L95&gt;=$M95,S94=1),1,0),"")</f>
        <v/>
      </c>
      <c r="T95" s="88" t="str">
        <f t="shared" ref="T95:T126" si="15">IF(Q95&lt;&gt;"",IF(AND(AND(Q94&gt;R94,Q95&gt;R95),L94&lt;&gt;L95),1,IF(T94=1,1,0)),"")</f>
        <v/>
      </c>
      <c r="U95" s="89" t="str">
        <f>IF(Q95&lt;&gt;"",IF($BB95=1,IF(AND(T95&lt;&gt;1,S95=1,N95&lt;='Submission Template'!P$27),1,0),U94),"")</f>
        <v/>
      </c>
      <c r="AF95" s="145"/>
      <c r="AG95" s="146" t="str">
        <f>IF(AND(OR('Submission Template'!O91="yes",'Submission Template'!T91="yes"),'Submission Template'!AB91="yes"),"Test cannot be invalid AND included in CumSum",IF(OR(AND($Q95&gt;$R95,$N95&lt;&gt;""),AND($G95&gt;H95,$D95&lt;&gt;"")),"Warning:  CumSum statistic exceeds the Action Limit.",""))</f>
        <v/>
      </c>
      <c r="AH95" s="19"/>
      <c r="AI95" s="19"/>
      <c r="AJ95" s="19"/>
      <c r="AK95" s="147"/>
      <c r="AL95" s="192"/>
      <c r="AM95" s="6"/>
      <c r="AN95" s="6"/>
      <c r="AO95" s="6" t="str">
        <f t="shared" si="9"/>
        <v/>
      </c>
      <c r="AP95" s="6" t="str">
        <f t="shared" si="9"/>
        <v/>
      </c>
      <c r="AQ95" s="24"/>
      <c r="AR95" s="26">
        <f>IF(AND('Submission Template'!BN91&lt;&gt;"",'Submission Template'!K$27&lt;&gt;"",'Submission Template'!O91&lt;&gt;""),1,0)</f>
        <v>0</v>
      </c>
      <c r="AS95" s="26">
        <f>IF(AND('Submission Template'!BS91&lt;&gt;"",'Submission Template'!P$27&lt;&gt;"",'Submission Template'!T91&lt;&gt;""),1,0)</f>
        <v>0</v>
      </c>
      <c r="AT95" s="26"/>
      <c r="AU95" s="26" t="str">
        <f t="shared" si="2"/>
        <v/>
      </c>
      <c r="AV95" s="26" t="str">
        <f t="shared" si="3"/>
        <v/>
      </c>
      <c r="AW95" s="26"/>
      <c r="AX95" s="26" t="str">
        <f>IF('Submission Template'!$C91&lt;&gt;"",IF('Submission Template'!BN91&lt;&gt;"",IF('Submission Template'!O91="yes",AX94+1,AX94),AX94),"")</f>
        <v/>
      </c>
      <c r="AY95" s="26" t="str">
        <f>IF('Submission Template'!$C91&lt;&gt;"",IF('Submission Template'!BS91&lt;&gt;"",IF('Submission Template'!T91="yes",AY94+1,AY94),AY94),"")</f>
        <v/>
      </c>
      <c r="AZ95" s="26"/>
      <c r="BA95" s="26" t="str">
        <f>IF('Submission Template'!BN91&lt;&gt;"",IF('Submission Template'!O91="yes",1,0),"")</f>
        <v/>
      </c>
      <c r="BB95" s="26" t="str">
        <f>IF('Submission Template'!BS91&lt;&gt;"",IF('Submission Template'!T91="yes",1,0),"")</f>
        <v/>
      </c>
      <c r="BC95" s="26"/>
      <c r="BD95" s="26" t="str">
        <f>IF(AND('Submission Template'!O91="yes",'Submission Template'!BN91&lt;&gt;""),'Submission Template'!BN91,"")</f>
        <v/>
      </c>
      <c r="BE95" s="26" t="str">
        <f>IF(AND('Submission Template'!T91="yes",'Submission Template'!BS91&lt;&gt;""),'Submission Template'!BS91,"")</f>
        <v/>
      </c>
      <c r="BF95" s="26"/>
      <c r="BG95" s="26"/>
      <c r="BH95" s="26"/>
      <c r="BI95" s="28"/>
      <c r="BJ95" s="26"/>
      <c r="BK95" s="42" t="str">
        <f>IF('Submission Template'!$AU$35=1,IF(AND('Submission Template'!O91="yes",$AO95&gt;1,'Submission Template'!BN91&lt;&gt;""),ROUND((($AU95*$E95)/($D95-'Submission Template'!K$27))^2+1,1),""),"")</f>
        <v/>
      </c>
      <c r="BL95" s="42" t="str">
        <f>IF('Submission Template'!$AV$35=1,IF(AND('Submission Template'!T91="yes",$AP95&gt;1,'Submission Template'!BS91&lt;&gt;""),ROUND((($AV95*$O95)/($N95-'Submission Template'!P$27))^2+1,1),""),"")</f>
        <v/>
      </c>
      <c r="BM95" s="57">
        <f t="shared" si="4"/>
        <v>5</v>
      </c>
      <c r="BN95" s="6"/>
      <c r="BO95" s="6"/>
      <c r="BP95" s="6"/>
      <c r="BQ95" s="6"/>
      <c r="BR95" s="6"/>
      <c r="BS95" s="6"/>
      <c r="BT95" s="6"/>
      <c r="BU95" s="6"/>
      <c r="BV95" s="6"/>
      <c r="BW95" s="6"/>
      <c r="BX95" s="6"/>
      <c r="BY95" s="6"/>
      <c r="BZ95" s="6"/>
      <c r="CA95" s="67"/>
      <c r="CB95" s="67"/>
      <c r="CC95" s="67"/>
      <c r="CD95" s="67"/>
      <c r="CE95" s="67"/>
      <c r="CF95" s="67">
        <f>IF(AND('Submission Template'!C117="final",'Submission Template'!AB117="yes"),1,0)</f>
        <v>0</v>
      </c>
      <c r="CG95" s="67" t="str">
        <f>IF(AND('Submission Template'!$C117="final",'Submission Template'!$O117="yes",'Submission Template'!$AB117&lt;&gt;"yes"),$D121,$CG94)</f>
        <v/>
      </c>
      <c r="CH95" s="67" t="str">
        <f>IF(AND('Submission Template'!$C117="final",'Submission Template'!$O117="yes",'Submission Template'!$AB117&lt;&gt;"yes"),$C121,$CH94)</f>
        <v/>
      </c>
      <c r="CI95" s="67" t="str">
        <f>IF(AND('Submission Template'!$C117="final",'Submission Template'!$T117="yes",'Submission Template'!$AB117&lt;&gt;"yes"),$N121,$CI94)</f>
        <v/>
      </c>
      <c r="CJ95" s="67" t="str">
        <f>IF(AND('Submission Template'!$C117="final",'Submission Template'!$T117="yes",'Submission Template'!$AB117&lt;&gt;"yes"),$M121,$CJ94)</f>
        <v/>
      </c>
      <c r="CK95" s="6"/>
      <c r="CL95" s="6"/>
    </row>
    <row r="96" spans="1:90" x14ac:dyDescent="0.2">
      <c r="A96" s="10"/>
      <c r="B96" s="84" t="str">
        <f>IF('Submission Template'!$AU$35=1,$AX96,"")</f>
        <v/>
      </c>
      <c r="C96" s="85" t="str">
        <f t="shared" si="0"/>
        <v/>
      </c>
      <c r="D96" s="186" t="str">
        <f>IF('Submission Template'!$AU$35=1,IF(AND('Submission Template'!O92="yes",'Submission Template'!BN92&lt;&gt;""),IF(AND('Submission Template'!$P$13="yes",$B96&gt;1),ROUND(AVERAGE(BD$38:BD96),2),ROUND(AVERAGE(BD$37:BD96),2)),""),"")</f>
        <v/>
      </c>
      <c r="E96" s="86" t="str">
        <f>IF('Submission Template'!$AU$35=1,IF($AO96&gt;1,IF(AND('Submission Template'!O92&lt;&gt;"no",'Submission Template'!BN92&lt;&gt;""),IF(AND('Submission Template'!$P$13="yes",$B96&gt;1),STDEV(BD$38:BD96),STDEV(BD$37:BD96)),""),""),"")</f>
        <v/>
      </c>
      <c r="F96" s="87" t="str">
        <f>IF('Submission Template'!$AU$35=1,IF('Submission Template'!BN92&lt;&gt;"",G95,""),"")</f>
        <v/>
      </c>
      <c r="G96" s="87" t="str">
        <f>IF(AND('Submission Template'!$AU$35=1,'Submission Template'!$C92&lt;&gt;""),IF(OR($AO96=1,$AO96=0),0,IF('Submission Template'!$C92="initial",$G95,IF('Submission Template'!O92="yes",MAX(($F96+'Submission Template'!BN92-('Submission Template'!K$27+0.25*$E96)),0),$G95))),"")</f>
        <v/>
      </c>
      <c r="H96" s="87" t="str">
        <f t="shared" si="10"/>
        <v/>
      </c>
      <c r="I96" s="88" t="str">
        <f t="shared" si="11"/>
        <v/>
      </c>
      <c r="J96" s="88" t="str">
        <f t="shared" si="12"/>
        <v/>
      </c>
      <c r="K96" s="89" t="str">
        <f>IF(G96&lt;&gt;"",IF($BA96=1,IF(AND(J96&lt;&gt;1,I96=1,D96&lt;='Submission Template'!K$27),1,0),K95),"")</f>
        <v/>
      </c>
      <c r="L96" s="84" t="str">
        <f>IF('Submission Template'!$AV$35=1,$AY96,"")</f>
        <v/>
      </c>
      <c r="M96" s="85" t="str">
        <f t="shared" si="1"/>
        <v/>
      </c>
      <c r="N96" s="186" t="str">
        <f>IF('Submission Template'!$AV$35=1,IF(AND('Submission Template'!T92="yes",'Submission Template'!BS92&lt;&gt;""),IF(AND('Submission Template'!$P$13="yes",$L96&gt;1),ROUND(AVERAGE(BE$38:BE96),2),ROUND(AVERAGE(BE$37:BE96),2)),""),"")</f>
        <v/>
      </c>
      <c r="O96" s="86" t="str">
        <f>IF('Submission Template'!$AV$35=1,IF($AP96&gt;1,IF(AND('Submission Template'!T92&lt;&gt;"no",'Submission Template'!BS92&lt;&gt;""),IF(AND('Submission Template'!$P$13="yes",$L96&gt;1),STDEV(BE$38:BE96),STDEV(BE$37:BE96)),""),""),"")</f>
        <v/>
      </c>
      <c r="P96" s="87" t="str">
        <f>IF('Submission Template'!$AV$35=1,IF('Submission Template'!BS92&lt;&gt;"",Q95,""),"")</f>
        <v/>
      </c>
      <c r="Q96" s="87" t="str">
        <f>IF(AND('Submission Template'!$AV$35=1,'Submission Template'!$C92&lt;&gt;""),IF(OR($AP96=1,$AP96=0),0,IF('Submission Template'!$C92="initial",$Q95,IF('Submission Template'!T92="yes",MAX(($P96+'Submission Template'!BS92-('Submission Template'!P$27+0.25*$O96)),0),$Q95))),"")</f>
        <v/>
      </c>
      <c r="R96" s="87" t="str">
        <f t="shared" si="13"/>
        <v/>
      </c>
      <c r="S96" s="88" t="str">
        <f t="shared" si="14"/>
        <v/>
      </c>
      <c r="T96" s="88" t="str">
        <f t="shared" si="15"/>
        <v/>
      </c>
      <c r="U96" s="89" t="str">
        <f>IF(Q96&lt;&gt;"",IF($BB96=1,IF(AND(T96&lt;&gt;1,S96=1,N96&lt;='Submission Template'!P$27),1,0),U95),"")</f>
        <v/>
      </c>
      <c r="AF96" s="145"/>
      <c r="AG96" s="146" t="str">
        <f>IF(AND(OR('Submission Template'!O92="yes",'Submission Template'!T92="yes"),'Submission Template'!AB92="yes"),"Test cannot be invalid AND included in CumSum",IF(OR(AND($Q96&gt;$R96,$N96&lt;&gt;""),AND($G96&gt;H96,$D96&lt;&gt;"")),"Warning:  CumSum statistic exceeds the Action Limit.",""))</f>
        <v/>
      </c>
      <c r="AH96" s="19"/>
      <c r="AI96" s="19"/>
      <c r="AJ96" s="19"/>
      <c r="AK96" s="147"/>
      <c r="AL96" s="192"/>
      <c r="AM96" s="6"/>
      <c r="AN96" s="6"/>
      <c r="AO96" s="6" t="str">
        <f t="shared" si="9"/>
        <v/>
      </c>
      <c r="AP96" s="6" t="str">
        <f t="shared" si="9"/>
        <v/>
      </c>
      <c r="AQ96" s="24"/>
      <c r="AR96" s="26">
        <f>IF(AND('Submission Template'!BN92&lt;&gt;"",'Submission Template'!K$27&lt;&gt;"",'Submission Template'!O92&lt;&gt;""),1,0)</f>
        <v>0</v>
      </c>
      <c r="AS96" s="26">
        <f>IF(AND('Submission Template'!BS92&lt;&gt;"",'Submission Template'!P$27&lt;&gt;"",'Submission Template'!T92&lt;&gt;""),1,0)</f>
        <v>0</v>
      </c>
      <c r="AT96" s="26"/>
      <c r="AU96" s="26" t="str">
        <f t="shared" si="2"/>
        <v/>
      </c>
      <c r="AV96" s="26" t="str">
        <f t="shared" si="3"/>
        <v/>
      </c>
      <c r="AW96" s="26"/>
      <c r="AX96" s="26" t="str">
        <f>IF('Submission Template'!$C92&lt;&gt;"",IF('Submission Template'!BN92&lt;&gt;"",IF('Submission Template'!O92="yes",AX95+1,AX95),AX95),"")</f>
        <v/>
      </c>
      <c r="AY96" s="26" t="str">
        <f>IF('Submission Template'!$C92&lt;&gt;"",IF('Submission Template'!BS92&lt;&gt;"",IF('Submission Template'!T92="yes",AY95+1,AY95),AY95),"")</f>
        <v/>
      </c>
      <c r="AZ96" s="26"/>
      <c r="BA96" s="26" t="str">
        <f>IF('Submission Template'!BN92&lt;&gt;"",IF('Submission Template'!O92="yes",1,0),"")</f>
        <v/>
      </c>
      <c r="BB96" s="26" t="str">
        <f>IF('Submission Template'!BS92&lt;&gt;"",IF('Submission Template'!T92="yes",1,0),"")</f>
        <v/>
      </c>
      <c r="BC96" s="26"/>
      <c r="BD96" s="26" t="str">
        <f>IF(AND('Submission Template'!O92="yes",'Submission Template'!BN92&lt;&gt;""),'Submission Template'!BN92,"")</f>
        <v/>
      </c>
      <c r="BE96" s="26" t="str">
        <f>IF(AND('Submission Template'!T92="yes",'Submission Template'!BS92&lt;&gt;""),'Submission Template'!BS92,"")</f>
        <v/>
      </c>
      <c r="BF96" s="26"/>
      <c r="BG96" s="26"/>
      <c r="BH96" s="26"/>
      <c r="BI96" s="28"/>
      <c r="BJ96" s="26"/>
      <c r="BK96" s="42" t="str">
        <f>IF('Submission Template'!$AU$35=1,IF(AND('Submission Template'!O92="yes",$AO96&gt;1,'Submission Template'!BN92&lt;&gt;""),ROUND((($AU96*$E96)/($D96-'Submission Template'!K$27))^2+1,1),""),"")</f>
        <v/>
      </c>
      <c r="BL96" s="42" t="str">
        <f>IF('Submission Template'!$AV$35=1,IF(AND('Submission Template'!T92="yes",$AP96&gt;1,'Submission Template'!BS92&lt;&gt;""),ROUND((($AV96*$O96)/($N96-'Submission Template'!P$27))^2+1,1),""),"")</f>
        <v/>
      </c>
      <c r="BM96" s="57">
        <f t="shared" si="4"/>
        <v>5</v>
      </c>
      <c r="BN96" s="6"/>
      <c r="BO96" s="6"/>
      <c r="BP96" s="6"/>
      <c r="BQ96" s="6"/>
      <c r="BR96" s="6"/>
      <c r="BS96" s="6"/>
      <c r="BT96" s="6"/>
      <c r="BU96" s="6"/>
      <c r="BV96" s="6"/>
      <c r="BW96" s="6"/>
      <c r="BX96" s="6"/>
      <c r="BY96" s="6"/>
      <c r="BZ96" s="6"/>
      <c r="CA96" s="67"/>
      <c r="CB96" s="67"/>
      <c r="CC96" s="67"/>
      <c r="CD96" s="67"/>
      <c r="CE96" s="67"/>
      <c r="CF96" s="67">
        <f>IF(AND('Submission Template'!C118="final",'Submission Template'!AB118="yes"),1,0)</f>
        <v>0</v>
      </c>
      <c r="CG96" s="67" t="str">
        <f>IF(AND('Submission Template'!$C118="final",'Submission Template'!$O118="yes",'Submission Template'!$AB118&lt;&gt;"yes"),$D122,$CG95)</f>
        <v/>
      </c>
      <c r="CH96" s="67" t="str">
        <f>IF(AND('Submission Template'!$C118="final",'Submission Template'!$O118="yes",'Submission Template'!$AB118&lt;&gt;"yes"),$C122,$CH95)</f>
        <v/>
      </c>
      <c r="CI96" s="67" t="str">
        <f>IF(AND('Submission Template'!$C118="final",'Submission Template'!$T118="yes",'Submission Template'!$AB118&lt;&gt;"yes"),$N122,$CI95)</f>
        <v/>
      </c>
      <c r="CJ96" s="67" t="str">
        <f>IF(AND('Submission Template'!$C118="final",'Submission Template'!$T118="yes",'Submission Template'!$AB118&lt;&gt;"yes"),$M122,$CJ95)</f>
        <v/>
      </c>
      <c r="CK96" s="6"/>
      <c r="CL96" s="6"/>
    </row>
    <row r="97" spans="1:90" x14ac:dyDescent="0.2">
      <c r="A97" s="10"/>
      <c r="B97" s="84" t="str">
        <f>IF('Submission Template'!$AU$35=1,$AX97,"")</f>
        <v/>
      </c>
      <c r="C97" s="85" t="str">
        <f t="shared" si="0"/>
        <v/>
      </c>
      <c r="D97" s="186" t="str">
        <f>IF('Submission Template'!$AU$35=1,IF(AND('Submission Template'!O93="yes",'Submission Template'!BN93&lt;&gt;""),IF(AND('Submission Template'!$P$13="yes",$B97&gt;1),ROUND(AVERAGE(BD$38:BD97),2),ROUND(AVERAGE(BD$37:BD97),2)),""),"")</f>
        <v/>
      </c>
      <c r="E97" s="86" t="str">
        <f>IF('Submission Template'!$AU$35=1,IF($AO97&gt;1,IF(AND('Submission Template'!O93&lt;&gt;"no",'Submission Template'!BN93&lt;&gt;""),IF(AND('Submission Template'!$P$13="yes",$B97&gt;1),STDEV(BD$38:BD97),STDEV(BD$37:BD97)),""),""),"")</f>
        <v/>
      </c>
      <c r="F97" s="87" t="str">
        <f>IF('Submission Template'!$AU$35=1,IF('Submission Template'!BN93&lt;&gt;"",G96,""),"")</f>
        <v/>
      </c>
      <c r="G97" s="87" t="str">
        <f>IF(AND('Submission Template'!$AU$35=1,'Submission Template'!$C93&lt;&gt;""),IF(OR($AO97=1,$AO97=0),0,IF('Submission Template'!$C93="initial",$G96,IF('Submission Template'!O93="yes",MAX(($F97+'Submission Template'!BN93-('Submission Template'!K$27+0.25*$E97)),0),$G96))),"")</f>
        <v/>
      </c>
      <c r="H97" s="87" t="str">
        <f t="shared" si="10"/>
        <v/>
      </c>
      <c r="I97" s="88" t="str">
        <f t="shared" si="11"/>
        <v/>
      </c>
      <c r="J97" s="88" t="str">
        <f t="shared" si="12"/>
        <v/>
      </c>
      <c r="K97" s="89" t="str">
        <f>IF(G97&lt;&gt;"",IF($BA97=1,IF(AND(J97&lt;&gt;1,I97=1,D97&lt;='Submission Template'!K$27),1,0),K96),"")</f>
        <v/>
      </c>
      <c r="L97" s="84" t="str">
        <f>IF('Submission Template'!$AV$35=1,$AY97,"")</f>
        <v/>
      </c>
      <c r="M97" s="85" t="str">
        <f t="shared" si="1"/>
        <v/>
      </c>
      <c r="N97" s="186" t="str">
        <f>IF('Submission Template'!$AV$35=1,IF(AND('Submission Template'!T93="yes",'Submission Template'!BS93&lt;&gt;""),IF(AND('Submission Template'!$P$13="yes",$L97&gt;1),ROUND(AVERAGE(BE$38:BE97),2),ROUND(AVERAGE(BE$37:BE97),2)),""),"")</f>
        <v/>
      </c>
      <c r="O97" s="86" t="str">
        <f>IF('Submission Template'!$AV$35=1,IF($AP97&gt;1,IF(AND('Submission Template'!T93&lt;&gt;"no",'Submission Template'!BS93&lt;&gt;""),IF(AND('Submission Template'!$P$13="yes",$L97&gt;1),STDEV(BE$38:BE97),STDEV(BE$37:BE97)),""),""),"")</f>
        <v/>
      </c>
      <c r="P97" s="87" t="str">
        <f>IF('Submission Template'!$AV$35=1,IF('Submission Template'!BS93&lt;&gt;"",Q96,""),"")</f>
        <v/>
      </c>
      <c r="Q97" s="87" t="str">
        <f>IF(AND('Submission Template'!$AV$35=1,'Submission Template'!$C93&lt;&gt;""),IF(OR($AP97=1,$AP97=0),0,IF('Submission Template'!$C93="initial",$Q96,IF('Submission Template'!T93="yes",MAX(($P97+'Submission Template'!BS93-('Submission Template'!P$27+0.25*$O97)),0),$Q96))),"")</f>
        <v/>
      </c>
      <c r="R97" s="87" t="str">
        <f t="shared" si="13"/>
        <v/>
      </c>
      <c r="S97" s="88" t="str">
        <f t="shared" si="14"/>
        <v/>
      </c>
      <c r="T97" s="88" t="str">
        <f t="shared" si="15"/>
        <v/>
      </c>
      <c r="U97" s="89" t="str">
        <f>IF(Q97&lt;&gt;"",IF($BB97=1,IF(AND(T97&lt;&gt;1,S97=1,N97&lt;='Submission Template'!P$27),1,0),U96),"")</f>
        <v/>
      </c>
      <c r="AF97" s="145"/>
      <c r="AG97" s="146" t="str">
        <f>IF(AND(OR('Submission Template'!O93="yes",'Submission Template'!T93="yes"),'Submission Template'!AB93="yes"),"Test cannot be invalid AND included in CumSum",IF(OR(AND($Q97&gt;$R97,$N97&lt;&gt;""),AND($G97&gt;H97,$D97&lt;&gt;"")),"Warning:  CumSum statistic exceeds the Action Limit.",""))</f>
        <v/>
      </c>
      <c r="AH97" s="19"/>
      <c r="AI97" s="19"/>
      <c r="AJ97" s="19"/>
      <c r="AK97" s="147"/>
      <c r="AL97" s="192"/>
      <c r="AM97" s="6"/>
      <c r="AN97" s="6"/>
      <c r="AO97" s="6" t="str">
        <f t="shared" si="9"/>
        <v/>
      </c>
      <c r="AP97" s="6" t="str">
        <f t="shared" si="9"/>
        <v/>
      </c>
      <c r="AQ97" s="24"/>
      <c r="AR97" s="26">
        <f>IF(AND('Submission Template'!BN93&lt;&gt;"",'Submission Template'!K$27&lt;&gt;"",'Submission Template'!O93&lt;&gt;""),1,0)</f>
        <v>0</v>
      </c>
      <c r="AS97" s="26">
        <f>IF(AND('Submission Template'!BS93&lt;&gt;"",'Submission Template'!P$27&lt;&gt;"",'Submission Template'!T93&lt;&gt;""),1,0)</f>
        <v>0</v>
      </c>
      <c r="AT97" s="26"/>
      <c r="AU97" s="26" t="str">
        <f t="shared" si="2"/>
        <v/>
      </c>
      <c r="AV97" s="26" t="str">
        <f t="shared" si="3"/>
        <v/>
      </c>
      <c r="AW97" s="26"/>
      <c r="AX97" s="26" t="str">
        <f>IF('Submission Template'!$C93&lt;&gt;"",IF('Submission Template'!BN93&lt;&gt;"",IF('Submission Template'!O93="yes",AX96+1,AX96),AX96),"")</f>
        <v/>
      </c>
      <c r="AY97" s="26" t="str">
        <f>IF('Submission Template'!$C93&lt;&gt;"",IF('Submission Template'!BS93&lt;&gt;"",IF('Submission Template'!T93="yes",AY96+1,AY96),AY96),"")</f>
        <v/>
      </c>
      <c r="AZ97" s="26"/>
      <c r="BA97" s="26" t="str">
        <f>IF('Submission Template'!BN93&lt;&gt;"",IF('Submission Template'!O93="yes",1,0),"")</f>
        <v/>
      </c>
      <c r="BB97" s="26" t="str">
        <f>IF('Submission Template'!BS93&lt;&gt;"",IF('Submission Template'!T93="yes",1,0),"")</f>
        <v/>
      </c>
      <c r="BC97" s="26"/>
      <c r="BD97" s="26" t="str">
        <f>IF(AND('Submission Template'!O93="yes",'Submission Template'!BN93&lt;&gt;""),'Submission Template'!BN93,"")</f>
        <v/>
      </c>
      <c r="BE97" s="26" t="str">
        <f>IF(AND('Submission Template'!T93="yes",'Submission Template'!BS93&lt;&gt;""),'Submission Template'!BS93,"")</f>
        <v/>
      </c>
      <c r="BF97" s="26"/>
      <c r="BG97" s="26"/>
      <c r="BH97" s="26"/>
      <c r="BI97" s="28"/>
      <c r="BJ97" s="26"/>
      <c r="BK97" s="42" t="str">
        <f>IF('Submission Template'!$AU$35=1,IF(AND('Submission Template'!O93="yes",$AO97&gt;1,'Submission Template'!BN93&lt;&gt;""),ROUND((($AU97*$E97)/($D97-'Submission Template'!K$27))^2+1,1),""),"")</f>
        <v/>
      </c>
      <c r="BL97" s="42" t="str">
        <f>IF('Submission Template'!$AV$35=1,IF(AND('Submission Template'!T93="yes",$AP97&gt;1,'Submission Template'!BS93&lt;&gt;""),ROUND((($AV97*$O97)/($N97-'Submission Template'!P$27))^2+1,1),""),"")</f>
        <v/>
      </c>
      <c r="BM97" s="57">
        <f t="shared" si="4"/>
        <v>5</v>
      </c>
      <c r="BN97" s="6"/>
      <c r="BO97" s="6"/>
      <c r="BP97" s="6"/>
      <c r="BQ97" s="6"/>
      <c r="BR97" s="6"/>
      <c r="BS97" s="6"/>
      <c r="BT97" s="6"/>
      <c r="BU97" s="6"/>
      <c r="BV97" s="6"/>
      <c r="BW97" s="6"/>
      <c r="BX97" s="6"/>
      <c r="BY97" s="6"/>
      <c r="BZ97" s="6"/>
      <c r="CA97" s="67"/>
      <c r="CB97" s="67"/>
      <c r="CC97" s="67"/>
      <c r="CD97" s="67"/>
      <c r="CE97" s="67"/>
      <c r="CF97" s="67">
        <f>IF(AND('Submission Template'!C119="final",'Submission Template'!AB119="yes"),1,0)</f>
        <v>0</v>
      </c>
      <c r="CG97" s="67" t="str">
        <f>IF(AND('Submission Template'!$C119="final",'Submission Template'!$O119="yes",'Submission Template'!$AB119&lt;&gt;"yes"),$D123,$CG96)</f>
        <v/>
      </c>
      <c r="CH97" s="67" t="str">
        <f>IF(AND('Submission Template'!$C119="final",'Submission Template'!$O119="yes",'Submission Template'!$AB119&lt;&gt;"yes"),$C123,$CH96)</f>
        <v/>
      </c>
      <c r="CI97" s="67" t="str">
        <f>IF(AND('Submission Template'!$C119="final",'Submission Template'!$T119="yes",'Submission Template'!$AB119&lt;&gt;"yes"),$N123,$CI96)</f>
        <v/>
      </c>
      <c r="CJ97" s="67" t="str">
        <f>IF(AND('Submission Template'!$C119="final",'Submission Template'!$T119="yes",'Submission Template'!$AB119&lt;&gt;"yes"),$M123,$CJ96)</f>
        <v/>
      </c>
      <c r="CK97" s="6"/>
      <c r="CL97" s="6"/>
    </row>
    <row r="98" spans="1:90" x14ac:dyDescent="0.2">
      <c r="A98" s="10"/>
      <c r="B98" s="84" t="str">
        <f>IF('Submission Template'!$AU$35=1,$AX98,"")</f>
        <v/>
      </c>
      <c r="C98" s="85" t="str">
        <f t="shared" si="0"/>
        <v/>
      </c>
      <c r="D98" s="186" t="str">
        <f>IF('Submission Template'!$AU$35=1,IF(AND('Submission Template'!O94="yes",'Submission Template'!BN94&lt;&gt;""),IF(AND('Submission Template'!$P$13="yes",$B98&gt;1),ROUND(AVERAGE(BD$38:BD98),2),ROUND(AVERAGE(BD$37:BD98),2)),""),"")</f>
        <v/>
      </c>
      <c r="E98" s="86" t="str">
        <f>IF('Submission Template'!$AU$35=1,IF($AO98&gt;1,IF(AND('Submission Template'!O94&lt;&gt;"no",'Submission Template'!BN94&lt;&gt;""),IF(AND('Submission Template'!$P$13="yes",$B98&gt;1),STDEV(BD$38:BD98),STDEV(BD$37:BD98)),""),""),"")</f>
        <v/>
      </c>
      <c r="F98" s="87" t="str">
        <f>IF('Submission Template'!$AU$35=1,IF('Submission Template'!BN94&lt;&gt;"",G97,""),"")</f>
        <v/>
      </c>
      <c r="G98" s="87" t="str">
        <f>IF(AND('Submission Template'!$AU$35=1,'Submission Template'!$C94&lt;&gt;""),IF(OR($AO98=1,$AO98=0),0,IF('Submission Template'!$C94="initial",$G97,IF('Submission Template'!O94="yes",MAX(($F98+'Submission Template'!BN94-('Submission Template'!K$27+0.25*$E98)),0),$G97))),"")</f>
        <v/>
      </c>
      <c r="H98" s="87" t="str">
        <f t="shared" si="10"/>
        <v/>
      </c>
      <c r="I98" s="88" t="str">
        <f t="shared" si="11"/>
        <v/>
      </c>
      <c r="J98" s="88" t="str">
        <f t="shared" si="12"/>
        <v/>
      </c>
      <c r="K98" s="89" t="str">
        <f>IF(G98&lt;&gt;"",IF($BA98=1,IF(AND(J98&lt;&gt;1,I98=1,D98&lt;='Submission Template'!K$27),1,0),K97),"")</f>
        <v/>
      </c>
      <c r="L98" s="84" t="str">
        <f>IF('Submission Template'!$AV$35=1,$AY98,"")</f>
        <v/>
      </c>
      <c r="M98" s="85" t="str">
        <f t="shared" si="1"/>
        <v/>
      </c>
      <c r="N98" s="186" t="str">
        <f>IF('Submission Template'!$AV$35=1,IF(AND('Submission Template'!T94="yes",'Submission Template'!BS94&lt;&gt;""),IF(AND('Submission Template'!$P$13="yes",$L98&gt;1),ROUND(AVERAGE(BE$38:BE98),2),ROUND(AVERAGE(BE$37:BE98),2)),""),"")</f>
        <v/>
      </c>
      <c r="O98" s="86" t="str">
        <f>IF('Submission Template'!$AV$35=1,IF($AP98&gt;1,IF(AND('Submission Template'!T94&lt;&gt;"no",'Submission Template'!BS94&lt;&gt;""),IF(AND('Submission Template'!$P$13="yes",$L98&gt;1),STDEV(BE$38:BE98),STDEV(BE$37:BE98)),""),""),"")</f>
        <v/>
      </c>
      <c r="P98" s="87" t="str">
        <f>IF('Submission Template'!$AV$35=1,IF('Submission Template'!BS94&lt;&gt;"",Q97,""),"")</f>
        <v/>
      </c>
      <c r="Q98" s="87" t="str">
        <f>IF(AND('Submission Template'!$AV$35=1,'Submission Template'!$C94&lt;&gt;""),IF(OR($AP98=1,$AP98=0),0,IF('Submission Template'!$C94="initial",$Q97,IF('Submission Template'!T94="yes",MAX(($P98+'Submission Template'!BS94-('Submission Template'!P$27+0.25*$O98)),0),$Q97))),"")</f>
        <v/>
      </c>
      <c r="R98" s="87" t="str">
        <f t="shared" si="13"/>
        <v/>
      </c>
      <c r="S98" s="88" t="str">
        <f t="shared" si="14"/>
        <v/>
      </c>
      <c r="T98" s="88" t="str">
        <f t="shared" si="15"/>
        <v/>
      </c>
      <c r="U98" s="89" t="str">
        <f>IF(Q98&lt;&gt;"",IF($BB98=1,IF(AND(T98&lt;&gt;1,S98=1,N98&lt;='Submission Template'!P$27),1,0),U97),"")</f>
        <v/>
      </c>
      <c r="AF98" s="145"/>
      <c r="AG98" s="146" t="str">
        <f>IF(AND(OR('Submission Template'!O94="yes",'Submission Template'!T94="yes"),'Submission Template'!AB94="yes"),"Test cannot be invalid AND included in CumSum",IF(OR(AND($Q98&gt;$R98,$N98&lt;&gt;""),AND($G98&gt;H98,$D98&lt;&gt;"")),"Warning:  CumSum statistic exceeds the Action Limit.",""))</f>
        <v/>
      </c>
      <c r="AH98" s="19"/>
      <c r="AI98" s="19"/>
      <c r="AJ98" s="19"/>
      <c r="AK98" s="147"/>
      <c r="AL98" s="192"/>
      <c r="AM98" s="6"/>
      <c r="AN98" s="6"/>
      <c r="AO98" s="6" t="str">
        <f t="shared" si="9"/>
        <v/>
      </c>
      <c r="AP98" s="6" t="str">
        <f t="shared" si="9"/>
        <v/>
      </c>
      <c r="AQ98" s="24"/>
      <c r="AR98" s="26">
        <f>IF(AND('Submission Template'!BN94&lt;&gt;"",'Submission Template'!K$27&lt;&gt;"",'Submission Template'!O94&lt;&gt;""),1,0)</f>
        <v>0</v>
      </c>
      <c r="AS98" s="26">
        <f>IF(AND('Submission Template'!BS94&lt;&gt;"",'Submission Template'!P$27&lt;&gt;"",'Submission Template'!T94&lt;&gt;""),1,0)</f>
        <v>0</v>
      </c>
      <c r="AT98" s="26"/>
      <c r="AU98" s="26" t="str">
        <f t="shared" si="2"/>
        <v/>
      </c>
      <c r="AV98" s="26" t="str">
        <f t="shared" si="3"/>
        <v/>
      </c>
      <c r="AW98" s="26"/>
      <c r="AX98" s="26" t="str">
        <f>IF('Submission Template'!$C94&lt;&gt;"",IF('Submission Template'!BN94&lt;&gt;"",IF('Submission Template'!O94="yes",AX97+1,AX97),AX97),"")</f>
        <v/>
      </c>
      <c r="AY98" s="26" t="str">
        <f>IF('Submission Template'!$C94&lt;&gt;"",IF('Submission Template'!BS94&lt;&gt;"",IF('Submission Template'!T94="yes",AY97+1,AY97),AY97),"")</f>
        <v/>
      </c>
      <c r="AZ98" s="26"/>
      <c r="BA98" s="26" t="str">
        <f>IF('Submission Template'!BN94&lt;&gt;"",IF('Submission Template'!O94="yes",1,0),"")</f>
        <v/>
      </c>
      <c r="BB98" s="26" t="str">
        <f>IF('Submission Template'!BS94&lt;&gt;"",IF('Submission Template'!T94="yes",1,0),"")</f>
        <v/>
      </c>
      <c r="BC98" s="26"/>
      <c r="BD98" s="26" t="str">
        <f>IF(AND('Submission Template'!O94="yes",'Submission Template'!BN94&lt;&gt;""),'Submission Template'!BN94,"")</f>
        <v/>
      </c>
      <c r="BE98" s="26" t="str">
        <f>IF(AND('Submission Template'!T94="yes",'Submission Template'!BS94&lt;&gt;""),'Submission Template'!BS94,"")</f>
        <v/>
      </c>
      <c r="BF98" s="26"/>
      <c r="BG98" s="26"/>
      <c r="BH98" s="26"/>
      <c r="BI98" s="28"/>
      <c r="BJ98" s="26"/>
      <c r="BK98" s="42" t="str">
        <f>IF('Submission Template'!$AU$35=1,IF(AND('Submission Template'!O94="yes",$AO98&gt;1,'Submission Template'!BN94&lt;&gt;""),ROUND((($AU98*$E98)/($D98-'Submission Template'!K$27))^2+1,1),""),"")</f>
        <v/>
      </c>
      <c r="BL98" s="42" t="str">
        <f>IF('Submission Template'!$AV$35=1,IF(AND('Submission Template'!T94="yes",$AP98&gt;1,'Submission Template'!BS94&lt;&gt;""),ROUND((($AV98*$O98)/($N98-'Submission Template'!P$27))^2+1,1),""),"")</f>
        <v/>
      </c>
      <c r="BM98" s="57">
        <f t="shared" si="4"/>
        <v>5</v>
      </c>
      <c r="BN98" s="6"/>
      <c r="BO98" s="6"/>
      <c r="BP98" s="6"/>
      <c r="BQ98" s="6"/>
      <c r="BR98" s="6"/>
      <c r="BS98" s="6"/>
      <c r="BT98" s="6"/>
      <c r="BU98" s="6"/>
      <c r="BV98" s="6"/>
      <c r="BW98" s="6"/>
      <c r="BX98" s="6"/>
      <c r="BY98" s="6"/>
      <c r="BZ98" s="6"/>
      <c r="CA98" s="67"/>
      <c r="CB98" s="67"/>
      <c r="CC98" s="67"/>
      <c r="CD98" s="67"/>
      <c r="CE98" s="67"/>
      <c r="CF98" s="67">
        <f>IF(AND('Submission Template'!C120="final",'Submission Template'!AB120="yes"),1,0)</f>
        <v>0</v>
      </c>
      <c r="CG98" s="67" t="str">
        <f>IF(AND('Submission Template'!$C120="final",'Submission Template'!$O120="yes",'Submission Template'!$AB120&lt;&gt;"yes"),$D124,$CG97)</f>
        <v/>
      </c>
      <c r="CH98" s="67" t="str">
        <f>IF(AND('Submission Template'!$C120="final",'Submission Template'!$O120="yes",'Submission Template'!$AB120&lt;&gt;"yes"),$C124,$CH97)</f>
        <v/>
      </c>
      <c r="CI98" s="67" t="str">
        <f>IF(AND('Submission Template'!$C120="final",'Submission Template'!$T120="yes",'Submission Template'!$AB120&lt;&gt;"yes"),$N124,$CI97)</f>
        <v/>
      </c>
      <c r="CJ98" s="67" t="str">
        <f>IF(AND('Submission Template'!$C120="final",'Submission Template'!$T120="yes",'Submission Template'!$AB120&lt;&gt;"yes"),$M124,$CJ97)</f>
        <v/>
      </c>
      <c r="CK98" s="6"/>
      <c r="CL98" s="6"/>
    </row>
    <row r="99" spans="1:90" x14ac:dyDescent="0.2">
      <c r="A99" s="10"/>
      <c r="B99" s="84" t="str">
        <f>IF('Submission Template'!$AU$35=1,$AX99,"")</f>
        <v/>
      </c>
      <c r="C99" s="85" t="str">
        <f t="shared" si="0"/>
        <v/>
      </c>
      <c r="D99" s="186" t="str">
        <f>IF('Submission Template'!$AU$35=1,IF(AND('Submission Template'!O95="yes",'Submission Template'!BN95&lt;&gt;""),IF(AND('Submission Template'!$P$13="yes",$B99&gt;1),ROUND(AVERAGE(BD$38:BD99),2),ROUND(AVERAGE(BD$37:BD99),2)),""),"")</f>
        <v/>
      </c>
      <c r="E99" s="86" t="str">
        <f>IF('Submission Template'!$AU$35=1,IF($AO99&gt;1,IF(AND('Submission Template'!O95&lt;&gt;"no",'Submission Template'!BN95&lt;&gt;""),IF(AND('Submission Template'!$P$13="yes",$B99&gt;1),STDEV(BD$38:BD99),STDEV(BD$37:BD99)),""),""),"")</f>
        <v/>
      </c>
      <c r="F99" s="87" t="str">
        <f>IF('Submission Template'!$AU$35=1,IF('Submission Template'!BN95&lt;&gt;"",G98,""),"")</f>
        <v/>
      </c>
      <c r="G99" s="87" t="str">
        <f>IF(AND('Submission Template'!$AU$35=1,'Submission Template'!$C95&lt;&gt;""),IF(OR($AO99=1,$AO99=0),0,IF('Submission Template'!$C95="initial",$G98,IF('Submission Template'!O95="yes",MAX(($F99+'Submission Template'!BN95-('Submission Template'!K$27+0.25*$E99)),0),$G98))),"")</f>
        <v/>
      </c>
      <c r="H99" s="87" t="str">
        <f t="shared" si="10"/>
        <v/>
      </c>
      <c r="I99" s="88" t="str">
        <f t="shared" si="11"/>
        <v/>
      </c>
      <c r="J99" s="88" t="str">
        <f t="shared" si="12"/>
        <v/>
      </c>
      <c r="K99" s="89" t="str">
        <f>IF(G99&lt;&gt;"",IF($BA99=1,IF(AND(J99&lt;&gt;1,I99=1,D99&lt;='Submission Template'!K$27),1,0),K98),"")</f>
        <v/>
      </c>
      <c r="L99" s="84" t="str">
        <f>IF('Submission Template'!$AV$35=1,$AY99,"")</f>
        <v/>
      </c>
      <c r="M99" s="85" t="str">
        <f t="shared" si="1"/>
        <v/>
      </c>
      <c r="N99" s="186" t="str">
        <f>IF('Submission Template'!$AV$35=1,IF(AND('Submission Template'!T95="yes",'Submission Template'!BS95&lt;&gt;""),IF(AND('Submission Template'!$P$13="yes",$L99&gt;1),ROUND(AVERAGE(BE$38:BE99),2),ROUND(AVERAGE(BE$37:BE99),2)),""),"")</f>
        <v/>
      </c>
      <c r="O99" s="86" t="str">
        <f>IF('Submission Template'!$AV$35=1,IF($AP99&gt;1,IF(AND('Submission Template'!T95&lt;&gt;"no",'Submission Template'!BS95&lt;&gt;""),IF(AND('Submission Template'!$P$13="yes",$L99&gt;1),STDEV(BE$38:BE99),STDEV(BE$37:BE99)),""),""),"")</f>
        <v/>
      </c>
      <c r="P99" s="87" t="str">
        <f>IF('Submission Template'!$AV$35=1,IF('Submission Template'!BS95&lt;&gt;"",Q98,""),"")</f>
        <v/>
      </c>
      <c r="Q99" s="87" t="str">
        <f>IF(AND('Submission Template'!$AV$35=1,'Submission Template'!$C95&lt;&gt;""),IF(OR($AP99=1,$AP99=0),0,IF('Submission Template'!$C95="initial",$Q98,IF('Submission Template'!T95="yes",MAX(($P99+'Submission Template'!BS95-('Submission Template'!P$27+0.25*$O99)),0),$Q98))),"")</f>
        <v/>
      </c>
      <c r="R99" s="87" t="str">
        <f t="shared" si="13"/>
        <v/>
      </c>
      <c r="S99" s="88" t="str">
        <f t="shared" si="14"/>
        <v/>
      </c>
      <c r="T99" s="88" t="str">
        <f t="shared" si="15"/>
        <v/>
      </c>
      <c r="U99" s="89" t="str">
        <f>IF(Q99&lt;&gt;"",IF($BB99=1,IF(AND(T99&lt;&gt;1,S99=1,N99&lt;='Submission Template'!P$27),1,0),U98),"")</f>
        <v/>
      </c>
      <c r="AF99" s="145"/>
      <c r="AG99" s="146" t="str">
        <f>IF(AND(OR('Submission Template'!O95="yes",'Submission Template'!T95="yes"),'Submission Template'!AB95="yes"),"Test cannot be invalid AND included in CumSum",IF(OR(AND($Q99&gt;$R99,$N99&lt;&gt;""),AND($G99&gt;H99,$D99&lt;&gt;"")),"Warning:  CumSum statistic exceeds the Action Limit.",""))</f>
        <v/>
      </c>
      <c r="AH99" s="19"/>
      <c r="AI99" s="19"/>
      <c r="AJ99" s="19"/>
      <c r="AK99" s="147"/>
      <c r="AL99" s="192"/>
      <c r="AM99" s="6"/>
      <c r="AN99" s="6"/>
      <c r="AO99" s="6" t="str">
        <f t="shared" si="9"/>
        <v/>
      </c>
      <c r="AP99" s="6" t="str">
        <f t="shared" si="9"/>
        <v/>
      </c>
      <c r="AQ99" s="24"/>
      <c r="AR99" s="26">
        <f>IF(AND('Submission Template'!BN95&lt;&gt;"",'Submission Template'!K$27&lt;&gt;"",'Submission Template'!O95&lt;&gt;""),1,0)</f>
        <v>0</v>
      </c>
      <c r="AS99" s="26">
        <f>IF(AND('Submission Template'!BS95&lt;&gt;"",'Submission Template'!P$27&lt;&gt;"",'Submission Template'!T95&lt;&gt;""),1,0)</f>
        <v>0</v>
      </c>
      <c r="AT99" s="26"/>
      <c r="AU99" s="26" t="str">
        <f t="shared" si="2"/>
        <v/>
      </c>
      <c r="AV99" s="26" t="str">
        <f t="shared" si="3"/>
        <v/>
      </c>
      <c r="AW99" s="26"/>
      <c r="AX99" s="26" t="str">
        <f>IF('Submission Template'!$C95&lt;&gt;"",IF('Submission Template'!BN95&lt;&gt;"",IF('Submission Template'!O95="yes",AX98+1,AX98),AX98),"")</f>
        <v/>
      </c>
      <c r="AY99" s="26" t="str">
        <f>IF('Submission Template'!$C95&lt;&gt;"",IF('Submission Template'!BS95&lt;&gt;"",IF('Submission Template'!T95="yes",AY98+1,AY98),AY98),"")</f>
        <v/>
      </c>
      <c r="AZ99" s="26"/>
      <c r="BA99" s="26" t="str">
        <f>IF('Submission Template'!BN95&lt;&gt;"",IF('Submission Template'!O95="yes",1,0),"")</f>
        <v/>
      </c>
      <c r="BB99" s="26" t="str">
        <f>IF('Submission Template'!BS95&lt;&gt;"",IF('Submission Template'!T95="yes",1,0),"")</f>
        <v/>
      </c>
      <c r="BC99" s="26"/>
      <c r="BD99" s="26" t="str">
        <f>IF(AND('Submission Template'!O95="yes",'Submission Template'!BN95&lt;&gt;""),'Submission Template'!BN95,"")</f>
        <v/>
      </c>
      <c r="BE99" s="26" t="str">
        <f>IF(AND('Submission Template'!T95="yes",'Submission Template'!BS95&lt;&gt;""),'Submission Template'!BS95,"")</f>
        <v/>
      </c>
      <c r="BF99" s="26"/>
      <c r="BG99" s="26"/>
      <c r="BH99" s="26"/>
      <c r="BI99" s="28"/>
      <c r="BJ99" s="26"/>
      <c r="BK99" s="42" t="str">
        <f>IF('Submission Template'!$AU$35=1,IF(AND('Submission Template'!O95="yes",$AO99&gt;1,'Submission Template'!BN95&lt;&gt;""),ROUND((($AU99*$E99)/($D99-'Submission Template'!K$27))^2+1,1),""),"")</f>
        <v/>
      </c>
      <c r="BL99" s="42" t="str">
        <f>IF('Submission Template'!$AV$35=1,IF(AND('Submission Template'!T95="yes",$AP99&gt;1,'Submission Template'!BS95&lt;&gt;""),ROUND((($AV99*$O99)/($N99-'Submission Template'!P$27))^2+1,1),""),"")</f>
        <v/>
      </c>
      <c r="BM99" s="57">
        <f t="shared" si="4"/>
        <v>5</v>
      </c>
      <c r="BN99" s="6"/>
      <c r="BO99" s="6"/>
      <c r="BP99" s="6"/>
      <c r="BQ99" s="6"/>
      <c r="BR99" s="6"/>
      <c r="BS99" s="6"/>
      <c r="BT99" s="6"/>
      <c r="BU99" s="6"/>
      <c r="BV99" s="6"/>
      <c r="BW99" s="6"/>
      <c r="BX99" s="6"/>
      <c r="BY99" s="6"/>
      <c r="BZ99" s="6"/>
      <c r="CA99" s="67"/>
      <c r="CB99" s="67"/>
      <c r="CC99" s="67"/>
      <c r="CD99" s="67"/>
      <c r="CE99" s="67"/>
      <c r="CF99" s="67">
        <f>IF(AND('Submission Template'!C121="final",'Submission Template'!AB121="yes"),1,0)</f>
        <v>0</v>
      </c>
      <c r="CG99" s="67" t="str">
        <f>IF(AND('Submission Template'!$C121="final",'Submission Template'!$O121="yes",'Submission Template'!$AB121&lt;&gt;"yes"),$D125,$CG98)</f>
        <v/>
      </c>
      <c r="CH99" s="67" t="str">
        <f>IF(AND('Submission Template'!$C121="final",'Submission Template'!$O121="yes",'Submission Template'!$AB121&lt;&gt;"yes"),$C125,$CH98)</f>
        <v/>
      </c>
      <c r="CI99" s="67" t="str">
        <f>IF(AND('Submission Template'!$C121="final",'Submission Template'!$T121="yes",'Submission Template'!$AB121&lt;&gt;"yes"),$N125,$CI98)</f>
        <v/>
      </c>
      <c r="CJ99" s="67" t="str">
        <f>IF(AND('Submission Template'!$C121="final",'Submission Template'!$T121="yes",'Submission Template'!$AB121&lt;&gt;"yes"),$M125,$CJ98)</f>
        <v/>
      </c>
      <c r="CK99" s="6"/>
      <c r="CL99" s="6"/>
    </row>
    <row r="100" spans="1:90" x14ac:dyDescent="0.2">
      <c r="A100" s="10"/>
      <c r="B100" s="84" t="str">
        <f>IF('Submission Template'!$AU$35=1,$AX100,"")</f>
        <v/>
      </c>
      <c r="C100" s="85" t="str">
        <f t="shared" si="0"/>
        <v/>
      </c>
      <c r="D100" s="186" t="str">
        <f>IF('Submission Template'!$AU$35=1,IF(AND('Submission Template'!O96="yes",'Submission Template'!BN96&lt;&gt;""),IF(AND('Submission Template'!$P$13="yes",$B100&gt;1),ROUND(AVERAGE(BD$38:BD100),2),ROUND(AVERAGE(BD$37:BD100),2)),""),"")</f>
        <v/>
      </c>
      <c r="E100" s="86" t="str">
        <f>IF('Submission Template'!$AU$35=1,IF($AO100&gt;1,IF(AND('Submission Template'!O96&lt;&gt;"no",'Submission Template'!BN96&lt;&gt;""),IF(AND('Submission Template'!$P$13="yes",$B100&gt;1),STDEV(BD$38:BD100),STDEV(BD$37:BD100)),""),""),"")</f>
        <v/>
      </c>
      <c r="F100" s="87" t="str">
        <f>IF('Submission Template'!$AU$35=1,IF('Submission Template'!BN96&lt;&gt;"",G99,""),"")</f>
        <v/>
      </c>
      <c r="G100" s="87" t="str">
        <f>IF(AND('Submission Template'!$AU$35=1,'Submission Template'!$C96&lt;&gt;""),IF(OR($AO100=1,$AO100=0),0,IF('Submission Template'!$C96="initial",$G99,IF('Submission Template'!O96="yes",MAX(($F100+'Submission Template'!BN96-('Submission Template'!K$27+0.25*$E100)),0),$G99))),"")</f>
        <v/>
      </c>
      <c r="H100" s="87" t="str">
        <f t="shared" si="10"/>
        <v/>
      </c>
      <c r="I100" s="88" t="str">
        <f t="shared" si="11"/>
        <v/>
      </c>
      <c r="J100" s="88" t="str">
        <f t="shared" si="12"/>
        <v/>
      </c>
      <c r="K100" s="89" t="str">
        <f>IF(G100&lt;&gt;"",IF($BA100=1,IF(AND(J100&lt;&gt;1,I100=1,D100&lt;='Submission Template'!K$27),1,0),K99),"")</f>
        <v/>
      </c>
      <c r="L100" s="84" t="str">
        <f>IF('Submission Template'!$AV$35=1,$AY100,"")</f>
        <v/>
      </c>
      <c r="M100" s="85" t="str">
        <f t="shared" si="1"/>
        <v/>
      </c>
      <c r="N100" s="186" t="str">
        <f>IF('Submission Template'!$AV$35=1,IF(AND('Submission Template'!T96="yes",'Submission Template'!BS96&lt;&gt;""),IF(AND('Submission Template'!$P$13="yes",$L100&gt;1),ROUND(AVERAGE(BE$38:BE100),2),ROUND(AVERAGE(BE$37:BE100),2)),""),"")</f>
        <v/>
      </c>
      <c r="O100" s="86" t="str">
        <f>IF('Submission Template'!$AV$35=1,IF($AP100&gt;1,IF(AND('Submission Template'!T96&lt;&gt;"no",'Submission Template'!BS96&lt;&gt;""),IF(AND('Submission Template'!$P$13="yes",$L100&gt;1),STDEV(BE$38:BE100),STDEV(BE$37:BE100)),""),""),"")</f>
        <v/>
      </c>
      <c r="P100" s="87" t="str">
        <f>IF('Submission Template'!$AV$35=1,IF('Submission Template'!BS96&lt;&gt;"",Q99,""),"")</f>
        <v/>
      </c>
      <c r="Q100" s="87" t="str">
        <f>IF(AND('Submission Template'!$AV$35=1,'Submission Template'!$C96&lt;&gt;""),IF(OR($AP100=1,$AP100=0),0,IF('Submission Template'!$C96="initial",$Q99,IF('Submission Template'!T96="yes",MAX(($P100+'Submission Template'!BS96-('Submission Template'!P$27+0.25*$O100)),0),$Q99))),"")</f>
        <v/>
      </c>
      <c r="R100" s="87" t="str">
        <f t="shared" si="13"/>
        <v/>
      </c>
      <c r="S100" s="88" t="str">
        <f t="shared" si="14"/>
        <v/>
      </c>
      <c r="T100" s="88" t="str">
        <f t="shared" si="15"/>
        <v/>
      </c>
      <c r="U100" s="89" t="str">
        <f>IF(Q100&lt;&gt;"",IF($BB100=1,IF(AND(T100&lt;&gt;1,S100=1,N100&lt;='Submission Template'!P$27),1,0),U99),"")</f>
        <v/>
      </c>
      <c r="AF100" s="145"/>
      <c r="AG100" s="146" t="str">
        <f>IF(AND(OR('Submission Template'!O96="yes",'Submission Template'!T96="yes"),'Submission Template'!AB96="yes"),"Test cannot be invalid AND included in CumSum",IF(OR(AND($Q100&gt;$R100,$N100&lt;&gt;""),AND($G100&gt;H100,$D100&lt;&gt;"")),"Warning:  CumSum statistic exceeds the Action Limit.",""))</f>
        <v/>
      </c>
      <c r="AH100" s="19"/>
      <c r="AI100" s="19"/>
      <c r="AJ100" s="19"/>
      <c r="AK100" s="147"/>
      <c r="AL100" s="192"/>
      <c r="AM100" s="6"/>
      <c r="AN100" s="6"/>
      <c r="AO100" s="6" t="str">
        <f t="shared" si="9"/>
        <v/>
      </c>
      <c r="AP100" s="6" t="str">
        <f t="shared" si="9"/>
        <v/>
      </c>
      <c r="AQ100" s="24"/>
      <c r="AR100" s="26">
        <f>IF(AND('Submission Template'!BN96&lt;&gt;"",'Submission Template'!K$27&lt;&gt;"",'Submission Template'!O96&lt;&gt;""),1,0)</f>
        <v>0</v>
      </c>
      <c r="AS100" s="26">
        <f>IF(AND('Submission Template'!BS96&lt;&gt;"",'Submission Template'!P$27&lt;&gt;"",'Submission Template'!T96&lt;&gt;""),1,0)</f>
        <v>0</v>
      </c>
      <c r="AT100" s="26"/>
      <c r="AU100" s="26" t="str">
        <f t="shared" si="2"/>
        <v/>
      </c>
      <c r="AV100" s="26" t="str">
        <f t="shared" si="3"/>
        <v/>
      </c>
      <c r="AW100" s="26"/>
      <c r="AX100" s="26" t="str">
        <f>IF('Submission Template'!$C96&lt;&gt;"",IF('Submission Template'!BN96&lt;&gt;"",IF('Submission Template'!O96="yes",AX99+1,AX99),AX99),"")</f>
        <v/>
      </c>
      <c r="AY100" s="26" t="str">
        <f>IF('Submission Template'!$C96&lt;&gt;"",IF('Submission Template'!BS96&lt;&gt;"",IF('Submission Template'!T96="yes",AY99+1,AY99),AY99),"")</f>
        <v/>
      </c>
      <c r="AZ100" s="26"/>
      <c r="BA100" s="26" t="str">
        <f>IF('Submission Template'!BN96&lt;&gt;"",IF('Submission Template'!O96="yes",1,0),"")</f>
        <v/>
      </c>
      <c r="BB100" s="26" t="str">
        <f>IF('Submission Template'!BS96&lt;&gt;"",IF('Submission Template'!T96="yes",1,0),"")</f>
        <v/>
      </c>
      <c r="BC100" s="26"/>
      <c r="BD100" s="26" t="str">
        <f>IF(AND('Submission Template'!O96="yes",'Submission Template'!BN96&lt;&gt;""),'Submission Template'!BN96,"")</f>
        <v/>
      </c>
      <c r="BE100" s="26" t="str">
        <f>IF(AND('Submission Template'!T96="yes",'Submission Template'!BS96&lt;&gt;""),'Submission Template'!BS96,"")</f>
        <v/>
      </c>
      <c r="BF100" s="26"/>
      <c r="BG100" s="26"/>
      <c r="BH100" s="26"/>
      <c r="BI100" s="28"/>
      <c r="BJ100" s="26"/>
      <c r="BK100" s="42" t="str">
        <f>IF('Submission Template'!$AU$35=1,IF(AND('Submission Template'!O96="yes",$AO100&gt;1,'Submission Template'!BN96&lt;&gt;""),ROUND((($AU100*$E100)/($D100-'Submission Template'!K$27))^2+1,1),""),"")</f>
        <v/>
      </c>
      <c r="BL100" s="42" t="str">
        <f>IF('Submission Template'!$AV$35=1,IF(AND('Submission Template'!T96="yes",$AP100&gt;1,'Submission Template'!BS96&lt;&gt;""),ROUND((($AV100*$O100)/($N100-'Submission Template'!P$27))^2+1,1),""),"")</f>
        <v/>
      </c>
      <c r="BM100" s="57">
        <f t="shared" si="4"/>
        <v>5</v>
      </c>
      <c r="BN100" s="6"/>
      <c r="BO100" s="6"/>
      <c r="BP100" s="6"/>
      <c r="BQ100" s="6"/>
      <c r="BR100" s="6"/>
      <c r="BS100" s="6"/>
      <c r="BT100" s="6"/>
      <c r="BU100" s="6"/>
      <c r="BV100" s="6"/>
      <c r="BW100" s="6"/>
      <c r="BX100" s="6"/>
      <c r="BY100" s="6"/>
      <c r="BZ100" s="6"/>
      <c r="CA100" s="67"/>
      <c r="CB100" s="67"/>
      <c r="CC100" s="67"/>
      <c r="CD100" s="67"/>
      <c r="CE100" s="67"/>
      <c r="CF100" s="67">
        <f>IF(AND('Submission Template'!C122="final",'Submission Template'!AB122="yes"),1,0)</f>
        <v>0</v>
      </c>
      <c r="CG100" s="67" t="str">
        <f>IF(AND('Submission Template'!$C122="final",'Submission Template'!$O122="yes",'Submission Template'!$AB122&lt;&gt;"yes"),$D126,$CG99)</f>
        <v/>
      </c>
      <c r="CH100" s="67" t="str">
        <f>IF(AND('Submission Template'!$C122="final",'Submission Template'!$O122="yes",'Submission Template'!$AB122&lt;&gt;"yes"),$C126,$CH99)</f>
        <v/>
      </c>
      <c r="CI100" s="67" t="str">
        <f>IF(AND('Submission Template'!$C122="final",'Submission Template'!$T122="yes",'Submission Template'!$AB122&lt;&gt;"yes"),$N126,$CI99)</f>
        <v/>
      </c>
      <c r="CJ100" s="67" t="str">
        <f>IF(AND('Submission Template'!$C122="final",'Submission Template'!$T122="yes",'Submission Template'!$AB122&lt;&gt;"yes"),$M126,$CJ99)</f>
        <v/>
      </c>
      <c r="CK100" s="6"/>
      <c r="CL100" s="6"/>
    </row>
    <row r="101" spans="1:90" x14ac:dyDescent="0.2">
      <c r="A101" s="10"/>
      <c r="B101" s="84" t="str">
        <f>IF('Submission Template'!$AU$35=1,$AX101,"")</f>
        <v/>
      </c>
      <c r="C101" s="85" t="str">
        <f t="shared" si="0"/>
        <v/>
      </c>
      <c r="D101" s="186" t="str">
        <f>IF('Submission Template'!$AU$35=1,IF(AND('Submission Template'!O97="yes",'Submission Template'!BN97&lt;&gt;""),IF(AND('Submission Template'!$P$13="yes",$B101&gt;1),ROUND(AVERAGE(BD$38:BD101),2),ROUND(AVERAGE(BD$37:BD101),2)),""),"")</f>
        <v/>
      </c>
      <c r="E101" s="86" t="str">
        <f>IF('Submission Template'!$AU$35=1,IF($AO101&gt;1,IF(AND('Submission Template'!O97&lt;&gt;"no",'Submission Template'!BN97&lt;&gt;""),IF(AND('Submission Template'!$P$13="yes",$B101&gt;1),STDEV(BD$38:BD101),STDEV(BD$37:BD101)),""),""),"")</f>
        <v/>
      </c>
      <c r="F101" s="87" t="str">
        <f>IF('Submission Template'!$AU$35=1,IF('Submission Template'!BN97&lt;&gt;"",G100,""),"")</f>
        <v/>
      </c>
      <c r="G101" s="87" t="str">
        <f>IF(AND('Submission Template'!$AU$35=1,'Submission Template'!$C97&lt;&gt;""),IF(OR($AO101=1,$AO101=0),0,IF('Submission Template'!$C97="initial",$G100,IF('Submission Template'!O97="yes",MAX(($F101+'Submission Template'!BN97-('Submission Template'!K$27+0.25*$E101)),0),$G100))),"")</f>
        <v/>
      </c>
      <c r="H101" s="87" t="str">
        <f t="shared" si="10"/>
        <v/>
      </c>
      <c r="I101" s="88" t="str">
        <f t="shared" si="11"/>
        <v/>
      </c>
      <c r="J101" s="88" t="str">
        <f t="shared" si="12"/>
        <v/>
      </c>
      <c r="K101" s="89" t="str">
        <f>IF(G101&lt;&gt;"",IF($BA101=1,IF(AND(J101&lt;&gt;1,I101=1,D101&lt;='Submission Template'!K$27),1,0),K100),"")</f>
        <v/>
      </c>
      <c r="L101" s="84" t="str">
        <f>IF('Submission Template'!$AV$35=1,$AY101,"")</f>
        <v/>
      </c>
      <c r="M101" s="85" t="str">
        <f t="shared" si="1"/>
        <v/>
      </c>
      <c r="N101" s="186" t="str">
        <f>IF('Submission Template'!$AV$35=1,IF(AND('Submission Template'!T97="yes",'Submission Template'!BS97&lt;&gt;""),IF(AND('Submission Template'!$P$13="yes",$L101&gt;1),ROUND(AVERAGE(BE$38:BE101),2),ROUND(AVERAGE(BE$37:BE101),2)),""),"")</f>
        <v/>
      </c>
      <c r="O101" s="86" t="str">
        <f>IF('Submission Template'!$AV$35=1,IF($AP101&gt;1,IF(AND('Submission Template'!T97&lt;&gt;"no",'Submission Template'!BS97&lt;&gt;""),IF(AND('Submission Template'!$P$13="yes",$L101&gt;1),STDEV(BE$38:BE101),STDEV(BE$37:BE101)),""),""),"")</f>
        <v/>
      </c>
      <c r="P101" s="87" t="str">
        <f>IF('Submission Template'!$AV$35=1,IF('Submission Template'!BS97&lt;&gt;"",Q100,""),"")</f>
        <v/>
      </c>
      <c r="Q101" s="87" t="str">
        <f>IF(AND('Submission Template'!$AV$35=1,'Submission Template'!$C97&lt;&gt;""),IF(OR($AP101=1,$AP101=0),0,IF('Submission Template'!$C97="initial",$Q100,IF('Submission Template'!T97="yes",MAX(($P101+'Submission Template'!BS97-('Submission Template'!P$27+0.25*$O101)),0),$Q100))),"")</f>
        <v/>
      </c>
      <c r="R101" s="87" t="str">
        <f t="shared" si="13"/>
        <v/>
      </c>
      <c r="S101" s="88" t="str">
        <f t="shared" si="14"/>
        <v/>
      </c>
      <c r="T101" s="88" t="str">
        <f t="shared" si="15"/>
        <v/>
      </c>
      <c r="U101" s="89" t="str">
        <f>IF(Q101&lt;&gt;"",IF($BB101=1,IF(AND(T101&lt;&gt;1,S101=1,N101&lt;='Submission Template'!P$27),1,0),U100),"")</f>
        <v/>
      </c>
      <c r="AF101" s="145"/>
      <c r="AG101" s="146" t="str">
        <f>IF(AND(OR('Submission Template'!O97="yes",'Submission Template'!T97="yes"),'Submission Template'!AB97="yes"),"Test cannot be invalid AND included in CumSum",IF(OR(AND($Q101&gt;$R101,$N101&lt;&gt;""),AND($G101&gt;H101,$D101&lt;&gt;"")),"Warning:  CumSum statistic exceeds the Action Limit.",""))</f>
        <v/>
      </c>
      <c r="AH101" s="19"/>
      <c r="AI101" s="19"/>
      <c r="AJ101" s="19"/>
      <c r="AK101" s="147"/>
      <c r="AL101" s="192"/>
      <c r="AM101" s="6"/>
      <c r="AN101" s="6"/>
      <c r="AO101" s="6" t="str">
        <f t="shared" si="9"/>
        <v/>
      </c>
      <c r="AP101" s="6" t="str">
        <f t="shared" si="9"/>
        <v/>
      </c>
      <c r="AQ101" s="24"/>
      <c r="AR101" s="26">
        <f>IF(AND('Submission Template'!BN97&lt;&gt;"",'Submission Template'!K$27&lt;&gt;"",'Submission Template'!O97&lt;&gt;""),1,0)</f>
        <v>0</v>
      </c>
      <c r="AS101" s="26">
        <f>IF(AND('Submission Template'!BS97&lt;&gt;"",'Submission Template'!P$27&lt;&gt;"",'Submission Template'!T97&lt;&gt;""),1,0)</f>
        <v>0</v>
      </c>
      <c r="AT101" s="26"/>
      <c r="AU101" s="26" t="str">
        <f t="shared" si="2"/>
        <v/>
      </c>
      <c r="AV101" s="26" t="str">
        <f t="shared" si="3"/>
        <v/>
      </c>
      <c r="AW101" s="26"/>
      <c r="AX101" s="26" t="str">
        <f>IF('Submission Template'!$C97&lt;&gt;"",IF('Submission Template'!BN97&lt;&gt;"",IF('Submission Template'!O97="yes",AX100+1,AX100),AX100),"")</f>
        <v/>
      </c>
      <c r="AY101" s="26" t="str">
        <f>IF('Submission Template'!$C97&lt;&gt;"",IF('Submission Template'!BS97&lt;&gt;"",IF('Submission Template'!T97="yes",AY100+1,AY100),AY100),"")</f>
        <v/>
      </c>
      <c r="AZ101" s="26"/>
      <c r="BA101" s="26" t="str">
        <f>IF('Submission Template'!BN97&lt;&gt;"",IF('Submission Template'!O97="yes",1,0),"")</f>
        <v/>
      </c>
      <c r="BB101" s="26" t="str">
        <f>IF('Submission Template'!BS97&lt;&gt;"",IF('Submission Template'!T97="yes",1,0),"")</f>
        <v/>
      </c>
      <c r="BC101" s="26"/>
      <c r="BD101" s="26" t="str">
        <f>IF(AND('Submission Template'!O97="yes",'Submission Template'!BN97&lt;&gt;""),'Submission Template'!BN97,"")</f>
        <v/>
      </c>
      <c r="BE101" s="26" t="str">
        <f>IF(AND('Submission Template'!T97="yes",'Submission Template'!BS97&lt;&gt;""),'Submission Template'!BS97,"")</f>
        <v/>
      </c>
      <c r="BF101" s="26"/>
      <c r="BG101" s="26"/>
      <c r="BH101" s="26"/>
      <c r="BI101" s="28"/>
      <c r="BJ101" s="26"/>
      <c r="BK101" s="42" t="str">
        <f>IF('Submission Template'!$AU$35=1,IF(AND('Submission Template'!O97="yes",$AO101&gt;1,'Submission Template'!BN97&lt;&gt;""),ROUND((($AU101*$E101)/($D101-'Submission Template'!K$27))^2+1,1),""),"")</f>
        <v/>
      </c>
      <c r="BL101" s="42" t="str">
        <f>IF('Submission Template'!$AV$35=1,IF(AND('Submission Template'!T97="yes",$AP101&gt;1,'Submission Template'!BS97&lt;&gt;""),ROUND((($AV101*$O101)/($N101-'Submission Template'!P$27))^2+1,1),""),"")</f>
        <v/>
      </c>
      <c r="BM101" s="57">
        <f t="shared" si="4"/>
        <v>5</v>
      </c>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row>
    <row r="102" spans="1:90" x14ac:dyDescent="0.2">
      <c r="A102" s="10"/>
      <c r="B102" s="84" t="str">
        <f>IF('Submission Template'!$AU$35=1,$AX102,"")</f>
        <v/>
      </c>
      <c r="C102" s="85" t="str">
        <f t="shared" si="0"/>
        <v/>
      </c>
      <c r="D102" s="186" t="str">
        <f>IF('Submission Template'!$AU$35=1,IF(AND('Submission Template'!O98="yes",'Submission Template'!BN98&lt;&gt;""),IF(AND('Submission Template'!$P$13="yes",$B102&gt;1),ROUND(AVERAGE(BD$38:BD102),2),ROUND(AVERAGE(BD$37:BD102),2)),""),"")</f>
        <v/>
      </c>
      <c r="E102" s="86" t="str">
        <f>IF('Submission Template'!$AU$35=1,IF($AO102&gt;1,IF(AND('Submission Template'!O98&lt;&gt;"no",'Submission Template'!BN98&lt;&gt;""),IF(AND('Submission Template'!$P$13="yes",$B102&gt;1),STDEV(BD$38:BD102),STDEV(BD$37:BD102)),""),""),"")</f>
        <v/>
      </c>
      <c r="F102" s="87" t="str">
        <f>IF('Submission Template'!$AU$35=1,IF('Submission Template'!BN98&lt;&gt;"",G101,""),"")</f>
        <v/>
      </c>
      <c r="G102" s="87" t="str">
        <f>IF(AND('Submission Template'!$AU$35=1,'Submission Template'!$C98&lt;&gt;""),IF(OR($AO102=1,$AO102=0),0,IF('Submission Template'!$C98="initial",$G101,IF('Submission Template'!O98="yes",MAX(($F102+'Submission Template'!BN98-('Submission Template'!K$27+0.25*$E102)),0),$G101))),"")</f>
        <v/>
      </c>
      <c r="H102" s="87" t="str">
        <f t="shared" si="10"/>
        <v/>
      </c>
      <c r="I102" s="88" t="str">
        <f t="shared" si="11"/>
        <v/>
      </c>
      <c r="J102" s="88" t="str">
        <f t="shared" si="12"/>
        <v/>
      </c>
      <c r="K102" s="89" t="str">
        <f>IF(G102&lt;&gt;"",IF($BA102=1,IF(AND(J102&lt;&gt;1,I102=1,D102&lt;='Submission Template'!K$27),1,0),K101),"")</f>
        <v/>
      </c>
      <c r="L102" s="84" t="str">
        <f>IF('Submission Template'!$AV$35=1,$AY102,"")</f>
        <v/>
      </c>
      <c r="M102" s="85" t="str">
        <f t="shared" si="1"/>
        <v/>
      </c>
      <c r="N102" s="186" t="str">
        <f>IF('Submission Template'!$AV$35=1,IF(AND('Submission Template'!T98="yes",'Submission Template'!BS98&lt;&gt;""),IF(AND('Submission Template'!$P$13="yes",$L102&gt;1),ROUND(AVERAGE(BE$38:BE102),2),ROUND(AVERAGE(BE$37:BE102),2)),""),"")</f>
        <v/>
      </c>
      <c r="O102" s="86" t="str">
        <f>IF('Submission Template'!$AV$35=1,IF($AP102&gt;1,IF(AND('Submission Template'!T98&lt;&gt;"no",'Submission Template'!BS98&lt;&gt;""),IF(AND('Submission Template'!$P$13="yes",$L102&gt;1),STDEV(BE$38:BE102),STDEV(BE$37:BE102)),""),""),"")</f>
        <v/>
      </c>
      <c r="P102" s="87" t="str">
        <f>IF('Submission Template'!$AV$35=1,IF('Submission Template'!BS98&lt;&gt;"",Q101,""),"")</f>
        <v/>
      </c>
      <c r="Q102" s="87" t="str">
        <f>IF(AND('Submission Template'!$AV$35=1,'Submission Template'!$C98&lt;&gt;""),IF(OR($AP102=1,$AP102=0),0,IF('Submission Template'!$C98="initial",$Q101,IF('Submission Template'!T98="yes",MAX(($P102+'Submission Template'!BS98-('Submission Template'!P$27+0.25*$O102)),0),$Q101))),"")</f>
        <v/>
      </c>
      <c r="R102" s="87" t="str">
        <f t="shared" si="13"/>
        <v/>
      </c>
      <c r="S102" s="88" t="str">
        <f t="shared" si="14"/>
        <v/>
      </c>
      <c r="T102" s="88" t="str">
        <f t="shared" si="15"/>
        <v/>
      </c>
      <c r="U102" s="89" t="str">
        <f>IF(Q102&lt;&gt;"",IF($BB102=1,IF(AND(T102&lt;&gt;1,S102=1,N102&lt;='Submission Template'!P$27),1,0),U101),"")</f>
        <v/>
      </c>
      <c r="AF102" s="145"/>
      <c r="AG102" s="146" t="str">
        <f>IF(AND(OR('Submission Template'!O98="yes",'Submission Template'!T98="yes"),'Submission Template'!AB98="yes"),"Test cannot be invalid AND included in CumSum",IF(OR(AND($Q102&gt;$R102,$N102&lt;&gt;""),AND($G102&gt;H102,$D102&lt;&gt;"")),"Warning:  CumSum statistic exceeds the Action Limit.",""))</f>
        <v/>
      </c>
      <c r="AH102" s="19"/>
      <c r="AI102" s="19"/>
      <c r="AJ102" s="19"/>
      <c r="AK102" s="147"/>
      <c r="AL102" s="192"/>
      <c r="AM102" s="6"/>
      <c r="AN102" s="6"/>
      <c r="AO102" s="6" t="str">
        <f t="shared" si="9"/>
        <v/>
      </c>
      <c r="AP102" s="6" t="str">
        <f t="shared" si="9"/>
        <v/>
      </c>
      <c r="AQ102" s="24"/>
      <c r="AR102" s="26">
        <f>IF(AND('Submission Template'!BN98&lt;&gt;"",'Submission Template'!K$27&lt;&gt;"",'Submission Template'!O98&lt;&gt;""),1,0)</f>
        <v>0</v>
      </c>
      <c r="AS102" s="26">
        <f>IF(AND('Submission Template'!BS98&lt;&gt;"",'Submission Template'!P$27&lt;&gt;"",'Submission Template'!T98&lt;&gt;""),1,0)</f>
        <v>0</v>
      </c>
      <c r="AT102" s="26"/>
      <c r="AU102" s="26" t="str">
        <f t="shared" ref="AU102:AU126" si="16">IF(AND(AO102&lt;&gt;0,AO102&lt;&gt;""),VLOOKUP(AO102,$BH$38:$BI$85,2),"")</f>
        <v/>
      </c>
      <c r="AV102" s="26" t="str">
        <f t="shared" ref="AV102:AV126" si="17">IF(AND(AP102&lt;&gt;0,AP102&lt;&gt;""),VLOOKUP(AP102,$BH$38:$BI$85,2),"")</f>
        <v/>
      </c>
      <c r="AW102" s="26"/>
      <c r="AX102" s="26" t="str">
        <f>IF('Submission Template'!$C98&lt;&gt;"",IF('Submission Template'!BN98&lt;&gt;"",IF('Submission Template'!O98="yes",AX101+1,AX101),AX101),"")</f>
        <v/>
      </c>
      <c r="AY102" s="26" t="str">
        <f>IF('Submission Template'!$C98&lt;&gt;"",IF('Submission Template'!BS98&lt;&gt;"",IF('Submission Template'!T98="yes",AY101+1,AY101),AY101),"")</f>
        <v/>
      </c>
      <c r="AZ102" s="26"/>
      <c r="BA102" s="26" t="str">
        <f>IF('Submission Template'!BN98&lt;&gt;"",IF('Submission Template'!O98="yes",1,0),"")</f>
        <v/>
      </c>
      <c r="BB102" s="26" t="str">
        <f>IF('Submission Template'!BS98&lt;&gt;"",IF('Submission Template'!T98="yes",1,0),"")</f>
        <v/>
      </c>
      <c r="BC102" s="26"/>
      <c r="BD102" s="26" t="str">
        <f>IF(AND('Submission Template'!O98="yes",'Submission Template'!BN98&lt;&gt;""),'Submission Template'!BN98,"")</f>
        <v/>
      </c>
      <c r="BE102" s="26" t="str">
        <f>IF(AND('Submission Template'!T98="yes",'Submission Template'!BS98&lt;&gt;""),'Submission Template'!BS98,"")</f>
        <v/>
      </c>
      <c r="BF102" s="26"/>
      <c r="BG102" s="26"/>
      <c r="BH102" s="26"/>
      <c r="BI102" s="28"/>
      <c r="BJ102" s="26"/>
      <c r="BK102" s="42" t="str">
        <f>IF('Submission Template'!$AU$35=1,IF(AND('Submission Template'!O98="yes",$AO102&gt;1,'Submission Template'!BN98&lt;&gt;""),ROUND((($AU102*$E102)/($D102-'Submission Template'!K$27))^2+1,1),""),"")</f>
        <v/>
      </c>
      <c r="BL102" s="42" t="str">
        <f>IF('Submission Template'!$AV$35=1,IF(AND('Submission Template'!T98="yes",$AP102&gt;1,'Submission Template'!BS98&lt;&gt;""),ROUND((($AV102*$O102)/($N102-'Submission Template'!P$27))^2+1,1),""),"")</f>
        <v/>
      </c>
      <c r="BM102" s="57">
        <f t="shared" ref="BM102:BM126" si="18">$AS$23</f>
        <v>5</v>
      </c>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row>
    <row r="103" spans="1:90" x14ac:dyDescent="0.2">
      <c r="A103" s="10"/>
      <c r="B103" s="84" t="str">
        <f>IF('Submission Template'!$AU$35=1,$AX103,"")</f>
        <v/>
      </c>
      <c r="C103" s="85" t="str">
        <f t="shared" si="0"/>
        <v/>
      </c>
      <c r="D103" s="186" t="str">
        <f>IF('Submission Template'!$AU$35=1,IF(AND('Submission Template'!O99="yes",'Submission Template'!BN99&lt;&gt;""),IF(AND('Submission Template'!$P$13="yes",$B103&gt;1),ROUND(AVERAGE(BD$38:BD103),2),ROUND(AVERAGE(BD$37:BD103),2)),""),"")</f>
        <v/>
      </c>
      <c r="E103" s="86" t="str">
        <f>IF('Submission Template'!$AU$35=1,IF($AO103&gt;1,IF(AND('Submission Template'!O99&lt;&gt;"no",'Submission Template'!BN99&lt;&gt;""),IF(AND('Submission Template'!$P$13="yes",$B103&gt;1),STDEV(BD$38:BD103),STDEV(BD$37:BD103)),""),""),"")</f>
        <v/>
      </c>
      <c r="F103" s="87" t="str">
        <f>IF('Submission Template'!$AU$35=1,IF('Submission Template'!BN99&lt;&gt;"",G102,""),"")</f>
        <v/>
      </c>
      <c r="G103" s="87" t="str">
        <f>IF(AND('Submission Template'!$AU$35=1,'Submission Template'!$C99&lt;&gt;""),IF(OR($AO103=1,$AO103=0),0,IF('Submission Template'!$C99="initial",$G102,IF('Submission Template'!O99="yes",MAX(($F103+'Submission Template'!BN99-('Submission Template'!K$27+0.25*$E103)),0),$G102))),"")</f>
        <v/>
      </c>
      <c r="H103" s="87" t="str">
        <f t="shared" si="10"/>
        <v/>
      </c>
      <c r="I103" s="88" t="str">
        <f t="shared" si="11"/>
        <v/>
      </c>
      <c r="J103" s="88" t="str">
        <f t="shared" si="12"/>
        <v/>
      </c>
      <c r="K103" s="89" t="str">
        <f>IF(G103&lt;&gt;"",IF($BA103=1,IF(AND(J103&lt;&gt;1,I103=1,D103&lt;='Submission Template'!K$27),1,0),K102),"")</f>
        <v/>
      </c>
      <c r="L103" s="84" t="str">
        <f>IF('Submission Template'!$AV$35=1,$AY103,"")</f>
        <v/>
      </c>
      <c r="M103" s="85" t="str">
        <f t="shared" si="1"/>
        <v/>
      </c>
      <c r="N103" s="186" t="str">
        <f>IF('Submission Template'!$AV$35=1,IF(AND('Submission Template'!T99="yes",'Submission Template'!BS99&lt;&gt;""),IF(AND('Submission Template'!$P$13="yes",$L103&gt;1),ROUND(AVERAGE(BE$38:BE103),2),ROUND(AVERAGE(BE$37:BE103),2)),""),"")</f>
        <v/>
      </c>
      <c r="O103" s="86" t="str">
        <f>IF('Submission Template'!$AV$35=1,IF($AP103&gt;1,IF(AND('Submission Template'!T99&lt;&gt;"no",'Submission Template'!BS99&lt;&gt;""),IF(AND('Submission Template'!$P$13="yes",$L103&gt;1),STDEV(BE$38:BE103),STDEV(BE$37:BE103)),""),""),"")</f>
        <v/>
      </c>
      <c r="P103" s="87" t="str">
        <f>IF('Submission Template'!$AV$35=1,IF('Submission Template'!BS99&lt;&gt;"",Q102,""),"")</f>
        <v/>
      </c>
      <c r="Q103" s="87" t="str">
        <f>IF(AND('Submission Template'!$AV$35=1,'Submission Template'!$C99&lt;&gt;""),IF(OR($AP103=1,$AP103=0),0,IF('Submission Template'!$C99="initial",$Q102,IF('Submission Template'!T99="yes",MAX(($P103+'Submission Template'!BS99-('Submission Template'!P$27+0.25*$O103)),0),$Q102))),"")</f>
        <v/>
      </c>
      <c r="R103" s="87" t="str">
        <f t="shared" si="13"/>
        <v/>
      </c>
      <c r="S103" s="88" t="str">
        <f t="shared" si="14"/>
        <v/>
      </c>
      <c r="T103" s="88" t="str">
        <f t="shared" si="15"/>
        <v/>
      </c>
      <c r="U103" s="89" t="str">
        <f>IF(Q103&lt;&gt;"",IF($BB103=1,IF(AND(T103&lt;&gt;1,S103=1,N103&lt;='Submission Template'!P$27),1,0),U102),"")</f>
        <v/>
      </c>
      <c r="V103" s="9"/>
      <c r="W103" s="9"/>
      <c r="X103" s="9"/>
      <c r="Y103" s="9"/>
      <c r="Z103" s="9"/>
      <c r="AA103" s="9"/>
      <c r="AB103" s="9"/>
      <c r="AC103" s="9"/>
      <c r="AD103" s="9"/>
      <c r="AE103" s="9"/>
      <c r="AF103" s="145"/>
      <c r="AG103" s="146" t="str">
        <f>IF(AND(OR('Submission Template'!O99="yes",'Submission Template'!T99="yes"),'Submission Template'!AB99="yes"),"Test cannot be invalid AND included in CumSum",IF(OR(AND($Q103&gt;$R103,$N103&lt;&gt;""),AND($G103&gt;H103,$D103&lt;&gt;"")),"Warning:  CumSum statistic exceeds the Action Limit.",""))</f>
        <v/>
      </c>
      <c r="AH103" s="19"/>
      <c r="AI103" s="19"/>
      <c r="AJ103" s="19"/>
      <c r="AK103" s="147"/>
      <c r="AL103" s="192"/>
      <c r="AM103" s="6"/>
      <c r="AN103" s="6"/>
      <c r="AO103" s="6" t="str">
        <f t="shared" si="9"/>
        <v/>
      </c>
      <c r="AP103" s="6" t="str">
        <f t="shared" si="9"/>
        <v/>
      </c>
      <c r="AQ103" s="24"/>
      <c r="AR103" s="26">
        <f>IF(AND('Submission Template'!BN99&lt;&gt;"",'Submission Template'!K$27&lt;&gt;"",'Submission Template'!O99&lt;&gt;""),1,0)</f>
        <v>0</v>
      </c>
      <c r="AS103" s="26">
        <f>IF(AND('Submission Template'!BS99&lt;&gt;"",'Submission Template'!P$27&lt;&gt;"",'Submission Template'!T99&lt;&gt;""),1,0)</f>
        <v>0</v>
      </c>
      <c r="AT103" s="26"/>
      <c r="AU103" s="26" t="str">
        <f t="shared" si="16"/>
        <v/>
      </c>
      <c r="AV103" s="26" t="str">
        <f t="shared" si="17"/>
        <v/>
      </c>
      <c r="AW103" s="26"/>
      <c r="AX103" s="26" t="str">
        <f>IF('Submission Template'!$C99&lt;&gt;"",IF('Submission Template'!BN99&lt;&gt;"",IF('Submission Template'!O99="yes",AX102+1,AX102),AX102),"")</f>
        <v/>
      </c>
      <c r="AY103" s="26" t="str">
        <f>IF('Submission Template'!$C99&lt;&gt;"",IF('Submission Template'!BS99&lt;&gt;"",IF('Submission Template'!T99="yes",AY102+1,AY102),AY102),"")</f>
        <v/>
      </c>
      <c r="AZ103" s="26"/>
      <c r="BA103" s="26" t="str">
        <f>IF('Submission Template'!BN99&lt;&gt;"",IF('Submission Template'!O99="yes",1,0),"")</f>
        <v/>
      </c>
      <c r="BB103" s="26" t="str">
        <f>IF('Submission Template'!BS99&lt;&gt;"",IF('Submission Template'!T99="yes",1,0),"")</f>
        <v/>
      </c>
      <c r="BC103" s="26"/>
      <c r="BD103" s="26" t="str">
        <f>IF(AND('Submission Template'!O99="yes",'Submission Template'!BN99&lt;&gt;""),'Submission Template'!BN99,"")</f>
        <v/>
      </c>
      <c r="BE103" s="26" t="str">
        <f>IF(AND('Submission Template'!T99="yes",'Submission Template'!BS99&lt;&gt;""),'Submission Template'!BS99,"")</f>
        <v/>
      </c>
      <c r="BF103" s="26"/>
      <c r="BG103" s="26"/>
      <c r="BH103" s="26"/>
      <c r="BI103" s="28"/>
      <c r="BJ103" s="26"/>
      <c r="BK103" s="42" t="str">
        <f>IF('Submission Template'!$AU$35=1,IF(AND('Submission Template'!O99="yes",$AO103&gt;1,'Submission Template'!BN99&lt;&gt;""),ROUND((($AU103*$E103)/($D103-'Submission Template'!K$27))^2+1,1),""),"")</f>
        <v/>
      </c>
      <c r="BL103" s="42" t="str">
        <f>IF('Submission Template'!$AV$35=1,IF(AND('Submission Template'!T99="yes",$AP103&gt;1,'Submission Template'!BS99&lt;&gt;""),ROUND((($AV103*$O103)/($N103-'Submission Template'!P$27))^2+1,1),""),"")</f>
        <v/>
      </c>
      <c r="BM103" s="57">
        <f t="shared" si="18"/>
        <v>5</v>
      </c>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row>
    <row r="104" spans="1:90" x14ac:dyDescent="0.2">
      <c r="A104" s="10"/>
      <c r="B104" s="84" t="str">
        <f>IF('Submission Template'!$AU$35=1,$AX104,"")</f>
        <v/>
      </c>
      <c r="C104" s="85" t="str">
        <f t="shared" si="0"/>
        <v/>
      </c>
      <c r="D104" s="186" t="str">
        <f>IF('Submission Template'!$AU$35=1,IF(AND('Submission Template'!O100="yes",'Submission Template'!BN100&lt;&gt;""),IF(AND('Submission Template'!$P$13="yes",$B104&gt;1),ROUND(AVERAGE(BD$38:BD104),2),ROUND(AVERAGE(BD$37:BD104),2)),""),"")</f>
        <v/>
      </c>
      <c r="E104" s="86" t="str">
        <f>IF('Submission Template'!$AU$35=1,IF($AO104&gt;1,IF(AND('Submission Template'!O100&lt;&gt;"no",'Submission Template'!BN100&lt;&gt;""),IF(AND('Submission Template'!$P$13="yes",$B104&gt;1),STDEV(BD$38:BD104),STDEV(BD$37:BD104)),""),""),"")</f>
        <v/>
      </c>
      <c r="F104" s="87" t="str">
        <f>IF('Submission Template'!$AU$35=1,IF('Submission Template'!BN100&lt;&gt;"",G103,""),"")</f>
        <v/>
      </c>
      <c r="G104" s="87" t="str">
        <f>IF(AND('Submission Template'!$AU$35=1,'Submission Template'!$C100&lt;&gt;""),IF(OR($AO104=1,$AO104=0),0,IF('Submission Template'!$C100="initial",$G103,IF('Submission Template'!O100="yes",MAX(($F104+'Submission Template'!BN100-('Submission Template'!K$27+0.25*$E104)),0),$G103))),"")</f>
        <v/>
      </c>
      <c r="H104" s="87" t="str">
        <f t="shared" si="10"/>
        <v/>
      </c>
      <c r="I104" s="88" t="str">
        <f t="shared" si="11"/>
        <v/>
      </c>
      <c r="J104" s="88" t="str">
        <f t="shared" si="12"/>
        <v/>
      </c>
      <c r="K104" s="89" t="str">
        <f>IF(G104&lt;&gt;"",IF($BA104=1,IF(AND(J104&lt;&gt;1,I104=1,D104&lt;='Submission Template'!K$27),1,0),K103),"")</f>
        <v/>
      </c>
      <c r="L104" s="84" t="str">
        <f>IF('Submission Template'!$AV$35=1,$AY104,"")</f>
        <v/>
      </c>
      <c r="M104" s="85" t="str">
        <f t="shared" si="1"/>
        <v/>
      </c>
      <c r="N104" s="186" t="str">
        <f>IF('Submission Template'!$AV$35=1,IF(AND('Submission Template'!T100="yes",'Submission Template'!BS100&lt;&gt;""),IF(AND('Submission Template'!$P$13="yes",$L104&gt;1),ROUND(AVERAGE(BE$38:BE104),2),ROUND(AVERAGE(BE$37:BE104),2)),""),"")</f>
        <v/>
      </c>
      <c r="O104" s="86" t="str">
        <f>IF('Submission Template'!$AV$35=1,IF($AP104&gt;1,IF(AND('Submission Template'!T100&lt;&gt;"no",'Submission Template'!BS100&lt;&gt;""),IF(AND('Submission Template'!$P$13="yes",$L104&gt;1),STDEV(BE$38:BE104),STDEV(BE$37:BE104)),""),""),"")</f>
        <v/>
      </c>
      <c r="P104" s="87" t="str">
        <f>IF('Submission Template'!$AV$35=1,IF('Submission Template'!BS100&lt;&gt;"",Q103,""),"")</f>
        <v/>
      </c>
      <c r="Q104" s="87" t="str">
        <f>IF(AND('Submission Template'!$AV$35=1,'Submission Template'!$C100&lt;&gt;""),IF(OR($AP104=1,$AP104=0),0,IF('Submission Template'!$C100="initial",$Q103,IF('Submission Template'!T100="yes",MAX(($P104+'Submission Template'!BS100-('Submission Template'!P$27+0.25*$O104)),0),$Q103))),"")</f>
        <v/>
      </c>
      <c r="R104" s="87" t="str">
        <f t="shared" si="13"/>
        <v/>
      </c>
      <c r="S104" s="88" t="str">
        <f t="shared" si="14"/>
        <v/>
      </c>
      <c r="T104" s="88" t="str">
        <f t="shared" si="15"/>
        <v/>
      </c>
      <c r="U104" s="89" t="str">
        <f>IF(Q104&lt;&gt;"",IF($BB104=1,IF(AND(T104&lt;&gt;1,S104=1,N104&lt;='Submission Template'!P$27),1,0),U103),"")</f>
        <v/>
      </c>
      <c r="AF104" s="145"/>
      <c r="AG104" s="146" t="str">
        <f>IF(AND(OR('Submission Template'!O100="yes",'Submission Template'!T100="yes"),'Submission Template'!AB100="yes"),"Test cannot be invalid AND included in CumSum",IF(OR(AND($Q104&gt;$R104,$N104&lt;&gt;""),AND($G104&gt;H104,$D104&lt;&gt;"")),"Warning:  CumSum statistic exceeds the Action Limit.",""))</f>
        <v/>
      </c>
      <c r="AH104" s="19"/>
      <c r="AI104" s="19"/>
      <c r="AJ104" s="19"/>
      <c r="AK104" s="147"/>
      <c r="AL104" s="192"/>
      <c r="AM104" s="6"/>
      <c r="AN104" s="6"/>
      <c r="AO104" s="6" t="str">
        <f t="shared" ref="AO104:AP126" si="19">IF(AND($AX$24=1,AX105=2),2,AX104)</f>
        <v/>
      </c>
      <c r="AP104" s="6" t="str">
        <f t="shared" si="19"/>
        <v/>
      </c>
      <c r="AQ104" s="24"/>
      <c r="AR104" s="26">
        <f>IF(AND('Submission Template'!BN100&lt;&gt;"",'Submission Template'!K$27&lt;&gt;"",'Submission Template'!O100&lt;&gt;""),1,0)</f>
        <v>0</v>
      </c>
      <c r="AS104" s="26">
        <f>IF(AND('Submission Template'!BS100&lt;&gt;"",'Submission Template'!P$27&lt;&gt;"",'Submission Template'!T100&lt;&gt;""),1,0)</f>
        <v>0</v>
      </c>
      <c r="AT104" s="26"/>
      <c r="AU104" s="26" t="str">
        <f t="shared" si="16"/>
        <v/>
      </c>
      <c r="AV104" s="26" t="str">
        <f t="shared" si="17"/>
        <v/>
      </c>
      <c r="AW104" s="26"/>
      <c r="AX104" s="26" t="str">
        <f>IF('Submission Template'!$C100&lt;&gt;"",IF('Submission Template'!BN100&lt;&gt;"",IF('Submission Template'!O100="yes",AX103+1,AX103),AX103),"")</f>
        <v/>
      </c>
      <c r="AY104" s="26" t="str">
        <f>IF('Submission Template'!$C100&lt;&gt;"",IF('Submission Template'!BS100&lt;&gt;"",IF('Submission Template'!T100="yes",AY103+1,AY103),AY103),"")</f>
        <v/>
      </c>
      <c r="AZ104" s="26"/>
      <c r="BA104" s="26" t="str">
        <f>IF('Submission Template'!BN100&lt;&gt;"",IF('Submission Template'!O100="yes",1,0),"")</f>
        <v/>
      </c>
      <c r="BB104" s="26" t="str">
        <f>IF('Submission Template'!BS100&lt;&gt;"",IF('Submission Template'!T100="yes",1,0),"")</f>
        <v/>
      </c>
      <c r="BC104" s="26"/>
      <c r="BD104" s="26" t="str">
        <f>IF(AND('Submission Template'!O100="yes",'Submission Template'!BN100&lt;&gt;""),'Submission Template'!BN100,"")</f>
        <v/>
      </c>
      <c r="BE104" s="26" t="str">
        <f>IF(AND('Submission Template'!T100="yes",'Submission Template'!BS100&lt;&gt;""),'Submission Template'!BS100,"")</f>
        <v/>
      </c>
      <c r="BF104" s="26"/>
      <c r="BG104" s="26"/>
      <c r="BH104" s="26"/>
      <c r="BI104" s="28"/>
      <c r="BJ104" s="26"/>
      <c r="BK104" s="42" t="str">
        <f>IF('Submission Template'!$AU$35=1,IF(AND('Submission Template'!O100="yes",$AO104&gt;1,'Submission Template'!BN100&lt;&gt;""),ROUND((($AU104*$E104)/($D104-'Submission Template'!K$27))^2+1,1),""),"")</f>
        <v/>
      </c>
      <c r="BL104" s="42" t="str">
        <f>IF('Submission Template'!$AV$35=1,IF(AND('Submission Template'!T100="yes",$AP104&gt;1,'Submission Template'!BS100&lt;&gt;""),ROUND((($AV104*$O104)/($N104-'Submission Template'!P$27))^2+1,1),""),"")</f>
        <v/>
      </c>
      <c r="BM104" s="57">
        <f t="shared" si="18"/>
        <v>5</v>
      </c>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row>
    <row r="105" spans="1:90" x14ac:dyDescent="0.2">
      <c r="A105" s="10"/>
      <c r="B105" s="84" t="str">
        <f>IF('Submission Template'!$AU$35=1,$AX105,"")</f>
        <v/>
      </c>
      <c r="C105" s="85" t="str">
        <f t="shared" si="0"/>
        <v/>
      </c>
      <c r="D105" s="186" t="str">
        <f>IF('Submission Template'!$AU$35=1,IF(AND('Submission Template'!O101="yes",'Submission Template'!BN101&lt;&gt;""),IF(AND('Submission Template'!$P$13="yes",$B105&gt;1),ROUND(AVERAGE(BD$38:BD105),2),ROUND(AVERAGE(BD$37:BD105),2)),""),"")</f>
        <v/>
      </c>
      <c r="E105" s="86" t="str">
        <f>IF('Submission Template'!$AU$35=1,IF($AO105&gt;1,IF(AND('Submission Template'!O101&lt;&gt;"no",'Submission Template'!BN101&lt;&gt;""),IF(AND('Submission Template'!$P$13="yes",$B105&gt;1),STDEV(BD$38:BD105),STDEV(BD$37:BD105)),""),""),"")</f>
        <v/>
      </c>
      <c r="F105" s="87" t="str">
        <f>IF('Submission Template'!$AU$35=1,IF('Submission Template'!BN101&lt;&gt;"",G104,""),"")</f>
        <v/>
      </c>
      <c r="G105" s="87" t="str">
        <f>IF(AND('Submission Template'!$AU$35=1,'Submission Template'!$C101&lt;&gt;""),IF(OR($AO105=1,$AO105=0),0,IF('Submission Template'!$C101="initial",$G104,IF('Submission Template'!O101="yes",MAX(($F105+'Submission Template'!BN101-('Submission Template'!K$27+0.25*$E105)),0),$G104))),"")</f>
        <v/>
      </c>
      <c r="H105" s="87" t="str">
        <f t="shared" ref="H105:H126" si="20">IF(G105&lt;&gt;"",IF(E105&lt;&gt;"",5*E105,H104),"")</f>
        <v/>
      </c>
      <c r="I105" s="88" t="str">
        <f t="shared" ref="I105:I126" si="21">IF(G105&lt;&gt;"",IF(OR(B105&gt;=C105,I104=1),1,0),"")</f>
        <v/>
      </c>
      <c r="J105" s="88" t="str">
        <f t="shared" ref="J105:J126" si="22">IF(G105&lt;&gt;"",IF(AND(AND(G104&gt;H104,G105&gt;H105),B104&lt;&gt;B105),1,IF(J104=1,1,0)),"")</f>
        <v/>
      </c>
      <c r="K105" s="89" t="str">
        <f>IF(G105&lt;&gt;"",IF($BA105=1,IF(AND(J105&lt;&gt;1,I105=1,D105&lt;='Submission Template'!K$27),1,0),K104),"")</f>
        <v/>
      </c>
      <c r="L105" s="84" t="str">
        <f>IF('Submission Template'!$AV$35=1,$AY105,"")</f>
        <v/>
      </c>
      <c r="M105" s="85" t="str">
        <f t="shared" si="1"/>
        <v/>
      </c>
      <c r="N105" s="186" t="str">
        <f>IF('Submission Template'!$AV$35=1,IF(AND('Submission Template'!T101="yes",'Submission Template'!BS101&lt;&gt;""),IF(AND('Submission Template'!$P$13="yes",$L105&gt;1),ROUND(AVERAGE(BE$38:BE105),2),ROUND(AVERAGE(BE$37:BE105),2)),""),"")</f>
        <v/>
      </c>
      <c r="O105" s="86" t="str">
        <f>IF('Submission Template'!$AV$35=1,IF($AP105&gt;1,IF(AND('Submission Template'!T101&lt;&gt;"no",'Submission Template'!BS101&lt;&gt;""),IF(AND('Submission Template'!$P$13="yes",$L105&gt;1),STDEV(BE$38:BE105),STDEV(BE$37:BE105)),""),""),"")</f>
        <v/>
      </c>
      <c r="P105" s="87" t="str">
        <f>IF('Submission Template'!$AV$35=1,IF('Submission Template'!BS101&lt;&gt;"",Q104,""),"")</f>
        <v/>
      </c>
      <c r="Q105" s="87" t="str">
        <f>IF(AND('Submission Template'!$AV$35=1,'Submission Template'!$C101&lt;&gt;""),IF(OR($AP105=1,$AP105=0),0,IF('Submission Template'!$C101="initial",$Q104,IF('Submission Template'!T101="yes",MAX(($P105+'Submission Template'!BS101-('Submission Template'!P$27+0.25*$O105)),0),$Q104))),"")</f>
        <v/>
      </c>
      <c r="R105" s="87" t="str">
        <f t="shared" si="13"/>
        <v/>
      </c>
      <c r="S105" s="88" t="str">
        <f t="shared" si="14"/>
        <v/>
      </c>
      <c r="T105" s="88" t="str">
        <f t="shared" si="15"/>
        <v/>
      </c>
      <c r="U105" s="89" t="str">
        <f>IF(Q105&lt;&gt;"",IF($BB105=1,IF(AND(T105&lt;&gt;1,S105=1,N105&lt;='Submission Template'!P$27),1,0),U104),"")</f>
        <v/>
      </c>
      <c r="AF105" s="145"/>
      <c r="AG105" s="146" t="str">
        <f>IF(AND(OR('Submission Template'!O101="yes",'Submission Template'!T101="yes"),'Submission Template'!AB101="yes"),"Test cannot be invalid AND included in CumSum",IF(OR(AND($Q105&gt;$R105,$N105&lt;&gt;""),AND($G105&gt;H105,$D105&lt;&gt;"")),"Warning:  CumSum statistic exceeds the Action Limit.",""))</f>
        <v/>
      </c>
      <c r="AH105" s="19"/>
      <c r="AI105" s="19"/>
      <c r="AJ105" s="19"/>
      <c r="AK105" s="147"/>
      <c r="AL105" s="192"/>
      <c r="AM105" s="6"/>
      <c r="AN105" s="6"/>
      <c r="AO105" s="6" t="str">
        <f t="shared" si="19"/>
        <v/>
      </c>
      <c r="AP105" s="6" t="str">
        <f t="shared" si="19"/>
        <v/>
      </c>
      <c r="AQ105" s="24"/>
      <c r="AR105" s="26">
        <f>IF(AND('Submission Template'!BN101&lt;&gt;"",'Submission Template'!K$27&lt;&gt;"",'Submission Template'!O101&lt;&gt;""),1,0)</f>
        <v>0</v>
      </c>
      <c r="AS105" s="26">
        <f>IF(AND('Submission Template'!BS101&lt;&gt;"",'Submission Template'!P$27&lt;&gt;"",'Submission Template'!T101&lt;&gt;""),1,0)</f>
        <v>0</v>
      </c>
      <c r="AT105" s="26"/>
      <c r="AU105" s="26" t="str">
        <f t="shared" si="16"/>
        <v/>
      </c>
      <c r="AV105" s="26" t="str">
        <f t="shared" si="17"/>
        <v/>
      </c>
      <c r="AW105" s="26"/>
      <c r="AX105" s="26" t="str">
        <f>IF('Submission Template'!$C101&lt;&gt;"",IF('Submission Template'!BN101&lt;&gt;"",IF('Submission Template'!O101="yes",AX104+1,AX104),AX104),"")</f>
        <v/>
      </c>
      <c r="AY105" s="26" t="str">
        <f>IF('Submission Template'!$C101&lt;&gt;"",IF('Submission Template'!BS101&lt;&gt;"",IF('Submission Template'!T101="yes",AY104+1,AY104),AY104),"")</f>
        <v/>
      </c>
      <c r="AZ105" s="26"/>
      <c r="BA105" s="26" t="str">
        <f>IF('Submission Template'!BN101&lt;&gt;"",IF('Submission Template'!O101="yes",1,0),"")</f>
        <v/>
      </c>
      <c r="BB105" s="26" t="str">
        <f>IF('Submission Template'!BS101&lt;&gt;"",IF('Submission Template'!T101="yes",1,0),"")</f>
        <v/>
      </c>
      <c r="BC105" s="26"/>
      <c r="BD105" s="26" t="str">
        <f>IF(AND('Submission Template'!O101="yes",'Submission Template'!BN101&lt;&gt;""),'Submission Template'!BN101,"")</f>
        <v/>
      </c>
      <c r="BE105" s="26" t="str">
        <f>IF(AND('Submission Template'!T101="yes",'Submission Template'!BS101&lt;&gt;""),'Submission Template'!BS101,"")</f>
        <v/>
      </c>
      <c r="BF105" s="26"/>
      <c r="BG105" s="26"/>
      <c r="BH105" s="26"/>
      <c r="BI105" s="28"/>
      <c r="BJ105" s="26"/>
      <c r="BK105" s="42" t="str">
        <f>IF('Submission Template'!$AU$35=1,IF(AND('Submission Template'!O101="yes",$AO105&gt;1,'Submission Template'!BN101&lt;&gt;""),ROUND((($AU105*$E105)/($D105-'Submission Template'!K$27))^2+1,1),""),"")</f>
        <v/>
      </c>
      <c r="BL105" s="42" t="str">
        <f>IF('Submission Template'!$AV$35=1,IF(AND('Submission Template'!T101="yes",$AP105&gt;1,'Submission Template'!BS101&lt;&gt;""),ROUND((($AV105*$O105)/($N105-'Submission Template'!P$27))^2+1,1),""),"")</f>
        <v/>
      </c>
      <c r="BM105" s="57">
        <f t="shared" si="18"/>
        <v>5</v>
      </c>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row>
    <row r="106" spans="1:90" x14ac:dyDescent="0.2">
      <c r="A106" s="10"/>
      <c r="B106" s="84" t="str">
        <f>IF('Submission Template'!$AU$35=1,$AX106,"")</f>
        <v/>
      </c>
      <c r="C106" s="85" t="str">
        <f t="shared" si="0"/>
        <v/>
      </c>
      <c r="D106" s="186" t="str">
        <f>IF('Submission Template'!$AU$35=1,IF(AND('Submission Template'!O102="yes",'Submission Template'!BN102&lt;&gt;""),IF(AND('Submission Template'!$P$13="yes",$B106&gt;1),ROUND(AVERAGE(BD$38:BD106),2),ROUND(AVERAGE(BD$37:BD106),2)),""),"")</f>
        <v/>
      </c>
      <c r="E106" s="86" t="str">
        <f>IF('Submission Template'!$AU$35=1,IF($AO106&gt;1,IF(AND('Submission Template'!O102&lt;&gt;"no",'Submission Template'!BN102&lt;&gt;""),IF(AND('Submission Template'!$P$13="yes",$B106&gt;1),STDEV(BD$38:BD106),STDEV(BD$37:BD106)),""),""),"")</f>
        <v/>
      </c>
      <c r="F106" s="87" t="str">
        <f>IF('Submission Template'!$AU$35=1,IF('Submission Template'!BN102&lt;&gt;"",G105,""),"")</f>
        <v/>
      </c>
      <c r="G106" s="87" t="str">
        <f>IF(AND('Submission Template'!$AU$35=1,'Submission Template'!$C102&lt;&gt;""),IF(OR($AO106=1,$AO106=0),0,IF('Submission Template'!$C102="initial",$G105,IF('Submission Template'!O102="yes",MAX(($F106+'Submission Template'!BN102-('Submission Template'!K$27+0.25*$E106)),0),$G105))),"")</f>
        <v/>
      </c>
      <c r="H106" s="87" t="str">
        <f t="shared" si="20"/>
        <v/>
      </c>
      <c r="I106" s="88" t="str">
        <f t="shared" si="21"/>
        <v/>
      </c>
      <c r="J106" s="88" t="str">
        <f t="shared" si="22"/>
        <v/>
      </c>
      <c r="K106" s="89" t="str">
        <f>IF(G106&lt;&gt;"",IF($BA106=1,IF(AND(J106&lt;&gt;1,I106=1,D106&lt;='Submission Template'!K$27),1,0),K105),"")</f>
        <v/>
      </c>
      <c r="L106" s="84" t="str">
        <f>IF('Submission Template'!$AV$35=1,$AY106,"")</f>
        <v/>
      </c>
      <c r="M106" s="85" t="str">
        <f t="shared" si="1"/>
        <v/>
      </c>
      <c r="N106" s="186" t="str">
        <f>IF('Submission Template'!$AV$35=1,IF(AND('Submission Template'!T102="yes",'Submission Template'!BS102&lt;&gt;""),IF(AND('Submission Template'!$P$13="yes",$L106&gt;1),ROUND(AVERAGE(BE$38:BE106),2),ROUND(AVERAGE(BE$37:BE106),2)),""),"")</f>
        <v/>
      </c>
      <c r="O106" s="86" t="str">
        <f>IF('Submission Template'!$AV$35=1,IF($AP106&gt;1,IF(AND('Submission Template'!T102&lt;&gt;"no",'Submission Template'!BS102&lt;&gt;""),IF(AND('Submission Template'!$P$13="yes",$L106&gt;1),STDEV(BE$38:BE106),STDEV(BE$37:BE106)),""),""),"")</f>
        <v/>
      </c>
      <c r="P106" s="87" t="str">
        <f>IF('Submission Template'!$AV$35=1,IF('Submission Template'!BS102&lt;&gt;"",Q105,""),"")</f>
        <v/>
      </c>
      <c r="Q106" s="87" t="str">
        <f>IF(AND('Submission Template'!$AV$35=1,'Submission Template'!$C102&lt;&gt;""),IF(OR($AP106=1,$AP106=0),0,IF('Submission Template'!$C102="initial",$Q105,IF('Submission Template'!T102="yes",MAX(($P106+'Submission Template'!BS102-('Submission Template'!P$27+0.25*$O106)),0),$Q105))),"")</f>
        <v/>
      </c>
      <c r="R106" s="87" t="str">
        <f t="shared" si="13"/>
        <v/>
      </c>
      <c r="S106" s="88" t="str">
        <f t="shared" si="14"/>
        <v/>
      </c>
      <c r="T106" s="88" t="str">
        <f t="shared" si="15"/>
        <v/>
      </c>
      <c r="U106" s="89" t="str">
        <f>IF(Q106&lt;&gt;"",IF($BB106=1,IF(AND(T106&lt;&gt;1,S106=1,N106&lt;='Submission Template'!P$27),1,0),U105),"")</f>
        <v/>
      </c>
      <c r="AF106" s="145"/>
      <c r="AG106" s="146" t="str">
        <f>IF(AND(OR('Submission Template'!O102="yes",'Submission Template'!T102="yes"),'Submission Template'!AB102="yes"),"Test cannot be invalid AND included in CumSum",IF(OR(AND($Q106&gt;$R106,$N106&lt;&gt;""),AND($G106&gt;H106,$D106&lt;&gt;"")),"Warning:  CumSum statistic exceeds the Action Limit.",""))</f>
        <v/>
      </c>
      <c r="AH106" s="19"/>
      <c r="AI106" s="19"/>
      <c r="AJ106" s="19"/>
      <c r="AK106" s="147"/>
      <c r="AL106" s="192"/>
      <c r="AM106" s="6"/>
      <c r="AN106" s="6"/>
      <c r="AO106" s="6" t="str">
        <f t="shared" si="19"/>
        <v/>
      </c>
      <c r="AP106" s="6" t="str">
        <f t="shared" si="19"/>
        <v/>
      </c>
      <c r="AQ106" s="24"/>
      <c r="AR106" s="26">
        <f>IF(AND('Submission Template'!BN102&lt;&gt;"",'Submission Template'!K$27&lt;&gt;"",'Submission Template'!O102&lt;&gt;""),1,0)</f>
        <v>0</v>
      </c>
      <c r="AS106" s="26">
        <f>IF(AND('Submission Template'!BS102&lt;&gt;"",'Submission Template'!P$27&lt;&gt;"",'Submission Template'!T102&lt;&gt;""),1,0)</f>
        <v>0</v>
      </c>
      <c r="AT106" s="26"/>
      <c r="AU106" s="26" t="str">
        <f t="shared" si="16"/>
        <v/>
      </c>
      <c r="AV106" s="26" t="str">
        <f t="shared" si="17"/>
        <v/>
      </c>
      <c r="AW106" s="26"/>
      <c r="AX106" s="26" t="str">
        <f>IF('Submission Template'!$C102&lt;&gt;"",IF('Submission Template'!BN102&lt;&gt;"",IF('Submission Template'!O102="yes",AX105+1,AX105),AX105),"")</f>
        <v/>
      </c>
      <c r="AY106" s="26" t="str">
        <f>IF('Submission Template'!$C102&lt;&gt;"",IF('Submission Template'!BS102&lt;&gt;"",IF('Submission Template'!T102="yes",AY105+1,AY105),AY105),"")</f>
        <v/>
      </c>
      <c r="AZ106" s="26"/>
      <c r="BA106" s="26" t="str">
        <f>IF('Submission Template'!BN102&lt;&gt;"",IF('Submission Template'!O102="yes",1,0),"")</f>
        <v/>
      </c>
      <c r="BB106" s="26" t="str">
        <f>IF('Submission Template'!BS102&lt;&gt;"",IF('Submission Template'!T102="yes",1,0),"")</f>
        <v/>
      </c>
      <c r="BC106" s="26"/>
      <c r="BD106" s="26" t="str">
        <f>IF(AND('Submission Template'!O102="yes",'Submission Template'!BN102&lt;&gt;""),'Submission Template'!BN102,"")</f>
        <v/>
      </c>
      <c r="BE106" s="26" t="str">
        <f>IF(AND('Submission Template'!T102="yes",'Submission Template'!BS102&lt;&gt;""),'Submission Template'!BS102,"")</f>
        <v/>
      </c>
      <c r="BF106" s="26"/>
      <c r="BG106" s="26"/>
      <c r="BH106" s="26"/>
      <c r="BI106" s="28"/>
      <c r="BJ106" s="26"/>
      <c r="BK106" s="42" t="str">
        <f>IF('Submission Template'!$AU$35=1,IF(AND('Submission Template'!O102="yes",$AO106&gt;1,'Submission Template'!BN102&lt;&gt;""),ROUND((($AU106*$E106)/($D106-'Submission Template'!K$27))^2+1,1),""),"")</f>
        <v/>
      </c>
      <c r="BL106" s="42" t="str">
        <f>IF('Submission Template'!$AV$35=1,IF(AND('Submission Template'!T102="yes",$AP106&gt;1,'Submission Template'!BS102&lt;&gt;""),ROUND((($AV106*$O106)/($N106-'Submission Template'!P$27))^2+1,1),""),"")</f>
        <v/>
      </c>
      <c r="BM106" s="57">
        <f t="shared" si="18"/>
        <v>5</v>
      </c>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row>
    <row r="107" spans="1:90" x14ac:dyDescent="0.2">
      <c r="A107" s="10"/>
      <c r="B107" s="84" t="str">
        <f>IF('Submission Template'!$AU$35=1,$AX107,"")</f>
        <v/>
      </c>
      <c r="C107" s="85" t="str">
        <f t="shared" si="0"/>
        <v/>
      </c>
      <c r="D107" s="186" t="str">
        <f>IF('Submission Template'!$AU$35=1,IF(AND('Submission Template'!O103="yes",'Submission Template'!BN103&lt;&gt;""),IF(AND('Submission Template'!$P$13="yes",$B107&gt;1),ROUND(AVERAGE(BD$38:BD107),2),ROUND(AVERAGE(BD$37:BD107),2)),""),"")</f>
        <v/>
      </c>
      <c r="E107" s="86" t="str">
        <f>IF('Submission Template'!$AU$35=1,IF($AO107&gt;1,IF(AND('Submission Template'!O103&lt;&gt;"no",'Submission Template'!BN103&lt;&gt;""),IF(AND('Submission Template'!$P$13="yes",$B107&gt;1),STDEV(BD$38:BD107),STDEV(BD$37:BD107)),""),""),"")</f>
        <v/>
      </c>
      <c r="F107" s="87" t="str">
        <f>IF('Submission Template'!$AU$35=1,IF('Submission Template'!BN103&lt;&gt;"",G106,""),"")</f>
        <v/>
      </c>
      <c r="G107" s="87" t="str">
        <f>IF(AND('Submission Template'!$AU$35=1,'Submission Template'!$C103&lt;&gt;""),IF(OR($AO107=1,$AO107=0),0,IF('Submission Template'!$C103="initial",$G106,IF('Submission Template'!O103="yes",MAX(($F107+'Submission Template'!BN103-('Submission Template'!K$27+0.25*$E107)),0),$G106))),"")</f>
        <v/>
      </c>
      <c r="H107" s="87" t="str">
        <f t="shared" si="20"/>
        <v/>
      </c>
      <c r="I107" s="88" t="str">
        <f t="shared" si="21"/>
        <v/>
      </c>
      <c r="J107" s="88" t="str">
        <f t="shared" si="22"/>
        <v/>
      </c>
      <c r="K107" s="89" t="str">
        <f>IF(G107&lt;&gt;"",IF($BA107=1,IF(AND(J107&lt;&gt;1,I107=1,D107&lt;='Submission Template'!K$27),1,0),K106),"")</f>
        <v/>
      </c>
      <c r="L107" s="84" t="str">
        <f>IF('Submission Template'!$AV$35=1,$AY107,"")</f>
        <v/>
      </c>
      <c r="M107" s="85" t="str">
        <f t="shared" si="1"/>
        <v/>
      </c>
      <c r="N107" s="186" t="str">
        <f>IF('Submission Template'!$AV$35=1,IF(AND('Submission Template'!T103="yes",'Submission Template'!BS103&lt;&gt;""),IF(AND('Submission Template'!$P$13="yes",$L107&gt;1),ROUND(AVERAGE(BE$38:BE107),2),ROUND(AVERAGE(BE$37:BE107),2)),""),"")</f>
        <v/>
      </c>
      <c r="O107" s="86" t="str">
        <f>IF('Submission Template'!$AV$35=1,IF($AP107&gt;1,IF(AND('Submission Template'!T103&lt;&gt;"no",'Submission Template'!BS103&lt;&gt;""),IF(AND('Submission Template'!$P$13="yes",$L107&gt;1),STDEV(BE$38:BE107),STDEV(BE$37:BE107)),""),""),"")</f>
        <v/>
      </c>
      <c r="P107" s="87" t="str">
        <f>IF('Submission Template'!$AV$35=1,IF('Submission Template'!BS103&lt;&gt;"",Q106,""),"")</f>
        <v/>
      </c>
      <c r="Q107" s="87" t="str">
        <f>IF(AND('Submission Template'!$AV$35=1,'Submission Template'!$C103&lt;&gt;""),IF(OR($AP107=1,$AP107=0),0,IF('Submission Template'!$C103="initial",$Q106,IF('Submission Template'!T103="yes",MAX(($P107+'Submission Template'!BS103-('Submission Template'!P$27+0.25*$O107)),0),$Q106))),"")</f>
        <v/>
      </c>
      <c r="R107" s="87" t="str">
        <f t="shared" si="13"/>
        <v/>
      </c>
      <c r="S107" s="88" t="str">
        <f t="shared" si="14"/>
        <v/>
      </c>
      <c r="T107" s="88" t="str">
        <f t="shared" si="15"/>
        <v/>
      </c>
      <c r="U107" s="89" t="str">
        <f>IF(Q107&lt;&gt;"",IF($BB107=1,IF(AND(T107&lt;&gt;1,S107=1,N107&lt;='Submission Template'!P$27),1,0),U106),"")</f>
        <v/>
      </c>
      <c r="AF107" s="145"/>
      <c r="AG107" s="146" t="str">
        <f>IF(AND(OR('Submission Template'!O103="yes",'Submission Template'!T103="yes"),'Submission Template'!AB103="yes"),"Test cannot be invalid AND included in CumSum",IF(OR(AND($Q107&gt;$R107,$N107&lt;&gt;""),AND($G107&gt;H107,$D107&lt;&gt;"")),"Warning:  CumSum statistic exceeds the Action Limit.",""))</f>
        <v/>
      </c>
      <c r="AH107" s="19"/>
      <c r="AI107" s="19"/>
      <c r="AJ107" s="19"/>
      <c r="AK107" s="147"/>
      <c r="AL107" s="192"/>
      <c r="AM107" s="6"/>
      <c r="AN107" s="6"/>
      <c r="AO107" s="6" t="str">
        <f t="shared" si="19"/>
        <v/>
      </c>
      <c r="AP107" s="6" t="str">
        <f t="shared" si="19"/>
        <v/>
      </c>
      <c r="AQ107" s="24"/>
      <c r="AR107" s="26">
        <f>IF(AND('Submission Template'!BN103&lt;&gt;"",'Submission Template'!K$27&lt;&gt;"",'Submission Template'!O103&lt;&gt;""),1,0)</f>
        <v>0</v>
      </c>
      <c r="AS107" s="26">
        <f>IF(AND('Submission Template'!BS103&lt;&gt;"",'Submission Template'!P$27&lt;&gt;"",'Submission Template'!T103&lt;&gt;""),1,0)</f>
        <v>0</v>
      </c>
      <c r="AT107" s="26"/>
      <c r="AU107" s="26" t="str">
        <f t="shared" si="16"/>
        <v/>
      </c>
      <c r="AV107" s="26" t="str">
        <f t="shared" si="17"/>
        <v/>
      </c>
      <c r="AW107" s="26"/>
      <c r="AX107" s="26" t="str">
        <f>IF('Submission Template'!$C103&lt;&gt;"",IF('Submission Template'!BN103&lt;&gt;"",IF('Submission Template'!O103="yes",AX106+1,AX106),AX106),"")</f>
        <v/>
      </c>
      <c r="AY107" s="26" t="str">
        <f>IF('Submission Template'!$C103&lt;&gt;"",IF('Submission Template'!BS103&lt;&gt;"",IF('Submission Template'!T103="yes",AY106+1,AY106),AY106),"")</f>
        <v/>
      </c>
      <c r="AZ107" s="26"/>
      <c r="BA107" s="26" t="str">
        <f>IF('Submission Template'!BN103&lt;&gt;"",IF('Submission Template'!O103="yes",1,0),"")</f>
        <v/>
      </c>
      <c r="BB107" s="26" t="str">
        <f>IF('Submission Template'!BS103&lt;&gt;"",IF('Submission Template'!T103="yes",1,0),"")</f>
        <v/>
      </c>
      <c r="BC107" s="26"/>
      <c r="BD107" s="26" t="str">
        <f>IF(AND('Submission Template'!O103="yes",'Submission Template'!BN103&lt;&gt;""),'Submission Template'!BN103,"")</f>
        <v/>
      </c>
      <c r="BE107" s="26" t="str">
        <f>IF(AND('Submission Template'!T103="yes",'Submission Template'!BS103&lt;&gt;""),'Submission Template'!BS103,"")</f>
        <v/>
      </c>
      <c r="BF107" s="26"/>
      <c r="BG107" s="26"/>
      <c r="BH107" s="26"/>
      <c r="BI107" s="28"/>
      <c r="BJ107" s="26"/>
      <c r="BK107" s="42" t="str">
        <f>IF('Submission Template'!$AU$35=1,IF(AND('Submission Template'!O103="yes",$AO107&gt;1,'Submission Template'!BN103&lt;&gt;""),ROUND((($AU107*$E107)/($D107-'Submission Template'!K$27))^2+1,1),""),"")</f>
        <v/>
      </c>
      <c r="BL107" s="42" t="str">
        <f>IF('Submission Template'!$AV$35=1,IF(AND('Submission Template'!T103="yes",$AP107&gt;1,'Submission Template'!BS103&lt;&gt;""),ROUND((($AV107*$O107)/($N107-'Submission Template'!P$27))^2+1,1),""),"")</f>
        <v/>
      </c>
      <c r="BM107" s="57">
        <f t="shared" si="18"/>
        <v>5</v>
      </c>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row>
    <row r="108" spans="1:90" x14ac:dyDescent="0.2">
      <c r="A108" s="10"/>
      <c r="B108" s="84" t="str">
        <f>IF('Submission Template'!$AU$35=1,$AX108,"")</f>
        <v/>
      </c>
      <c r="C108" s="85" t="str">
        <f t="shared" si="0"/>
        <v/>
      </c>
      <c r="D108" s="186" t="str">
        <f>IF('Submission Template'!$AU$35=1,IF(AND('Submission Template'!O104="yes",'Submission Template'!BN104&lt;&gt;""),IF(AND('Submission Template'!$P$13="yes",$B108&gt;1),ROUND(AVERAGE(BD$38:BD108),2),ROUND(AVERAGE(BD$37:BD108),2)),""),"")</f>
        <v/>
      </c>
      <c r="E108" s="86" t="str">
        <f>IF('Submission Template'!$AU$35=1,IF($AO108&gt;1,IF(AND('Submission Template'!O104&lt;&gt;"no",'Submission Template'!BN104&lt;&gt;""),IF(AND('Submission Template'!$P$13="yes",$B108&gt;1),STDEV(BD$38:BD108),STDEV(BD$37:BD108)),""),""),"")</f>
        <v/>
      </c>
      <c r="F108" s="87" t="str">
        <f>IF('Submission Template'!$AU$35=1,IF('Submission Template'!BN104&lt;&gt;"",G107,""),"")</f>
        <v/>
      </c>
      <c r="G108" s="87" t="str">
        <f>IF(AND('Submission Template'!$AU$35=1,'Submission Template'!$C104&lt;&gt;""),IF(OR($AO108=1,$AO108=0),0,IF('Submission Template'!$C104="initial",$G107,IF('Submission Template'!O104="yes",MAX(($F108+'Submission Template'!BN104-('Submission Template'!K$27+0.25*$E108)),0),$G107))),"")</f>
        <v/>
      </c>
      <c r="H108" s="87" t="str">
        <f t="shared" si="20"/>
        <v/>
      </c>
      <c r="I108" s="88" t="str">
        <f t="shared" si="21"/>
        <v/>
      </c>
      <c r="J108" s="88" t="str">
        <f t="shared" si="22"/>
        <v/>
      </c>
      <c r="K108" s="89" t="str">
        <f>IF(G108&lt;&gt;"",IF($BA108=1,IF(AND(J108&lt;&gt;1,I108=1,D108&lt;='Submission Template'!K$27),1,0),K107),"")</f>
        <v/>
      </c>
      <c r="L108" s="84" t="str">
        <f>IF('Submission Template'!$AV$35=1,$AY108,"")</f>
        <v/>
      </c>
      <c r="M108" s="85" t="str">
        <f t="shared" si="1"/>
        <v/>
      </c>
      <c r="N108" s="186" t="str">
        <f>IF('Submission Template'!$AV$35=1,IF(AND('Submission Template'!T104="yes",'Submission Template'!BS104&lt;&gt;""),IF(AND('Submission Template'!$P$13="yes",$L108&gt;1),ROUND(AVERAGE(BE$38:BE108),2),ROUND(AVERAGE(BE$37:BE108),2)),""),"")</f>
        <v/>
      </c>
      <c r="O108" s="86" t="str">
        <f>IF('Submission Template'!$AV$35=1,IF($AP108&gt;1,IF(AND('Submission Template'!T104&lt;&gt;"no",'Submission Template'!BS104&lt;&gt;""),IF(AND('Submission Template'!$P$13="yes",$L108&gt;1),STDEV(BE$38:BE108),STDEV(BE$37:BE108)),""),""),"")</f>
        <v/>
      </c>
      <c r="P108" s="87" t="str">
        <f>IF('Submission Template'!$AV$35=1,IF('Submission Template'!BS104&lt;&gt;"",Q107,""),"")</f>
        <v/>
      </c>
      <c r="Q108" s="87" t="str">
        <f>IF(AND('Submission Template'!$AV$35=1,'Submission Template'!$C104&lt;&gt;""),IF(OR($AP108=1,$AP108=0),0,IF('Submission Template'!$C104="initial",$Q107,IF('Submission Template'!T104="yes",MAX(($P108+'Submission Template'!BS104-('Submission Template'!P$27+0.25*$O108)),0),$Q107))),"")</f>
        <v/>
      </c>
      <c r="R108" s="87" t="str">
        <f t="shared" si="13"/>
        <v/>
      </c>
      <c r="S108" s="88" t="str">
        <f t="shared" si="14"/>
        <v/>
      </c>
      <c r="T108" s="88" t="str">
        <f t="shared" si="15"/>
        <v/>
      </c>
      <c r="U108" s="89" t="str">
        <f>IF(Q108&lt;&gt;"",IF($BB108=1,IF(AND(T108&lt;&gt;1,S108=1,N108&lt;='Submission Template'!P$27),1,0),U107),"")</f>
        <v/>
      </c>
      <c r="AF108" s="145"/>
      <c r="AG108" s="146" t="str">
        <f>IF(AND(OR('Submission Template'!O104="yes",'Submission Template'!T104="yes"),'Submission Template'!AB104="yes"),"Test cannot be invalid AND included in CumSum",IF(OR(AND($Q108&gt;$R108,$N108&lt;&gt;""),AND($G108&gt;H108,$D108&lt;&gt;"")),"Warning:  CumSum statistic exceeds the Action Limit.",""))</f>
        <v/>
      </c>
      <c r="AH108" s="19"/>
      <c r="AI108" s="19"/>
      <c r="AJ108" s="19"/>
      <c r="AK108" s="147"/>
      <c r="AL108" s="192"/>
      <c r="AM108" s="6"/>
      <c r="AN108" s="6"/>
      <c r="AO108" s="6" t="str">
        <f t="shared" si="19"/>
        <v/>
      </c>
      <c r="AP108" s="6" t="str">
        <f t="shared" si="19"/>
        <v/>
      </c>
      <c r="AQ108" s="24"/>
      <c r="AR108" s="26">
        <f>IF(AND('Submission Template'!BN104&lt;&gt;"",'Submission Template'!K$27&lt;&gt;"",'Submission Template'!O104&lt;&gt;""),1,0)</f>
        <v>0</v>
      </c>
      <c r="AS108" s="26">
        <f>IF(AND('Submission Template'!BS104&lt;&gt;"",'Submission Template'!P$27&lt;&gt;"",'Submission Template'!T104&lt;&gt;""),1,0)</f>
        <v>0</v>
      </c>
      <c r="AT108" s="26"/>
      <c r="AU108" s="26" t="str">
        <f t="shared" si="16"/>
        <v/>
      </c>
      <c r="AV108" s="26" t="str">
        <f t="shared" si="17"/>
        <v/>
      </c>
      <c r="AW108" s="26"/>
      <c r="AX108" s="26" t="str">
        <f>IF('Submission Template'!$C104&lt;&gt;"",IF('Submission Template'!BN104&lt;&gt;"",IF('Submission Template'!O104="yes",AX107+1,AX107),AX107),"")</f>
        <v/>
      </c>
      <c r="AY108" s="26" t="str">
        <f>IF('Submission Template'!$C104&lt;&gt;"",IF('Submission Template'!BS104&lt;&gt;"",IF('Submission Template'!T104="yes",AY107+1,AY107),AY107),"")</f>
        <v/>
      </c>
      <c r="AZ108" s="26"/>
      <c r="BA108" s="26" t="str">
        <f>IF('Submission Template'!BN104&lt;&gt;"",IF('Submission Template'!O104="yes",1,0),"")</f>
        <v/>
      </c>
      <c r="BB108" s="26" t="str">
        <f>IF('Submission Template'!BS104&lt;&gt;"",IF('Submission Template'!T104="yes",1,0),"")</f>
        <v/>
      </c>
      <c r="BC108" s="26"/>
      <c r="BD108" s="26" t="str">
        <f>IF(AND('Submission Template'!O104="yes",'Submission Template'!BN104&lt;&gt;""),'Submission Template'!BN104,"")</f>
        <v/>
      </c>
      <c r="BE108" s="26" t="str">
        <f>IF(AND('Submission Template'!T104="yes",'Submission Template'!BS104&lt;&gt;""),'Submission Template'!BS104,"")</f>
        <v/>
      </c>
      <c r="BF108" s="26"/>
      <c r="BG108" s="26"/>
      <c r="BH108" s="26"/>
      <c r="BI108" s="28"/>
      <c r="BJ108" s="26"/>
      <c r="BK108" s="42" t="str">
        <f>IF('Submission Template'!$AU$35=1,IF(AND('Submission Template'!O104="yes",$AO108&gt;1,'Submission Template'!BN104&lt;&gt;""),ROUND((($AU108*$E108)/($D108-'Submission Template'!K$27))^2+1,1),""),"")</f>
        <v/>
      </c>
      <c r="BL108" s="42" t="str">
        <f>IF('Submission Template'!$AV$35=1,IF(AND('Submission Template'!T104="yes",$AP108&gt;1,'Submission Template'!BS104&lt;&gt;""),ROUND((($AV108*$O108)/($N108-'Submission Template'!P$27))^2+1,1),""),"")</f>
        <v/>
      </c>
      <c r="BM108" s="57">
        <f t="shared" si="18"/>
        <v>5</v>
      </c>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row>
    <row r="109" spans="1:90" x14ac:dyDescent="0.2">
      <c r="A109" s="10"/>
      <c r="B109" s="84" t="str">
        <f>IF('Submission Template'!$AU$35=1,$AX109,"")</f>
        <v/>
      </c>
      <c r="C109" s="85" t="str">
        <f t="shared" si="0"/>
        <v/>
      </c>
      <c r="D109" s="186" t="str">
        <f>IF('Submission Template'!$AU$35=1,IF(AND('Submission Template'!O105="yes",'Submission Template'!BN105&lt;&gt;""),IF(AND('Submission Template'!$P$13="yes",$B109&gt;1),ROUND(AVERAGE(BD$38:BD109),2),ROUND(AVERAGE(BD$37:BD109),2)),""),"")</f>
        <v/>
      </c>
      <c r="E109" s="86" t="str">
        <f>IF('Submission Template'!$AU$35=1,IF($AO109&gt;1,IF(AND('Submission Template'!O105&lt;&gt;"no",'Submission Template'!BN105&lt;&gt;""),IF(AND('Submission Template'!$P$13="yes",$B109&gt;1),STDEV(BD$38:BD109),STDEV(BD$37:BD109)),""),""),"")</f>
        <v/>
      </c>
      <c r="F109" s="87" t="str">
        <f>IF('Submission Template'!$AU$35=1,IF('Submission Template'!BN105&lt;&gt;"",G108,""),"")</f>
        <v/>
      </c>
      <c r="G109" s="87" t="str">
        <f>IF(AND('Submission Template'!$AU$35=1,'Submission Template'!$C105&lt;&gt;""),IF(OR($AO109=1,$AO109=0),0,IF('Submission Template'!$C105="initial",$G108,IF('Submission Template'!O105="yes",MAX(($F109+'Submission Template'!BN105-('Submission Template'!K$27+0.25*$E109)),0),$G108))),"")</f>
        <v/>
      </c>
      <c r="H109" s="87" t="str">
        <f t="shared" si="20"/>
        <v/>
      </c>
      <c r="I109" s="88" t="str">
        <f t="shared" si="21"/>
        <v/>
      </c>
      <c r="J109" s="88" t="str">
        <f t="shared" si="22"/>
        <v/>
      </c>
      <c r="K109" s="89" t="str">
        <f>IF(G109&lt;&gt;"",IF($BA109=1,IF(AND(J109&lt;&gt;1,I109=1,D109&lt;='Submission Template'!K$27),1,0),K108),"")</f>
        <v/>
      </c>
      <c r="L109" s="84" t="str">
        <f>IF('Submission Template'!$AV$35=1,$AY109,"")</f>
        <v/>
      </c>
      <c r="M109" s="85" t="str">
        <f t="shared" si="1"/>
        <v/>
      </c>
      <c r="N109" s="186" t="str">
        <f>IF('Submission Template'!$AV$35=1,IF(AND('Submission Template'!T105="yes",'Submission Template'!BS105&lt;&gt;""),IF(AND('Submission Template'!$P$13="yes",$L109&gt;1),ROUND(AVERAGE(BE$38:BE109),2),ROUND(AVERAGE(BE$37:BE109),2)),""),"")</f>
        <v/>
      </c>
      <c r="O109" s="86" t="str">
        <f>IF('Submission Template'!$AV$35=1,IF($AP109&gt;1,IF(AND('Submission Template'!T105&lt;&gt;"no",'Submission Template'!BS105&lt;&gt;""),IF(AND('Submission Template'!$P$13="yes",$L109&gt;1),STDEV(BE$38:BE109),STDEV(BE$37:BE109)),""),""),"")</f>
        <v/>
      </c>
      <c r="P109" s="87" t="str">
        <f>IF('Submission Template'!$AV$35=1,IF('Submission Template'!BS105&lt;&gt;"",Q108,""),"")</f>
        <v/>
      </c>
      <c r="Q109" s="87" t="str">
        <f>IF(AND('Submission Template'!$AV$35=1,'Submission Template'!$C105&lt;&gt;""),IF(OR($AP109=1,$AP109=0),0,IF('Submission Template'!$C105="initial",$Q108,IF('Submission Template'!T105="yes",MAX(($P109+'Submission Template'!BS105-('Submission Template'!P$27+0.25*$O109)),0),$Q108))),"")</f>
        <v/>
      </c>
      <c r="R109" s="87" t="str">
        <f t="shared" si="13"/>
        <v/>
      </c>
      <c r="S109" s="88" t="str">
        <f t="shared" si="14"/>
        <v/>
      </c>
      <c r="T109" s="88" t="str">
        <f t="shared" si="15"/>
        <v/>
      </c>
      <c r="U109" s="89" t="str">
        <f>IF(Q109&lt;&gt;"",IF($BB109=1,IF(AND(T109&lt;&gt;1,S109=1,N109&lt;='Submission Template'!P$27),1,0),U108),"")</f>
        <v/>
      </c>
      <c r="AF109" s="145"/>
      <c r="AG109" s="146" t="str">
        <f>IF(AND(OR('Submission Template'!O105="yes",'Submission Template'!T105="yes"),'Submission Template'!AB105="yes"),"Test cannot be invalid AND included in CumSum",IF(OR(AND($Q109&gt;$R109,$N109&lt;&gt;""),AND($G109&gt;H109,$D109&lt;&gt;"")),"Warning:  CumSum statistic exceeds the Action Limit.",""))</f>
        <v/>
      </c>
      <c r="AH109" s="19"/>
      <c r="AI109" s="19"/>
      <c r="AJ109" s="19"/>
      <c r="AK109" s="147"/>
      <c r="AL109" s="192"/>
      <c r="AM109" s="6"/>
      <c r="AN109" s="6"/>
      <c r="AO109" s="6" t="str">
        <f t="shared" si="19"/>
        <v/>
      </c>
      <c r="AP109" s="6" t="str">
        <f t="shared" si="19"/>
        <v/>
      </c>
      <c r="AQ109" s="24"/>
      <c r="AR109" s="26">
        <f>IF(AND('Submission Template'!BN105&lt;&gt;"",'Submission Template'!K$27&lt;&gt;"",'Submission Template'!O105&lt;&gt;""),1,0)</f>
        <v>0</v>
      </c>
      <c r="AS109" s="26">
        <f>IF(AND('Submission Template'!BS105&lt;&gt;"",'Submission Template'!P$27&lt;&gt;"",'Submission Template'!T105&lt;&gt;""),1,0)</f>
        <v>0</v>
      </c>
      <c r="AT109" s="26"/>
      <c r="AU109" s="26" t="str">
        <f t="shared" si="16"/>
        <v/>
      </c>
      <c r="AV109" s="26" t="str">
        <f t="shared" si="17"/>
        <v/>
      </c>
      <c r="AW109" s="26"/>
      <c r="AX109" s="26" t="str">
        <f>IF('Submission Template'!$C105&lt;&gt;"",IF('Submission Template'!BN105&lt;&gt;"",IF('Submission Template'!O105="yes",AX108+1,AX108),AX108),"")</f>
        <v/>
      </c>
      <c r="AY109" s="26" t="str">
        <f>IF('Submission Template'!$C105&lt;&gt;"",IF('Submission Template'!BS105&lt;&gt;"",IF('Submission Template'!T105="yes",AY108+1,AY108),AY108),"")</f>
        <v/>
      </c>
      <c r="AZ109" s="26"/>
      <c r="BA109" s="26" t="str">
        <f>IF('Submission Template'!BN105&lt;&gt;"",IF('Submission Template'!O105="yes",1,0),"")</f>
        <v/>
      </c>
      <c r="BB109" s="26" t="str">
        <f>IF('Submission Template'!BS105&lt;&gt;"",IF('Submission Template'!T105="yes",1,0),"")</f>
        <v/>
      </c>
      <c r="BC109" s="26"/>
      <c r="BD109" s="26" t="str">
        <f>IF(AND('Submission Template'!O105="yes",'Submission Template'!BN105&lt;&gt;""),'Submission Template'!BN105,"")</f>
        <v/>
      </c>
      <c r="BE109" s="26" t="str">
        <f>IF(AND('Submission Template'!T105="yes",'Submission Template'!BS105&lt;&gt;""),'Submission Template'!BS105,"")</f>
        <v/>
      </c>
      <c r="BF109" s="26"/>
      <c r="BG109" s="26"/>
      <c r="BH109" s="26"/>
      <c r="BI109" s="28"/>
      <c r="BJ109" s="26"/>
      <c r="BK109" s="42" t="str">
        <f>IF('Submission Template'!$AU$35=1,IF(AND('Submission Template'!O105="yes",$AO109&gt;1,'Submission Template'!BN105&lt;&gt;""),ROUND((($AU109*$E109)/($D109-'Submission Template'!K$27))^2+1,1),""),"")</f>
        <v/>
      </c>
      <c r="BL109" s="42" t="str">
        <f>IF('Submission Template'!$AV$35=1,IF(AND('Submission Template'!T105="yes",$AP109&gt;1,'Submission Template'!BS105&lt;&gt;""),ROUND((($AV109*$O109)/($N109-'Submission Template'!P$27))^2+1,1),""),"")</f>
        <v/>
      </c>
      <c r="BM109" s="57">
        <f t="shared" si="18"/>
        <v>5</v>
      </c>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row>
    <row r="110" spans="1:90" x14ac:dyDescent="0.2">
      <c r="A110" s="10"/>
      <c r="B110" s="84" t="str">
        <f>IF('Submission Template'!$AU$35=1,$AX110,"")</f>
        <v/>
      </c>
      <c r="C110" s="85" t="str">
        <f t="shared" si="0"/>
        <v/>
      </c>
      <c r="D110" s="186" t="str">
        <f>IF('Submission Template'!$AU$35=1,IF(AND('Submission Template'!O106="yes",'Submission Template'!BN106&lt;&gt;""),IF(AND('Submission Template'!$P$13="yes",$B110&gt;1),ROUND(AVERAGE(BD$38:BD110),2),ROUND(AVERAGE(BD$37:BD110),2)),""),"")</f>
        <v/>
      </c>
      <c r="E110" s="86" t="str">
        <f>IF('Submission Template'!$AU$35=1,IF($AO110&gt;1,IF(AND('Submission Template'!O106&lt;&gt;"no",'Submission Template'!BN106&lt;&gt;""),IF(AND('Submission Template'!$P$13="yes",$B110&gt;1),STDEV(BD$38:BD110),STDEV(BD$37:BD110)),""),""),"")</f>
        <v/>
      </c>
      <c r="F110" s="87" t="str">
        <f>IF('Submission Template'!$AU$35=1,IF('Submission Template'!BN106&lt;&gt;"",G109,""),"")</f>
        <v/>
      </c>
      <c r="G110" s="87" t="str">
        <f>IF(AND('Submission Template'!$AU$35=1,'Submission Template'!$C106&lt;&gt;""),IF(OR($AO110=1,$AO110=0),0,IF('Submission Template'!$C106="initial",$G109,IF('Submission Template'!O106="yes",MAX(($F110+'Submission Template'!BN106-('Submission Template'!K$27+0.25*$E110)),0),$G109))),"")</f>
        <v/>
      </c>
      <c r="H110" s="87" t="str">
        <f t="shared" si="20"/>
        <v/>
      </c>
      <c r="I110" s="88" t="str">
        <f t="shared" si="21"/>
        <v/>
      </c>
      <c r="J110" s="88" t="str">
        <f t="shared" si="22"/>
        <v/>
      </c>
      <c r="K110" s="89" t="str">
        <f>IF(G110&lt;&gt;"",IF($BA110=1,IF(AND(J110&lt;&gt;1,I110=1,D110&lt;='Submission Template'!K$27),1,0),K109),"")</f>
        <v/>
      </c>
      <c r="L110" s="84" t="str">
        <f>IF('Submission Template'!$AV$35=1,$AY110,"")</f>
        <v/>
      </c>
      <c r="M110" s="85" t="str">
        <f t="shared" si="1"/>
        <v/>
      </c>
      <c r="N110" s="186" t="str">
        <f>IF('Submission Template'!$AV$35=1,IF(AND('Submission Template'!T106="yes",'Submission Template'!BS106&lt;&gt;""),IF(AND('Submission Template'!$P$13="yes",$L110&gt;1),ROUND(AVERAGE(BE$38:BE110),2),ROUND(AVERAGE(BE$37:BE110),2)),""),"")</f>
        <v/>
      </c>
      <c r="O110" s="86" t="str">
        <f>IF('Submission Template'!$AV$35=1,IF($AP110&gt;1,IF(AND('Submission Template'!T106&lt;&gt;"no",'Submission Template'!BS106&lt;&gt;""),IF(AND('Submission Template'!$P$13="yes",$L110&gt;1),STDEV(BE$38:BE110),STDEV(BE$37:BE110)),""),""),"")</f>
        <v/>
      </c>
      <c r="P110" s="87" t="str">
        <f>IF('Submission Template'!$AV$35=1,IF('Submission Template'!BS106&lt;&gt;"",Q109,""),"")</f>
        <v/>
      </c>
      <c r="Q110" s="87" t="str">
        <f>IF(AND('Submission Template'!$AV$35=1,'Submission Template'!$C106&lt;&gt;""),IF(OR($AP110=1,$AP110=0),0,IF('Submission Template'!$C106="initial",$Q109,IF('Submission Template'!T106="yes",MAX(($P110+'Submission Template'!BS106-('Submission Template'!P$27+0.25*$O110)),0),$Q109))),"")</f>
        <v/>
      </c>
      <c r="R110" s="87" t="str">
        <f t="shared" si="13"/>
        <v/>
      </c>
      <c r="S110" s="88" t="str">
        <f t="shared" si="14"/>
        <v/>
      </c>
      <c r="T110" s="88" t="str">
        <f t="shared" si="15"/>
        <v/>
      </c>
      <c r="U110" s="89" t="str">
        <f>IF(Q110&lt;&gt;"",IF($BB110=1,IF(AND(T110&lt;&gt;1,S110=1,N110&lt;='Submission Template'!P$27),1,0),U109),"")</f>
        <v/>
      </c>
      <c r="AF110" s="145"/>
      <c r="AG110" s="146" t="str">
        <f>IF(AND(OR('Submission Template'!O106="yes",'Submission Template'!T106="yes"),'Submission Template'!AB106="yes"),"Test cannot be invalid AND included in CumSum",IF(OR(AND($Q110&gt;$R110,$N110&lt;&gt;""),AND($G110&gt;H110,$D110&lt;&gt;"")),"Warning:  CumSum statistic exceeds the Action Limit.",""))</f>
        <v/>
      </c>
      <c r="AH110" s="19"/>
      <c r="AI110" s="19"/>
      <c r="AJ110" s="19"/>
      <c r="AK110" s="147"/>
      <c r="AL110" s="192"/>
      <c r="AM110" s="6"/>
      <c r="AN110" s="6"/>
      <c r="AO110" s="6" t="str">
        <f t="shared" si="19"/>
        <v/>
      </c>
      <c r="AP110" s="6" t="str">
        <f t="shared" si="19"/>
        <v/>
      </c>
      <c r="AQ110" s="24"/>
      <c r="AR110" s="26">
        <f>IF(AND('Submission Template'!BN106&lt;&gt;"",'Submission Template'!K$27&lt;&gt;"",'Submission Template'!O106&lt;&gt;""),1,0)</f>
        <v>0</v>
      </c>
      <c r="AS110" s="26">
        <f>IF(AND('Submission Template'!BS106&lt;&gt;"",'Submission Template'!P$27&lt;&gt;"",'Submission Template'!T106&lt;&gt;""),1,0)</f>
        <v>0</v>
      </c>
      <c r="AT110" s="26"/>
      <c r="AU110" s="26" t="str">
        <f t="shared" si="16"/>
        <v/>
      </c>
      <c r="AV110" s="26" t="str">
        <f t="shared" si="17"/>
        <v/>
      </c>
      <c r="AW110" s="26"/>
      <c r="AX110" s="26" t="str">
        <f>IF('Submission Template'!$C106&lt;&gt;"",IF('Submission Template'!BN106&lt;&gt;"",IF('Submission Template'!O106="yes",AX109+1,AX109),AX109),"")</f>
        <v/>
      </c>
      <c r="AY110" s="26" t="str">
        <f>IF('Submission Template'!$C106&lt;&gt;"",IF('Submission Template'!BS106&lt;&gt;"",IF('Submission Template'!T106="yes",AY109+1,AY109),AY109),"")</f>
        <v/>
      </c>
      <c r="AZ110" s="26"/>
      <c r="BA110" s="26" t="str">
        <f>IF('Submission Template'!BN106&lt;&gt;"",IF('Submission Template'!O106="yes",1,0),"")</f>
        <v/>
      </c>
      <c r="BB110" s="26" t="str">
        <f>IF('Submission Template'!BS106&lt;&gt;"",IF('Submission Template'!T106="yes",1,0),"")</f>
        <v/>
      </c>
      <c r="BC110" s="26"/>
      <c r="BD110" s="26" t="str">
        <f>IF(AND('Submission Template'!O106="yes",'Submission Template'!BN106&lt;&gt;""),'Submission Template'!BN106,"")</f>
        <v/>
      </c>
      <c r="BE110" s="26" t="str">
        <f>IF(AND('Submission Template'!T106="yes",'Submission Template'!BS106&lt;&gt;""),'Submission Template'!BS106,"")</f>
        <v/>
      </c>
      <c r="BF110" s="26"/>
      <c r="BG110" s="26"/>
      <c r="BH110" s="26"/>
      <c r="BI110" s="28"/>
      <c r="BJ110" s="26"/>
      <c r="BK110" s="42" t="str">
        <f>IF('Submission Template'!$AU$35=1,IF(AND('Submission Template'!O106="yes",$AO110&gt;1,'Submission Template'!BN106&lt;&gt;""),ROUND((($AU110*$E110)/($D110-'Submission Template'!K$27))^2+1,1),""),"")</f>
        <v/>
      </c>
      <c r="BL110" s="42" t="str">
        <f>IF('Submission Template'!$AV$35=1,IF(AND('Submission Template'!T106="yes",$AP110&gt;1,'Submission Template'!BS106&lt;&gt;""),ROUND((($AV110*$O110)/($N110-'Submission Template'!P$27))^2+1,1),""),"")</f>
        <v/>
      </c>
      <c r="BM110" s="57">
        <f t="shared" si="18"/>
        <v>5</v>
      </c>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row>
    <row r="111" spans="1:90" x14ac:dyDescent="0.2">
      <c r="A111" s="10"/>
      <c r="B111" s="84" t="str">
        <f>IF('Submission Template'!$AU$35=1,$AX111,"")</f>
        <v/>
      </c>
      <c r="C111" s="85" t="str">
        <f t="shared" si="0"/>
        <v/>
      </c>
      <c r="D111" s="186" t="str">
        <f>IF('Submission Template'!$AU$35=1,IF(AND('Submission Template'!O107="yes",'Submission Template'!BN107&lt;&gt;""),IF(AND('Submission Template'!$P$13="yes",$B111&gt;1),ROUND(AVERAGE(BD$38:BD111),2),ROUND(AVERAGE(BD$37:BD111),2)),""),"")</f>
        <v/>
      </c>
      <c r="E111" s="86" t="str">
        <f>IF('Submission Template'!$AU$35=1,IF($AO111&gt;1,IF(AND('Submission Template'!O107&lt;&gt;"no",'Submission Template'!BN107&lt;&gt;""),IF(AND('Submission Template'!$P$13="yes",$B111&gt;1),STDEV(BD$38:BD111),STDEV(BD$37:BD111)),""),""),"")</f>
        <v/>
      </c>
      <c r="F111" s="87" t="str">
        <f>IF('Submission Template'!$AU$35=1,IF('Submission Template'!BN107&lt;&gt;"",G110,""),"")</f>
        <v/>
      </c>
      <c r="G111" s="87" t="str">
        <f>IF(AND('Submission Template'!$AU$35=1,'Submission Template'!$C107&lt;&gt;""),IF(OR($AO111=1,$AO111=0),0,IF('Submission Template'!$C107="initial",$G110,IF('Submission Template'!O107="yes",MAX(($F111+'Submission Template'!BN107-('Submission Template'!K$27+0.25*$E111)),0),$G110))),"")</f>
        <v/>
      </c>
      <c r="H111" s="87" t="str">
        <f t="shared" si="20"/>
        <v/>
      </c>
      <c r="I111" s="88" t="str">
        <f t="shared" si="21"/>
        <v/>
      </c>
      <c r="J111" s="88" t="str">
        <f t="shared" si="22"/>
        <v/>
      </c>
      <c r="K111" s="89" t="str">
        <f>IF(G111&lt;&gt;"",IF($BA111=1,IF(AND(J111&lt;&gt;1,I111=1,D111&lt;='Submission Template'!K$27),1,0),K110),"")</f>
        <v/>
      </c>
      <c r="L111" s="84" t="str">
        <f>IF('Submission Template'!$AV$35=1,$AY111,"")</f>
        <v/>
      </c>
      <c r="M111" s="85" t="str">
        <f t="shared" si="1"/>
        <v/>
      </c>
      <c r="N111" s="186" t="str">
        <f>IF('Submission Template'!$AV$35=1,IF(AND('Submission Template'!T107="yes",'Submission Template'!BS107&lt;&gt;""),IF(AND('Submission Template'!$P$13="yes",$L111&gt;1),ROUND(AVERAGE(BE$38:BE111),2),ROUND(AVERAGE(BE$37:BE111),2)),""),"")</f>
        <v/>
      </c>
      <c r="O111" s="86" t="str">
        <f>IF('Submission Template'!$AV$35=1,IF($AP111&gt;1,IF(AND('Submission Template'!T107&lt;&gt;"no",'Submission Template'!BS107&lt;&gt;""),IF(AND('Submission Template'!$P$13="yes",$L111&gt;1),STDEV(BE$38:BE111),STDEV(BE$37:BE111)),""),""),"")</f>
        <v/>
      </c>
      <c r="P111" s="87" t="str">
        <f>IF('Submission Template'!$AV$35=1,IF('Submission Template'!BS107&lt;&gt;"",Q110,""),"")</f>
        <v/>
      </c>
      <c r="Q111" s="87" t="str">
        <f>IF(AND('Submission Template'!$AV$35=1,'Submission Template'!$C107&lt;&gt;""),IF(OR($AP111=1,$AP111=0),0,IF('Submission Template'!$C107="initial",$Q110,IF('Submission Template'!T107="yes",MAX(($P111+'Submission Template'!BS107-('Submission Template'!P$27+0.25*$O111)),0),$Q110))),"")</f>
        <v/>
      </c>
      <c r="R111" s="87" t="str">
        <f t="shared" si="13"/>
        <v/>
      </c>
      <c r="S111" s="88" t="str">
        <f t="shared" si="14"/>
        <v/>
      </c>
      <c r="T111" s="88" t="str">
        <f t="shared" si="15"/>
        <v/>
      </c>
      <c r="U111" s="89" t="str">
        <f>IF(Q111&lt;&gt;"",IF($BB111=1,IF(AND(T111&lt;&gt;1,S111=1,N111&lt;='Submission Template'!P$27),1,0),U110),"")</f>
        <v/>
      </c>
      <c r="AF111" s="145"/>
      <c r="AG111" s="146" t="str">
        <f>IF(AND(OR('Submission Template'!O107="yes",'Submission Template'!T107="yes"),'Submission Template'!AB107="yes"),"Test cannot be invalid AND included in CumSum",IF(OR(AND($Q111&gt;$R111,$N111&lt;&gt;""),AND($G111&gt;H111,$D111&lt;&gt;"")),"Warning:  CumSum statistic exceeds the Action Limit.",""))</f>
        <v/>
      </c>
      <c r="AH111" s="19"/>
      <c r="AI111" s="19"/>
      <c r="AJ111" s="19"/>
      <c r="AK111" s="147"/>
      <c r="AL111" s="192"/>
      <c r="AM111" s="6"/>
      <c r="AN111" s="6"/>
      <c r="AO111" s="6" t="str">
        <f t="shared" si="19"/>
        <v/>
      </c>
      <c r="AP111" s="6" t="str">
        <f t="shared" si="19"/>
        <v/>
      </c>
      <c r="AQ111" s="24"/>
      <c r="AR111" s="26">
        <f>IF(AND('Submission Template'!BN107&lt;&gt;"",'Submission Template'!K$27&lt;&gt;"",'Submission Template'!O107&lt;&gt;""),1,0)</f>
        <v>0</v>
      </c>
      <c r="AS111" s="26">
        <f>IF(AND('Submission Template'!BS107&lt;&gt;"",'Submission Template'!P$27&lt;&gt;"",'Submission Template'!T107&lt;&gt;""),1,0)</f>
        <v>0</v>
      </c>
      <c r="AT111" s="26"/>
      <c r="AU111" s="26" t="str">
        <f t="shared" si="16"/>
        <v/>
      </c>
      <c r="AV111" s="26" t="str">
        <f t="shared" si="17"/>
        <v/>
      </c>
      <c r="AW111" s="26"/>
      <c r="AX111" s="26" t="str">
        <f>IF('Submission Template'!$C107&lt;&gt;"",IF('Submission Template'!BN107&lt;&gt;"",IF('Submission Template'!O107="yes",AX110+1,AX110),AX110),"")</f>
        <v/>
      </c>
      <c r="AY111" s="26" t="str">
        <f>IF('Submission Template'!$C107&lt;&gt;"",IF('Submission Template'!BS107&lt;&gt;"",IF('Submission Template'!T107="yes",AY110+1,AY110),AY110),"")</f>
        <v/>
      </c>
      <c r="AZ111" s="26"/>
      <c r="BA111" s="26" t="str">
        <f>IF('Submission Template'!BN107&lt;&gt;"",IF('Submission Template'!O107="yes",1,0),"")</f>
        <v/>
      </c>
      <c r="BB111" s="26" t="str">
        <f>IF('Submission Template'!BS107&lt;&gt;"",IF('Submission Template'!T107="yes",1,0),"")</f>
        <v/>
      </c>
      <c r="BC111" s="26"/>
      <c r="BD111" s="26" t="str">
        <f>IF(AND('Submission Template'!O107="yes",'Submission Template'!BN107&lt;&gt;""),'Submission Template'!BN107,"")</f>
        <v/>
      </c>
      <c r="BE111" s="26" t="str">
        <f>IF(AND('Submission Template'!T107="yes",'Submission Template'!BS107&lt;&gt;""),'Submission Template'!BS107,"")</f>
        <v/>
      </c>
      <c r="BF111" s="26"/>
      <c r="BG111" s="26"/>
      <c r="BH111" s="26"/>
      <c r="BI111" s="28"/>
      <c r="BJ111" s="26"/>
      <c r="BK111" s="42" t="str">
        <f>IF('Submission Template'!$AU$35=1,IF(AND('Submission Template'!O107="yes",$AO111&gt;1,'Submission Template'!BN107&lt;&gt;""),ROUND((($AU111*$E111)/($D111-'Submission Template'!K$27))^2+1,1),""),"")</f>
        <v/>
      </c>
      <c r="BL111" s="42" t="str">
        <f>IF('Submission Template'!$AV$35=1,IF(AND('Submission Template'!T107="yes",$AP111&gt;1,'Submission Template'!BS107&lt;&gt;""),ROUND((($AV111*$O111)/($N111-'Submission Template'!P$27))^2+1,1),""),"")</f>
        <v/>
      </c>
      <c r="BM111" s="57">
        <f t="shared" si="18"/>
        <v>5</v>
      </c>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row>
    <row r="112" spans="1:90" x14ac:dyDescent="0.2">
      <c r="A112" s="10"/>
      <c r="B112" s="84" t="str">
        <f>IF('Submission Template'!$AU$35=1,$AX112,"")</f>
        <v/>
      </c>
      <c r="C112" s="85" t="str">
        <f t="shared" si="0"/>
        <v/>
      </c>
      <c r="D112" s="186" t="str">
        <f>IF('Submission Template'!$AU$35=1,IF(AND('Submission Template'!O108="yes",'Submission Template'!BN108&lt;&gt;""),IF(AND('Submission Template'!$P$13="yes",$B112&gt;1),ROUND(AVERAGE(BD$38:BD112),2),ROUND(AVERAGE(BD$37:BD112),2)),""),"")</f>
        <v/>
      </c>
      <c r="E112" s="86" t="str">
        <f>IF('Submission Template'!$AU$35=1,IF($AO112&gt;1,IF(AND('Submission Template'!O108&lt;&gt;"no",'Submission Template'!BN108&lt;&gt;""),IF(AND('Submission Template'!$P$13="yes",$B112&gt;1),STDEV(BD$38:BD112),STDEV(BD$37:BD112)),""),""),"")</f>
        <v/>
      </c>
      <c r="F112" s="87" t="str">
        <f>IF('Submission Template'!$AU$35=1,IF('Submission Template'!BN108&lt;&gt;"",G111,""),"")</f>
        <v/>
      </c>
      <c r="G112" s="87" t="str">
        <f>IF(AND('Submission Template'!$AU$35=1,'Submission Template'!$C108&lt;&gt;""),IF(OR($AO112=1,$AO112=0),0,IF('Submission Template'!$C108="initial",$G111,IF('Submission Template'!O108="yes",MAX(($F112+'Submission Template'!BN108-('Submission Template'!K$27+0.25*$E112)),0),$G111))),"")</f>
        <v/>
      </c>
      <c r="H112" s="87" t="str">
        <f t="shared" si="20"/>
        <v/>
      </c>
      <c r="I112" s="88" t="str">
        <f t="shared" si="21"/>
        <v/>
      </c>
      <c r="J112" s="88" t="str">
        <f t="shared" si="22"/>
        <v/>
      </c>
      <c r="K112" s="89" t="str">
        <f>IF(G112&lt;&gt;"",IF($BA112=1,IF(AND(J112&lt;&gt;1,I112=1,D112&lt;='Submission Template'!K$27),1,0),K111),"")</f>
        <v/>
      </c>
      <c r="L112" s="84" t="str">
        <f>IF('Submission Template'!$AV$35=1,$AY112,"")</f>
        <v/>
      </c>
      <c r="M112" s="85" t="str">
        <f t="shared" si="1"/>
        <v/>
      </c>
      <c r="N112" s="186" t="str">
        <f>IF('Submission Template'!$AV$35=1,IF(AND('Submission Template'!T108="yes",'Submission Template'!BS108&lt;&gt;""),IF(AND('Submission Template'!$P$13="yes",$L112&gt;1),ROUND(AVERAGE(BE$38:BE112),2),ROUND(AVERAGE(BE$37:BE112),2)),""),"")</f>
        <v/>
      </c>
      <c r="O112" s="86" t="str">
        <f>IF('Submission Template'!$AV$35=1,IF($AP112&gt;1,IF(AND('Submission Template'!T108&lt;&gt;"no",'Submission Template'!BS108&lt;&gt;""),IF(AND('Submission Template'!$P$13="yes",$L112&gt;1),STDEV(BE$38:BE112),STDEV(BE$37:BE112)),""),""),"")</f>
        <v/>
      </c>
      <c r="P112" s="87" t="str">
        <f>IF('Submission Template'!$AV$35=1,IF('Submission Template'!BS108&lt;&gt;"",Q111,""),"")</f>
        <v/>
      </c>
      <c r="Q112" s="87" t="str">
        <f>IF(AND('Submission Template'!$AV$35=1,'Submission Template'!$C108&lt;&gt;""),IF(OR($AP112=1,$AP112=0),0,IF('Submission Template'!$C108="initial",$Q111,IF('Submission Template'!T108="yes",MAX(($P112+'Submission Template'!BS108-('Submission Template'!P$27+0.25*$O112)),0),$Q111))),"")</f>
        <v/>
      </c>
      <c r="R112" s="87" t="str">
        <f t="shared" si="13"/>
        <v/>
      </c>
      <c r="S112" s="88" t="str">
        <f t="shared" si="14"/>
        <v/>
      </c>
      <c r="T112" s="88" t="str">
        <f t="shared" si="15"/>
        <v/>
      </c>
      <c r="U112" s="89" t="str">
        <f>IF(Q112&lt;&gt;"",IF($BB112=1,IF(AND(T112&lt;&gt;1,S112=1,N112&lt;='Submission Template'!P$27),1,0),U111),"")</f>
        <v/>
      </c>
      <c r="AF112" s="145"/>
      <c r="AG112" s="146" t="str">
        <f>IF(AND(OR('Submission Template'!O108="yes",'Submission Template'!T108="yes"),'Submission Template'!AB108="yes"),"Test cannot be invalid AND included in CumSum",IF(OR(AND($Q112&gt;$R112,$N112&lt;&gt;""),AND($G112&gt;H112,$D112&lt;&gt;"")),"Warning:  CumSum statistic exceeds the Action Limit.",""))</f>
        <v/>
      </c>
      <c r="AH112" s="19"/>
      <c r="AI112" s="19"/>
      <c r="AJ112" s="19"/>
      <c r="AK112" s="147"/>
      <c r="AL112" s="192"/>
      <c r="AM112" s="6"/>
      <c r="AN112" s="6"/>
      <c r="AO112" s="6" t="str">
        <f t="shared" si="19"/>
        <v/>
      </c>
      <c r="AP112" s="6" t="str">
        <f t="shared" si="19"/>
        <v/>
      </c>
      <c r="AQ112" s="24"/>
      <c r="AR112" s="26">
        <f>IF(AND('Submission Template'!BN108&lt;&gt;"",'Submission Template'!K$27&lt;&gt;"",'Submission Template'!O108&lt;&gt;""),1,0)</f>
        <v>0</v>
      </c>
      <c r="AS112" s="26">
        <f>IF(AND('Submission Template'!BS108&lt;&gt;"",'Submission Template'!P$27&lt;&gt;"",'Submission Template'!T108&lt;&gt;""),1,0)</f>
        <v>0</v>
      </c>
      <c r="AT112" s="26"/>
      <c r="AU112" s="26" t="str">
        <f t="shared" si="16"/>
        <v/>
      </c>
      <c r="AV112" s="26" t="str">
        <f t="shared" si="17"/>
        <v/>
      </c>
      <c r="AW112" s="26"/>
      <c r="AX112" s="26" t="str">
        <f>IF('Submission Template'!$C108&lt;&gt;"",IF('Submission Template'!BN108&lt;&gt;"",IF('Submission Template'!O108="yes",AX111+1,AX111),AX111),"")</f>
        <v/>
      </c>
      <c r="AY112" s="26" t="str">
        <f>IF('Submission Template'!$C108&lt;&gt;"",IF('Submission Template'!BS108&lt;&gt;"",IF('Submission Template'!T108="yes",AY111+1,AY111),AY111),"")</f>
        <v/>
      </c>
      <c r="AZ112" s="26"/>
      <c r="BA112" s="26" t="str">
        <f>IF('Submission Template'!BN108&lt;&gt;"",IF('Submission Template'!O108="yes",1,0),"")</f>
        <v/>
      </c>
      <c r="BB112" s="26" t="str">
        <f>IF('Submission Template'!BS108&lt;&gt;"",IF('Submission Template'!T108="yes",1,0),"")</f>
        <v/>
      </c>
      <c r="BC112" s="26"/>
      <c r="BD112" s="26" t="str">
        <f>IF(AND('Submission Template'!O108="yes",'Submission Template'!BN108&lt;&gt;""),'Submission Template'!BN108,"")</f>
        <v/>
      </c>
      <c r="BE112" s="26" t="str">
        <f>IF(AND('Submission Template'!T108="yes",'Submission Template'!BS108&lt;&gt;""),'Submission Template'!BS108,"")</f>
        <v/>
      </c>
      <c r="BF112" s="26"/>
      <c r="BG112" s="26"/>
      <c r="BH112" s="26"/>
      <c r="BI112" s="28"/>
      <c r="BJ112" s="26"/>
      <c r="BK112" s="42" t="str">
        <f>IF('Submission Template'!$AU$35=1,IF(AND('Submission Template'!O108="yes",$AO112&gt;1,'Submission Template'!BN108&lt;&gt;""),ROUND((($AU112*$E112)/($D112-'Submission Template'!K$27))^2+1,1),""),"")</f>
        <v/>
      </c>
      <c r="BL112" s="42" t="str">
        <f>IF('Submission Template'!$AV$35=1,IF(AND('Submission Template'!T108="yes",$AP112&gt;1,'Submission Template'!BS108&lt;&gt;""),ROUND((($AV112*$O112)/($N112-'Submission Template'!P$27))^2+1,1),""),"")</f>
        <v/>
      </c>
      <c r="BM112" s="57">
        <f t="shared" si="18"/>
        <v>5</v>
      </c>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row>
    <row r="113" spans="1:90" x14ac:dyDescent="0.2">
      <c r="A113" s="10"/>
      <c r="B113" s="84" t="str">
        <f>IF('Submission Template'!$AU$35=1,$AX113,"")</f>
        <v/>
      </c>
      <c r="C113" s="85" t="str">
        <f t="shared" si="0"/>
        <v/>
      </c>
      <c r="D113" s="186" t="str">
        <f>IF('Submission Template'!$AU$35=1,IF(AND('Submission Template'!O109="yes",'Submission Template'!BN109&lt;&gt;""),IF(AND('Submission Template'!$P$13="yes",$B113&gt;1),ROUND(AVERAGE(BD$38:BD113),2),ROUND(AVERAGE(BD$37:BD113),2)),""),"")</f>
        <v/>
      </c>
      <c r="E113" s="86" t="str">
        <f>IF('Submission Template'!$AU$35=1,IF($AO113&gt;1,IF(AND('Submission Template'!O109&lt;&gt;"no",'Submission Template'!BN109&lt;&gt;""),IF(AND('Submission Template'!$P$13="yes",$B113&gt;1),STDEV(BD$38:BD113),STDEV(BD$37:BD113)),""),""),"")</f>
        <v/>
      </c>
      <c r="F113" s="87" t="str">
        <f>IF('Submission Template'!$AU$35=1,IF('Submission Template'!BN109&lt;&gt;"",G112,""),"")</f>
        <v/>
      </c>
      <c r="G113" s="87" t="str">
        <f>IF(AND('Submission Template'!$AU$35=1,'Submission Template'!$C109&lt;&gt;""),IF(OR($AO113=1,$AO113=0),0,IF('Submission Template'!$C109="initial",$G112,IF('Submission Template'!O109="yes",MAX(($F113+'Submission Template'!BN109-('Submission Template'!K$27+0.25*$E113)),0),$G112))),"")</f>
        <v/>
      </c>
      <c r="H113" s="87" t="str">
        <f t="shared" si="20"/>
        <v/>
      </c>
      <c r="I113" s="88" t="str">
        <f t="shared" si="21"/>
        <v/>
      </c>
      <c r="J113" s="88" t="str">
        <f t="shared" si="22"/>
        <v/>
      </c>
      <c r="K113" s="89" t="str">
        <f>IF(G113&lt;&gt;"",IF($BA113=1,IF(AND(J113&lt;&gt;1,I113=1,D113&lt;='Submission Template'!K$27),1,0),K112),"")</f>
        <v/>
      </c>
      <c r="L113" s="84" t="str">
        <f>IF('Submission Template'!$AV$35=1,$AY113,"")</f>
        <v/>
      </c>
      <c r="M113" s="85" t="str">
        <f t="shared" si="1"/>
        <v/>
      </c>
      <c r="N113" s="186" t="str">
        <f>IF('Submission Template'!$AV$35=1,IF(AND('Submission Template'!T109="yes",'Submission Template'!BS109&lt;&gt;""),IF(AND('Submission Template'!$P$13="yes",$L113&gt;1),ROUND(AVERAGE(BE$38:BE113),2),ROUND(AVERAGE(BE$37:BE113),2)),""),"")</f>
        <v/>
      </c>
      <c r="O113" s="86" t="str">
        <f>IF('Submission Template'!$AV$35=1,IF($AP113&gt;1,IF(AND('Submission Template'!T109&lt;&gt;"no",'Submission Template'!BS109&lt;&gt;""),IF(AND('Submission Template'!$P$13="yes",$L113&gt;1),STDEV(BE$38:BE113),STDEV(BE$37:BE113)),""),""),"")</f>
        <v/>
      </c>
      <c r="P113" s="87" t="str">
        <f>IF('Submission Template'!$AV$35=1,IF('Submission Template'!BS109&lt;&gt;"",Q112,""),"")</f>
        <v/>
      </c>
      <c r="Q113" s="87" t="str">
        <f>IF(AND('Submission Template'!$AV$35=1,'Submission Template'!$C109&lt;&gt;""),IF(OR($AP113=1,$AP113=0),0,IF('Submission Template'!$C109="initial",$Q112,IF('Submission Template'!T109="yes",MAX(($P113+'Submission Template'!BS109-('Submission Template'!P$27+0.25*$O113)),0),$Q112))),"")</f>
        <v/>
      </c>
      <c r="R113" s="87" t="str">
        <f t="shared" si="13"/>
        <v/>
      </c>
      <c r="S113" s="88" t="str">
        <f t="shared" si="14"/>
        <v/>
      </c>
      <c r="T113" s="88" t="str">
        <f t="shared" si="15"/>
        <v/>
      </c>
      <c r="U113" s="89" t="str">
        <f>IF(Q113&lt;&gt;"",IF($BB113=1,IF(AND(T113&lt;&gt;1,S113=1,N113&lt;='Submission Template'!P$27),1,0),U112),"")</f>
        <v/>
      </c>
      <c r="AF113" s="145"/>
      <c r="AG113" s="146" t="str">
        <f>IF(AND(OR('Submission Template'!O109="yes",'Submission Template'!T109="yes"),'Submission Template'!AB109="yes"),"Test cannot be invalid AND included in CumSum",IF(OR(AND($Q113&gt;$R113,$N113&lt;&gt;""),AND($G113&gt;H113,$D113&lt;&gt;"")),"Warning:  CumSum statistic exceeds the Action Limit.",""))</f>
        <v/>
      </c>
      <c r="AH113" s="19"/>
      <c r="AI113" s="19"/>
      <c r="AJ113" s="19"/>
      <c r="AK113" s="147"/>
      <c r="AL113" s="192"/>
      <c r="AM113" s="6"/>
      <c r="AN113" s="6"/>
      <c r="AO113" s="6" t="str">
        <f t="shared" si="19"/>
        <v/>
      </c>
      <c r="AP113" s="6" t="str">
        <f t="shared" si="19"/>
        <v/>
      </c>
      <c r="AQ113" s="24"/>
      <c r="AR113" s="26">
        <f>IF(AND('Submission Template'!BN109&lt;&gt;"",'Submission Template'!K$27&lt;&gt;"",'Submission Template'!O109&lt;&gt;""),1,0)</f>
        <v>0</v>
      </c>
      <c r="AS113" s="26">
        <f>IF(AND('Submission Template'!BS109&lt;&gt;"",'Submission Template'!P$27&lt;&gt;"",'Submission Template'!T109&lt;&gt;""),1,0)</f>
        <v>0</v>
      </c>
      <c r="AT113" s="26"/>
      <c r="AU113" s="26" t="str">
        <f t="shared" si="16"/>
        <v/>
      </c>
      <c r="AV113" s="26" t="str">
        <f t="shared" si="17"/>
        <v/>
      </c>
      <c r="AW113" s="26"/>
      <c r="AX113" s="26" t="str">
        <f>IF('Submission Template'!$C109&lt;&gt;"",IF('Submission Template'!BN109&lt;&gt;"",IF('Submission Template'!O109="yes",AX112+1,AX112),AX112),"")</f>
        <v/>
      </c>
      <c r="AY113" s="26" t="str">
        <f>IF('Submission Template'!$C109&lt;&gt;"",IF('Submission Template'!BS109&lt;&gt;"",IF('Submission Template'!T109="yes",AY112+1,AY112),AY112),"")</f>
        <v/>
      </c>
      <c r="AZ113" s="26"/>
      <c r="BA113" s="26" t="str">
        <f>IF('Submission Template'!BN109&lt;&gt;"",IF('Submission Template'!O109="yes",1,0),"")</f>
        <v/>
      </c>
      <c r="BB113" s="26" t="str">
        <f>IF('Submission Template'!BS109&lt;&gt;"",IF('Submission Template'!T109="yes",1,0),"")</f>
        <v/>
      </c>
      <c r="BC113" s="26"/>
      <c r="BD113" s="26" t="str">
        <f>IF(AND('Submission Template'!O109="yes",'Submission Template'!BN109&lt;&gt;""),'Submission Template'!BN109,"")</f>
        <v/>
      </c>
      <c r="BE113" s="26" t="str">
        <f>IF(AND('Submission Template'!T109="yes",'Submission Template'!BS109&lt;&gt;""),'Submission Template'!BS109,"")</f>
        <v/>
      </c>
      <c r="BF113" s="26"/>
      <c r="BG113" s="26"/>
      <c r="BH113" s="26"/>
      <c r="BI113" s="28"/>
      <c r="BJ113" s="26"/>
      <c r="BK113" s="42" t="str">
        <f>IF('Submission Template'!$AU$35=1,IF(AND('Submission Template'!O109="yes",$AO113&gt;1,'Submission Template'!BN109&lt;&gt;""),ROUND((($AU113*$E113)/($D113-'Submission Template'!K$27))^2+1,1),""),"")</f>
        <v/>
      </c>
      <c r="BL113" s="42" t="str">
        <f>IF('Submission Template'!$AV$35=1,IF(AND('Submission Template'!T109="yes",$AP113&gt;1,'Submission Template'!BS109&lt;&gt;""),ROUND((($AV113*$O113)/($N113-'Submission Template'!P$27))^2+1,1),""),"")</f>
        <v/>
      </c>
      <c r="BM113" s="57">
        <f t="shared" si="18"/>
        <v>5</v>
      </c>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row>
    <row r="114" spans="1:90" x14ac:dyDescent="0.2">
      <c r="A114" s="10"/>
      <c r="B114" s="84" t="str">
        <f>IF('Submission Template'!$AU$35=1,$AX114,"")</f>
        <v/>
      </c>
      <c r="C114" s="85" t="str">
        <f t="shared" si="0"/>
        <v/>
      </c>
      <c r="D114" s="186" t="str">
        <f>IF('Submission Template'!$AU$35=1,IF(AND('Submission Template'!O110="yes",'Submission Template'!BN110&lt;&gt;""),IF(AND('Submission Template'!$P$13="yes",$B114&gt;1),ROUND(AVERAGE(BD$38:BD114),2),ROUND(AVERAGE(BD$37:BD114),2)),""),"")</f>
        <v/>
      </c>
      <c r="E114" s="86" t="str">
        <f>IF('Submission Template'!$AU$35=1,IF($AO114&gt;1,IF(AND('Submission Template'!O110&lt;&gt;"no",'Submission Template'!BN110&lt;&gt;""),IF(AND('Submission Template'!$P$13="yes",$B114&gt;1),STDEV(BD$38:BD114),STDEV(BD$37:BD114)),""),""),"")</f>
        <v/>
      </c>
      <c r="F114" s="87" t="str">
        <f>IF('Submission Template'!$AU$35=1,IF('Submission Template'!BN110&lt;&gt;"",G113,""),"")</f>
        <v/>
      </c>
      <c r="G114" s="87" t="str">
        <f>IF(AND('Submission Template'!$AU$35=1,'Submission Template'!$C110&lt;&gt;""),IF(OR($AO114=1,$AO114=0),0,IF('Submission Template'!$C110="initial",$G113,IF('Submission Template'!O110="yes",MAX(($F114+'Submission Template'!BN110-('Submission Template'!K$27+0.25*$E114)),0),$G113))),"")</f>
        <v/>
      </c>
      <c r="H114" s="87" t="str">
        <f t="shared" si="20"/>
        <v/>
      </c>
      <c r="I114" s="88" t="str">
        <f t="shared" si="21"/>
        <v/>
      </c>
      <c r="J114" s="88" t="str">
        <f t="shared" si="22"/>
        <v/>
      </c>
      <c r="K114" s="89" t="str">
        <f>IF(G114&lt;&gt;"",IF($BA114=1,IF(AND(J114&lt;&gt;1,I114=1,D114&lt;='Submission Template'!K$27),1,0),K113),"")</f>
        <v/>
      </c>
      <c r="L114" s="84" t="str">
        <f>IF('Submission Template'!$AV$35=1,$AY114,"")</f>
        <v/>
      </c>
      <c r="M114" s="85" t="str">
        <f t="shared" si="1"/>
        <v/>
      </c>
      <c r="N114" s="186" t="str">
        <f>IF('Submission Template'!$AV$35=1,IF(AND('Submission Template'!T110="yes",'Submission Template'!BS110&lt;&gt;""),IF(AND('Submission Template'!$P$13="yes",$L114&gt;1),ROUND(AVERAGE(BE$38:BE114),2),ROUND(AVERAGE(BE$37:BE114),2)),""),"")</f>
        <v/>
      </c>
      <c r="O114" s="86" t="str">
        <f>IF('Submission Template'!$AV$35=1,IF($AP114&gt;1,IF(AND('Submission Template'!T110&lt;&gt;"no",'Submission Template'!BS110&lt;&gt;""),IF(AND('Submission Template'!$P$13="yes",$L114&gt;1),STDEV(BE$38:BE114),STDEV(BE$37:BE114)),""),""),"")</f>
        <v/>
      </c>
      <c r="P114" s="87" t="str">
        <f>IF('Submission Template'!$AV$35=1,IF('Submission Template'!BS110&lt;&gt;"",Q113,""),"")</f>
        <v/>
      </c>
      <c r="Q114" s="87" t="str">
        <f>IF(AND('Submission Template'!$AV$35=1,'Submission Template'!$C110&lt;&gt;""),IF(OR($AP114=1,$AP114=0),0,IF('Submission Template'!$C110="initial",$Q113,IF('Submission Template'!T110="yes",MAX(($P114+'Submission Template'!BS110-('Submission Template'!P$27+0.25*$O114)),0),$Q113))),"")</f>
        <v/>
      </c>
      <c r="R114" s="87" t="str">
        <f t="shared" si="13"/>
        <v/>
      </c>
      <c r="S114" s="88" t="str">
        <f t="shared" si="14"/>
        <v/>
      </c>
      <c r="T114" s="88" t="str">
        <f t="shared" si="15"/>
        <v/>
      </c>
      <c r="U114" s="89" t="str">
        <f>IF(Q114&lt;&gt;"",IF($BB114=1,IF(AND(T114&lt;&gt;1,S114=1,N114&lt;='Submission Template'!P$27),1,0),U113),"")</f>
        <v/>
      </c>
      <c r="AF114" s="145"/>
      <c r="AG114" s="146" t="str">
        <f>IF(AND(OR('Submission Template'!O110="yes",'Submission Template'!T110="yes"),'Submission Template'!AB110="yes"),"Test cannot be invalid AND included in CumSum",IF(OR(AND($Q114&gt;$R114,$N114&lt;&gt;""),AND($G114&gt;H114,$D114&lt;&gt;"")),"Warning:  CumSum statistic exceeds the Action Limit.",""))</f>
        <v/>
      </c>
      <c r="AH114" s="19"/>
      <c r="AI114" s="19"/>
      <c r="AJ114" s="19"/>
      <c r="AK114" s="147"/>
      <c r="AL114" s="192"/>
      <c r="AM114" s="6"/>
      <c r="AN114" s="6"/>
      <c r="AO114" s="6" t="str">
        <f t="shared" si="19"/>
        <v/>
      </c>
      <c r="AP114" s="6" t="str">
        <f t="shared" si="19"/>
        <v/>
      </c>
      <c r="AQ114" s="24"/>
      <c r="AR114" s="26">
        <f>IF(AND('Submission Template'!BN110&lt;&gt;"",'Submission Template'!K$27&lt;&gt;"",'Submission Template'!O110&lt;&gt;""),1,0)</f>
        <v>0</v>
      </c>
      <c r="AS114" s="26">
        <f>IF(AND('Submission Template'!BS110&lt;&gt;"",'Submission Template'!P$27&lt;&gt;"",'Submission Template'!T110&lt;&gt;""),1,0)</f>
        <v>0</v>
      </c>
      <c r="AT114" s="26"/>
      <c r="AU114" s="26" t="str">
        <f t="shared" si="16"/>
        <v/>
      </c>
      <c r="AV114" s="26" t="str">
        <f t="shared" si="17"/>
        <v/>
      </c>
      <c r="AW114" s="26"/>
      <c r="AX114" s="26" t="str">
        <f>IF('Submission Template'!$C110&lt;&gt;"",IF('Submission Template'!BN110&lt;&gt;"",IF('Submission Template'!O110="yes",AX113+1,AX113),AX113),"")</f>
        <v/>
      </c>
      <c r="AY114" s="26" t="str">
        <f>IF('Submission Template'!$C110&lt;&gt;"",IF('Submission Template'!BS110&lt;&gt;"",IF('Submission Template'!T110="yes",AY113+1,AY113),AY113),"")</f>
        <v/>
      </c>
      <c r="AZ114" s="26"/>
      <c r="BA114" s="26" t="str">
        <f>IF('Submission Template'!BN110&lt;&gt;"",IF('Submission Template'!O110="yes",1,0),"")</f>
        <v/>
      </c>
      <c r="BB114" s="26" t="str">
        <f>IF('Submission Template'!BS110&lt;&gt;"",IF('Submission Template'!T110="yes",1,0),"")</f>
        <v/>
      </c>
      <c r="BC114" s="26"/>
      <c r="BD114" s="26" t="str">
        <f>IF(AND('Submission Template'!O110="yes",'Submission Template'!BN110&lt;&gt;""),'Submission Template'!BN110,"")</f>
        <v/>
      </c>
      <c r="BE114" s="26" t="str">
        <f>IF(AND('Submission Template'!T110="yes",'Submission Template'!BS110&lt;&gt;""),'Submission Template'!BS110,"")</f>
        <v/>
      </c>
      <c r="BF114" s="26"/>
      <c r="BG114" s="26"/>
      <c r="BH114" s="26"/>
      <c r="BI114" s="28"/>
      <c r="BJ114" s="26"/>
      <c r="BK114" s="42" t="str">
        <f>IF('Submission Template'!$AU$35=1,IF(AND('Submission Template'!O110="yes",$AO114&gt;1,'Submission Template'!BN110&lt;&gt;""),ROUND((($AU114*$E114)/($D114-'Submission Template'!K$27))^2+1,1),""),"")</f>
        <v/>
      </c>
      <c r="BL114" s="42" t="str">
        <f>IF('Submission Template'!$AV$35=1,IF(AND('Submission Template'!T110="yes",$AP114&gt;1,'Submission Template'!BS110&lt;&gt;""),ROUND((($AV114*$O114)/($N114-'Submission Template'!P$27))^2+1,1),""),"")</f>
        <v/>
      </c>
      <c r="BM114" s="57">
        <f t="shared" si="18"/>
        <v>5</v>
      </c>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row>
    <row r="115" spans="1:90" x14ac:dyDescent="0.2">
      <c r="A115" s="10"/>
      <c r="B115" s="84" t="str">
        <f>IF('Submission Template'!$AU$35=1,$AX115,"")</f>
        <v/>
      </c>
      <c r="C115" s="85" t="str">
        <f t="shared" si="0"/>
        <v/>
      </c>
      <c r="D115" s="186" t="str">
        <f>IF('Submission Template'!$AU$35=1,IF(AND('Submission Template'!O111="yes",'Submission Template'!BN111&lt;&gt;""),IF(AND('Submission Template'!$P$13="yes",$B115&gt;1),ROUND(AVERAGE(BD$38:BD115),2),ROUND(AVERAGE(BD$37:BD115),2)),""),"")</f>
        <v/>
      </c>
      <c r="E115" s="86" t="str">
        <f>IF('Submission Template'!$AU$35=1,IF($AO115&gt;1,IF(AND('Submission Template'!O111&lt;&gt;"no",'Submission Template'!BN111&lt;&gt;""),IF(AND('Submission Template'!$P$13="yes",$B115&gt;1),STDEV(BD$38:BD115),STDEV(BD$37:BD115)),""),""),"")</f>
        <v/>
      </c>
      <c r="F115" s="87" t="str">
        <f>IF('Submission Template'!$AU$35=1,IF('Submission Template'!BN111&lt;&gt;"",G114,""),"")</f>
        <v/>
      </c>
      <c r="G115" s="87" t="str">
        <f>IF(AND('Submission Template'!$AU$35=1,'Submission Template'!$C111&lt;&gt;""),IF(OR($AO115=1,$AO115=0),0,IF('Submission Template'!$C111="initial",$G114,IF('Submission Template'!O111="yes",MAX(($F115+'Submission Template'!BN111-('Submission Template'!K$27+0.25*$E115)),0),$G114))),"")</f>
        <v/>
      </c>
      <c r="H115" s="87" t="str">
        <f t="shared" si="20"/>
        <v/>
      </c>
      <c r="I115" s="88" t="str">
        <f t="shared" si="21"/>
        <v/>
      </c>
      <c r="J115" s="88" t="str">
        <f t="shared" si="22"/>
        <v/>
      </c>
      <c r="K115" s="89" t="str">
        <f>IF(G115&lt;&gt;"",IF($BA115=1,IF(AND(J115&lt;&gt;1,I115=1,D115&lt;='Submission Template'!K$27),1,0),K114),"")</f>
        <v/>
      </c>
      <c r="L115" s="84" t="str">
        <f>IF('Submission Template'!$AV$35=1,$AY115,"")</f>
        <v/>
      </c>
      <c r="M115" s="85" t="str">
        <f t="shared" si="1"/>
        <v/>
      </c>
      <c r="N115" s="186" t="str">
        <f>IF('Submission Template'!$AV$35=1,IF(AND('Submission Template'!T111="yes",'Submission Template'!BS111&lt;&gt;""),IF(AND('Submission Template'!$P$13="yes",$L115&gt;1),ROUND(AVERAGE(BE$38:BE115),2),ROUND(AVERAGE(BE$37:BE115),2)),""),"")</f>
        <v/>
      </c>
      <c r="O115" s="86" t="str">
        <f>IF('Submission Template'!$AV$35=1,IF($AP115&gt;1,IF(AND('Submission Template'!T111&lt;&gt;"no",'Submission Template'!BS111&lt;&gt;""),IF(AND('Submission Template'!$P$13="yes",$L115&gt;1),STDEV(BE$38:BE115),STDEV(BE$37:BE115)),""),""),"")</f>
        <v/>
      </c>
      <c r="P115" s="87" t="str">
        <f>IF('Submission Template'!$AV$35=1,IF('Submission Template'!BS111&lt;&gt;"",Q114,""),"")</f>
        <v/>
      </c>
      <c r="Q115" s="87" t="str">
        <f>IF(AND('Submission Template'!$AV$35=1,'Submission Template'!$C111&lt;&gt;""),IF(OR($AP115=1,$AP115=0),0,IF('Submission Template'!$C111="initial",$Q114,IF('Submission Template'!T111="yes",MAX(($P115+'Submission Template'!BS111-('Submission Template'!P$27+0.25*$O115)),0),$Q114))),"")</f>
        <v/>
      </c>
      <c r="R115" s="87" t="str">
        <f t="shared" si="13"/>
        <v/>
      </c>
      <c r="S115" s="88" t="str">
        <f t="shared" si="14"/>
        <v/>
      </c>
      <c r="T115" s="88" t="str">
        <f t="shared" si="15"/>
        <v/>
      </c>
      <c r="U115" s="89" t="str">
        <f>IF(Q115&lt;&gt;"",IF($BB115=1,IF(AND(T115&lt;&gt;1,S115=1,N115&lt;='Submission Template'!P$27),1,0),U114),"")</f>
        <v/>
      </c>
      <c r="AF115" s="145"/>
      <c r="AG115" s="146" t="str">
        <f>IF(AND(OR('Submission Template'!O111="yes",'Submission Template'!T111="yes"),'Submission Template'!AB111="yes"),"Test cannot be invalid AND included in CumSum",IF(OR(AND($Q115&gt;$R115,$N115&lt;&gt;""),AND($G115&gt;H115,$D115&lt;&gt;"")),"Warning:  CumSum statistic exceeds the Action Limit.",""))</f>
        <v/>
      </c>
      <c r="AH115" s="19"/>
      <c r="AI115" s="19"/>
      <c r="AJ115" s="19"/>
      <c r="AK115" s="147"/>
      <c r="AL115" s="192"/>
      <c r="AM115" s="6"/>
      <c r="AN115" s="6"/>
      <c r="AO115" s="6" t="str">
        <f t="shared" si="19"/>
        <v/>
      </c>
      <c r="AP115" s="6" t="str">
        <f t="shared" si="19"/>
        <v/>
      </c>
      <c r="AQ115" s="24"/>
      <c r="AR115" s="26">
        <f>IF(AND('Submission Template'!BN111&lt;&gt;"",'Submission Template'!K$27&lt;&gt;"",'Submission Template'!O111&lt;&gt;""),1,0)</f>
        <v>0</v>
      </c>
      <c r="AS115" s="26">
        <f>IF(AND('Submission Template'!BS111&lt;&gt;"",'Submission Template'!P$27&lt;&gt;"",'Submission Template'!T111&lt;&gt;""),1,0)</f>
        <v>0</v>
      </c>
      <c r="AT115" s="26"/>
      <c r="AU115" s="26" t="str">
        <f t="shared" si="16"/>
        <v/>
      </c>
      <c r="AV115" s="26" t="str">
        <f t="shared" si="17"/>
        <v/>
      </c>
      <c r="AW115" s="26"/>
      <c r="AX115" s="26" t="str">
        <f>IF('Submission Template'!$C111&lt;&gt;"",IF('Submission Template'!BN111&lt;&gt;"",IF('Submission Template'!O111="yes",AX114+1,AX114),AX114),"")</f>
        <v/>
      </c>
      <c r="AY115" s="26" t="str">
        <f>IF('Submission Template'!$C111&lt;&gt;"",IF('Submission Template'!BS111&lt;&gt;"",IF('Submission Template'!T111="yes",AY114+1,AY114),AY114),"")</f>
        <v/>
      </c>
      <c r="AZ115" s="26"/>
      <c r="BA115" s="26" t="str">
        <f>IF('Submission Template'!BN111&lt;&gt;"",IF('Submission Template'!O111="yes",1,0),"")</f>
        <v/>
      </c>
      <c r="BB115" s="26" t="str">
        <f>IF('Submission Template'!BS111&lt;&gt;"",IF('Submission Template'!T111="yes",1,0),"")</f>
        <v/>
      </c>
      <c r="BC115" s="26"/>
      <c r="BD115" s="26" t="str">
        <f>IF(AND('Submission Template'!O111="yes",'Submission Template'!BN111&lt;&gt;""),'Submission Template'!BN111,"")</f>
        <v/>
      </c>
      <c r="BE115" s="26" t="str">
        <f>IF(AND('Submission Template'!T111="yes",'Submission Template'!BS111&lt;&gt;""),'Submission Template'!BS111,"")</f>
        <v/>
      </c>
      <c r="BF115" s="26"/>
      <c r="BG115" s="26"/>
      <c r="BH115" s="26"/>
      <c r="BI115" s="28"/>
      <c r="BJ115" s="26"/>
      <c r="BK115" s="42" t="str">
        <f>IF('Submission Template'!$AU$35=1,IF(AND('Submission Template'!O111="yes",$AO115&gt;1,'Submission Template'!BN111&lt;&gt;""),ROUND((($AU115*$E115)/($D115-'Submission Template'!K$27))^2+1,1),""),"")</f>
        <v/>
      </c>
      <c r="BL115" s="42" t="str">
        <f>IF('Submission Template'!$AV$35=1,IF(AND('Submission Template'!T111="yes",$AP115&gt;1,'Submission Template'!BS111&lt;&gt;""),ROUND((($AV115*$O115)/($N115-'Submission Template'!P$27))^2+1,1),""),"")</f>
        <v/>
      </c>
      <c r="BM115" s="57">
        <f t="shared" si="18"/>
        <v>5</v>
      </c>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row>
    <row r="116" spans="1:90" x14ac:dyDescent="0.2">
      <c r="A116" s="10"/>
      <c r="B116" s="84" t="str">
        <f>IF('Submission Template'!$AU$35=1,$AX116,"")</f>
        <v/>
      </c>
      <c r="C116" s="85" t="str">
        <f t="shared" si="0"/>
        <v/>
      </c>
      <c r="D116" s="186" t="str">
        <f>IF('Submission Template'!$AU$35=1,IF(AND('Submission Template'!O112="yes",'Submission Template'!BN112&lt;&gt;""),IF(AND('Submission Template'!$P$13="yes",$B116&gt;1),ROUND(AVERAGE(BD$38:BD116),2),ROUND(AVERAGE(BD$37:BD116),2)),""),"")</f>
        <v/>
      </c>
      <c r="E116" s="86" t="str">
        <f>IF('Submission Template'!$AU$35=1,IF($AO116&gt;1,IF(AND('Submission Template'!O112&lt;&gt;"no",'Submission Template'!BN112&lt;&gt;""),IF(AND('Submission Template'!$P$13="yes",$B116&gt;1),STDEV(BD$38:BD116),STDEV(BD$37:BD116)),""),""),"")</f>
        <v/>
      </c>
      <c r="F116" s="87" t="str">
        <f>IF('Submission Template'!$AU$35=1,IF('Submission Template'!BN112&lt;&gt;"",G115,""),"")</f>
        <v/>
      </c>
      <c r="G116" s="87" t="str">
        <f>IF(AND('Submission Template'!$AU$35=1,'Submission Template'!$C112&lt;&gt;""),IF(OR($AO116=1,$AO116=0),0,IF('Submission Template'!$C112="initial",$G115,IF('Submission Template'!O112="yes",MAX(($F116+'Submission Template'!BN112-('Submission Template'!K$27+0.25*$E116)),0),$G115))),"")</f>
        <v/>
      </c>
      <c r="H116" s="87" t="str">
        <f t="shared" si="20"/>
        <v/>
      </c>
      <c r="I116" s="88" t="str">
        <f t="shared" si="21"/>
        <v/>
      </c>
      <c r="J116" s="88" t="str">
        <f t="shared" si="22"/>
        <v/>
      </c>
      <c r="K116" s="89" t="str">
        <f>IF(G116&lt;&gt;"",IF($BA116=1,IF(AND(J116&lt;&gt;1,I116=1,D116&lt;='Submission Template'!K$27),1,0),K115),"")</f>
        <v/>
      </c>
      <c r="L116" s="84" t="str">
        <f>IF('Submission Template'!$AV$35=1,$AY116,"")</f>
        <v/>
      </c>
      <c r="M116" s="85" t="str">
        <f t="shared" si="1"/>
        <v/>
      </c>
      <c r="N116" s="186" t="str">
        <f>IF('Submission Template'!$AV$35=1,IF(AND('Submission Template'!T112="yes",'Submission Template'!BS112&lt;&gt;""),IF(AND('Submission Template'!$P$13="yes",$L116&gt;1),ROUND(AVERAGE(BE$38:BE116),2),ROUND(AVERAGE(BE$37:BE116),2)),""),"")</f>
        <v/>
      </c>
      <c r="O116" s="86" t="str">
        <f>IF('Submission Template'!$AV$35=1,IF($AP116&gt;1,IF(AND('Submission Template'!T112&lt;&gt;"no",'Submission Template'!BS112&lt;&gt;""),IF(AND('Submission Template'!$P$13="yes",$L116&gt;1),STDEV(BE$38:BE116),STDEV(BE$37:BE116)),""),""),"")</f>
        <v/>
      </c>
      <c r="P116" s="87" t="str">
        <f>IF('Submission Template'!$AV$35=1,IF('Submission Template'!BS112&lt;&gt;"",Q115,""),"")</f>
        <v/>
      </c>
      <c r="Q116" s="87" t="str">
        <f>IF(AND('Submission Template'!$AV$35=1,'Submission Template'!$C112&lt;&gt;""),IF(OR($AP116=1,$AP116=0),0,IF('Submission Template'!$C112="initial",$Q115,IF('Submission Template'!T112="yes",MAX(($P116+'Submission Template'!BS112-('Submission Template'!P$27+0.25*$O116)),0),$Q115))),"")</f>
        <v/>
      </c>
      <c r="R116" s="87" t="str">
        <f t="shared" si="13"/>
        <v/>
      </c>
      <c r="S116" s="88" t="str">
        <f t="shared" si="14"/>
        <v/>
      </c>
      <c r="T116" s="88" t="str">
        <f t="shared" si="15"/>
        <v/>
      </c>
      <c r="U116" s="89" t="str">
        <f>IF(Q116&lt;&gt;"",IF($BB116=1,IF(AND(T116&lt;&gt;1,S116=1,N116&lt;='Submission Template'!P$27),1,0),U115),"")</f>
        <v/>
      </c>
      <c r="AF116" s="145"/>
      <c r="AG116" s="146" t="str">
        <f>IF(AND(OR('Submission Template'!O112="yes",'Submission Template'!T112="yes"),'Submission Template'!AB112="yes"),"Test cannot be invalid AND included in CumSum",IF(OR(AND($Q116&gt;$R116,$N116&lt;&gt;""),AND($G116&gt;H116,$D116&lt;&gt;"")),"Warning:  CumSum statistic exceeds the Action Limit.",""))</f>
        <v/>
      </c>
      <c r="AH116" s="19"/>
      <c r="AI116" s="19"/>
      <c r="AJ116" s="19"/>
      <c r="AK116" s="147"/>
      <c r="AL116" s="192"/>
      <c r="AM116" s="6"/>
      <c r="AN116" s="6"/>
      <c r="AO116" s="6" t="str">
        <f t="shared" si="19"/>
        <v/>
      </c>
      <c r="AP116" s="6" t="str">
        <f t="shared" si="19"/>
        <v/>
      </c>
      <c r="AQ116" s="24"/>
      <c r="AR116" s="26">
        <f>IF(AND('Submission Template'!BN112&lt;&gt;"",'Submission Template'!K$27&lt;&gt;"",'Submission Template'!O112&lt;&gt;""),1,0)</f>
        <v>0</v>
      </c>
      <c r="AS116" s="26">
        <f>IF(AND('Submission Template'!BS112&lt;&gt;"",'Submission Template'!P$27&lt;&gt;"",'Submission Template'!T112&lt;&gt;""),1,0)</f>
        <v>0</v>
      </c>
      <c r="AT116" s="26"/>
      <c r="AU116" s="26" t="str">
        <f t="shared" si="16"/>
        <v/>
      </c>
      <c r="AV116" s="26" t="str">
        <f t="shared" si="17"/>
        <v/>
      </c>
      <c r="AW116" s="26"/>
      <c r="AX116" s="26" t="str">
        <f>IF('Submission Template'!$C112&lt;&gt;"",IF('Submission Template'!BN112&lt;&gt;"",IF('Submission Template'!O112="yes",AX115+1,AX115),AX115),"")</f>
        <v/>
      </c>
      <c r="AY116" s="26" t="str">
        <f>IF('Submission Template'!$C112&lt;&gt;"",IF('Submission Template'!BS112&lt;&gt;"",IF('Submission Template'!T112="yes",AY115+1,AY115),AY115),"")</f>
        <v/>
      </c>
      <c r="AZ116" s="26"/>
      <c r="BA116" s="26" t="str">
        <f>IF('Submission Template'!BN112&lt;&gt;"",IF('Submission Template'!O112="yes",1,0),"")</f>
        <v/>
      </c>
      <c r="BB116" s="26" t="str">
        <f>IF('Submission Template'!BS112&lt;&gt;"",IF('Submission Template'!T112="yes",1,0),"")</f>
        <v/>
      </c>
      <c r="BC116" s="26"/>
      <c r="BD116" s="26" t="str">
        <f>IF(AND('Submission Template'!O112="yes",'Submission Template'!BN112&lt;&gt;""),'Submission Template'!BN112,"")</f>
        <v/>
      </c>
      <c r="BE116" s="26" t="str">
        <f>IF(AND('Submission Template'!T112="yes",'Submission Template'!BS112&lt;&gt;""),'Submission Template'!BS112,"")</f>
        <v/>
      </c>
      <c r="BF116" s="26"/>
      <c r="BG116" s="26"/>
      <c r="BH116" s="26"/>
      <c r="BI116" s="28"/>
      <c r="BJ116" s="26"/>
      <c r="BK116" s="42" t="str">
        <f>IF('Submission Template'!$AU$35=1,IF(AND('Submission Template'!O112="yes",$AO116&gt;1,'Submission Template'!BN112&lt;&gt;""),ROUND((($AU116*$E116)/($D116-'Submission Template'!K$27))^2+1,1),""),"")</f>
        <v/>
      </c>
      <c r="BL116" s="42" t="str">
        <f>IF('Submission Template'!$AV$35=1,IF(AND('Submission Template'!T112="yes",$AP116&gt;1,'Submission Template'!BS112&lt;&gt;""),ROUND((($AV116*$O116)/($N116-'Submission Template'!P$27))^2+1,1),""),"")</f>
        <v/>
      </c>
      <c r="BM116" s="57">
        <f t="shared" si="18"/>
        <v>5</v>
      </c>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row>
    <row r="117" spans="1:90" x14ac:dyDescent="0.2">
      <c r="A117" s="10"/>
      <c r="B117" s="84" t="str">
        <f>IF('Submission Template'!$AU$35=1,$AX117,"")</f>
        <v/>
      </c>
      <c r="C117" s="85" t="str">
        <f t="shared" si="0"/>
        <v/>
      </c>
      <c r="D117" s="186" t="str">
        <f>IF('Submission Template'!$AU$35=1,IF(AND('Submission Template'!O113="yes",'Submission Template'!BN113&lt;&gt;""),IF(AND('Submission Template'!$P$13="yes",$B117&gt;1),ROUND(AVERAGE(BD$38:BD117),2),ROUND(AVERAGE(BD$37:BD117),2)),""),"")</f>
        <v/>
      </c>
      <c r="E117" s="86" t="str">
        <f>IF('Submission Template'!$AU$35=1,IF($AO117&gt;1,IF(AND('Submission Template'!O113&lt;&gt;"no",'Submission Template'!BN113&lt;&gt;""),IF(AND('Submission Template'!$P$13="yes",$B117&gt;1),STDEV(BD$38:BD117),STDEV(BD$37:BD117)),""),""),"")</f>
        <v/>
      </c>
      <c r="F117" s="87" t="str">
        <f>IF('Submission Template'!$AU$35=1,IF('Submission Template'!BN113&lt;&gt;"",G116,""),"")</f>
        <v/>
      </c>
      <c r="G117" s="87" t="str">
        <f>IF(AND('Submission Template'!$AU$35=1,'Submission Template'!$C113&lt;&gt;""),IF(OR($AO117=1,$AO117=0),0,IF('Submission Template'!$C113="initial",$G116,IF('Submission Template'!O113="yes",MAX(($F117+'Submission Template'!BN113-('Submission Template'!K$27+0.25*$E117)),0),$G116))),"")</f>
        <v/>
      </c>
      <c r="H117" s="87" t="str">
        <f t="shared" si="20"/>
        <v/>
      </c>
      <c r="I117" s="88" t="str">
        <f t="shared" si="21"/>
        <v/>
      </c>
      <c r="J117" s="88" t="str">
        <f t="shared" si="22"/>
        <v/>
      </c>
      <c r="K117" s="89" t="str">
        <f>IF(G117&lt;&gt;"",IF($BA117=1,IF(AND(J117&lt;&gt;1,I117=1,D117&lt;='Submission Template'!K$27),1,0),K116),"")</f>
        <v/>
      </c>
      <c r="L117" s="84" t="str">
        <f>IF('Submission Template'!$AV$35=1,$AY117,"")</f>
        <v/>
      </c>
      <c r="M117" s="85" t="str">
        <f t="shared" si="1"/>
        <v/>
      </c>
      <c r="N117" s="186" t="str">
        <f>IF('Submission Template'!$AV$35=1,IF(AND('Submission Template'!T113="yes",'Submission Template'!BS113&lt;&gt;""),IF(AND('Submission Template'!$P$13="yes",$L117&gt;1),ROUND(AVERAGE(BE$38:BE117),2),ROUND(AVERAGE(BE$37:BE117),2)),""),"")</f>
        <v/>
      </c>
      <c r="O117" s="86" t="str">
        <f>IF('Submission Template'!$AV$35=1,IF($AP117&gt;1,IF(AND('Submission Template'!T113&lt;&gt;"no",'Submission Template'!BS113&lt;&gt;""),IF(AND('Submission Template'!$P$13="yes",$L117&gt;1),STDEV(BE$38:BE117),STDEV(BE$37:BE117)),""),""),"")</f>
        <v/>
      </c>
      <c r="P117" s="87" t="str">
        <f>IF('Submission Template'!$AV$35=1,IF('Submission Template'!BS113&lt;&gt;"",Q116,""),"")</f>
        <v/>
      </c>
      <c r="Q117" s="87" t="str">
        <f>IF(AND('Submission Template'!$AV$35=1,'Submission Template'!$C113&lt;&gt;""),IF(OR($AP117=1,$AP117=0),0,IF('Submission Template'!$C113="initial",$Q116,IF('Submission Template'!T113="yes",MAX(($P117+'Submission Template'!BS113-('Submission Template'!P$27+0.25*$O117)),0),$Q116))),"")</f>
        <v/>
      </c>
      <c r="R117" s="87" t="str">
        <f t="shared" si="13"/>
        <v/>
      </c>
      <c r="S117" s="88" t="str">
        <f t="shared" si="14"/>
        <v/>
      </c>
      <c r="T117" s="88" t="str">
        <f t="shared" si="15"/>
        <v/>
      </c>
      <c r="U117" s="89" t="str">
        <f>IF(Q117&lt;&gt;"",IF($BB117=1,IF(AND(T117&lt;&gt;1,S117=1,N117&lt;='Submission Template'!P$27),1,0),U116),"")</f>
        <v/>
      </c>
      <c r="AF117" s="145"/>
      <c r="AG117" s="146" t="str">
        <f>IF(AND(OR('Submission Template'!O113="yes",'Submission Template'!T113="yes"),'Submission Template'!AB113="yes"),"Test cannot be invalid AND included in CumSum",IF(OR(AND($Q117&gt;$R117,$N117&lt;&gt;""),AND($G117&gt;H117,$D117&lt;&gt;"")),"Warning:  CumSum statistic exceeds the Action Limit.",""))</f>
        <v/>
      </c>
      <c r="AH117" s="19"/>
      <c r="AI117" s="19"/>
      <c r="AJ117" s="19"/>
      <c r="AK117" s="147"/>
      <c r="AL117" s="192"/>
      <c r="AM117" s="6"/>
      <c r="AN117" s="6"/>
      <c r="AO117" s="6" t="str">
        <f t="shared" si="19"/>
        <v/>
      </c>
      <c r="AP117" s="6" t="str">
        <f t="shared" si="19"/>
        <v/>
      </c>
      <c r="AQ117" s="24"/>
      <c r="AR117" s="26">
        <f>IF(AND('Submission Template'!BN113&lt;&gt;"",'Submission Template'!K$27&lt;&gt;"",'Submission Template'!O113&lt;&gt;""),1,0)</f>
        <v>0</v>
      </c>
      <c r="AS117" s="26">
        <f>IF(AND('Submission Template'!BS113&lt;&gt;"",'Submission Template'!P$27&lt;&gt;"",'Submission Template'!T113&lt;&gt;""),1,0)</f>
        <v>0</v>
      </c>
      <c r="AT117" s="26"/>
      <c r="AU117" s="26" t="str">
        <f t="shared" si="16"/>
        <v/>
      </c>
      <c r="AV117" s="26" t="str">
        <f t="shared" si="17"/>
        <v/>
      </c>
      <c r="AW117" s="26"/>
      <c r="AX117" s="26" t="str">
        <f>IF('Submission Template'!$C113&lt;&gt;"",IF('Submission Template'!BN113&lt;&gt;"",IF('Submission Template'!O113="yes",AX116+1,AX116),AX116),"")</f>
        <v/>
      </c>
      <c r="AY117" s="26" t="str">
        <f>IF('Submission Template'!$C113&lt;&gt;"",IF('Submission Template'!BS113&lt;&gt;"",IF('Submission Template'!T113="yes",AY116+1,AY116),AY116),"")</f>
        <v/>
      </c>
      <c r="AZ117" s="26"/>
      <c r="BA117" s="26" t="str">
        <f>IF('Submission Template'!BN113&lt;&gt;"",IF('Submission Template'!O113="yes",1,0),"")</f>
        <v/>
      </c>
      <c r="BB117" s="26" t="str">
        <f>IF('Submission Template'!BS113&lt;&gt;"",IF('Submission Template'!T113="yes",1,0),"")</f>
        <v/>
      </c>
      <c r="BC117" s="26"/>
      <c r="BD117" s="26" t="str">
        <f>IF(AND('Submission Template'!O113="yes",'Submission Template'!BN113&lt;&gt;""),'Submission Template'!BN113,"")</f>
        <v/>
      </c>
      <c r="BE117" s="26" t="str">
        <f>IF(AND('Submission Template'!T113="yes",'Submission Template'!BS113&lt;&gt;""),'Submission Template'!BS113,"")</f>
        <v/>
      </c>
      <c r="BF117" s="26"/>
      <c r="BG117" s="26"/>
      <c r="BH117" s="26"/>
      <c r="BI117" s="28"/>
      <c r="BJ117" s="26"/>
      <c r="BK117" s="42" t="str">
        <f>IF('Submission Template'!$AU$35=1,IF(AND('Submission Template'!O113="yes",$AO117&gt;1,'Submission Template'!BN113&lt;&gt;""),ROUND((($AU117*$E117)/($D117-'Submission Template'!K$27))^2+1,1),""),"")</f>
        <v/>
      </c>
      <c r="BL117" s="42" t="str">
        <f>IF('Submission Template'!$AV$35=1,IF(AND('Submission Template'!T113="yes",$AP117&gt;1,'Submission Template'!BS113&lt;&gt;""),ROUND((($AV117*$O117)/($N117-'Submission Template'!P$27))^2+1,1),""),"")</f>
        <v/>
      </c>
      <c r="BM117" s="57">
        <f t="shared" si="18"/>
        <v>5</v>
      </c>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row>
    <row r="118" spans="1:90" x14ac:dyDescent="0.2">
      <c r="A118" s="10"/>
      <c r="B118" s="84" t="str">
        <f>IF('Submission Template'!$AU$35=1,$AX118,"")</f>
        <v/>
      </c>
      <c r="C118" s="85" t="str">
        <f t="shared" si="0"/>
        <v/>
      </c>
      <c r="D118" s="186" t="str">
        <f>IF('Submission Template'!$AU$35=1,IF(AND('Submission Template'!O114="yes",'Submission Template'!BN114&lt;&gt;""),IF(AND('Submission Template'!$P$13="yes",$B118&gt;1),ROUND(AVERAGE(BD$38:BD118),2),ROUND(AVERAGE(BD$37:BD118),2)),""),"")</f>
        <v/>
      </c>
      <c r="E118" s="86" t="str">
        <f>IF('Submission Template'!$AU$35=1,IF($AO118&gt;1,IF(AND('Submission Template'!O114&lt;&gt;"no",'Submission Template'!BN114&lt;&gt;""),IF(AND('Submission Template'!$P$13="yes",$B118&gt;1),STDEV(BD$38:BD118),STDEV(BD$37:BD118)),""),""),"")</f>
        <v/>
      </c>
      <c r="F118" s="87" t="str">
        <f>IF('Submission Template'!$AU$35=1,IF('Submission Template'!BN114&lt;&gt;"",G117,""),"")</f>
        <v/>
      </c>
      <c r="G118" s="87" t="str">
        <f>IF(AND('Submission Template'!$AU$35=1,'Submission Template'!$C114&lt;&gt;""),IF(OR($AO118=1,$AO118=0),0,IF('Submission Template'!$C114="initial",$G117,IF('Submission Template'!O114="yes",MAX(($F118+'Submission Template'!BN114-('Submission Template'!K$27+0.25*$E118)),0),$G117))),"")</f>
        <v/>
      </c>
      <c r="H118" s="87" t="str">
        <f t="shared" si="20"/>
        <v/>
      </c>
      <c r="I118" s="88" t="str">
        <f t="shared" si="21"/>
        <v/>
      </c>
      <c r="J118" s="88" t="str">
        <f t="shared" si="22"/>
        <v/>
      </c>
      <c r="K118" s="89" t="str">
        <f>IF(G118&lt;&gt;"",IF($BA118=1,IF(AND(J118&lt;&gt;1,I118=1,D118&lt;='Submission Template'!K$27),1,0),K117),"")</f>
        <v/>
      </c>
      <c r="L118" s="84" t="str">
        <f>IF('Submission Template'!$AV$35=1,$AY118,"")</f>
        <v/>
      </c>
      <c r="M118" s="85" t="str">
        <f t="shared" si="1"/>
        <v/>
      </c>
      <c r="N118" s="186" t="str">
        <f>IF('Submission Template'!$AV$35=1,IF(AND('Submission Template'!T114="yes",'Submission Template'!BS114&lt;&gt;""),IF(AND('Submission Template'!$P$13="yes",$L118&gt;1),ROUND(AVERAGE(BE$38:BE118),2),ROUND(AVERAGE(BE$37:BE118),2)),""),"")</f>
        <v/>
      </c>
      <c r="O118" s="86" t="str">
        <f>IF('Submission Template'!$AV$35=1,IF($AP118&gt;1,IF(AND('Submission Template'!T114&lt;&gt;"no",'Submission Template'!BS114&lt;&gt;""),IF(AND('Submission Template'!$P$13="yes",$L118&gt;1),STDEV(BE$38:BE118),STDEV(BE$37:BE118)),""),""),"")</f>
        <v/>
      </c>
      <c r="P118" s="87" t="str">
        <f>IF('Submission Template'!$AV$35=1,IF('Submission Template'!BS114&lt;&gt;"",Q117,""),"")</f>
        <v/>
      </c>
      <c r="Q118" s="87" t="str">
        <f>IF(AND('Submission Template'!$AV$35=1,'Submission Template'!$C114&lt;&gt;""),IF(OR($AP118=1,$AP118=0),0,IF('Submission Template'!$C114="initial",$Q117,IF('Submission Template'!T114="yes",MAX(($P118+'Submission Template'!BS114-('Submission Template'!P$27+0.25*$O118)),0),$Q117))),"")</f>
        <v/>
      </c>
      <c r="R118" s="87" t="str">
        <f t="shared" si="13"/>
        <v/>
      </c>
      <c r="S118" s="88" t="str">
        <f t="shared" si="14"/>
        <v/>
      </c>
      <c r="T118" s="88" t="str">
        <f t="shared" si="15"/>
        <v/>
      </c>
      <c r="U118" s="89" t="str">
        <f>IF(Q118&lt;&gt;"",IF($BB118=1,IF(AND(T118&lt;&gt;1,S118=1,N118&lt;='Submission Template'!P$27),1,0),U117),"")</f>
        <v/>
      </c>
      <c r="AF118" s="145"/>
      <c r="AG118" s="146" t="str">
        <f>IF(AND(OR('Submission Template'!O114="yes",'Submission Template'!T114="yes"),'Submission Template'!AB114="yes"),"Test cannot be invalid AND included in CumSum",IF(OR(AND($Q118&gt;$R118,$N118&lt;&gt;""),AND($G118&gt;H118,$D118&lt;&gt;"")),"Warning:  CumSum statistic exceeds the Action Limit.",""))</f>
        <v/>
      </c>
      <c r="AH118" s="19"/>
      <c r="AI118" s="19"/>
      <c r="AJ118" s="19"/>
      <c r="AK118" s="147"/>
      <c r="AL118" s="192"/>
      <c r="AM118" s="6"/>
      <c r="AN118" s="6"/>
      <c r="AO118" s="6" t="str">
        <f t="shared" si="19"/>
        <v/>
      </c>
      <c r="AP118" s="6" t="str">
        <f t="shared" si="19"/>
        <v/>
      </c>
      <c r="AQ118" s="24"/>
      <c r="AR118" s="26">
        <f>IF(AND('Submission Template'!BN114&lt;&gt;"",'Submission Template'!K$27&lt;&gt;"",'Submission Template'!O114&lt;&gt;""),1,0)</f>
        <v>0</v>
      </c>
      <c r="AS118" s="26">
        <f>IF(AND('Submission Template'!BS114&lt;&gt;"",'Submission Template'!P$27&lt;&gt;"",'Submission Template'!T114&lt;&gt;""),1,0)</f>
        <v>0</v>
      </c>
      <c r="AT118" s="26"/>
      <c r="AU118" s="26" t="str">
        <f t="shared" si="16"/>
        <v/>
      </c>
      <c r="AV118" s="26" t="str">
        <f t="shared" si="17"/>
        <v/>
      </c>
      <c r="AW118" s="26"/>
      <c r="AX118" s="26" t="str">
        <f>IF('Submission Template'!$C114&lt;&gt;"",IF('Submission Template'!BN114&lt;&gt;"",IF('Submission Template'!O114="yes",AX117+1,AX117),AX117),"")</f>
        <v/>
      </c>
      <c r="AY118" s="26" t="str">
        <f>IF('Submission Template'!$C114&lt;&gt;"",IF('Submission Template'!BS114&lt;&gt;"",IF('Submission Template'!T114="yes",AY117+1,AY117),AY117),"")</f>
        <v/>
      </c>
      <c r="AZ118" s="26"/>
      <c r="BA118" s="26" t="str">
        <f>IF('Submission Template'!BN114&lt;&gt;"",IF('Submission Template'!O114="yes",1,0),"")</f>
        <v/>
      </c>
      <c r="BB118" s="26" t="str">
        <f>IF('Submission Template'!BS114&lt;&gt;"",IF('Submission Template'!T114="yes",1,0),"")</f>
        <v/>
      </c>
      <c r="BC118" s="26"/>
      <c r="BD118" s="26" t="str">
        <f>IF(AND('Submission Template'!O114="yes",'Submission Template'!BN114&lt;&gt;""),'Submission Template'!BN114,"")</f>
        <v/>
      </c>
      <c r="BE118" s="26" t="str">
        <f>IF(AND('Submission Template'!T114="yes",'Submission Template'!BS114&lt;&gt;""),'Submission Template'!BS114,"")</f>
        <v/>
      </c>
      <c r="BF118" s="26"/>
      <c r="BG118" s="26"/>
      <c r="BH118" s="26"/>
      <c r="BI118" s="28"/>
      <c r="BJ118" s="26"/>
      <c r="BK118" s="42" t="str">
        <f>IF('Submission Template'!$AU$35=1,IF(AND('Submission Template'!O114="yes",$AO118&gt;1,'Submission Template'!BN114&lt;&gt;""),ROUND((($AU118*$E118)/($D118-'Submission Template'!K$27))^2+1,1),""),"")</f>
        <v/>
      </c>
      <c r="BL118" s="42" t="str">
        <f>IF('Submission Template'!$AV$35=1,IF(AND('Submission Template'!T114="yes",$AP118&gt;1,'Submission Template'!BS114&lt;&gt;""),ROUND((($AV118*$O118)/($N118-'Submission Template'!P$27))^2+1,1),""),"")</f>
        <v/>
      </c>
      <c r="BM118" s="57">
        <f t="shared" si="18"/>
        <v>5</v>
      </c>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row>
    <row r="119" spans="1:90" x14ac:dyDescent="0.2">
      <c r="A119" s="10"/>
      <c r="B119" s="84" t="str">
        <f>IF('Submission Template'!$AU$35=1,$AX119,"")</f>
        <v/>
      </c>
      <c r="C119" s="85" t="str">
        <f t="shared" si="0"/>
        <v/>
      </c>
      <c r="D119" s="186" t="str">
        <f>IF('Submission Template'!$AU$35=1,IF(AND('Submission Template'!O115="yes",'Submission Template'!BN115&lt;&gt;""),IF(AND('Submission Template'!$P$13="yes",$B119&gt;1),ROUND(AVERAGE(BD$38:BD119),2),ROUND(AVERAGE(BD$37:BD119),2)),""),"")</f>
        <v/>
      </c>
      <c r="E119" s="86" t="str">
        <f>IF('Submission Template'!$AU$35=1,IF($AO119&gt;1,IF(AND('Submission Template'!O115&lt;&gt;"no",'Submission Template'!BN115&lt;&gt;""),IF(AND('Submission Template'!$P$13="yes",$B119&gt;1),STDEV(BD$38:BD119),STDEV(BD$37:BD119)),""),""),"")</f>
        <v/>
      </c>
      <c r="F119" s="87" t="str">
        <f>IF('Submission Template'!$AU$35=1,IF('Submission Template'!BN115&lt;&gt;"",G118,""),"")</f>
        <v/>
      </c>
      <c r="G119" s="87" t="str">
        <f>IF(AND('Submission Template'!$AU$35=1,'Submission Template'!$C115&lt;&gt;""),IF(OR($AO119=1,$AO119=0),0,IF('Submission Template'!$C115="initial",$G118,IF('Submission Template'!O115="yes",MAX(($F119+'Submission Template'!BN115-('Submission Template'!K$27+0.25*$E119)),0),$G118))),"")</f>
        <v/>
      </c>
      <c r="H119" s="87" t="str">
        <f t="shared" si="20"/>
        <v/>
      </c>
      <c r="I119" s="88" t="str">
        <f t="shared" si="21"/>
        <v/>
      </c>
      <c r="J119" s="88" t="str">
        <f t="shared" si="22"/>
        <v/>
      </c>
      <c r="K119" s="89" t="str">
        <f>IF(G119&lt;&gt;"",IF($BA119=1,IF(AND(J119&lt;&gt;1,I119=1,D119&lt;='Submission Template'!K$27),1,0),K118),"")</f>
        <v/>
      </c>
      <c r="L119" s="84" t="str">
        <f>IF('Submission Template'!$AV$35=1,$AY119,"")</f>
        <v/>
      </c>
      <c r="M119" s="85" t="str">
        <f t="shared" si="1"/>
        <v/>
      </c>
      <c r="N119" s="186" t="str">
        <f>IF('Submission Template'!$AV$35=1,IF(AND('Submission Template'!T115="yes",'Submission Template'!BS115&lt;&gt;""),IF(AND('Submission Template'!$P$13="yes",$L119&gt;1),ROUND(AVERAGE(BE$38:BE119),2),ROUND(AVERAGE(BE$37:BE119),2)),""),"")</f>
        <v/>
      </c>
      <c r="O119" s="86" t="str">
        <f>IF('Submission Template'!$AV$35=1,IF($AP119&gt;1,IF(AND('Submission Template'!T115&lt;&gt;"no",'Submission Template'!BS115&lt;&gt;""),IF(AND('Submission Template'!$P$13="yes",$L119&gt;1),STDEV(BE$38:BE119),STDEV(BE$37:BE119)),""),""),"")</f>
        <v/>
      </c>
      <c r="P119" s="87" t="str">
        <f>IF('Submission Template'!$AV$35=1,IF('Submission Template'!BS115&lt;&gt;"",Q118,""),"")</f>
        <v/>
      </c>
      <c r="Q119" s="87" t="str">
        <f>IF(AND('Submission Template'!$AV$35=1,'Submission Template'!$C115&lt;&gt;""),IF(OR($AP119=1,$AP119=0),0,IF('Submission Template'!$C115="initial",$Q118,IF('Submission Template'!T115="yes",MAX(($P119+'Submission Template'!BS115-('Submission Template'!P$27+0.25*$O119)),0),$Q118))),"")</f>
        <v/>
      </c>
      <c r="R119" s="87" t="str">
        <f t="shared" si="13"/>
        <v/>
      </c>
      <c r="S119" s="88" t="str">
        <f t="shared" si="14"/>
        <v/>
      </c>
      <c r="T119" s="88" t="str">
        <f t="shared" si="15"/>
        <v/>
      </c>
      <c r="U119" s="89" t="str">
        <f>IF(Q119&lt;&gt;"",IF($BB119=1,IF(AND(T119&lt;&gt;1,S119=1,N119&lt;='Submission Template'!P$27),1,0),U118),"")</f>
        <v/>
      </c>
      <c r="AF119" s="145"/>
      <c r="AG119" s="146" t="str">
        <f>IF(AND(OR('Submission Template'!O115="yes",'Submission Template'!T115="yes"),'Submission Template'!AB115="yes"),"Test cannot be invalid AND included in CumSum",IF(OR(AND($Q119&gt;$R119,$N119&lt;&gt;""),AND($G119&gt;H119,$D119&lt;&gt;"")),"Warning:  CumSum statistic exceeds the Action Limit.",""))</f>
        <v/>
      </c>
      <c r="AH119" s="19"/>
      <c r="AI119" s="19"/>
      <c r="AJ119" s="19"/>
      <c r="AK119" s="147"/>
      <c r="AL119" s="192"/>
      <c r="AM119" s="6"/>
      <c r="AN119" s="6"/>
      <c r="AO119" s="6" t="str">
        <f t="shared" si="19"/>
        <v/>
      </c>
      <c r="AP119" s="6" t="str">
        <f t="shared" si="19"/>
        <v/>
      </c>
      <c r="AQ119" s="24"/>
      <c r="AR119" s="26">
        <f>IF(AND('Submission Template'!BN115&lt;&gt;"",'Submission Template'!K$27&lt;&gt;"",'Submission Template'!O115&lt;&gt;""),1,0)</f>
        <v>0</v>
      </c>
      <c r="AS119" s="26">
        <f>IF(AND('Submission Template'!BS115&lt;&gt;"",'Submission Template'!P$27&lt;&gt;"",'Submission Template'!T115&lt;&gt;""),1,0)</f>
        <v>0</v>
      </c>
      <c r="AT119" s="26"/>
      <c r="AU119" s="26" t="str">
        <f t="shared" si="16"/>
        <v/>
      </c>
      <c r="AV119" s="26" t="str">
        <f t="shared" si="17"/>
        <v/>
      </c>
      <c r="AW119" s="26"/>
      <c r="AX119" s="26" t="str">
        <f>IF('Submission Template'!$C115&lt;&gt;"",IF('Submission Template'!BN115&lt;&gt;"",IF('Submission Template'!O115="yes",AX118+1,AX118),AX118),"")</f>
        <v/>
      </c>
      <c r="AY119" s="26" t="str">
        <f>IF('Submission Template'!$C115&lt;&gt;"",IF('Submission Template'!BS115&lt;&gt;"",IF('Submission Template'!T115="yes",AY118+1,AY118),AY118),"")</f>
        <v/>
      </c>
      <c r="AZ119" s="26"/>
      <c r="BA119" s="26" t="str">
        <f>IF('Submission Template'!BN115&lt;&gt;"",IF('Submission Template'!O115="yes",1,0),"")</f>
        <v/>
      </c>
      <c r="BB119" s="26" t="str">
        <f>IF('Submission Template'!BS115&lt;&gt;"",IF('Submission Template'!T115="yes",1,0),"")</f>
        <v/>
      </c>
      <c r="BC119" s="26"/>
      <c r="BD119" s="26" t="str">
        <f>IF(AND('Submission Template'!O115="yes",'Submission Template'!BN115&lt;&gt;""),'Submission Template'!BN115,"")</f>
        <v/>
      </c>
      <c r="BE119" s="26" t="str">
        <f>IF(AND('Submission Template'!T115="yes",'Submission Template'!BS115&lt;&gt;""),'Submission Template'!BS115,"")</f>
        <v/>
      </c>
      <c r="BF119" s="26"/>
      <c r="BG119" s="26"/>
      <c r="BH119" s="26"/>
      <c r="BI119" s="28"/>
      <c r="BJ119" s="26"/>
      <c r="BK119" s="42" t="str">
        <f>IF('Submission Template'!$AU$35=1,IF(AND('Submission Template'!O115="yes",$AO119&gt;1,'Submission Template'!BN115&lt;&gt;""),ROUND((($AU119*$E119)/($D119-'Submission Template'!K$27))^2+1,1),""),"")</f>
        <v/>
      </c>
      <c r="BL119" s="42" t="str">
        <f>IF('Submission Template'!$AV$35=1,IF(AND('Submission Template'!T115="yes",$AP119&gt;1,'Submission Template'!BS115&lt;&gt;""),ROUND((($AV119*$O119)/($N119-'Submission Template'!P$27))^2+1,1),""),"")</f>
        <v/>
      </c>
      <c r="BM119" s="57">
        <f t="shared" si="18"/>
        <v>5</v>
      </c>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row>
    <row r="120" spans="1:90" x14ac:dyDescent="0.2">
      <c r="A120" s="10"/>
      <c r="B120" s="84" t="str">
        <f>IF('Submission Template'!$AU$35=1,$AX120,"")</f>
        <v/>
      </c>
      <c r="C120" s="85" t="str">
        <f t="shared" si="0"/>
        <v/>
      </c>
      <c r="D120" s="186" t="str">
        <f>IF('Submission Template'!$AU$35=1,IF(AND('Submission Template'!O116="yes",'Submission Template'!BN116&lt;&gt;""),IF(AND('Submission Template'!$P$13="yes",$B120&gt;1),ROUND(AVERAGE(BD$38:BD120),2),ROUND(AVERAGE(BD$37:BD120),2)),""),"")</f>
        <v/>
      </c>
      <c r="E120" s="86" t="str">
        <f>IF('Submission Template'!$AU$35=1,IF($AO120&gt;1,IF(AND('Submission Template'!O116&lt;&gt;"no",'Submission Template'!BN116&lt;&gt;""),IF(AND('Submission Template'!$P$13="yes",$B120&gt;1),STDEV(BD$38:BD120),STDEV(BD$37:BD120)),""),""),"")</f>
        <v/>
      </c>
      <c r="F120" s="87" t="str">
        <f>IF('Submission Template'!$AU$35=1,IF('Submission Template'!BN116&lt;&gt;"",G119,""),"")</f>
        <v/>
      </c>
      <c r="G120" s="87" t="str">
        <f>IF(AND('Submission Template'!$AU$35=1,'Submission Template'!$C116&lt;&gt;""),IF(OR($AO120=1,$AO120=0),0,IF('Submission Template'!$C116="initial",$G119,IF('Submission Template'!O116="yes",MAX(($F120+'Submission Template'!BN116-('Submission Template'!K$27+0.25*$E120)),0),$G119))),"")</f>
        <v/>
      </c>
      <c r="H120" s="87" t="str">
        <f t="shared" si="20"/>
        <v/>
      </c>
      <c r="I120" s="88" t="str">
        <f t="shared" si="21"/>
        <v/>
      </c>
      <c r="J120" s="88" t="str">
        <f t="shared" si="22"/>
        <v/>
      </c>
      <c r="K120" s="89" t="str">
        <f>IF(G120&lt;&gt;"",IF($BA120=1,IF(AND(J120&lt;&gt;1,I120=1,D120&lt;='Submission Template'!K$27),1,0),K119),"")</f>
        <v/>
      </c>
      <c r="L120" s="84" t="str">
        <f>IF('Submission Template'!$AV$35=1,$AY120,"")</f>
        <v/>
      </c>
      <c r="M120" s="85" t="str">
        <f t="shared" si="1"/>
        <v/>
      </c>
      <c r="N120" s="186" t="str">
        <f>IF('Submission Template'!$AV$35=1,IF(AND('Submission Template'!T116="yes",'Submission Template'!BS116&lt;&gt;""),IF(AND('Submission Template'!$P$13="yes",$L120&gt;1),ROUND(AVERAGE(BE$38:BE120),2),ROUND(AVERAGE(BE$37:BE120),2)),""),"")</f>
        <v/>
      </c>
      <c r="O120" s="86" t="str">
        <f>IF('Submission Template'!$AV$35=1,IF($AP120&gt;1,IF(AND('Submission Template'!T116&lt;&gt;"no",'Submission Template'!BS116&lt;&gt;""),IF(AND('Submission Template'!$P$13="yes",$L120&gt;1),STDEV(BE$38:BE120),STDEV(BE$37:BE120)),""),""),"")</f>
        <v/>
      </c>
      <c r="P120" s="87" t="str">
        <f>IF('Submission Template'!$AV$35=1,IF('Submission Template'!BS116&lt;&gt;"",Q119,""),"")</f>
        <v/>
      </c>
      <c r="Q120" s="87" t="str">
        <f>IF(AND('Submission Template'!$AV$35=1,'Submission Template'!$C116&lt;&gt;""),IF(OR($AP120=1,$AP120=0),0,IF('Submission Template'!$C116="initial",$Q119,IF('Submission Template'!T116="yes",MAX(($P120+'Submission Template'!BS116-('Submission Template'!P$27+0.25*$O120)),0),$Q119))),"")</f>
        <v/>
      </c>
      <c r="R120" s="87" t="str">
        <f t="shared" si="13"/>
        <v/>
      </c>
      <c r="S120" s="88" t="str">
        <f t="shared" si="14"/>
        <v/>
      </c>
      <c r="T120" s="88" t="str">
        <f t="shared" si="15"/>
        <v/>
      </c>
      <c r="U120" s="89" t="str">
        <f>IF(Q120&lt;&gt;"",IF($BB120=1,IF(AND(T120&lt;&gt;1,S120=1,N120&lt;='Submission Template'!P$27),1,0),U119),"")</f>
        <v/>
      </c>
      <c r="AF120" s="145"/>
      <c r="AG120" s="146" t="str">
        <f>IF(AND(OR('Submission Template'!O116="yes",'Submission Template'!T116="yes"),'Submission Template'!AB116="yes"),"Test cannot be invalid AND included in CumSum",IF(OR(AND($Q120&gt;$R120,$N120&lt;&gt;""),AND($G120&gt;H120,$D120&lt;&gt;"")),"Warning:  CumSum statistic exceeds the Action Limit.",""))</f>
        <v/>
      </c>
      <c r="AH120" s="19"/>
      <c r="AI120" s="19"/>
      <c r="AJ120" s="19"/>
      <c r="AK120" s="147"/>
      <c r="AL120" s="192"/>
      <c r="AM120" s="6"/>
      <c r="AN120" s="6"/>
      <c r="AO120" s="6" t="str">
        <f t="shared" si="19"/>
        <v/>
      </c>
      <c r="AP120" s="6" t="str">
        <f t="shared" si="19"/>
        <v/>
      </c>
      <c r="AQ120" s="24"/>
      <c r="AR120" s="26">
        <f>IF(AND('Submission Template'!BN116&lt;&gt;"",'Submission Template'!K$27&lt;&gt;"",'Submission Template'!O116&lt;&gt;""),1,0)</f>
        <v>0</v>
      </c>
      <c r="AS120" s="26">
        <f>IF(AND('Submission Template'!BS116&lt;&gt;"",'Submission Template'!P$27&lt;&gt;"",'Submission Template'!T116&lt;&gt;""),1,0)</f>
        <v>0</v>
      </c>
      <c r="AT120" s="26"/>
      <c r="AU120" s="26" t="str">
        <f t="shared" si="16"/>
        <v/>
      </c>
      <c r="AV120" s="26" t="str">
        <f t="shared" si="17"/>
        <v/>
      </c>
      <c r="AW120" s="26"/>
      <c r="AX120" s="26" t="str">
        <f>IF('Submission Template'!$C116&lt;&gt;"",IF('Submission Template'!BN116&lt;&gt;"",IF('Submission Template'!O116="yes",AX119+1,AX119),AX119),"")</f>
        <v/>
      </c>
      <c r="AY120" s="26" t="str">
        <f>IF('Submission Template'!$C116&lt;&gt;"",IF('Submission Template'!BS116&lt;&gt;"",IF('Submission Template'!T116="yes",AY119+1,AY119),AY119),"")</f>
        <v/>
      </c>
      <c r="AZ120" s="26"/>
      <c r="BA120" s="26" t="str">
        <f>IF('Submission Template'!BN116&lt;&gt;"",IF('Submission Template'!O116="yes",1,0),"")</f>
        <v/>
      </c>
      <c r="BB120" s="26" t="str">
        <f>IF('Submission Template'!BS116&lt;&gt;"",IF('Submission Template'!T116="yes",1,0),"")</f>
        <v/>
      </c>
      <c r="BC120" s="26"/>
      <c r="BD120" s="26" t="str">
        <f>IF(AND('Submission Template'!O116="yes",'Submission Template'!BN116&lt;&gt;""),'Submission Template'!BN116,"")</f>
        <v/>
      </c>
      <c r="BE120" s="26" t="str">
        <f>IF(AND('Submission Template'!T116="yes",'Submission Template'!BS116&lt;&gt;""),'Submission Template'!BS116,"")</f>
        <v/>
      </c>
      <c r="BF120" s="26"/>
      <c r="BG120" s="26"/>
      <c r="BH120" s="26"/>
      <c r="BI120" s="28"/>
      <c r="BJ120" s="26"/>
      <c r="BK120" s="42" t="str">
        <f>IF('Submission Template'!$AU$35=1,IF(AND('Submission Template'!O116="yes",$AO120&gt;1,'Submission Template'!BN116&lt;&gt;""),ROUND((($AU120*$E120)/($D120-'Submission Template'!K$27))^2+1,1),""),"")</f>
        <v/>
      </c>
      <c r="BL120" s="42" t="str">
        <f>IF('Submission Template'!$AV$35=1,IF(AND('Submission Template'!T116="yes",$AP120&gt;1,'Submission Template'!BS116&lt;&gt;""),ROUND((($AV120*$O120)/($N120-'Submission Template'!P$27))^2+1,1),""),"")</f>
        <v/>
      </c>
      <c r="BM120" s="57">
        <f t="shared" si="18"/>
        <v>5</v>
      </c>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row>
    <row r="121" spans="1:90" x14ac:dyDescent="0.2">
      <c r="A121" s="10"/>
      <c r="B121" s="84" t="str">
        <f>IF('Submission Template'!$AU$35=1,$AX121,"")</f>
        <v/>
      </c>
      <c r="C121" s="85" t="str">
        <f t="shared" si="0"/>
        <v/>
      </c>
      <c r="D121" s="186" t="str">
        <f>IF('Submission Template'!$AU$35=1,IF(AND('Submission Template'!O117="yes",'Submission Template'!BN117&lt;&gt;""),IF(AND('Submission Template'!$P$13="yes",$B121&gt;1),ROUND(AVERAGE(BD$38:BD121),2),ROUND(AVERAGE(BD$37:BD121),2)),""),"")</f>
        <v/>
      </c>
      <c r="E121" s="86" t="str">
        <f>IF('Submission Template'!$AU$35=1,IF($AO121&gt;1,IF(AND('Submission Template'!O117&lt;&gt;"no",'Submission Template'!BN117&lt;&gt;""),IF(AND('Submission Template'!$P$13="yes",$B121&gt;1),STDEV(BD$38:BD121),STDEV(BD$37:BD121)),""),""),"")</f>
        <v/>
      </c>
      <c r="F121" s="87" t="str">
        <f>IF('Submission Template'!$AU$35=1,IF('Submission Template'!BN117&lt;&gt;"",G120,""),"")</f>
        <v/>
      </c>
      <c r="G121" s="87" t="str">
        <f>IF(AND('Submission Template'!$AU$35=1,'Submission Template'!$C117&lt;&gt;""),IF(OR($AO121=1,$AO121=0),0,IF('Submission Template'!$C117="initial",$G120,IF('Submission Template'!O117="yes",MAX(($F121+'Submission Template'!BN117-('Submission Template'!K$27+0.25*$E121)),0),$G120))),"")</f>
        <v/>
      </c>
      <c r="H121" s="87" t="str">
        <f t="shared" si="20"/>
        <v/>
      </c>
      <c r="I121" s="88" t="str">
        <f t="shared" si="21"/>
        <v/>
      </c>
      <c r="J121" s="88" t="str">
        <f t="shared" si="22"/>
        <v/>
      </c>
      <c r="K121" s="89" t="str">
        <f>IF(G121&lt;&gt;"",IF($BA121=1,IF(AND(J121&lt;&gt;1,I121=1,D121&lt;='Submission Template'!K$27),1,0),K120),"")</f>
        <v/>
      </c>
      <c r="L121" s="84" t="str">
        <f>IF('Submission Template'!$AV$35=1,$AY121,"")</f>
        <v/>
      </c>
      <c r="M121" s="85" t="str">
        <f t="shared" si="1"/>
        <v/>
      </c>
      <c r="N121" s="186" t="str">
        <f>IF('Submission Template'!$AV$35=1,IF(AND('Submission Template'!T117="yes",'Submission Template'!BS117&lt;&gt;""),IF(AND('Submission Template'!$P$13="yes",$L121&gt;1),ROUND(AVERAGE(BE$38:BE121),2),ROUND(AVERAGE(BE$37:BE121),2)),""),"")</f>
        <v/>
      </c>
      <c r="O121" s="86" t="str">
        <f>IF('Submission Template'!$AV$35=1,IF($AP121&gt;1,IF(AND('Submission Template'!T117&lt;&gt;"no",'Submission Template'!BS117&lt;&gt;""),IF(AND('Submission Template'!$P$13="yes",$L121&gt;1),STDEV(BE$38:BE121),STDEV(BE$37:BE121)),""),""),"")</f>
        <v/>
      </c>
      <c r="P121" s="87" t="str">
        <f>IF('Submission Template'!$AV$35=1,IF('Submission Template'!BS117&lt;&gt;"",Q120,""),"")</f>
        <v/>
      </c>
      <c r="Q121" s="87" t="str">
        <f>IF(AND('Submission Template'!$AV$35=1,'Submission Template'!$C117&lt;&gt;""),IF(OR($AP121=1,$AP121=0),0,IF('Submission Template'!$C117="initial",$Q120,IF('Submission Template'!T117="yes",MAX(($P121+'Submission Template'!BS117-('Submission Template'!P$27+0.25*$O121)),0),$Q120))),"")</f>
        <v/>
      </c>
      <c r="R121" s="87" t="str">
        <f t="shared" si="13"/>
        <v/>
      </c>
      <c r="S121" s="88" t="str">
        <f t="shared" si="14"/>
        <v/>
      </c>
      <c r="T121" s="88" t="str">
        <f t="shared" si="15"/>
        <v/>
      </c>
      <c r="U121" s="89" t="str">
        <f>IF(Q121&lt;&gt;"",IF($BB121=1,IF(AND(T121&lt;&gt;1,S121=1,N121&lt;='Submission Template'!P$27),1,0),U120),"")</f>
        <v/>
      </c>
      <c r="V121" s="9"/>
      <c r="W121" s="9"/>
      <c r="X121" s="9"/>
      <c r="Y121" s="9"/>
      <c r="Z121" s="9"/>
      <c r="AA121" s="9"/>
      <c r="AB121" s="9"/>
      <c r="AC121" s="9"/>
      <c r="AD121" s="9"/>
      <c r="AE121" s="9"/>
      <c r="AF121" s="145"/>
      <c r="AG121" s="146" t="str">
        <f>IF(AND(OR('Submission Template'!O117="yes",'Submission Template'!T117="yes"),'Submission Template'!AB117="yes"),"Test cannot be invalid AND included in CumSum",IF(OR(AND($Q121&gt;$R121,$N121&lt;&gt;""),AND($G121&gt;H121,$D121&lt;&gt;"")),"Warning:  CumSum statistic exceeds the Action Limit.",""))</f>
        <v/>
      </c>
      <c r="AH121" s="19"/>
      <c r="AI121" s="19"/>
      <c r="AJ121" s="19"/>
      <c r="AK121" s="147"/>
      <c r="AL121" s="192"/>
      <c r="AM121" s="6"/>
      <c r="AN121" s="6"/>
      <c r="AO121" s="6" t="str">
        <f t="shared" si="19"/>
        <v/>
      </c>
      <c r="AP121" s="6" t="str">
        <f t="shared" si="19"/>
        <v/>
      </c>
      <c r="AQ121" s="24"/>
      <c r="AR121" s="26">
        <f>IF(AND('Submission Template'!BN117&lt;&gt;"",'Submission Template'!K$27&lt;&gt;"",'Submission Template'!O117&lt;&gt;""),1,0)</f>
        <v>0</v>
      </c>
      <c r="AS121" s="26">
        <f>IF(AND('Submission Template'!BS117&lt;&gt;"",'Submission Template'!P$27&lt;&gt;"",'Submission Template'!T117&lt;&gt;""),1,0)</f>
        <v>0</v>
      </c>
      <c r="AT121" s="26"/>
      <c r="AU121" s="26" t="str">
        <f t="shared" si="16"/>
        <v/>
      </c>
      <c r="AV121" s="26" t="str">
        <f t="shared" si="17"/>
        <v/>
      </c>
      <c r="AW121" s="26"/>
      <c r="AX121" s="26" t="str">
        <f>IF('Submission Template'!$C117&lt;&gt;"",IF('Submission Template'!BN117&lt;&gt;"",IF('Submission Template'!O117="yes",AX120+1,AX120),AX120),"")</f>
        <v/>
      </c>
      <c r="AY121" s="26" t="str">
        <f>IF('Submission Template'!$C117&lt;&gt;"",IF('Submission Template'!BS117&lt;&gt;"",IF('Submission Template'!T117="yes",AY120+1,AY120),AY120),"")</f>
        <v/>
      </c>
      <c r="AZ121" s="26"/>
      <c r="BA121" s="26" t="str">
        <f>IF('Submission Template'!BN117&lt;&gt;"",IF('Submission Template'!O117="yes",1,0),"")</f>
        <v/>
      </c>
      <c r="BB121" s="26" t="str">
        <f>IF('Submission Template'!BS117&lt;&gt;"",IF('Submission Template'!T117="yes",1,0),"")</f>
        <v/>
      </c>
      <c r="BC121" s="26"/>
      <c r="BD121" s="26" t="str">
        <f>IF(AND('Submission Template'!O117="yes",'Submission Template'!BN117&lt;&gt;""),'Submission Template'!BN117,"")</f>
        <v/>
      </c>
      <c r="BE121" s="26" t="str">
        <f>IF(AND('Submission Template'!T117="yes",'Submission Template'!BS117&lt;&gt;""),'Submission Template'!BS117,"")</f>
        <v/>
      </c>
      <c r="BF121" s="26"/>
      <c r="BG121" s="26"/>
      <c r="BH121" s="26"/>
      <c r="BI121" s="28"/>
      <c r="BJ121" s="26"/>
      <c r="BK121" s="42" t="str">
        <f>IF('Submission Template'!$AU$35=1,IF(AND('Submission Template'!O117="yes",$AO121&gt;1,'Submission Template'!BN117&lt;&gt;""),ROUND((($AU121*$E121)/($D121-'Submission Template'!K$27))^2+1,1),""),"")</f>
        <v/>
      </c>
      <c r="BL121" s="42" t="str">
        <f>IF('Submission Template'!$AV$35=1,IF(AND('Submission Template'!T117="yes",$AP121&gt;1,'Submission Template'!BS117&lt;&gt;""),ROUND((($AV121*$O121)/($N121-'Submission Template'!P$27))^2+1,1),""),"")</f>
        <v/>
      </c>
      <c r="BM121" s="57">
        <f t="shared" si="18"/>
        <v>5</v>
      </c>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row>
    <row r="122" spans="1:90" x14ac:dyDescent="0.2">
      <c r="A122" s="10"/>
      <c r="B122" s="84" t="str">
        <f>IF('Submission Template'!$AU$35=1,$AX122,"")</f>
        <v/>
      </c>
      <c r="C122" s="85" t="str">
        <f t="shared" si="0"/>
        <v/>
      </c>
      <c r="D122" s="186" t="str">
        <f>IF('Submission Template'!$AU$35=1,IF(AND('Submission Template'!O118="yes",'Submission Template'!BN118&lt;&gt;""),IF(AND('Submission Template'!$P$13="yes",$B122&gt;1),ROUND(AVERAGE(BD$38:BD122),2),ROUND(AVERAGE(BD$37:BD122),2)),""),"")</f>
        <v/>
      </c>
      <c r="E122" s="86" t="str">
        <f>IF('Submission Template'!$AU$35=1,IF($AO122&gt;1,IF(AND('Submission Template'!O118&lt;&gt;"no",'Submission Template'!BN118&lt;&gt;""),IF(AND('Submission Template'!$P$13="yes",$B122&gt;1),STDEV(BD$38:BD122),STDEV(BD$37:BD122)),""),""),"")</f>
        <v/>
      </c>
      <c r="F122" s="87" t="str">
        <f>IF('Submission Template'!$AU$35=1,IF('Submission Template'!BN118&lt;&gt;"",G121,""),"")</f>
        <v/>
      </c>
      <c r="G122" s="87" t="str">
        <f>IF(AND('Submission Template'!$AU$35=1,'Submission Template'!$C118&lt;&gt;""),IF(OR($AO122=1,$AO122=0),0,IF('Submission Template'!$C118="initial",$G121,IF('Submission Template'!O118="yes",MAX(($F122+'Submission Template'!BN118-('Submission Template'!K$27+0.25*$E122)),0),$G121))),"")</f>
        <v/>
      </c>
      <c r="H122" s="87" t="str">
        <f t="shared" si="20"/>
        <v/>
      </c>
      <c r="I122" s="88" t="str">
        <f t="shared" si="21"/>
        <v/>
      </c>
      <c r="J122" s="88" t="str">
        <f t="shared" si="22"/>
        <v/>
      </c>
      <c r="K122" s="89" t="str">
        <f>IF(G122&lt;&gt;"",IF($BA122=1,IF(AND(J122&lt;&gt;1,I122=1,D122&lt;='Submission Template'!K$27),1,0),K121),"")</f>
        <v/>
      </c>
      <c r="L122" s="84" t="str">
        <f>IF('Submission Template'!$AV$35=1,$AY122,"")</f>
        <v/>
      </c>
      <c r="M122" s="85" t="str">
        <f t="shared" si="1"/>
        <v/>
      </c>
      <c r="N122" s="186" t="str">
        <f>IF('Submission Template'!$AV$35=1,IF(AND('Submission Template'!T118="yes",'Submission Template'!BS118&lt;&gt;""),IF(AND('Submission Template'!$P$13="yes",$L122&gt;1),ROUND(AVERAGE(BE$38:BE122),2),ROUND(AVERAGE(BE$37:BE122),2)),""),"")</f>
        <v/>
      </c>
      <c r="O122" s="86" t="str">
        <f>IF('Submission Template'!$AV$35=1,IF($AP122&gt;1,IF(AND('Submission Template'!T118&lt;&gt;"no",'Submission Template'!BS118&lt;&gt;""),IF(AND('Submission Template'!$P$13="yes",$L122&gt;1),STDEV(BE$38:BE122),STDEV(BE$37:BE122)),""),""),"")</f>
        <v/>
      </c>
      <c r="P122" s="87" t="str">
        <f>IF('Submission Template'!$AV$35=1,IF('Submission Template'!BS118&lt;&gt;"",Q121,""),"")</f>
        <v/>
      </c>
      <c r="Q122" s="87" t="str">
        <f>IF(AND('Submission Template'!$AV$35=1,'Submission Template'!$C118&lt;&gt;""),IF(OR($AP122=1,$AP122=0),0,IF('Submission Template'!$C118="initial",$Q121,IF('Submission Template'!T118="yes",MAX(($P122+'Submission Template'!BS118-('Submission Template'!P$27+0.25*$O122)),0),$Q121))),"")</f>
        <v/>
      </c>
      <c r="R122" s="87" t="str">
        <f t="shared" si="13"/>
        <v/>
      </c>
      <c r="S122" s="88" t="str">
        <f t="shared" si="14"/>
        <v/>
      </c>
      <c r="T122" s="88" t="str">
        <f t="shared" si="15"/>
        <v/>
      </c>
      <c r="U122" s="89" t="str">
        <f>IF(Q122&lt;&gt;"",IF($BB122=1,IF(AND(T122&lt;&gt;1,S122=1,N122&lt;='Submission Template'!P$27),1,0),U121),"")</f>
        <v/>
      </c>
      <c r="AF122" s="145"/>
      <c r="AG122" s="146" t="str">
        <f>IF(AND(OR('Submission Template'!O118="yes",'Submission Template'!T118="yes"),'Submission Template'!AB118="yes"),"Test cannot be invalid AND included in CumSum",IF(OR(AND($Q122&gt;$R122,$N122&lt;&gt;""),AND($G122&gt;H122,$D122&lt;&gt;"")),"Warning:  CumSum statistic exceeds the Action Limit.",""))</f>
        <v/>
      </c>
      <c r="AH122" s="19"/>
      <c r="AI122" s="19"/>
      <c r="AJ122" s="19"/>
      <c r="AK122" s="147"/>
      <c r="AL122" s="192"/>
      <c r="AM122" s="6"/>
      <c r="AN122" s="6"/>
      <c r="AO122" s="6" t="str">
        <f t="shared" si="19"/>
        <v/>
      </c>
      <c r="AP122" s="6" t="str">
        <f t="shared" si="19"/>
        <v/>
      </c>
      <c r="AQ122" s="24"/>
      <c r="AR122" s="26">
        <f>IF(AND('Submission Template'!BN118&lt;&gt;"",'Submission Template'!K$27&lt;&gt;"",'Submission Template'!O118&lt;&gt;""),1,0)</f>
        <v>0</v>
      </c>
      <c r="AS122" s="26">
        <f>IF(AND('Submission Template'!BS118&lt;&gt;"",'Submission Template'!P$27&lt;&gt;"",'Submission Template'!T118&lt;&gt;""),1,0)</f>
        <v>0</v>
      </c>
      <c r="AT122" s="26"/>
      <c r="AU122" s="26" t="str">
        <f t="shared" si="16"/>
        <v/>
      </c>
      <c r="AV122" s="26" t="str">
        <f t="shared" si="17"/>
        <v/>
      </c>
      <c r="AW122" s="26"/>
      <c r="AX122" s="26" t="str">
        <f>IF('Submission Template'!$C118&lt;&gt;"",IF('Submission Template'!BN118&lt;&gt;"",IF('Submission Template'!O118="yes",AX121+1,AX121),AX121),"")</f>
        <v/>
      </c>
      <c r="AY122" s="26" t="str">
        <f>IF('Submission Template'!$C118&lt;&gt;"",IF('Submission Template'!BS118&lt;&gt;"",IF('Submission Template'!T118="yes",AY121+1,AY121),AY121),"")</f>
        <v/>
      </c>
      <c r="AZ122" s="26"/>
      <c r="BA122" s="26" t="str">
        <f>IF('Submission Template'!BN118&lt;&gt;"",IF('Submission Template'!O118="yes",1,0),"")</f>
        <v/>
      </c>
      <c r="BB122" s="26" t="str">
        <f>IF('Submission Template'!BS118&lt;&gt;"",IF('Submission Template'!T118="yes",1,0),"")</f>
        <v/>
      </c>
      <c r="BC122" s="26"/>
      <c r="BD122" s="26" t="str">
        <f>IF(AND('Submission Template'!O118="yes",'Submission Template'!BN118&lt;&gt;""),'Submission Template'!BN118,"")</f>
        <v/>
      </c>
      <c r="BE122" s="26" t="str">
        <f>IF(AND('Submission Template'!T118="yes",'Submission Template'!BS118&lt;&gt;""),'Submission Template'!BS118,"")</f>
        <v/>
      </c>
      <c r="BF122" s="26"/>
      <c r="BG122" s="26"/>
      <c r="BH122" s="26"/>
      <c r="BI122" s="28"/>
      <c r="BJ122" s="26"/>
      <c r="BK122" s="42" t="str">
        <f>IF('Submission Template'!$AU$35=1,IF(AND('Submission Template'!O118="yes",$AO122&gt;1,'Submission Template'!BN118&lt;&gt;""),ROUND((($AU122*$E122)/($D122-'Submission Template'!K$27))^2+1,1),""),"")</f>
        <v/>
      </c>
      <c r="BL122" s="42" t="str">
        <f>IF('Submission Template'!$AV$35=1,IF(AND('Submission Template'!T118="yes",$AP122&gt;1,'Submission Template'!BS118&lt;&gt;""),ROUND((($AV122*$O122)/($N122-'Submission Template'!P$27))^2+1,1),""),"")</f>
        <v/>
      </c>
      <c r="BM122" s="57">
        <f t="shared" si="18"/>
        <v>5</v>
      </c>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row>
    <row r="123" spans="1:90" x14ac:dyDescent="0.2">
      <c r="A123" s="10"/>
      <c r="B123" s="84" t="str">
        <f>IF('Submission Template'!$AU$35=1,$AX123,"")</f>
        <v/>
      </c>
      <c r="C123" s="85" t="str">
        <f t="shared" si="0"/>
        <v/>
      </c>
      <c r="D123" s="186" t="str">
        <f>IF('Submission Template'!$AU$35=1,IF(AND('Submission Template'!O119="yes",'Submission Template'!BN119&lt;&gt;""),IF(AND('Submission Template'!$P$13="yes",$B123&gt;1),ROUND(AVERAGE(BD$38:BD123),2),ROUND(AVERAGE(BD$37:BD123),2)),""),"")</f>
        <v/>
      </c>
      <c r="E123" s="86" t="str">
        <f>IF('Submission Template'!$AU$35=1,IF($AO123&gt;1,IF(AND('Submission Template'!O119&lt;&gt;"no",'Submission Template'!BN119&lt;&gt;""),IF(AND('Submission Template'!$P$13="yes",$B123&gt;1),STDEV(BD$38:BD123),STDEV(BD$37:BD123)),""),""),"")</f>
        <v/>
      </c>
      <c r="F123" s="87" t="str">
        <f>IF('Submission Template'!$AU$35=1,IF('Submission Template'!BN119&lt;&gt;"",G122,""),"")</f>
        <v/>
      </c>
      <c r="G123" s="87" t="str">
        <f>IF(AND('Submission Template'!$AU$35=1,'Submission Template'!$C119&lt;&gt;""),IF(OR($AO123=1,$AO123=0),0,IF('Submission Template'!$C119="initial",$G122,IF('Submission Template'!O119="yes",MAX(($F123+'Submission Template'!BN119-('Submission Template'!K$27+0.25*$E123)),0),$G122))),"")</f>
        <v/>
      </c>
      <c r="H123" s="87" t="str">
        <f t="shared" si="20"/>
        <v/>
      </c>
      <c r="I123" s="88" t="str">
        <f t="shared" si="21"/>
        <v/>
      </c>
      <c r="J123" s="88" t="str">
        <f t="shared" si="22"/>
        <v/>
      </c>
      <c r="K123" s="89" t="str">
        <f>IF(G123&lt;&gt;"",IF($BA123=1,IF(AND(J123&lt;&gt;1,I123=1,D123&lt;='Submission Template'!K$27),1,0),K122),"")</f>
        <v/>
      </c>
      <c r="L123" s="84" t="str">
        <f>IF('Submission Template'!$AV$35=1,$AY123,"")</f>
        <v/>
      </c>
      <c r="M123" s="85" t="str">
        <f t="shared" si="1"/>
        <v/>
      </c>
      <c r="N123" s="186" t="str">
        <f>IF('Submission Template'!$AV$35=1,IF(AND('Submission Template'!T119="yes",'Submission Template'!BS119&lt;&gt;""),IF(AND('Submission Template'!$P$13="yes",$L123&gt;1),ROUND(AVERAGE(BE$38:BE123),2),ROUND(AVERAGE(BE$37:BE123),2)),""),"")</f>
        <v/>
      </c>
      <c r="O123" s="86" t="str">
        <f>IF('Submission Template'!$AV$35=1,IF($AP123&gt;1,IF(AND('Submission Template'!T119&lt;&gt;"no",'Submission Template'!BS119&lt;&gt;""),IF(AND('Submission Template'!$P$13="yes",$L123&gt;1),STDEV(BE$38:BE123),STDEV(BE$37:BE123)),""),""),"")</f>
        <v/>
      </c>
      <c r="P123" s="87" t="str">
        <f>IF('Submission Template'!$AV$35=1,IF('Submission Template'!BS119&lt;&gt;"",Q122,""),"")</f>
        <v/>
      </c>
      <c r="Q123" s="87" t="str">
        <f>IF(AND('Submission Template'!$AV$35=1,'Submission Template'!$C119&lt;&gt;""),IF(OR($AP123=1,$AP123=0),0,IF('Submission Template'!$C119="initial",$Q122,IF('Submission Template'!T119="yes",MAX(($P123+'Submission Template'!BS119-('Submission Template'!P$27+0.25*$O123)),0),$Q122))),"")</f>
        <v/>
      </c>
      <c r="R123" s="87" t="str">
        <f t="shared" si="13"/>
        <v/>
      </c>
      <c r="S123" s="88" t="str">
        <f t="shared" si="14"/>
        <v/>
      </c>
      <c r="T123" s="88" t="str">
        <f t="shared" si="15"/>
        <v/>
      </c>
      <c r="U123" s="89" t="str">
        <f>IF(Q123&lt;&gt;"",IF($BB123=1,IF(AND(T123&lt;&gt;1,S123=1,N123&lt;='Submission Template'!P$27),1,0),U122),"")</f>
        <v/>
      </c>
      <c r="AF123" s="145"/>
      <c r="AG123" s="146" t="str">
        <f>IF(AND(OR('Submission Template'!O119="yes",'Submission Template'!T119="yes"),'Submission Template'!AB119="yes"),"Test cannot be invalid AND included in CumSum",IF(OR(AND($Q123&gt;$R123,$N123&lt;&gt;""),AND($G123&gt;H123,$D123&lt;&gt;"")),"Warning:  CumSum statistic exceeds the Action Limit.",""))</f>
        <v/>
      </c>
      <c r="AH123" s="19"/>
      <c r="AI123" s="19"/>
      <c r="AJ123" s="19"/>
      <c r="AK123" s="147"/>
      <c r="AL123" s="192"/>
      <c r="AM123" s="6"/>
      <c r="AN123" s="6"/>
      <c r="AO123" s="6" t="str">
        <f t="shared" si="19"/>
        <v/>
      </c>
      <c r="AP123" s="6" t="str">
        <f t="shared" si="19"/>
        <v/>
      </c>
      <c r="AQ123" s="24"/>
      <c r="AR123" s="26">
        <f>IF(AND('Submission Template'!BN119&lt;&gt;"",'Submission Template'!K$27&lt;&gt;"",'Submission Template'!O119&lt;&gt;""),1,0)</f>
        <v>0</v>
      </c>
      <c r="AS123" s="26">
        <f>IF(AND('Submission Template'!BS119&lt;&gt;"",'Submission Template'!P$27&lt;&gt;"",'Submission Template'!T119&lt;&gt;""),1,0)</f>
        <v>0</v>
      </c>
      <c r="AT123" s="26"/>
      <c r="AU123" s="26" t="str">
        <f t="shared" si="16"/>
        <v/>
      </c>
      <c r="AV123" s="26" t="str">
        <f t="shared" si="17"/>
        <v/>
      </c>
      <c r="AW123" s="26"/>
      <c r="AX123" s="26" t="str">
        <f>IF('Submission Template'!$C119&lt;&gt;"",IF('Submission Template'!BN119&lt;&gt;"",IF('Submission Template'!O119="yes",AX122+1,AX122),AX122),"")</f>
        <v/>
      </c>
      <c r="AY123" s="26" t="str">
        <f>IF('Submission Template'!$C119&lt;&gt;"",IF('Submission Template'!BS119&lt;&gt;"",IF('Submission Template'!T119="yes",AY122+1,AY122),AY122),"")</f>
        <v/>
      </c>
      <c r="AZ123" s="26"/>
      <c r="BA123" s="26" t="str">
        <f>IF('Submission Template'!BN119&lt;&gt;"",IF('Submission Template'!O119="yes",1,0),"")</f>
        <v/>
      </c>
      <c r="BB123" s="26" t="str">
        <f>IF('Submission Template'!BS119&lt;&gt;"",IF('Submission Template'!T119="yes",1,0),"")</f>
        <v/>
      </c>
      <c r="BC123" s="26"/>
      <c r="BD123" s="26" t="str">
        <f>IF(AND('Submission Template'!O119="yes",'Submission Template'!BN119&lt;&gt;""),'Submission Template'!BN119,"")</f>
        <v/>
      </c>
      <c r="BE123" s="26" t="str">
        <f>IF(AND('Submission Template'!T119="yes",'Submission Template'!BS119&lt;&gt;""),'Submission Template'!BS119,"")</f>
        <v/>
      </c>
      <c r="BF123" s="26"/>
      <c r="BG123" s="26"/>
      <c r="BH123" s="26"/>
      <c r="BI123" s="28"/>
      <c r="BJ123" s="26"/>
      <c r="BK123" s="42" t="str">
        <f>IF('Submission Template'!$AU$35=1,IF(AND('Submission Template'!O119="yes",$AO123&gt;1,'Submission Template'!BN119&lt;&gt;""),ROUND((($AU123*$E123)/($D123-'Submission Template'!K$27))^2+1,1),""),"")</f>
        <v/>
      </c>
      <c r="BL123" s="42" t="str">
        <f>IF('Submission Template'!$AV$35=1,IF(AND('Submission Template'!T119="yes",$AP123&gt;1,'Submission Template'!BS119&lt;&gt;""),ROUND((($AV123*$O123)/($N123-'Submission Template'!P$27))^2+1,1),""),"")</f>
        <v/>
      </c>
      <c r="BM123" s="57">
        <f t="shared" si="18"/>
        <v>5</v>
      </c>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row>
    <row r="124" spans="1:90" x14ac:dyDescent="0.2">
      <c r="A124" s="10"/>
      <c r="B124" s="84" t="str">
        <f>IF('Submission Template'!$AU$35=1,$AX124,"")</f>
        <v/>
      </c>
      <c r="C124" s="85" t="str">
        <f t="shared" si="0"/>
        <v/>
      </c>
      <c r="D124" s="186" t="str">
        <f>IF('Submission Template'!$AU$35=1,IF(AND('Submission Template'!O120="yes",'Submission Template'!BN120&lt;&gt;""),IF(AND('Submission Template'!$P$13="yes",$B124&gt;1),ROUND(AVERAGE(BD$38:BD124),2),ROUND(AVERAGE(BD$37:BD124),2)),""),"")</f>
        <v/>
      </c>
      <c r="E124" s="86" t="str">
        <f>IF('Submission Template'!$AU$35=1,IF($AO124&gt;1,IF(AND('Submission Template'!O120&lt;&gt;"no",'Submission Template'!BN120&lt;&gt;""),IF(AND('Submission Template'!$P$13="yes",$B124&gt;1),STDEV(BD$38:BD124),STDEV(BD$37:BD124)),""),""),"")</f>
        <v/>
      </c>
      <c r="F124" s="87" t="str">
        <f>IF('Submission Template'!$AU$35=1,IF('Submission Template'!BN120&lt;&gt;"",G123,""),"")</f>
        <v/>
      </c>
      <c r="G124" s="87" t="str">
        <f>IF(AND('Submission Template'!$AU$35=1,'Submission Template'!$C120&lt;&gt;""),IF(OR($AO124=1,$AO124=0),0,IF('Submission Template'!$C120="initial",$G123,IF('Submission Template'!O120="yes",MAX(($F124+'Submission Template'!BN120-('Submission Template'!K$27+0.25*$E124)),0),$G123))),"")</f>
        <v/>
      </c>
      <c r="H124" s="87" t="str">
        <f t="shared" si="20"/>
        <v/>
      </c>
      <c r="I124" s="88" t="str">
        <f t="shared" si="21"/>
        <v/>
      </c>
      <c r="J124" s="88" t="str">
        <f t="shared" si="22"/>
        <v/>
      </c>
      <c r="K124" s="89" t="str">
        <f>IF(G124&lt;&gt;"",IF($BA124=1,IF(AND(J124&lt;&gt;1,I124=1,D124&lt;='Submission Template'!K$27),1,0),K123),"")</f>
        <v/>
      </c>
      <c r="L124" s="84" t="str">
        <f>IF('Submission Template'!$AV$35=1,$AY124,"")</f>
        <v/>
      </c>
      <c r="M124" s="85" t="str">
        <f t="shared" si="1"/>
        <v/>
      </c>
      <c r="N124" s="186" t="str">
        <f>IF('Submission Template'!$AV$35=1,IF(AND('Submission Template'!T120="yes",'Submission Template'!BS120&lt;&gt;""),IF(AND('Submission Template'!$P$13="yes",$L124&gt;1),ROUND(AVERAGE(BE$38:BE124),2),ROUND(AVERAGE(BE$37:BE124),2)),""),"")</f>
        <v/>
      </c>
      <c r="O124" s="86" t="str">
        <f>IF('Submission Template'!$AV$35=1,IF($AP124&gt;1,IF(AND('Submission Template'!T120&lt;&gt;"no",'Submission Template'!BS120&lt;&gt;""),IF(AND('Submission Template'!$P$13="yes",$L124&gt;1),STDEV(BE$38:BE124),STDEV(BE$37:BE124)),""),""),"")</f>
        <v/>
      </c>
      <c r="P124" s="87" t="str">
        <f>IF('Submission Template'!$AV$35=1,IF('Submission Template'!BS120&lt;&gt;"",Q123,""),"")</f>
        <v/>
      </c>
      <c r="Q124" s="87" t="str">
        <f>IF(AND('Submission Template'!$AV$35=1,'Submission Template'!$C120&lt;&gt;""),IF(OR($AP124=1,$AP124=0),0,IF('Submission Template'!$C120="initial",$Q123,IF('Submission Template'!T120="yes",MAX(($P124+'Submission Template'!BS120-('Submission Template'!P$27+0.25*$O124)),0),$Q123))),"")</f>
        <v/>
      </c>
      <c r="R124" s="87" t="str">
        <f t="shared" si="13"/>
        <v/>
      </c>
      <c r="S124" s="88" t="str">
        <f t="shared" si="14"/>
        <v/>
      </c>
      <c r="T124" s="88" t="str">
        <f t="shared" si="15"/>
        <v/>
      </c>
      <c r="U124" s="89" t="str">
        <f>IF(Q124&lt;&gt;"",IF($BB124=1,IF(AND(T124&lt;&gt;1,S124=1,N124&lt;='Submission Template'!P$27),1,0),U123),"")</f>
        <v/>
      </c>
      <c r="AF124" s="145"/>
      <c r="AG124" s="146" t="str">
        <f>IF(AND(OR('Submission Template'!O120="yes",'Submission Template'!T120="yes"),'Submission Template'!AB120="yes"),"Test cannot be invalid AND included in CumSum",IF(OR(AND($Q124&gt;$R124,$N124&lt;&gt;""),AND($G124&gt;H124,$D124&lt;&gt;"")),"Warning:  CumSum statistic exceeds the Action Limit.",""))</f>
        <v/>
      </c>
      <c r="AH124" s="19"/>
      <c r="AI124" s="19"/>
      <c r="AJ124" s="19"/>
      <c r="AK124" s="147"/>
      <c r="AL124" s="192"/>
      <c r="AM124" s="6"/>
      <c r="AN124" s="6"/>
      <c r="AO124" s="6" t="str">
        <f t="shared" si="19"/>
        <v/>
      </c>
      <c r="AP124" s="6" t="str">
        <f t="shared" si="19"/>
        <v/>
      </c>
      <c r="AQ124" s="24"/>
      <c r="AR124" s="26">
        <f>IF(AND('Submission Template'!BN120&lt;&gt;"",'Submission Template'!K$27&lt;&gt;"",'Submission Template'!O120&lt;&gt;""),1,0)</f>
        <v>0</v>
      </c>
      <c r="AS124" s="26">
        <f>IF(AND('Submission Template'!BS120&lt;&gt;"",'Submission Template'!P$27&lt;&gt;"",'Submission Template'!T120&lt;&gt;""),1,0)</f>
        <v>0</v>
      </c>
      <c r="AT124" s="26"/>
      <c r="AU124" s="26" t="str">
        <f t="shared" si="16"/>
        <v/>
      </c>
      <c r="AV124" s="26" t="str">
        <f t="shared" si="17"/>
        <v/>
      </c>
      <c r="AW124" s="26"/>
      <c r="AX124" s="26" t="str">
        <f>IF('Submission Template'!$C120&lt;&gt;"",IF('Submission Template'!BN120&lt;&gt;"",IF('Submission Template'!O120="yes",AX123+1,AX123),AX123),"")</f>
        <v/>
      </c>
      <c r="AY124" s="26" t="str">
        <f>IF('Submission Template'!$C120&lt;&gt;"",IF('Submission Template'!BS120&lt;&gt;"",IF('Submission Template'!T120="yes",AY123+1,AY123),AY123),"")</f>
        <v/>
      </c>
      <c r="AZ124" s="26"/>
      <c r="BA124" s="26" t="str">
        <f>IF('Submission Template'!BN120&lt;&gt;"",IF('Submission Template'!O120="yes",1,0),"")</f>
        <v/>
      </c>
      <c r="BB124" s="26" t="str">
        <f>IF('Submission Template'!BS120&lt;&gt;"",IF('Submission Template'!T120="yes",1,0),"")</f>
        <v/>
      </c>
      <c r="BC124" s="26"/>
      <c r="BD124" s="26" t="str">
        <f>IF(AND('Submission Template'!O120="yes",'Submission Template'!BN120&lt;&gt;""),'Submission Template'!BN120,"")</f>
        <v/>
      </c>
      <c r="BE124" s="26" t="str">
        <f>IF(AND('Submission Template'!T120="yes",'Submission Template'!BS120&lt;&gt;""),'Submission Template'!BS120,"")</f>
        <v/>
      </c>
      <c r="BF124" s="26"/>
      <c r="BG124" s="26"/>
      <c r="BH124" s="26"/>
      <c r="BI124" s="28"/>
      <c r="BJ124" s="26"/>
      <c r="BK124" s="42" t="str">
        <f>IF('Submission Template'!$AU$35=1,IF(AND('Submission Template'!O120="yes",$AO124&gt;1,'Submission Template'!BN120&lt;&gt;""),ROUND((($AU124*$E124)/($D124-'Submission Template'!K$27))^2+1,1),""),"")</f>
        <v/>
      </c>
      <c r="BL124" s="42" t="str">
        <f>IF('Submission Template'!$AV$35=1,IF(AND('Submission Template'!T120="yes",$AP124&gt;1,'Submission Template'!BS120&lt;&gt;""),ROUND((($AV124*$O124)/($N124-'Submission Template'!P$27))^2+1,1),""),"")</f>
        <v/>
      </c>
      <c r="BM124" s="57">
        <f t="shared" si="18"/>
        <v>5</v>
      </c>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row>
    <row r="125" spans="1:90" x14ac:dyDescent="0.2">
      <c r="A125" s="10"/>
      <c r="B125" s="84" t="str">
        <f>IF('Submission Template'!$AU$35=1,$AX125,"")</f>
        <v/>
      </c>
      <c r="C125" s="85" t="str">
        <f t="shared" si="0"/>
        <v/>
      </c>
      <c r="D125" s="186" t="str">
        <f>IF('Submission Template'!$AU$35=1,IF(AND('Submission Template'!O121="yes",'Submission Template'!BN121&lt;&gt;""),IF(AND('Submission Template'!$P$13="yes",$B125&gt;1),ROUND(AVERAGE(BD$38:BD125),2),ROUND(AVERAGE(BD$37:BD125),2)),""),"")</f>
        <v/>
      </c>
      <c r="E125" s="86" t="str">
        <f>IF('Submission Template'!$AU$35=1,IF($AO125&gt;1,IF(AND('Submission Template'!O121&lt;&gt;"no",'Submission Template'!BN121&lt;&gt;""),IF(AND('Submission Template'!$P$13="yes",$B125&gt;1),STDEV(BD$38:BD125),STDEV(BD$37:BD125)),""),""),"")</f>
        <v/>
      </c>
      <c r="F125" s="87" t="str">
        <f>IF('Submission Template'!$AU$35=1,IF('Submission Template'!BN121&lt;&gt;"",G124,""),"")</f>
        <v/>
      </c>
      <c r="G125" s="87" t="str">
        <f>IF(AND('Submission Template'!$AU$35=1,'Submission Template'!$C121&lt;&gt;""),IF(OR($AO125=1,$AO125=0),0,IF('Submission Template'!$C121="initial",$G124,IF('Submission Template'!O121="yes",MAX(($F125+'Submission Template'!BN121-('Submission Template'!K$27+0.25*$E125)),0),$G124))),"")</f>
        <v/>
      </c>
      <c r="H125" s="87" t="str">
        <f t="shared" si="20"/>
        <v/>
      </c>
      <c r="I125" s="88" t="str">
        <f t="shared" si="21"/>
        <v/>
      </c>
      <c r="J125" s="88" t="str">
        <f t="shared" si="22"/>
        <v/>
      </c>
      <c r="K125" s="89" t="str">
        <f>IF(G125&lt;&gt;"",IF($BA125=1,IF(AND(J125&lt;&gt;1,I125=1,D125&lt;='Submission Template'!K$27),1,0),K124),"")</f>
        <v/>
      </c>
      <c r="L125" s="84" t="str">
        <f>IF('Submission Template'!$AV$35=1,$AY125,"")</f>
        <v/>
      </c>
      <c r="M125" s="85" t="str">
        <f t="shared" si="1"/>
        <v/>
      </c>
      <c r="N125" s="186" t="str">
        <f>IF('Submission Template'!$AV$35=1,IF(AND('Submission Template'!T121="yes",'Submission Template'!BS121&lt;&gt;""),IF(AND('Submission Template'!$P$13="yes",$L125&gt;1),ROUND(AVERAGE(BE$38:BE125),2),ROUND(AVERAGE(BE$37:BE125),2)),""),"")</f>
        <v/>
      </c>
      <c r="O125" s="86" t="str">
        <f>IF('Submission Template'!$AV$35=1,IF($AP125&gt;1,IF(AND('Submission Template'!T121&lt;&gt;"no",'Submission Template'!BS121&lt;&gt;""),IF(AND('Submission Template'!$P$13="yes",$L125&gt;1),STDEV(BE$38:BE125),STDEV(BE$37:BE125)),""),""),"")</f>
        <v/>
      </c>
      <c r="P125" s="87" t="str">
        <f>IF('Submission Template'!$AV$35=1,IF('Submission Template'!BS121&lt;&gt;"",Q124,""),"")</f>
        <v/>
      </c>
      <c r="Q125" s="87" t="str">
        <f>IF(AND('Submission Template'!$AV$35=1,'Submission Template'!$C121&lt;&gt;""),IF(OR($AP125=1,$AP125=0),0,IF('Submission Template'!$C121="initial",$Q124,IF('Submission Template'!T121="yes",MAX(($P125+'Submission Template'!BS121-('Submission Template'!P$27+0.25*$O125)),0),$Q124))),"")</f>
        <v/>
      </c>
      <c r="R125" s="87" t="str">
        <f t="shared" si="13"/>
        <v/>
      </c>
      <c r="S125" s="88" t="str">
        <f t="shared" si="14"/>
        <v/>
      </c>
      <c r="T125" s="88" t="str">
        <f t="shared" si="15"/>
        <v/>
      </c>
      <c r="U125" s="89" t="str">
        <f>IF(Q125&lt;&gt;"",IF($BB125=1,IF(AND(T125&lt;&gt;1,S125=1,N125&lt;='Submission Template'!P$27),1,0),U124),"")</f>
        <v/>
      </c>
      <c r="AF125" s="145"/>
      <c r="AG125" s="146" t="str">
        <f>IF(AND(OR('Submission Template'!O121="yes",'Submission Template'!T121="yes"),'Submission Template'!AB121="yes"),"Test cannot be invalid AND included in CumSum",IF(OR(AND($Q125&gt;$R125,$N125&lt;&gt;""),AND($G125&gt;H125,$D125&lt;&gt;"")),"Warning:  CumSum statistic exceeds the Action Limit.",""))</f>
        <v/>
      </c>
      <c r="AH125" s="19"/>
      <c r="AI125" s="19"/>
      <c r="AJ125" s="19"/>
      <c r="AK125" s="147"/>
      <c r="AL125" s="192"/>
      <c r="AM125" s="6"/>
      <c r="AN125" s="6"/>
      <c r="AO125" s="6" t="str">
        <f t="shared" si="19"/>
        <v/>
      </c>
      <c r="AP125" s="6" t="str">
        <f t="shared" si="19"/>
        <v/>
      </c>
      <c r="AQ125" s="24"/>
      <c r="AR125" s="26">
        <f>IF(AND('Submission Template'!BN121&lt;&gt;"",'Submission Template'!K$27&lt;&gt;"",'Submission Template'!O121&lt;&gt;""),1,0)</f>
        <v>0</v>
      </c>
      <c r="AS125" s="26">
        <f>IF(AND('Submission Template'!BS121&lt;&gt;"",'Submission Template'!P$27&lt;&gt;"",'Submission Template'!T121&lt;&gt;""),1,0)</f>
        <v>0</v>
      </c>
      <c r="AT125" s="26"/>
      <c r="AU125" s="26" t="str">
        <f t="shared" si="16"/>
        <v/>
      </c>
      <c r="AV125" s="26" t="str">
        <f t="shared" si="17"/>
        <v/>
      </c>
      <c r="AW125" s="26"/>
      <c r="AX125" s="26" t="str">
        <f>IF('Submission Template'!$C121&lt;&gt;"",IF('Submission Template'!BN121&lt;&gt;"",IF('Submission Template'!O121="yes",AX124+1,AX124),AX124),"")</f>
        <v/>
      </c>
      <c r="AY125" s="26" t="str">
        <f>IF('Submission Template'!$C121&lt;&gt;"",IF('Submission Template'!BS121&lt;&gt;"",IF('Submission Template'!T121="yes",AY124+1,AY124),AY124),"")</f>
        <v/>
      </c>
      <c r="AZ125" s="26"/>
      <c r="BA125" s="26" t="str">
        <f>IF('Submission Template'!BN121&lt;&gt;"",IF('Submission Template'!O121="yes",1,0),"")</f>
        <v/>
      </c>
      <c r="BB125" s="26" t="str">
        <f>IF('Submission Template'!BS121&lt;&gt;"",IF('Submission Template'!T121="yes",1,0),"")</f>
        <v/>
      </c>
      <c r="BC125" s="26"/>
      <c r="BD125" s="26" t="str">
        <f>IF(AND('Submission Template'!O121="yes",'Submission Template'!BN121&lt;&gt;""),'Submission Template'!BN121,"")</f>
        <v/>
      </c>
      <c r="BE125" s="26" t="str">
        <f>IF(AND('Submission Template'!T121="yes",'Submission Template'!BS121&lt;&gt;""),'Submission Template'!BS121,"")</f>
        <v/>
      </c>
      <c r="BF125" s="26"/>
      <c r="BG125" s="26"/>
      <c r="BH125" s="26"/>
      <c r="BI125" s="28"/>
      <c r="BJ125" s="26"/>
      <c r="BK125" s="42" t="str">
        <f>IF('Submission Template'!$AU$35=1,IF(AND('Submission Template'!O121="yes",$AO125&gt;1,'Submission Template'!BN121&lt;&gt;""),ROUND((($AU125*$E125)/($D125-'Submission Template'!K$27))^2+1,1),""),"")</f>
        <v/>
      </c>
      <c r="BL125" s="42" t="str">
        <f>IF('Submission Template'!$AV$35=1,IF(AND('Submission Template'!T121="yes",$AP125&gt;1,'Submission Template'!BS121&lt;&gt;""),ROUND((($AV125*$O125)/($N125-'Submission Template'!P$27))^2+1,1),""),"")</f>
        <v/>
      </c>
      <c r="BM125" s="57">
        <f t="shared" si="18"/>
        <v>5</v>
      </c>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row>
    <row r="126" spans="1:90" x14ac:dyDescent="0.2">
      <c r="A126" s="10"/>
      <c r="B126" s="90" t="str">
        <f>IF('Submission Template'!$AU$35=1,$AX126,"")</f>
        <v/>
      </c>
      <c r="C126" s="202" t="str">
        <f t="shared" si="0"/>
        <v/>
      </c>
      <c r="D126" s="201" t="str">
        <f>IF('Submission Template'!$AU$35=1,IF(AND('Submission Template'!O122="yes",'Submission Template'!BN122&lt;&gt;""),IF(AND('Submission Template'!$P$13="yes",$B126&gt;1),ROUND(AVERAGE(BD$38:BD126),2),ROUND(AVERAGE(BD$37:BD126),2)),""),"")</f>
        <v/>
      </c>
      <c r="E126" s="91" t="str">
        <f>IF('Submission Template'!$AU$35=1,IF($AO126&gt;1,IF(AND('Submission Template'!O122&lt;&gt;"no",'Submission Template'!BN122&lt;&gt;""),IF(AND('Submission Template'!$P$13="yes",$B126&gt;1),STDEV(BD$38:BD126),STDEV(BD$37:BD126)),""),""),"")</f>
        <v/>
      </c>
      <c r="F126" s="92" t="str">
        <f>IF('Submission Template'!$AU$35=1,IF('Submission Template'!BN122&lt;&gt;"",G125,""),"")</f>
        <v/>
      </c>
      <c r="G126" s="92" t="str">
        <f>IF(AND('Submission Template'!$AU$35=1,'Submission Template'!$C122&lt;&gt;""),IF(OR($AO126=1,$AO126=0),0,IF('Submission Template'!$C122="initial",$G125,IF('Submission Template'!O122="yes",MAX(($F126+'Submission Template'!BN122-('Submission Template'!K$27+0.25*$E126)),0),$G125))),"")</f>
        <v/>
      </c>
      <c r="H126" s="92" t="str">
        <f t="shared" si="20"/>
        <v/>
      </c>
      <c r="I126" s="93" t="str">
        <f t="shared" si="21"/>
        <v/>
      </c>
      <c r="J126" s="93" t="str">
        <f t="shared" si="22"/>
        <v/>
      </c>
      <c r="K126" s="94" t="str">
        <f>IF(G126&lt;&gt;"",IF($BA126=1,IF(AND(J126&lt;&gt;1,I126=1,D126&lt;='Submission Template'!K$27),1,0),K125),"")</f>
        <v/>
      </c>
      <c r="L126" s="90" t="str">
        <f>IF('Submission Template'!$AV$35=1,$AY126,"")</f>
        <v/>
      </c>
      <c r="M126" s="202" t="str">
        <f t="shared" si="1"/>
        <v/>
      </c>
      <c r="N126" s="201" t="str">
        <f>IF('Submission Template'!$AV$35=1,IF(AND('Submission Template'!T122="yes",'Submission Template'!BS122&lt;&gt;""),IF(AND('Submission Template'!$P$13="yes",$L126&gt;1),ROUND(AVERAGE(BE$38:BE126),2),ROUND(AVERAGE(BE$37:BE126),2)),""),"")</f>
        <v/>
      </c>
      <c r="O126" s="91" t="str">
        <f>IF('Submission Template'!$AV$35=1,IF($AP126&gt;1,IF(AND('Submission Template'!T122&lt;&gt;"no",'Submission Template'!BS122&lt;&gt;""),IF(AND('Submission Template'!$P$13="yes",$L126&gt;1),STDEV(BE$38:BE126),STDEV(BE$37:BE126)),""),""),"")</f>
        <v/>
      </c>
      <c r="P126" s="92" t="str">
        <f>IF('Submission Template'!$AV$35=1,IF('Submission Template'!BS122&lt;&gt;"",Q125,""),"")</f>
        <v/>
      </c>
      <c r="Q126" s="92" t="str">
        <f>IF(AND('Submission Template'!$AV$35=1,'Submission Template'!$C122&lt;&gt;""),IF(OR($AP126=1,$AP126=0),0,IF('Submission Template'!$C122="initial",$Q125,IF('Submission Template'!T122="yes",MAX(($P126+'Submission Template'!BS122-('Submission Template'!P$27+0.25*$O126)),0),$Q125))),"")</f>
        <v/>
      </c>
      <c r="R126" s="92" t="str">
        <f t="shared" si="13"/>
        <v/>
      </c>
      <c r="S126" s="93" t="str">
        <f t="shared" si="14"/>
        <v/>
      </c>
      <c r="T126" s="93" t="str">
        <f t="shared" si="15"/>
        <v/>
      </c>
      <c r="U126" s="94" t="str">
        <f>IF(Q126&lt;&gt;"",IF($BB126=1,IF(AND(T126&lt;&gt;1,S126=1,N126&lt;='Submission Template'!P$27),1,0),U125),"")</f>
        <v/>
      </c>
      <c r="AF126" s="148"/>
      <c r="AG126" s="149" t="str">
        <f>IF(AND(OR('Submission Template'!O122="yes",'Submission Template'!T122="yes"),'Submission Template'!AB122="yes"),"Test cannot be invalid AND included in CumSum",IF(OR(AND($Q126&gt;$R126,$N126&lt;&gt;""),AND($G126&gt;H126,$D126&lt;&gt;"")),"Warning:  CumSum statistic exceeds the Action Limit.",""))</f>
        <v/>
      </c>
      <c r="AH126" s="150"/>
      <c r="AI126" s="150"/>
      <c r="AJ126" s="150"/>
      <c r="AK126" s="151"/>
      <c r="AL126" s="192"/>
      <c r="AM126" s="6"/>
      <c r="AN126" s="6"/>
      <c r="AO126" s="6" t="str">
        <f t="shared" si="19"/>
        <v/>
      </c>
      <c r="AP126" s="6" t="str">
        <f t="shared" si="19"/>
        <v/>
      </c>
      <c r="AQ126" s="24"/>
      <c r="AR126" s="26">
        <f>IF(AND('Submission Template'!BN122&lt;&gt;"",'Submission Template'!K$27&lt;&gt;"",'Submission Template'!O122&lt;&gt;""),1,0)</f>
        <v>0</v>
      </c>
      <c r="AS126" s="26">
        <f>IF(AND('Submission Template'!BS122&lt;&gt;"",'Submission Template'!P$27&lt;&gt;"",'Submission Template'!T122&lt;&gt;""),1,0)</f>
        <v>0</v>
      </c>
      <c r="AT126" s="26"/>
      <c r="AU126" s="26" t="str">
        <f t="shared" si="16"/>
        <v/>
      </c>
      <c r="AV126" s="26" t="str">
        <f t="shared" si="17"/>
        <v/>
      </c>
      <c r="AW126" s="26"/>
      <c r="AX126" s="26" t="str">
        <f>IF('Submission Template'!$C122&lt;&gt;"",IF('Submission Template'!BN122&lt;&gt;"",IF('Submission Template'!O122="yes",AX125+1,AX125),AX125),"")</f>
        <v/>
      </c>
      <c r="AY126" s="26" t="str">
        <f>IF('Submission Template'!$C122&lt;&gt;"",IF('Submission Template'!BS122&lt;&gt;"",IF('Submission Template'!T122="yes",AY125+1,AY125),AY125),"")</f>
        <v/>
      </c>
      <c r="AZ126" s="26"/>
      <c r="BA126" s="26" t="str">
        <f>IF('Submission Template'!BN122&lt;&gt;"",IF('Submission Template'!O122="yes",1,0),"")</f>
        <v/>
      </c>
      <c r="BB126" s="26" t="str">
        <f>IF('Submission Template'!BS122&lt;&gt;"",IF('Submission Template'!T122="yes",1,0),"")</f>
        <v/>
      </c>
      <c r="BC126" s="26"/>
      <c r="BD126" s="26" t="str">
        <f>IF(AND('Submission Template'!O122="yes",'Submission Template'!BN122&lt;&gt;""),'Submission Template'!BN122,"")</f>
        <v/>
      </c>
      <c r="BE126" s="26" t="str">
        <f>IF(AND('Submission Template'!T122="yes",'Submission Template'!BS122&lt;&gt;""),'Submission Template'!BS122,"")</f>
        <v/>
      </c>
      <c r="BF126" s="26"/>
      <c r="BG126" s="26"/>
      <c r="BH126" s="26"/>
      <c r="BI126" s="28"/>
      <c r="BJ126" s="26"/>
      <c r="BK126" s="57" t="str">
        <f>IF('Submission Template'!$AU$35=1,IF(AND('Submission Template'!O122="yes",$AO126&gt;1,'Submission Template'!BN122&lt;&gt;""),ROUND((($AU126*$E126)/($D126-'Submission Template'!K$27))^2+1,1),""),"")</f>
        <v/>
      </c>
      <c r="BL126" s="57" t="str">
        <f>IF('Submission Template'!$AV$35=1,IF(AND('Submission Template'!T122="yes",$AP126&gt;1,'Submission Template'!BS122&lt;&gt;""),ROUND((($AV126*$O126)/($N126-'Submission Template'!P$27))^2+1,1),""),"")</f>
        <v/>
      </c>
      <c r="BM126" s="57">
        <f t="shared" si="18"/>
        <v>5</v>
      </c>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row>
    <row r="127" spans="1:90" x14ac:dyDescent="0.2">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row>
    <row r="133" spans="2:2" x14ac:dyDescent="0.2">
      <c r="B133" s="4"/>
    </row>
    <row r="134" spans="2:2" x14ac:dyDescent="0.2">
      <c r="B134" s="4"/>
    </row>
    <row r="135" spans="2:2" x14ac:dyDescent="0.2">
      <c r="B135" s="4"/>
    </row>
  </sheetData>
  <sheetProtection selectLockedCells="1"/>
  <mergeCells count="19">
    <mergeCell ref="AF35:AK35"/>
    <mergeCell ref="B14:P15"/>
    <mergeCell ref="AI14:AJ14"/>
    <mergeCell ref="AI15:AJ15"/>
    <mergeCell ref="AI16:AJ16"/>
    <mergeCell ref="AI17:AJ17"/>
    <mergeCell ref="N21:O21"/>
    <mergeCell ref="H17:I17"/>
    <mergeCell ref="A2:AK2"/>
    <mergeCell ref="A3:AK3"/>
    <mergeCell ref="A4:AK4"/>
    <mergeCell ref="H19:I19"/>
    <mergeCell ref="N19:O19"/>
    <mergeCell ref="H18:I18"/>
    <mergeCell ref="N18:O18"/>
    <mergeCell ref="A5:AK5"/>
    <mergeCell ref="A6:AK6"/>
    <mergeCell ref="A7:AK7"/>
    <mergeCell ref="A9:AK9"/>
  </mergeCells>
  <phoneticPr fontId="2" type="noConversion"/>
  <conditionalFormatting sqref="L37:U37">
    <cfRule type="expression" dxfId="181" priority="94" stopIfTrue="1">
      <formula>$BG$37=1</formula>
    </cfRule>
    <cfRule type="expression" dxfId="180" priority="224" stopIfTrue="1">
      <formula>$N37=""</formula>
    </cfRule>
  </conditionalFormatting>
  <conditionalFormatting sqref="B37:K37">
    <cfRule type="expression" dxfId="179" priority="210" stopIfTrue="1">
      <formula>$BG$37=1</formula>
    </cfRule>
    <cfRule type="expression" dxfId="178" priority="226" stopIfTrue="1">
      <formula>$D37=""</formula>
    </cfRule>
  </conditionalFormatting>
  <conditionalFormatting sqref="B38:K38">
    <cfRule type="expression" dxfId="177" priority="183" stopIfTrue="1">
      <formula>$D38=""</formula>
    </cfRule>
  </conditionalFormatting>
  <conditionalFormatting sqref="B39:K39">
    <cfRule type="expression" dxfId="176" priority="182" stopIfTrue="1">
      <formula>$D39=""</formula>
    </cfRule>
  </conditionalFormatting>
  <conditionalFormatting sqref="B40:K40">
    <cfRule type="expression" dxfId="175" priority="181" stopIfTrue="1">
      <formula>$D40=""</formula>
    </cfRule>
  </conditionalFormatting>
  <conditionalFormatting sqref="B41:K41">
    <cfRule type="expression" dxfId="174" priority="180" stopIfTrue="1">
      <formula>$D41=""</formula>
    </cfRule>
  </conditionalFormatting>
  <conditionalFormatting sqref="B42:K42">
    <cfRule type="expression" dxfId="173" priority="179" stopIfTrue="1">
      <formula>$D42=""</formula>
    </cfRule>
  </conditionalFormatting>
  <conditionalFormatting sqref="B43:K43">
    <cfRule type="expression" dxfId="172" priority="178" stopIfTrue="1">
      <formula>$D43=""</formula>
    </cfRule>
  </conditionalFormatting>
  <conditionalFormatting sqref="B44:K44">
    <cfRule type="expression" dxfId="171" priority="177" stopIfTrue="1">
      <formula>$D44=""</formula>
    </cfRule>
  </conditionalFormatting>
  <conditionalFormatting sqref="B45:K45">
    <cfRule type="expression" dxfId="170" priority="176" stopIfTrue="1">
      <formula>$D45=""</formula>
    </cfRule>
  </conditionalFormatting>
  <conditionalFormatting sqref="B46:K46">
    <cfRule type="expression" dxfId="169" priority="175" stopIfTrue="1">
      <formula>$D46=""</formula>
    </cfRule>
  </conditionalFormatting>
  <conditionalFormatting sqref="B47:K47">
    <cfRule type="expression" dxfId="168" priority="174" stopIfTrue="1">
      <formula>$D47=""</formula>
    </cfRule>
  </conditionalFormatting>
  <conditionalFormatting sqref="B48:K48">
    <cfRule type="expression" dxfId="167" priority="173" stopIfTrue="1">
      <formula>$D48=""</formula>
    </cfRule>
  </conditionalFormatting>
  <conditionalFormatting sqref="B49:K49">
    <cfRule type="expression" dxfId="166" priority="172" stopIfTrue="1">
      <formula>$D49=""</formula>
    </cfRule>
  </conditionalFormatting>
  <conditionalFormatting sqref="B50:K50">
    <cfRule type="expression" dxfId="165" priority="171" stopIfTrue="1">
      <formula>$D50=""</formula>
    </cfRule>
  </conditionalFormatting>
  <conditionalFormatting sqref="B51:K51">
    <cfRule type="expression" dxfId="164" priority="170" stopIfTrue="1">
      <formula>$D51=""</formula>
    </cfRule>
  </conditionalFormatting>
  <conditionalFormatting sqref="B52:K52">
    <cfRule type="expression" dxfId="163" priority="169" stopIfTrue="1">
      <formula>$D52=""</formula>
    </cfRule>
  </conditionalFormatting>
  <conditionalFormatting sqref="B53:K53">
    <cfRule type="expression" dxfId="162" priority="168" stopIfTrue="1">
      <formula>$D53=""</formula>
    </cfRule>
  </conditionalFormatting>
  <conditionalFormatting sqref="B54:K54">
    <cfRule type="expression" dxfId="161" priority="167" stopIfTrue="1">
      <formula>$D54=""</formula>
    </cfRule>
  </conditionalFormatting>
  <conditionalFormatting sqref="B55:K55">
    <cfRule type="expression" dxfId="160" priority="166" stopIfTrue="1">
      <formula>$D55=""</formula>
    </cfRule>
  </conditionalFormatting>
  <conditionalFormatting sqref="B56:K56">
    <cfRule type="expression" dxfId="159" priority="165" stopIfTrue="1">
      <formula>$D56=""</formula>
    </cfRule>
  </conditionalFormatting>
  <conditionalFormatting sqref="B57:K57">
    <cfRule type="expression" dxfId="158" priority="164" stopIfTrue="1">
      <formula>$D57=""</formula>
    </cfRule>
  </conditionalFormatting>
  <conditionalFormatting sqref="B58:K58">
    <cfRule type="expression" dxfId="157" priority="163" stopIfTrue="1">
      <formula>$D58=""</formula>
    </cfRule>
  </conditionalFormatting>
  <conditionalFormatting sqref="B59:K59">
    <cfRule type="expression" dxfId="156" priority="162" stopIfTrue="1">
      <formula>$D59=""</formula>
    </cfRule>
  </conditionalFormatting>
  <conditionalFormatting sqref="B60:K60">
    <cfRule type="expression" dxfId="155" priority="161" stopIfTrue="1">
      <formula>$D60=""</formula>
    </cfRule>
  </conditionalFormatting>
  <conditionalFormatting sqref="B61:K61">
    <cfRule type="expression" dxfId="154" priority="160" stopIfTrue="1">
      <formula>$D61=""</formula>
    </cfRule>
  </conditionalFormatting>
  <conditionalFormatting sqref="B62:K62">
    <cfRule type="expression" dxfId="153" priority="159" stopIfTrue="1">
      <formula>$D62=""</formula>
    </cfRule>
  </conditionalFormatting>
  <conditionalFormatting sqref="B63:K63">
    <cfRule type="expression" dxfId="152" priority="158" stopIfTrue="1">
      <formula>$D63=""</formula>
    </cfRule>
  </conditionalFormatting>
  <conditionalFormatting sqref="B64:K64">
    <cfRule type="expression" dxfId="151" priority="157" stopIfTrue="1">
      <formula>$D64=""</formula>
    </cfRule>
  </conditionalFormatting>
  <conditionalFormatting sqref="B65:K65">
    <cfRule type="expression" dxfId="150" priority="156" stopIfTrue="1">
      <formula>$D65=""</formula>
    </cfRule>
  </conditionalFormatting>
  <conditionalFormatting sqref="B66:K66">
    <cfRule type="expression" dxfId="149" priority="155" stopIfTrue="1">
      <formula>$D66=""</formula>
    </cfRule>
  </conditionalFormatting>
  <conditionalFormatting sqref="B67:K67">
    <cfRule type="expression" dxfId="148" priority="154" stopIfTrue="1">
      <formula>$D67=""</formula>
    </cfRule>
  </conditionalFormatting>
  <conditionalFormatting sqref="B68:K68">
    <cfRule type="expression" dxfId="147" priority="153" stopIfTrue="1">
      <formula>$D68=""</formula>
    </cfRule>
  </conditionalFormatting>
  <conditionalFormatting sqref="B69:K69">
    <cfRule type="expression" dxfId="146" priority="152" stopIfTrue="1">
      <formula>$D69=""</formula>
    </cfRule>
  </conditionalFormatting>
  <conditionalFormatting sqref="B70:K70">
    <cfRule type="expression" dxfId="145" priority="151" stopIfTrue="1">
      <formula>$D70=""</formula>
    </cfRule>
  </conditionalFormatting>
  <conditionalFormatting sqref="B71:K71">
    <cfRule type="expression" dxfId="144" priority="150" stopIfTrue="1">
      <formula>$D71=""</formula>
    </cfRule>
  </conditionalFormatting>
  <conditionalFormatting sqref="B72:K72">
    <cfRule type="expression" dxfId="143" priority="149" stopIfTrue="1">
      <formula>$D72=""</formula>
    </cfRule>
  </conditionalFormatting>
  <conditionalFormatting sqref="B73:K73">
    <cfRule type="expression" dxfId="142" priority="148" stopIfTrue="1">
      <formula>$D73=""</formula>
    </cfRule>
  </conditionalFormatting>
  <conditionalFormatting sqref="B74:K74">
    <cfRule type="expression" dxfId="141" priority="147" stopIfTrue="1">
      <formula>$D74=""</formula>
    </cfRule>
  </conditionalFormatting>
  <conditionalFormatting sqref="B75:K75">
    <cfRule type="expression" dxfId="140" priority="146" stopIfTrue="1">
      <formula>$D75=""</formula>
    </cfRule>
  </conditionalFormatting>
  <conditionalFormatting sqref="B76:K76">
    <cfRule type="expression" dxfId="139" priority="145" stopIfTrue="1">
      <formula>$D76=""</formula>
    </cfRule>
  </conditionalFormatting>
  <conditionalFormatting sqref="B77:K77">
    <cfRule type="expression" dxfId="138" priority="144" stopIfTrue="1">
      <formula>$D77=""</formula>
    </cfRule>
  </conditionalFormatting>
  <conditionalFormatting sqref="B78:K78">
    <cfRule type="expression" dxfId="137" priority="143" stopIfTrue="1">
      <formula>$D78=""</formula>
    </cfRule>
  </conditionalFormatting>
  <conditionalFormatting sqref="B79:K79">
    <cfRule type="expression" dxfId="136" priority="142" stopIfTrue="1">
      <formula>$D79=""</formula>
    </cfRule>
  </conditionalFormatting>
  <conditionalFormatting sqref="B80:K80">
    <cfRule type="expression" dxfId="135" priority="141" stopIfTrue="1">
      <formula>$D80=""</formula>
    </cfRule>
  </conditionalFormatting>
  <conditionalFormatting sqref="B81:K81">
    <cfRule type="expression" dxfId="134" priority="140" stopIfTrue="1">
      <formula>$D81=""</formula>
    </cfRule>
  </conditionalFormatting>
  <conditionalFormatting sqref="B82:K82">
    <cfRule type="expression" dxfId="133" priority="139" stopIfTrue="1">
      <formula>$D82=""</formula>
    </cfRule>
  </conditionalFormatting>
  <conditionalFormatting sqref="B83:K83">
    <cfRule type="expression" dxfId="132" priority="138" stopIfTrue="1">
      <formula>$D83=""</formula>
    </cfRule>
  </conditionalFormatting>
  <conditionalFormatting sqref="B84:K84">
    <cfRule type="expression" dxfId="131" priority="137" stopIfTrue="1">
      <formula>$D84=""</formula>
    </cfRule>
  </conditionalFormatting>
  <conditionalFormatting sqref="B85:K85">
    <cfRule type="expression" dxfId="130" priority="136" stopIfTrue="1">
      <formula>$D85=""</formula>
    </cfRule>
  </conditionalFormatting>
  <conditionalFormatting sqref="B86:K86">
    <cfRule type="expression" dxfId="129" priority="135" stopIfTrue="1">
      <formula>$D86=""</formula>
    </cfRule>
  </conditionalFormatting>
  <conditionalFormatting sqref="B87:K87">
    <cfRule type="expression" dxfId="128" priority="134" stopIfTrue="1">
      <formula>$D87=""</formula>
    </cfRule>
  </conditionalFormatting>
  <conditionalFormatting sqref="B88:K88">
    <cfRule type="expression" dxfId="127" priority="133" stopIfTrue="1">
      <formula>$D88=""</formula>
    </cfRule>
  </conditionalFormatting>
  <conditionalFormatting sqref="B89:K89">
    <cfRule type="expression" dxfId="126" priority="132" stopIfTrue="1">
      <formula>$D89=""</formula>
    </cfRule>
  </conditionalFormatting>
  <conditionalFormatting sqref="B90:K90">
    <cfRule type="expression" dxfId="125" priority="131" stopIfTrue="1">
      <formula>$D90=""</formula>
    </cfRule>
  </conditionalFormatting>
  <conditionalFormatting sqref="B91:K91">
    <cfRule type="expression" dxfId="124" priority="130" stopIfTrue="1">
      <formula>$D91=""</formula>
    </cfRule>
  </conditionalFormatting>
  <conditionalFormatting sqref="B92:K92">
    <cfRule type="expression" dxfId="123" priority="129" stopIfTrue="1">
      <formula>$D92=""</formula>
    </cfRule>
  </conditionalFormatting>
  <conditionalFormatting sqref="B93:K93">
    <cfRule type="expression" dxfId="122" priority="128" stopIfTrue="1">
      <formula>$D93=""</formula>
    </cfRule>
  </conditionalFormatting>
  <conditionalFormatting sqref="B94:K94">
    <cfRule type="expression" dxfId="121" priority="127" stopIfTrue="1">
      <formula>$D94=""</formula>
    </cfRule>
  </conditionalFormatting>
  <conditionalFormatting sqref="B95:K95">
    <cfRule type="expression" dxfId="120" priority="126" stopIfTrue="1">
      <formula>$D95=""</formula>
    </cfRule>
  </conditionalFormatting>
  <conditionalFormatting sqref="B96:K96">
    <cfRule type="expression" dxfId="119" priority="125" stopIfTrue="1">
      <formula>$D96=""</formula>
    </cfRule>
  </conditionalFormatting>
  <conditionalFormatting sqref="B97:K97">
    <cfRule type="expression" dxfId="118" priority="124" stopIfTrue="1">
      <formula>$D97=""</formula>
    </cfRule>
  </conditionalFormatting>
  <conditionalFormatting sqref="B98:K98">
    <cfRule type="expression" dxfId="117" priority="123" stopIfTrue="1">
      <formula>$D98=""</formula>
    </cfRule>
  </conditionalFormatting>
  <conditionalFormatting sqref="B99:K99">
    <cfRule type="expression" dxfId="116" priority="122" stopIfTrue="1">
      <formula>$D99=""</formula>
    </cfRule>
  </conditionalFormatting>
  <conditionalFormatting sqref="B100:K100">
    <cfRule type="expression" dxfId="115" priority="121" stopIfTrue="1">
      <formula>$D100=""</formula>
    </cfRule>
  </conditionalFormatting>
  <conditionalFormatting sqref="B101:K101">
    <cfRule type="expression" dxfId="114" priority="120" stopIfTrue="1">
      <formula>$D101=""</formula>
    </cfRule>
  </conditionalFormatting>
  <conditionalFormatting sqref="B102:K102">
    <cfRule type="expression" dxfId="113" priority="119" stopIfTrue="1">
      <formula>$D102=""</formula>
    </cfRule>
  </conditionalFormatting>
  <conditionalFormatting sqref="B103:K103">
    <cfRule type="expression" dxfId="112" priority="118" stopIfTrue="1">
      <formula>$D103=""</formula>
    </cfRule>
  </conditionalFormatting>
  <conditionalFormatting sqref="B104:K104">
    <cfRule type="expression" dxfId="111" priority="117" stopIfTrue="1">
      <formula>$D104=""</formula>
    </cfRule>
  </conditionalFormatting>
  <conditionalFormatting sqref="B105:K105">
    <cfRule type="expression" dxfId="110" priority="116" stopIfTrue="1">
      <formula>$D105=""</formula>
    </cfRule>
  </conditionalFormatting>
  <conditionalFormatting sqref="B106:K106">
    <cfRule type="expression" dxfId="109" priority="115" stopIfTrue="1">
      <formula>$D106=""</formula>
    </cfRule>
  </conditionalFormatting>
  <conditionalFormatting sqref="B107:K107">
    <cfRule type="expression" dxfId="108" priority="114" stopIfTrue="1">
      <formula>$D107=""</formula>
    </cfRule>
  </conditionalFormatting>
  <conditionalFormatting sqref="B108:K108">
    <cfRule type="expression" dxfId="107" priority="113" stopIfTrue="1">
      <formula>$D108=""</formula>
    </cfRule>
  </conditionalFormatting>
  <conditionalFormatting sqref="B109:K109">
    <cfRule type="expression" dxfId="106" priority="112" stopIfTrue="1">
      <formula>$D109=""</formula>
    </cfRule>
  </conditionalFormatting>
  <conditionalFormatting sqref="B110:K110">
    <cfRule type="expression" dxfId="105" priority="111" stopIfTrue="1">
      <formula>$D110=""</formula>
    </cfRule>
  </conditionalFormatting>
  <conditionalFormatting sqref="B111:K111">
    <cfRule type="expression" dxfId="104" priority="110" stopIfTrue="1">
      <formula>$D111=""</formula>
    </cfRule>
  </conditionalFormatting>
  <conditionalFormatting sqref="B112:K112">
    <cfRule type="expression" dxfId="103" priority="109" stopIfTrue="1">
      <formula>$D112=""</formula>
    </cfRule>
  </conditionalFormatting>
  <conditionalFormatting sqref="B113:K113">
    <cfRule type="expression" dxfId="102" priority="108" stopIfTrue="1">
      <formula>$D113=""</formula>
    </cfRule>
  </conditionalFormatting>
  <conditionalFormatting sqref="B114:K114">
    <cfRule type="expression" dxfId="101" priority="107" stopIfTrue="1">
      <formula>$D114=""</formula>
    </cfRule>
  </conditionalFormatting>
  <conditionalFormatting sqref="B115:K115">
    <cfRule type="expression" dxfId="100" priority="106" stopIfTrue="1">
      <formula>$D115=""</formula>
    </cfRule>
  </conditionalFormatting>
  <conditionalFormatting sqref="B116:K116">
    <cfRule type="expression" dxfId="99" priority="105" stopIfTrue="1">
      <formula>$D116=""</formula>
    </cfRule>
  </conditionalFormatting>
  <conditionalFormatting sqref="B117:K117">
    <cfRule type="expression" dxfId="98" priority="104" stopIfTrue="1">
      <formula>$D117=""</formula>
    </cfRule>
  </conditionalFormatting>
  <conditionalFormatting sqref="B118:K118">
    <cfRule type="expression" dxfId="97" priority="103" stopIfTrue="1">
      <formula>$D118=""</formula>
    </cfRule>
  </conditionalFormatting>
  <conditionalFormatting sqref="B119:K119">
    <cfRule type="expression" dxfId="96" priority="102" stopIfTrue="1">
      <formula>$D119=""</formula>
    </cfRule>
  </conditionalFormatting>
  <conditionalFormatting sqref="B120:K120">
    <cfRule type="expression" dxfId="95" priority="101" stopIfTrue="1">
      <formula>$D120=""</formula>
    </cfRule>
  </conditionalFormatting>
  <conditionalFormatting sqref="B121:K121">
    <cfRule type="expression" dxfId="94" priority="100" stopIfTrue="1">
      <formula>$D121=""</formula>
    </cfRule>
  </conditionalFormatting>
  <conditionalFormatting sqref="B122:K122">
    <cfRule type="expression" dxfId="93" priority="99" stopIfTrue="1">
      <formula>$D122=""</formula>
    </cfRule>
  </conditionalFormatting>
  <conditionalFormatting sqref="B123:K123">
    <cfRule type="expression" dxfId="92" priority="98" stopIfTrue="1">
      <formula>$D123=""</formula>
    </cfRule>
  </conditionalFormatting>
  <conditionalFormatting sqref="B124:K124">
    <cfRule type="expression" dxfId="91" priority="97" stopIfTrue="1">
      <formula>$D124=""</formula>
    </cfRule>
  </conditionalFormatting>
  <conditionalFormatting sqref="B125:K125">
    <cfRule type="expression" dxfId="90" priority="96" stopIfTrue="1">
      <formula>$D125=""</formula>
    </cfRule>
  </conditionalFormatting>
  <conditionalFormatting sqref="B126:K126">
    <cfRule type="expression" dxfId="89" priority="95" stopIfTrue="1">
      <formula>$D126=""</formula>
    </cfRule>
  </conditionalFormatting>
  <conditionalFormatting sqref="L38:U38">
    <cfRule type="expression" dxfId="88" priority="93" stopIfTrue="1">
      <formula>$N38=""</formula>
    </cfRule>
  </conditionalFormatting>
  <conditionalFormatting sqref="L39:U39">
    <cfRule type="expression" dxfId="87" priority="92" stopIfTrue="1">
      <formula>$N39=""</formula>
    </cfRule>
  </conditionalFormatting>
  <conditionalFormatting sqref="L40:U40">
    <cfRule type="expression" dxfId="86" priority="91" stopIfTrue="1">
      <formula>$N40=""</formula>
    </cfRule>
  </conditionalFormatting>
  <conditionalFormatting sqref="L41:U41">
    <cfRule type="expression" dxfId="85" priority="90" stopIfTrue="1">
      <formula>$N41=""</formula>
    </cfRule>
  </conditionalFormatting>
  <conditionalFormatting sqref="L42:U42">
    <cfRule type="expression" dxfId="84" priority="89" stopIfTrue="1">
      <formula>$N42=""</formula>
    </cfRule>
  </conditionalFormatting>
  <conditionalFormatting sqref="L43:U43">
    <cfRule type="expression" dxfId="83" priority="88" stopIfTrue="1">
      <formula>$N43=""</formula>
    </cfRule>
  </conditionalFormatting>
  <conditionalFormatting sqref="L44:U44">
    <cfRule type="expression" dxfId="82" priority="87" stopIfTrue="1">
      <formula>$N44=""</formula>
    </cfRule>
  </conditionalFormatting>
  <conditionalFormatting sqref="L45:U45">
    <cfRule type="expression" dxfId="81" priority="86" stopIfTrue="1">
      <formula>$N45=""</formula>
    </cfRule>
  </conditionalFormatting>
  <conditionalFormatting sqref="L46:U46">
    <cfRule type="expression" dxfId="80" priority="85" stopIfTrue="1">
      <formula>$N46=""</formula>
    </cfRule>
  </conditionalFormatting>
  <conditionalFormatting sqref="L47:U47">
    <cfRule type="expression" dxfId="79" priority="84" stopIfTrue="1">
      <formula>$N47=""</formula>
    </cfRule>
  </conditionalFormatting>
  <conditionalFormatting sqref="L48:U48">
    <cfRule type="expression" dxfId="78" priority="83" stopIfTrue="1">
      <formula>$N48=""</formula>
    </cfRule>
  </conditionalFormatting>
  <conditionalFormatting sqref="L49:U49">
    <cfRule type="expression" dxfId="77" priority="82" stopIfTrue="1">
      <formula>$N49=""</formula>
    </cfRule>
  </conditionalFormatting>
  <conditionalFormatting sqref="L50:U50">
    <cfRule type="expression" dxfId="76" priority="81" stopIfTrue="1">
      <formula>$N50=""</formula>
    </cfRule>
  </conditionalFormatting>
  <conditionalFormatting sqref="L51:U51">
    <cfRule type="expression" dxfId="75" priority="80" stopIfTrue="1">
      <formula>$N51=""</formula>
    </cfRule>
  </conditionalFormatting>
  <conditionalFormatting sqref="L52:U52">
    <cfRule type="expression" dxfId="74" priority="79" stopIfTrue="1">
      <formula>$N52=""</formula>
    </cfRule>
  </conditionalFormatting>
  <conditionalFormatting sqref="L53:U53">
    <cfRule type="expression" dxfId="73" priority="78" stopIfTrue="1">
      <formula>$N53=""</formula>
    </cfRule>
  </conditionalFormatting>
  <conditionalFormatting sqref="L54:U54">
    <cfRule type="expression" dxfId="72" priority="77" stopIfTrue="1">
      <formula>$N54=""</formula>
    </cfRule>
  </conditionalFormatting>
  <conditionalFormatting sqref="L55:U55">
    <cfRule type="expression" dxfId="71" priority="76" stopIfTrue="1">
      <formula>$N55=""</formula>
    </cfRule>
  </conditionalFormatting>
  <conditionalFormatting sqref="L56:U56">
    <cfRule type="expression" dxfId="70" priority="75" stopIfTrue="1">
      <formula>$N56=""</formula>
    </cfRule>
  </conditionalFormatting>
  <conditionalFormatting sqref="L57:U57">
    <cfRule type="expression" dxfId="69" priority="74" stopIfTrue="1">
      <formula>$N57=""</formula>
    </cfRule>
  </conditionalFormatting>
  <conditionalFormatting sqref="L58:U58">
    <cfRule type="expression" dxfId="68" priority="73" stopIfTrue="1">
      <formula>$N58=""</formula>
    </cfRule>
  </conditionalFormatting>
  <conditionalFormatting sqref="L59:U59">
    <cfRule type="expression" dxfId="67" priority="72" stopIfTrue="1">
      <formula>$N59=""</formula>
    </cfRule>
  </conditionalFormatting>
  <conditionalFormatting sqref="L60:U60">
    <cfRule type="expression" dxfId="66" priority="71" stopIfTrue="1">
      <formula>$N60=""</formula>
    </cfRule>
  </conditionalFormatting>
  <conditionalFormatting sqref="L61:U61">
    <cfRule type="expression" dxfId="65" priority="70" stopIfTrue="1">
      <formula>$N61=""</formula>
    </cfRule>
  </conditionalFormatting>
  <conditionalFormatting sqref="L62:U62">
    <cfRule type="expression" dxfId="64" priority="69" stopIfTrue="1">
      <formula>$N62=""</formula>
    </cfRule>
  </conditionalFormatting>
  <conditionalFormatting sqref="L63:U63">
    <cfRule type="expression" dxfId="63" priority="68" stopIfTrue="1">
      <formula>$N63=""</formula>
    </cfRule>
  </conditionalFormatting>
  <conditionalFormatting sqref="L64:U64">
    <cfRule type="expression" dxfId="62" priority="67" stopIfTrue="1">
      <formula>$N64=""</formula>
    </cfRule>
  </conditionalFormatting>
  <conditionalFormatting sqref="L65:U65">
    <cfRule type="expression" dxfId="61" priority="66" stopIfTrue="1">
      <formula>$N65=""</formula>
    </cfRule>
  </conditionalFormatting>
  <conditionalFormatting sqref="L66:U66">
    <cfRule type="expression" dxfId="60" priority="65" stopIfTrue="1">
      <formula>$N66=""</formula>
    </cfRule>
  </conditionalFormatting>
  <conditionalFormatting sqref="L67:U67">
    <cfRule type="expression" dxfId="59" priority="64" stopIfTrue="1">
      <formula>$N67=""</formula>
    </cfRule>
  </conditionalFormatting>
  <conditionalFormatting sqref="L68:U68">
    <cfRule type="expression" dxfId="58" priority="63" stopIfTrue="1">
      <formula>$N68=""</formula>
    </cfRule>
  </conditionalFormatting>
  <conditionalFormatting sqref="L69:U69">
    <cfRule type="expression" dxfId="57" priority="62" stopIfTrue="1">
      <formula>$N69=""</formula>
    </cfRule>
  </conditionalFormatting>
  <conditionalFormatting sqref="L70:U70">
    <cfRule type="expression" dxfId="56" priority="61" stopIfTrue="1">
      <formula>$N70=""</formula>
    </cfRule>
  </conditionalFormatting>
  <conditionalFormatting sqref="L71:U71">
    <cfRule type="expression" dxfId="55" priority="60" stopIfTrue="1">
      <formula>$N71=""</formula>
    </cfRule>
  </conditionalFormatting>
  <conditionalFormatting sqref="L72:U72">
    <cfRule type="expression" dxfId="54" priority="59" stopIfTrue="1">
      <formula>$N72=""</formula>
    </cfRule>
  </conditionalFormatting>
  <conditionalFormatting sqref="L73:U73">
    <cfRule type="expression" dxfId="53" priority="58" stopIfTrue="1">
      <formula>$N73=""</formula>
    </cfRule>
  </conditionalFormatting>
  <conditionalFormatting sqref="L74:U74">
    <cfRule type="expression" dxfId="52" priority="57" stopIfTrue="1">
      <formula>$N74=""</formula>
    </cfRule>
  </conditionalFormatting>
  <conditionalFormatting sqref="L75:U75">
    <cfRule type="expression" dxfId="51" priority="56" stopIfTrue="1">
      <formula>$N75=""</formula>
    </cfRule>
  </conditionalFormatting>
  <conditionalFormatting sqref="L76:U76">
    <cfRule type="expression" dxfId="50" priority="55" stopIfTrue="1">
      <formula>$N76=""</formula>
    </cfRule>
  </conditionalFormatting>
  <conditionalFormatting sqref="L77:U77">
    <cfRule type="expression" dxfId="49" priority="54" stopIfTrue="1">
      <formula>$N77=""</formula>
    </cfRule>
  </conditionalFormatting>
  <conditionalFormatting sqref="L78:U78">
    <cfRule type="expression" dxfId="48" priority="53" stopIfTrue="1">
      <formula>$N78=""</formula>
    </cfRule>
  </conditionalFormatting>
  <conditionalFormatting sqref="L79:U79">
    <cfRule type="expression" dxfId="47" priority="52" stopIfTrue="1">
      <formula>$N79=""</formula>
    </cfRule>
  </conditionalFormatting>
  <conditionalFormatting sqref="L80:U80">
    <cfRule type="expression" dxfId="46" priority="51" stopIfTrue="1">
      <formula>$N80=""</formula>
    </cfRule>
  </conditionalFormatting>
  <conditionalFormatting sqref="L81:U81">
    <cfRule type="expression" dxfId="45" priority="50" stopIfTrue="1">
      <formula>$N81=""</formula>
    </cfRule>
  </conditionalFormatting>
  <conditionalFormatting sqref="L82:U82">
    <cfRule type="expression" dxfId="44" priority="49" stopIfTrue="1">
      <formula>$N82=""</formula>
    </cfRule>
  </conditionalFormatting>
  <conditionalFormatting sqref="L83:U83">
    <cfRule type="expression" dxfId="43" priority="48" stopIfTrue="1">
      <formula>$N83=""</formula>
    </cfRule>
  </conditionalFormatting>
  <conditionalFormatting sqref="L84:U84">
    <cfRule type="expression" dxfId="42" priority="47" stopIfTrue="1">
      <formula>$N84=""</formula>
    </cfRule>
  </conditionalFormatting>
  <conditionalFormatting sqref="L85:U85">
    <cfRule type="expression" dxfId="41" priority="46" stopIfTrue="1">
      <formula>$N85=""</formula>
    </cfRule>
  </conditionalFormatting>
  <conditionalFormatting sqref="L86:U86">
    <cfRule type="expression" dxfId="40" priority="45" stopIfTrue="1">
      <formula>$N86=""</formula>
    </cfRule>
  </conditionalFormatting>
  <conditionalFormatting sqref="L87:U87">
    <cfRule type="expression" dxfId="39" priority="44" stopIfTrue="1">
      <formula>$N87=""</formula>
    </cfRule>
  </conditionalFormatting>
  <conditionalFormatting sqref="L88:U88">
    <cfRule type="expression" dxfId="38" priority="43" stopIfTrue="1">
      <formula>$N88=""</formula>
    </cfRule>
  </conditionalFormatting>
  <conditionalFormatting sqref="L89:U89">
    <cfRule type="expression" dxfId="37" priority="42" stopIfTrue="1">
      <formula>$N89=""</formula>
    </cfRule>
  </conditionalFormatting>
  <conditionalFormatting sqref="L90:U90">
    <cfRule type="expression" dxfId="36" priority="41" stopIfTrue="1">
      <formula>$N90=""</formula>
    </cfRule>
  </conditionalFormatting>
  <conditionalFormatting sqref="L91:U91">
    <cfRule type="expression" dxfId="35" priority="40" stopIfTrue="1">
      <formula>$N91=""</formula>
    </cfRule>
  </conditionalFormatting>
  <conditionalFormatting sqref="L92:U92">
    <cfRule type="expression" dxfId="34" priority="39" stopIfTrue="1">
      <formula>$N92=""</formula>
    </cfRule>
  </conditionalFormatting>
  <conditionalFormatting sqref="L93:U93">
    <cfRule type="expression" dxfId="33" priority="38" stopIfTrue="1">
      <formula>$N93=""</formula>
    </cfRule>
  </conditionalFormatting>
  <conditionalFormatting sqref="L94:U94">
    <cfRule type="expression" dxfId="32" priority="37" stopIfTrue="1">
      <formula>$N94=""</formula>
    </cfRule>
  </conditionalFormatting>
  <conditionalFormatting sqref="L95:U95">
    <cfRule type="expression" dxfId="31" priority="36" stopIfTrue="1">
      <formula>$N95=""</formula>
    </cfRule>
  </conditionalFormatting>
  <conditionalFormatting sqref="L96:U96">
    <cfRule type="expression" dxfId="30" priority="35" stopIfTrue="1">
      <formula>$N96=""</formula>
    </cfRule>
  </conditionalFormatting>
  <conditionalFormatting sqref="L97:U97">
    <cfRule type="expression" dxfId="29" priority="34" stopIfTrue="1">
      <formula>$N97=""</formula>
    </cfRule>
  </conditionalFormatting>
  <conditionalFormatting sqref="L98:U98">
    <cfRule type="expression" dxfId="28" priority="33" stopIfTrue="1">
      <formula>$N98=""</formula>
    </cfRule>
  </conditionalFormatting>
  <conditionalFormatting sqref="L99:U99">
    <cfRule type="expression" dxfId="27" priority="32" stopIfTrue="1">
      <formula>$N99=""</formula>
    </cfRule>
  </conditionalFormatting>
  <conditionalFormatting sqref="L100:U100">
    <cfRule type="expression" dxfId="26" priority="31" stopIfTrue="1">
      <formula>$N100=""</formula>
    </cfRule>
  </conditionalFormatting>
  <conditionalFormatting sqref="L101:U101">
    <cfRule type="expression" dxfId="25" priority="30" stopIfTrue="1">
      <formula>$N101=""</formula>
    </cfRule>
  </conditionalFormatting>
  <conditionalFormatting sqref="L102:U102">
    <cfRule type="expression" dxfId="24" priority="29" stopIfTrue="1">
      <formula>$N102=""</formula>
    </cfRule>
  </conditionalFormatting>
  <conditionalFormatting sqref="L103:U103">
    <cfRule type="expression" dxfId="23" priority="28" stopIfTrue="1">
      <formula>$N103=""</formula>
    </cfRule>
  </conditionalFormatting>
  <conditionalFormatting sqref="L104:U104">
    <cfRule type="expression" dxfId="22" priority="27" stopIfTrue="1">
      <formula>$N104=""</formula>
    </cfRule>
  </conditionalFormatting>
  <conditionalFormatting sqref="L105:U105">
    <cfRule type="expression" dxfId="21" priority="26" stopIfTrue="1">
      <formula>$N105=""</formula>
    </cfRule>
  </conditionalFormatting>
  <conditionalFormatting sqref="L106:U106">
    <cfRule type="expression" dxfId="20" priority="25" stopIfTrue="1">
      <formula>$N106=""</formula>
    </cfRule>
  </conditionalFormatting>
  <conditionalFormatting sqref="L107:U107">
    <cfRule type="expression" dxfId="19" priority="24" stopIfTrue="1">
      <formula>$N107=""</formula>
    </cfRule>
  </conditionalFormatting>
  <conditionalFormatting sqref="L108:U108">
    <cfRule type="expression" dxfId="18" priority="23" stopIfTrue="1">
      <formula>$N108=""</formula>
    </cfRule>
  </conditionalFormatting>
  <conditionalFormatting sqref="L109:U109">
    <cfRule type="expression" dxfId="17" priority="22" stopIfTrue="1">
      <formula>$N109=""</formula>
    </cfRule>
  </conditionalFormatting>
  <conditionalFormatting sqref="L110:U110">
    <cfRule type="expression" dxfId="16" priority="21" stopIfTrue="1">
      <formula>$N110=""</formula>
    </cfRule>
  </conditionalFormatting>
  <conditionalFormatting sqref="L111:U111">
    <cfRule type="expression" dxfId="15" priority="20" stopIfTrue="1">
      <formula>$N111=""</formula>
    </cfRule>
  </conditionalFormatting>
  <conditionalFormatting sqref="L112:U112">
    <cfRule type="expression" dxfId="14" priority="19" stopIfTrue="1">
      <formula>$N112=""</formula>
    </cfRule>
  </conditionalFormatting>
  <conditionalFormatting sqref="L113:U113">
    <cfRule type="expression" dxfId="13" priority="18" stopIfTrue="1">
      <formula>$N113=""</formula>
    </cfRule>
  </conditionalFormatting>
  <conditionalFormatting sqref="L114:U114">
    <cfRule type="expression" dxfId="12" priority="17" stopIfTrue="1">
      <formula>$N114=""</formula>
    </cfRule>
  </conditionalFormatting>
  <conditionalFormatting sqref="L115:U115">
    <cfRule type="expression" dxfId="11" priority="16" stopIfTrue="1">
      <formula>$N115=""</formula>
    </cfRule>
  </conditionalFormatting>
  <conditionalFormatting sqref="L116:U116">
    <cfRule type="expression" dxfId="10" priority="15" stopIfTrue="1">
      <formula>$N116=""</formula>
    </cfRule>
  </conditionalFormatting>
  <conditionalFormatting sqref="L117:U117">
    <cfRule type="expression" dxfId="9" priority="14" stopIfTrue="1">
      <formula>$N117=""</formula>
    </cfRule>
  </conditionalFormatting>
  <conditionalFormatting sqref="L118:U118">
    <cfRule type="expression" dxfId="8" priority="13" stopIfTrue="1">
      <formula>$N118=""</formula>
    </cfRule>
  </conditionalFormatting>
  <conditionalFormatting sqref="L119:U119">
    <cfRule type="expression" dxfId="7" priority="12" stopIfTrue="1">
      <formula>$N119=""</formula>
    </cfRule>
  </conditionalFormatting>
  <conditionalFormatting sqref="L120:U120">
    <cfRule type="expression" dxfId="6" priority="11" stopIfTrue="1">
      <formula>$N120=""</formula>
    </cfRule>
  </conditionalFormatting>
  <conditionalFormatting sqref="L121:U121">
    <cfRule type="expression" dxfId="5" priority="10" stopIfTrue="1">
      <formula>$N121=""</formula>
    </cfRule>
  </conditionalFormatting>
  <conditionalFormatting sqref="L122:U122">
    <cfRule type="expression" dxfId="4" priority="9" stopIfTrue="1">
      <formula>$N122=""</formula>
    </cfRule>
  </conditionalFormatting>
  <conditionalFormatting sqref="L123:U123">
    <cfRule type="expression" dxfId="3" priority="8" stopIfTrue="1">
      <formula>$N123=""</formula>
    </cfRule>
  </conditionalFormatting>
  <conditionalFormatting sqref="L124:U124">
    <cfRule type="expression" dxfId="2" priority="7" stopIfTrue="1">
      <formula>$N124=""</formula>
    </cfRule>
  </conditionalFormatting>
  <conditionalFormatting sqref="L125:U125">
    <cfRule type="expression" dxfId="1" priority="6" stopIfTrue="1">
      <formula>$N125=""</formula>
    </cfRule>
  </conditionalFormatting>
  <conditionalFormatting sqref="L126:U126">
    <cfRule type="expression" dxfId="0" priority="5" stopIfTrue="1">
      <formula>$N126=""</formula>
    </cfRule>
  </conditionalFormatting>
  <dataValidations disablePrompts="1" count="1">
    <dataValidation type="date" operator="greaterThan" allowBlank="1" showInputMessage="1" showErrorMessage="1" error="End date must be greater than start date" sqref="AJ16" xr:uid="{67948288-DCEC-4D28-B7E0-CF8FC0F1A070}">
      <formula1>AH16</formula1>
    </dataValidation>
  </dataValidations>
  <pageMargins left="0.25" right="0.25" top="0.5" bottom="0.5" header="0.5" footer="0.5"/>
  <pageSetup scale="52" fitToHeight="2" orientation="landscape" horizontalDpi="300" verticalDpi="300" r:id="rId1"/>
  <headerFooter alignWithMargins="0">
    <oddHeader>&amp;L&amp;G&amp;CMarine SI PLT
Reporting Template&amp;ROffice of Transportation and Air Quality</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6"/>
  <sheetViews>
    <sheetView showGridLines="0" topLeftCell="A61" zoomScaleNormal="100" workbookViewId="0">
      <selection activeCell="M69" sqref="M69:N72"/>
    </sheetView>
  </sheetViews>
  <sheetFormatPr defaultRowHeight="12.9" x14ac:dyDescent="0.2"/>
  <cols>
    <col min="1" max="1" width="0.875" customWidth="1"/>
    <col min="2" max="2" width="8.625" customWidth="1"/>
    <col min="4" max="4" width="11" customWidth="1"/>
    <col min="11" max="11" width="6.875" customWidth="1"/>
    <col min="12" max="12" width="2.125" customWidth="1"/>
    <col min="14" max="14" width="12" customWidth="1"/>
    <col min="15" max="15" width="1.75" customWidth="1"/>
  </cols>
  <sheetData>
    <row r="1" spans="1:16" s="98" customFormat="1" ht="10.9" x14ac:dyDescent="0.2">
      <c r="B1" s="190"/>
      <c r="C1" s="190"/>
      <c r="D1" s="190"/>
      <c r="E1" s="190"/>
      <c r="F1" s="190"/>
      <c r="G1" s="190"/>
      <c r="H1" s="190"/>
      <c r="I1" s="190"/>
      <c r="J1" s="190"/>
      <c r="K1" s="190"/>
      <c r="L1" s="190"/>
      <c r="M1" s="190"/>
      <c r="N1" s="190"/>
      <c r="O1" s="190"/>
      <c r="P1" s="187"/>
    </row>
    <row r="2" spans="1:16" s="98" customFormat="1" ht="17.350000000000001" customHeight="1" x14ac:dyDescent="0.3">
      <c r="B2" s="256" t="s">
        <v>149</v>
      </c>
      <c r="C2" s="256"/>
      <c r="D2" s="256"/>
      <c r="E2" s="256"/>
      <c r="F2" s="256"/>
      <c r="G2" s="256"/>
      <c r="H2" s="256"/>
      <c r="I2" s="256"/>
      <c r="J2" s="256"/>
      <c r="K2" s="256"/>
      <c r="L2" s="256"/>
      <c r="M2" s="256"/>
      <c r="N2" s="256"/>
      <c r="O2" s="256"/>
      <c r="P2" s="187"/>
    </row>
    <row r="3" spans="1:16" s="98" customFormat="1" ht="21.1" x14ac:dyDescent="0.35">
      <c r="B3" s="257" t="s">
        <v>162</v>
      </c>
      <c r="C3" s="257"/>
      <c r="D3" s="257"/>
      <c r="E3" s="257"/>
      <c r="F3" s="257"/>
      <c r="G3" s="257"/>
      <c r="H3" s="257"/>
      <c r="I3" s="257"/>
      <c r="J3" s="257"/>
      <c r="K3" s="257"/>
      <c r="L3" s="257"/>
      <c r="M3" s="257"/>
      <c r="N3" s="257"/>
      <c r="O3" s="257"/>
      <c r="P3" s="187"/>
    </row>
    <row r="4" spans="1:16" s="98" customFormat="1" ht="19.55" customHeight="1" x14ac:dyDescent="0.3">
      <c r="B4" s="256" t="s">
        <v>150</v>
      </c>
      <c r="C4" s="256"/>
      <c r="D4" s="256"/>
      <c r="E4" s="256"/>
      <c r="F4" s="256"/>
      <c r="G4" s="256"/>
      <c r="H4" s="256"/>
      <c r="I4" s="256"/>
      <c r="J4" s="256"/>
      <c r="K4" s="256"/>
      <c r="L4" s="256"/>
      <c r="M4" s="256"/>
      <c r="N4" s="256"/>
      <c r="O4" s="256"/>
      <c r="P4" s="187"/>
    </row>
    <row r="5" spans="1:16" s="98" customFormat="1" ht="10.050000000000001" customHeight="1" x14ac:dyDescent="0.2">
      <c r="B5" s="99"/>
      <c r="C5" s="99"/>
      <c r="D5" s="99"/>
      <c r="E5" s="99"/>
      <c r="F5" s="99"/>
      <c r="G5" s="99"/>
      <c r="H5" s="99"/>
      <c r="I5" s="99"/>
      <c r="J5" s="99"/>
      <c r="K5" s="99"/>
      <c r="L5" s="99"/>
      <c r="M5" s="99"/>
      <c r="N5" s="99"/>
      <c r="O5" s="99"/>
      <c r="P5" s="187"/>
    </row>
    <row r="6" spans="1:16" s="98" customFormat="1" ht="19.55" customHeight="1" x14ac:dyDescent="0.35">
      <c r="B6" s="258" t="s">
        <v>153</v>
      </c>
      <c r="C6" s="258"/>
      <c r="D6" s="258"/>
      <c r="E6" s="258"/>
      <c r="F6" s="258"/>
      <c r="G6" s="258"/>
      <c r="H6" s="258"/>
      <c r="I6" s="258"/>
      <c r="J6" s="258"/>
      <c r="K6" s="258"/>
      <c r="L6" s="258"/>
      <c r="M6" s="258"/>
      <c r="N6" s="258"/>
      <c r="O6" s="258"/>
      <c r="P6" s="187"/>
    </row>
    <row r="7" spans="1:16" s="98" customFormat="1" ht="19.55" customHeight="1" x14ac:dyDescent="0.2">
      <c r="B7" s="255" t="s">
        <v>168</v>
      </c>
      <c r="C7" s="255"/>
      <c r="D7" s="255"/>
      <c r="E7" s="255"/>
      <c r="F7" s="255"/>
      <c r="G7" s="255"/>
      <c r="H7" s="255"/>
      <c r="I7" s="255"/>
      <c r="J7" s="255"/>
      <c r="K7" s="255"/>
      <c r="L7" s="255"/>
      <c r="M7" s="255"/>
      <c r="N7" s="255"/>
      <c r="O7" s="255"/>
      <c r="P7" s="187"/>
    </row>
    <row r="8" spans="1:16" s="100" customFormat="1" ht="5.95" customHeight="1" x14ac:dyDescent="0.2">
      <c r="B8" s="101"/>
      <c r="C8" s="101"/>
      <c r="D8" s="101"/>
      <c r="E8" s="101"/>
      <c r="F8" s="101"/>
      <c r="G8" s="101"/>
      <c r="H8" s="101"/>
      <c r="I8" s="101"/>
      <c r="J8" s="101"/>
      <c r="K8" s="101"/>
      <c r="L8" s="101"/>
      <c r="M8" s="101"/>
      <c r="N8" s="101"/>
      <c r="O8" s="101"/>
      <c r="P8" s="188"/>
    </row>
    <row r="9" spans="1:16" ht="4.5999999999999996" customHeight="1" x14ac:dyDescent="0.2">
      <c r="B9" s="10"/>
      <c r="C9" s="10"/>
      <c r="D9" s="10"/>
      <c r="E9" s="10"/>
      <c r="F9" s="10"/>
      <c r="G9" s="10"/>
      <c r="H9" s="10"/>
      <c r="I9" s="10"/>
      <c r="J9" s="10"/>
      <c r="K9" s="10"/>
      <c r="L9" s="10"/>
      <c r="M9" s="10"/>
      <c r="N9" s="10"/>
      <c r="O9" s="10"/>
      <c r="P9" s="107"/>
    </row>
    <row r="10" spans="1:16" s="98" customFormat="1" ht="18.350000000000001" x14ac:dyDescent="0.3">
      <c r="B10" s="102" t="s">
        <v>151</v>
      </c>
      <c r="C10" s="103"/>
      <c r="D10" s="103"/>
      <c r="E10" s="104"/>
      <c r="F10" s="105"/>
      <c r="G10" s="105"/>
      <c r="H10" s="106"/>
      <c r="I10" s="105"/>
      <c r="J10" s="105"/>
      <c r="K10" s="105"/>
      <c r="L10" s="105"/>
      <c r="M10" s="105"/>
      <c r="N10" s="105"/>
      <c r="O10" s="105"/>
      <c r="P10" s="187"/>
    </row>
    <row r="11" spans="1:16" ht="13.6" x14ac:dyDescent="0.25">
      <c r="B11" s="11"/>
      <c r="C11" s="10"/>
      <c r="D11" s="10"/>
      <c r="E11" s="10"/>
      <c r="F11" s="10"/>
      <c r="G11" s="10"/>
      <c r="H11" s="10"/>
      <c r="I11" s="10"/>
      <c r="J11" s="10"/>
      <c r="K11" s="10"/>
      <c r="L11" s="10"/>
      <c r="M11" s="10"/>
      <c r="N11" s="10"/>
      <c r="O11" s="10"/>
      <c r="P11" s="107"/>
    </row>
    <row r="12" spans="1:16" x14ac:dyDescent="0.2">
      <c r="A12" s="107"/>
      <c r="B12" s="108"/>
      <c r="C12" s="108"/>
      <c r="D12" s="108"/>
      <c r="E12" s="108"/>
      <c r="F12" s="108"/>
      <c r="G12" s="108"/>
      <c r="H12" s="108"/>
      <c r="I12" s="108"/>
      <c r="J12" s="108"/>
      <c r="K12" s="108"/>
      <c r="L12" s="108"/>
      <c r="M12" s="108"/>
      <c r="N12" s="108"/>
      <c r="O12" s="108"/>
      <c r="P12" s="107"/>
    </row>
    <row r="13" spans="1:16" x14ac:dyDescent="0.2">
      <c r="A13" s="107"/>
      <c r="B13" s="108"/>
      <c r="C13" s="108"/>
      <c r="D13" s="108"/>
      <c r="E13" s="108"/>
      <c r="F13" s="108"/>
      <c r="G13" s="108"/>
      <c r="H13" s="108"/>
      <c r="I13" s="108"/>
      <c r="J13" s="108"/>
      <c r="K13" s="108"/>
      <c r="L13" s="108"/>
      <c r="M13" s="108"/>
      <c r="N13" s="108"/>
      <c r="O13" s="108"/>
      <c r="P13" s="107"/>
    </row>
    <row r="14" spans="1:16" x14ac:dyDescent="0.2">
      <c r="A14" s="107"/>
      <c r="B14" s="108"/>
      <c r="C14" s="108"/>
      <c r="D14" s="108"/>
      <c r="E14" s="108"/>
      <c r="F14" s="108"/>
      <c r="G14" s="108"/>
      <c r="H14" s="108"/>
      <c r="I14" s="108"/>
      <c r="J14" s="108"/>
      <c r="K14" s="108"/>
      <c r="L14" s="108"/>
      <c r="M14" s="108"/>
      <c r="N14" s="108"/>
      <c r="O14" s="108"/>
      <c r="P14" s="107"/>
    </row>
    <row r="15" spans="1:16" x14ac:dyDescent="0.2">
      <c r="A15" s="107"/>
      <c r="B15" s="108"/>
      <c r="C15" s="108"/>
      <c r="D15" s="108"/>
      <c r="E15" s="108"/>
      <c r="F15" s="108"/>
      <c r="G15" s="108"/>
      <c r="H15" s="108"/>
      <c r="I15" s="108"/>
      <c r="J15" s="108"/>
      <c r="K15" s="108"/>
      <c r="L15" s="108"/>
      <c r="M15" s="108"/>
      <c r="N15" s="108"/>
      <c r="O15" s="108"/>
      <c r="P15" s="107"/>
    </row>
    <row r="16" spans="1:16" x14ac:dyDescent="0.2">
      <c r="A16" s="107"/>
      <c r="B16" s="108"/>
      <c r="C16" s="108"/>
      <c r="D16" s="108"/>
      <c r="E16" s="108"/>
      <c r="F16" s="108"/>
      <c r="G16" s="108"/>
      <c r="H16" s="108"/>
      <c r="I16" s="108"/>
      <c r="J16" s="108"/>
      <c r="K16" s="108"/>
      <c r="L16" s="108"/>
      <c r="M16" s="108"/>
      <c r="N16" s="108"/>
      <c r="O16" s="108"/>
      <c r="P16" s="107"/>
    </row>
    <row r="17" spans="1:16" x14ac:dyDescent="0.2">
      <c r="A17" s="107"/>
      <c r="B17" s="108"/>
      <c r="C17" s="108"/>
      <c r="D17" s="108"/>
      <c r="E17" s="108"/>
      <c r="F17" s="108"/>
      <c r="G17" s="108"/>
      <c r="H17" s="108"/>
      <c r="I17" s="108"/>
      <c r="J17" s="108"/>
      <c r="K17" s="108"/>
      <c r="L17" s="108"/>
      <c r="M17" s="108"/>
      <c r="N17" s="108"/>
      <c r="O17" s="108"/>
      <c r="P17" s="107"/>
    </row>
    <row r="18" spans="1:16" x14ac:dyDescent="0.2">
      <c r="A18" s="107"/>
      <c r="B18" s="108"/>
      <c r="C18" s="108"/>
      <c r="D18" s="108"/>
      <c r="E18" s="108"/>
      <c r="F18" s="108"/>
      <c r="G18" s="108"/>
      <c r="H18" s="108"/>
      <c r="I18" s="108"/>
      <c r="J18" s="108"/>
      <c r="K18" s="108"/>
      <c r="L18" s="108"/>
      <c r="M18" s="108"/>
      <c r="N18" s="108"/>
      <c r="O18" s="108"/>
      <c r="P18" s="107"/>
    </row>
    <row r="19" spans="1:16" x14ac:dyDescent="0.2">
      <c r="A19" s="107"/>
      <c r="B19" s="108"/>
      <c r="C19" s="108"/>
      <c r="D19" s="108"/>
      <c r="E19" s="108"/>
      <c r="F19" s="108"/>
      <c r="G19" s="108"/>
      <c r="H19" s="108"/>
      <c r="I19" s="108"/>
      <c r="J19" s="108"/>
      <c r="K19" s="108"/>
      <c r="L19" s="108"/>
      <c r="M19" s="108"/>
      <c r="N19" s="108"/>
      <c r="O19" s="108"/>
      <c r="P19" s="107"/>
    </row>
    <row r="20" spans="1:16" x14ac:dyDescent="0.2">
      <c r="A20" s="107"/>
      <c r="B20" s="108"/>
      <c r="C20" s="108"/>
      <c r="D20" s="108"/>
      <c r="E20" s="108"/>
      <c r="F20" s="108"/>
      <c r="G20" s="108"/>
      <c r="H20" s="108"/>
      <c r="I20" s="108"/>
      <c r="J20" s="108"/>
      <c r="K20" s="108"/>
      <c r="L20" s="108"/>
      <c r="M20" s="108"/>
      <c r="N20" s="108"/>
      <c r="O20" s="108"/>
      <c r="P20" s="107"/>
    </row>
    <row r="21" spans="1:16" x14ac:dyDescent="0.2">
      <c r="A21" s="107"/>
      <c r="B21" s="108"/>
      <c r="C21" s="108"/>
      <c r="D21" s="108"/>
      <c r="E21" s="108"/>
      <c r="F21" s="108"/>
      <c r="G21" s="108"/>
      <c r="H21" s="108"/>
      <c r="I21" s="108"/>
      <c r="J21" s="108"/>
      <c r="K21" s="108"/>
      <c r="L21" s="108"/>
      <c r="M21" s="108"/>
      <c r="N21" s="108"/>
      <c r="O21" s="108"/>
      <c r="P21" s="107"/>
    </row>
    <row r="22" spans="1:16" x14ac:dyDescent="0.2">
      <c r="A22" s="107"/>
      <c r="B22" s="108"/>
      <c r="C22" s="108"/>
      <c r="D22" s="108"/>
      <c r="E22" s="108"/>
      <c r="F22" s="108"/>
      <c r="G22" s="108"/>
      <c r="H22" s="108"/>
      <c r="I22" s="108"/>
      <c r="J22" s="108"/>
      <c r="K22" s="108"/>
      <c r="L22" s="108"/>
      <c r="M22" s="108"/>
      <c r="N22" s="108"/>
      <c r="O22" s="108"/>
      <c r="P22" s="107"/>
    </row>
    <row r="23" spans="1:16" x14ac:dyDescent="0.2">
      <c r="A23" s="107"/>
      <c r="B23" s="108"/>
      <c r="C23" s="108"/>
      <c r="D23" s="108"/>
      <c r="E23" s="108"/>
      <c r="F23" s="108"/>
      <c r="G23" s="108"/>
      <c r="H23" s="108"/>
      <c r="I23" s="108"/>
      <c r="J23" s="108"/>
      <c r="K23" s="108"/>
      <c r="L23" s="108"/>
      <c r="M23" s="108"/>
      <c r="N23" s="108"/>
      <c r="O23" s="108"/>
      <c r="P23" s="107"/>
    </row>
    <row r="24" spans="1:16" x14ac:dyDescent="0.2">
      <c r="A24" s="107"/>
      <c r="B24" s="108"/>
      <c r="C24" s="108"/>
      <c r="D24" s="108"/>
      <c r="E24" s="108"/>
      <c r="F24" s="108"/>
      <c r="G24" s="108"/>
      <c r="H24" s="108"/>
      <c r="I24" s="108"/>
      <c r="J24" s="108"/>
      <c r="K24" s="108"/>
      <c r="L24" s="108"/>
      <c r="M24" s="108"/>
      <c r="N24" s="108"/>
      <c r="O24" s="108"/>
      <c r="P24" s="107"/>
    </row>
    <row r="25" spans="1:16" x14ac:dyDescent="0.2">
      <c r="A25" s="107"/>
      <c r="B25" s="108"/>
      <c r="C25" s="108"/>
      <c r="D25" s="108"/>
      <c r="E25" s="108"/>
      <c r="F25" s="108"/>
      <c r="G25" s="108"/>
      <c r="H25" s="108"/>
      <c r="I25" s="108"/>
      <c r="J25" s="108"/>
      <c r="K25" s="108"/>
      <c r="L25" s="108"/>
      <c r="M25" s="108"/>
      <c r="N25" s="108"/>
      <c r="O25" s="108"/>
      <c r="P25" s="107"/>
    </row>
    <row r="26" spans="1:16" x14ac:dyDescent="0.2">
      <c r="A26" s="107"/>
      <c r="B26" s="108"/>
      <c r="C26" s="108"/>
      <c r="D26" s="108"/>
      <c r="E26" s="108"/>
      <c r="F26" s="108"/>
      <c r="G26" s="108"/>
      <c r="H26" s="108"/>
      <c r="I26" s="108"/>
      <c r="J26" s="108"/>
      <c r="K26" s="108"/>
      <c r="L26" s="108"/>
      <c r="M26" s="108"/>
      <c r="N26" s="108"/>
      <c r="O26" s="108"/>
      <c r="P26" s="107"/>
    </row>
    <row r="27" spans="1:16" x14ac:dyDescent="0.2">
      <c r="A27" s="107"/>
      <c r="B27" s="108"/>
      <c r="C27" s="108"/>
      <c r="D27" s="108"/>
      <c r="E27" s="108"/>
      <c r="F27" s="108"/>
      <c r="G27" s="108"/>
      <c r="H27" s="108"/>
      <c r="I27" s="108"/>
      <c r="J27" s="108"/>
      <c r="K27" s="108"/>
      <c r="L27" s="108"/>
      <c r="M27" s="108"/>
      <c r="N27" s="108"/>
      <c r="O27" s="108"/>
      <c r="P27" s="107"/>
    </row>
    <row r="28" spans="1:16" x14ac:dyDescent="0.2">
      <c r="A28" s="107"/>
      <c r="B28" s="108"/>
      <c r="C28" s="108"/>
      <c r="D28" s="108"/>
      <c r="E28" s="108"/>
      <c r="F28" s="108"/>
      <c r="G28" s="108"/>
      <c r="H28" s="108"/>
      <c r="I28" s="108"/>
      <c r="J28" s="108"/>
      <c r="K28" s="108"/>
      <c r="L28" s="108"/>
      <c r="M28" s="108"/>
      <c r="N28" s="108"/>
      <c r="O28" s="108"/>
      <c r="P28" s="107"/>
    </row>
    <row r="29" spans="1:16" x14ac:dyDescent="0.2">
      <c r="A29" s="107"/>
      <c r="B29" s="108"/>
      <c r="C29" s="108"/>
      <c r="D29" s="108"/>
      <c r="E29" s="108"/>
      <c r="F29" s="108"/>
      <c r="G29" s="108"/>
      <c r="H29" s="108"/>
      <c r="I29" s="108"/>
      <c r="J29" s="108"/>
      <c r="K29" s="108"/>
      <c r="L29" s="108"/>
      <c r="M29" s="108"/>
      <c r="N29" s="108"/>
      <c r="O29" s="108"/>
      <c r="P29" s="107"/>
    </row>
    <row r="30" spans="1:16" x14ac:dyDescent="0.2">
      <c r="A30" s="107"/>
      <c r="B30" s="108"/>
      <c r="C30" s="108"/>
      <c r="D30" s="108"/>
      <c r="E30" s="108"/>
      <c r="F30" s="108"/>
      <c r="G30" s="108"/>
      <c r="H30" s="108"/>
      <c r="I30" s="108"/>
      <c r="J30" s="108"/>
      <c r="K30" s="108"/>
      <c r="L30" s="108"/>
      <c r="M30" s="108"/>
      <c r="N30" s="108"/>
      <c r="O30" s="108"/>
      <c r="P30" s="107"/>
    </row>
    <row r="31" spans="1:16" x14ac:dyDescent="0.2">
      <c r="A31" s="107"/>
      <c r="B31" s="108"/>
      <c r="C31" s="108"/>
      <c r="D31" s="108"/>
      <c r="E31" s="108"/>
      <c r="F31" s="108"/>
      <c r="G31" s="108"/>
      <c r="H31" s="108"/>
      <c r="I31" s="108"/>
      <c r="J31" s="108"/>
      <c r="K31" s="108"/>
      <c r="L31" s="108"/>
      <c r="M31" s="108"/>
      <c r="N31" s="108"/>
      <c r="O31" s="108"/>
      <c r="P31" s="107"/>
    </row>
    <row r="32" spans="1:16" x14ac:dyDescent="0.2">
      <c r="A32" s="107"/>
      <c r="B32" s="108"/>
      <c r="C32" s="108"/>
      <c r="D32" s="108"/>
      <c r="E32" s="108"/>
      <c r="F32" s="108"/>
      <c r="G32" s="108"/>
      <c r="H32" s="108"/>
      <c r="I32" s="108"/>
      <c r="J32" s="108"/>
      <c r="K32" s="108"/>
      <c r="L32" s="108"/>
      <c r="M32" s="108"/>
      <c r="N32" s="108"/>
      <c r="O32" s="108"/>
      <c r="P32" s="107"/>
    </row>
    <row r="33" spans="1:16" x14ac:dyDescent="0.2">
      <c r="A33" s="107"/>
      <c r="B33" s="108"/>
      <c r="C33" s="108"/>
      <c r="D33" s="108"/>
      <c r="E33" s="108"/>
      <c r="F33" s="108"/>
      <c r="G33" s="108"/>
      <c r="H33" s="108"/>
      <c r="I33" s="108"/>
      <c r="J33" s="108"/>
      <c r="K33" s="108"/>
      <c r="L33" s="108"/>
      <c r="M33" s="108"/>
      <c r="N33" s="108"/>
      <c r="O33" s="108"/>
      <c r="P33" s="107"/>
    </row>
    <row r="34" spans="1:16" x14ac:dyDescent="0.2">
      <c r="A34" s="107"/>
      <c r="B34" s="108"/>
      <c r="C34" s="108"/>
      <c r="D34" s="108"/>
      <c r="E34" s="108"/>
      <c r="F34" s="108"/>
      <c r="G34" s="108"/>
      <c r="H34" s="108"/>
      <c r="I34" s="108"/>
      <c r="J34" s="108"/>
      <c r="K34" s="108"/>
      <c r="L34" s="108"/>
      <c r="M34" s="108"/>
      <c r="N34" s="108"/>
      <c r="O34" s="108"/>
      <c r="P34" s="107"/>
    </row>
    <row r="35" spans="1:16" x14ac:dyDescent="0.2">
      <c r="A35" s="107"/>
      <c r="B35" s="108"/>
      <c r="C35" s="108"/>
      <c r="D35" s="108"/>
      <c r="E35" s="108"/>
      <c r="F35" s="108"/>
      <c r="G35" s="108"/>
      <c r="H35" s="108"/>
      <c r="I35" s="108"/>
      <c r="J35" s="108"/>
      <c r="K35" s="108"/>
      <c r="L35" s="108"/>
      <c r="M35" s="108"/>
      <c r="N35" s="108"/>
      <c r="O35" s="108"/>
      <c r="P35" s="107"/>
    </row>
    <row r="36" spans="1:16" x14ac:dyDescent="0.2">
      <c r="A36" s="107"/>
      <c r="B36" s="108"/>
      <c r="C36" s="108"/>
      <c r="D36" s="108"/>
      <c r="E36" s="108"/>
      <c r="F36" s="108"/>
      <c r="G36" s="108"/>
      <c r="H36" s="108"/>
      <c r="I36" s="108"/>
      <c r="J36" s="108"/>
      <c r="K36" s="108"/>
      <c r="L36" s="108"/>
      <c r="M36" s="108"/>
      <c r="N36" s="108"/>
      <c r="O36" s="108"/>
      <c r="P36" s="107"/>
    </row>
    <row r="37" spans="1:16" x14ac:dyDescent="0.2">
      <c r="A37" s="107"/>
      <c r="B37" s="108"/>
      <c r="C37" s="108"/>
      <c r="D37" s="108"/>
      <c r="E37" s="108"/>
      <c r="F37" s="108"/>
      <c r="G37" s="108"/>
      <c r="H37" s="108"/>
      <c r="I37" s="108"/>
      <c r="J37" s="108"/>
      <c r="K37" s="108"/>
      <c r="L37" s="108"/>
      <c r="M37" s="108"/>
      <c r="N37" s="108"/>
      <c r="O37" s="108"/>
      <c r="P37" s="107"/>
    </row>
    <row r="38" spans="1:16" x14ac:dyDescent="0.2">
      <c r="A38" s="107"/>
      <c r="B38" s="108"/>
      <c r="C38" s="108"/>
      <c r="D38" s="108"/>
      <c r="E38" s="108"/>
      <c r="F38" s="108"/>
      <c r="G38" s="108"/>
      <c r="H38" s="108"/>
      <c r="I38" s="108"/>
      <c r="J38" s="108"/>
      <c r="K38" s="108"/>
      <c r="L38" s="108"/>
      <c r="M38" s="108"/>
      <c r="N38" s="108"/>
      <c r="O38" s="108"/>
      <c r="P38" s="107"/>
    </row>
    <row r="39" spans="1:16" x14ac:dyDescent="0.2">
      <c r="A39" s="107"/>
      <c r="B39" s="108"/>
      <c r="C39" s="108"/>
      <c r="D39" s="108"/>
      <c r="E39" s="108"/>
      <c r="F39" s="108"/>
      <c r="G39" s="108"/>
      <c r="H39" s="108"/>
      <c r="I39" s="108"/>
      <c r="J39" s="108"/>
      <c r="K39" s="108"/>
      <c r="L39" s="108"/>
      <c r="M39" s="108"/>
      <c r="N39" s="108"/>
      <c r="O39" s="108"/>
      <c r="P39" s="107"/>
    </row>
    <row r="40" spans="1:16" x14ac:dyDescent="0.2">
      <c r="A40" s="107"/>
      <c r="B40" s="108"/>
      <c r="C40" s="108"/>
      <c r="D40" s="108"/>
      <c r="E40" s="108"/>
      <c r="F40" s="108"/>
      <c r="G40" s="108"/>
      <c r="H40" s="108"/>
      <c r="I40" s="108"/>
      <c r="J40" s="108"/>
      <c r="K40" s="108"/>
      <c r="L40" s="108"/>
      <c r="M40" s="108"/>
      <c r="N40" s="108"/>
      <c r="O40" s="108"/>
      <c r="P40" s="107"/>
    </row>
    <row r="41" spans="1:16" x14ac:dyDescent="0.2">
      <c r="A41" s="107"/>
      <c r="B41" s="108"/>
      <c r="C41" s="108"/>
      <c r="D41" s="108"/>
      <c r="E41" s="108"/>
      <c r="F41" s="108"/>
      <c r="G41" s="108"/>
      <c r="H41" s="108"/>
      <c r="I41" s="108"/>
      <c r="J41" s="108"/>
      <c r="K41" s="108"/>
      <c r="L41" s="108"/>
      <c r="M41" s="108"/>
      <c r="N41" s="108"/>
      <c r="O41" s="108"/>
      <c r="P41" s="107"/>
    </row>
    <row r="42" spans="1:16" x14ac:dyDescent="0.2">
      <c r="A42" s="107"/>
      <c r="B42" s="108"/>
      <c r="C42" s="108"/>
      <c r="D42" s="108"/>
      <c r="E42" s="108"/>
      <c r="F42" s="108"/>
      <c r="G42" s="108"/>
      <c r="H42" s="108"/>
      <c r="I42" s="108"/>
      <c r="J42" s="108"/>
      <c r="K42" s="108"/>
      <c r="L42" s="108"/>
      <c r="M42" s="108"/>
      <c r="N42" s="108"/>
      <c r="O42" s="108"/>
      <c r="P42" s="107"/>
    </row>
    <row r="43" spans="1:16" x14ac:dyDescent="0.2">
      <c r="A43" s="107"/>
      <c r="B43" s="108"/>
      <c r="C43" s="108"/>
      <c r="D43" s="108"/>
      <c r="E43" s="108"/>
      <c r="F43" s="108"/>
      <c r="G43" s="108"/>
      <c r="H43" s="108"/>
      <c r="I43" s="108"/>
      <c r="J43" s="108"/>
      <c r="K43" s="108"/>
      <c r="L43" s="108"/>
      <c r="M43" s="108"/>
      <c r="N43" s="108"/>
      <c r="O43" s="108"/>
      <c r="P43" s="107"/>
    </row>
    <row r="44" spans="1:16" x14ac:dyDescent="0.2">
      <c r="A44" s="107"/>
      <c r="B44" s="108"/>
      <c r="C44" s="108"/>
      <c r="D44" s="108"/>
      <c r="E44" s="108"/>
      <c r="F44" s="108"/>
      <c r="G44" s="108"/>
      <c r="H44" s="108"/>
      <c r="I44" s="108"/>
      <c r="J44" s="108"/>
      <c r="K44" s="108"/>
      <c r="L44" s="108"/>
      <c r="M44" s="108"/>
      <c r="N44" s="108"/>
      <c r="O44" s="108"/>
      <c r="P44" s="107"/>
    </row>
    <row r="45" spans="1:16" x14ac:dyDescent="0.2">
      <c r="A45" s="107"/>
      <c r="B45" s="108"/>
      <c r="C45" s="108"/>
      <c r="D45" s="108"/>
      <c r="E45" s="108"/>
      <c r="F45" s="108"/>
      <c r="G45" s="108"/>
      <c r="H45" s="108"/>
      <c r="I45" s="108"/>
      <c r="J45" s="108"/>
      <c r="K45" s="108"/>
      <c r="L45" s="108"/>
      <c r="M45" s="108"/>
      <c r="N45" s="108"/>
      <c r="O45" s="108"/>
      <c r="P45" s="107"/>
    </row>
    <row r="46" spans="1:16" x14ac:dyDescent="0.2">
      <c r="A46" s="107"/>
      <c r="B46" s="108"/>
      <c r="C46" s="108"/>
      <c r="D46" s="108"/>
      <c r="E46" s="108"/>
      <c r="F46" s="108"/>
      <c r="G46" s="108"/>
      <c r="H46" s="108"/>
      <c r="I46" s="108"/>
      <c r="J46" s="108"/>
      <c r="K46" s="108"/>
      <c r="L46" s="108"/>
      <c r="M46" s="108"/>
      <c r="N46" s="108"/>
      <c r="O46" s="108"/>
      <c r="P46" s="107"/>
    </row>
    <row r="47" spans="1:16" x14ac:dyDescent="0.2">
      <c r="A47" s="107"/>
      <c r="B47" s="108"/>
      <c r="C47" s="108"/>
      <c r="D47" s="108"/>
      <c r="E47" s="108"/>
      <c r="F47" s="108"/>
      <c r="G47" s="108"/>
      <c r="H47" s="108"/>
      <c r="I47" s="108"/>
      <c r="J47" s="108"/>
      <c r="K47" s="108"/>
      <c r="L47" s="108"/>
      <c r="M47" s="108"/>
      <c r="N47" s="108"/>
      <c r="O47" s="108"/>
      <c r="P47" s="107"/>
    </row>
    <row r="48" spans="1:16" x14ac:dyDescent="0.2">
      <c r="A48" s="107"/>
      <c r="B48" s="108"/>
      <c r="C48" s="108"/>
      <c r="D48" s="108"/>
      <c r="E48" s="108"/>
      <c r="F48" s="108"/>
      <c r="G48" s="108"/>
      <c r="H48" s="108"/>
      <c r="I48" s="108"/>
      <c r="J48" s="108"/>
      <c r="K48" s="108"/>
      <c r="L48" s="108"/>
      <c r="M48" s="108"/>
      <c r="N48" s="108"/>
      <c r="O48" s="108"/>
      <c r="P48" s="107"/>
    </row>
    <row r="49" spans="1:16" x14ac:dyDescent="0.2">
      <c r="A49" s="107"/>
      <c r="B49" s="108"/>
      <c r="C49" s="108"/>
      <c r="D49" s="108"/>
      <c r="E49" s="108"/>
      <c r="F49" s="108"/>
      <c r="G49" s="108"/>
      <c r="H49" s="108"/>
      <c r="I49" s="108"/>
      <c r="J49" s="108"/>
      <c r="K49" s="108"/>
      <c r="L49" s="108"/>
      <c r="M49" s="108"/>
      <c r="N49" s="108"/>
      <c r="O49" s="108"/>
      <c r="P49" s="107"/>
    </row>
    <row r="50" spans="1:16" x14ac:dyDescent="0.2">
      <c r="A50" s="107"/>
      <c r="B50" s="108"/>
      <c r="C50" s="108"/>
      <c r="D50" s="108"/>
      <c r="E50" s="108"/>
      <c r="F50" s="108"/>
      <c r="G50" s="108"/>
      <c r="H50" s="108"/>
      <c r="I50" s="108"/>
      <c r="J50" s="108"/>
      <c r="K50" s="108"/>
      <c r="L50" s="108"/>
      <c r="M50" s="108"/>
      <c r="N50" s="108"/>
      <c r="O50" s="108"/>
      <c r="P50" s="107"/>
    </row>
    <row r="51" spans="1:16" x14ac:dyDescent="0.2">
      <c r="A51" s="107"/>
      <c r="B51" s="108"/>
      <c r="C51" s="108"/>
      <c r="D51" s="108"/>
      <c r="E51" s="108"/>
      <c r="F51" s="108"/>
      <c r="G51" s="108"/>
      <c r="H51" s="108"/>
      <c r="I51" s="108"/>
      <c r="J51" s="108"/>
      <c r="K51" s="108"/>
      <c r="L51" s="108"/>
      <c r="M51" s="108"/>
      <c r="N51" s="108"/>
      <c r="O51" s="108"/>
      <c r="P51" s="107"/>
    </row>
    <row r="52" spans="1:16" x14ac:dyDescent="0.2">
      <c r="A52" s="107"/>
      <c r="B52" s="108"/>
      <c r="C52" s="108"/>
      <c r="D52" s="108"/>
      <c r="E52" s="108"/>
      <c r="F52" s="108"/>
      <c r="G52" s="108"/>
      <c r="H52" s="108"/>
      <c r="I52" s="108"/>
      <c r="J52" s="108"/>
      <c r="K52" s="108"/>
      <c r="L52" s="108"/>
      <c r="M52" s="108"/>
      <c r="N52" s="108"/>
      <c r="O52" s="108"/>
      <c r="P52" s="107"/>
    </row>
    <row r="53" spans="1:16" x14ac:dyDescent="0.2">
      <c r="A53" s="107"/>
      <c r="B53" s="108"/>
      <c r="C53" s="108"/>
      <c r="D53" s="108"/>
      <c r="E53" s="108"/>
      <c r="F53" s="108"/>
      <c r="G53" s="108"/>
      <c r="H53" s="108"/>
      <c r="I53" s="108"/>
      <c r="J53" s="108"/>
      <c r="K53" s="108"/>
      <c r="L53" s="108"/>
      <c r="M53" s="108"/>
      <c r="N53" s="108"/>
      <c r="O53" s="108"/>
      <c r="P53" s="107"/>
    </row>
    <row r="54" spans="1:16" x14ac:dyDescent="0.2">
      <c r="A54" s="107"/>
      <c r="B54" s="108"/>
      <c r="C54" s="108"/>
      <c r="D54" s="108"/>
      <c r="E54" s="108"/>
      <c r="F54" s="108"/>
      <c r="G54" s="108"/>
      <c r="H54" s="108"/>
      <c r="I54" s="108"/>
      <c r="J54" s="108"/>
      <c r="K54" s="108"/>
      <c r="L54" s="108"/>
      <c r="M54" s="108"/>
      <c r="N54" s="108"/>
      <c r="O54" s="108"/>
      <c r="P54" s="107"/>
    </row>
    <row r="55" spans="1:16" x14ac:dyDescent="0.2">
      <c r="A55" s="107"/>
      <c r="B55" s="108"/>
      <c r="C55" s="108"/>
      <c r="D55" s="108"/>
      <c r="E55" s="108"/>
      <c r="F55" s="108"/>
      <c r="G55" s="108"/>
      <c r="H55" s="108"/>
      <c r="I55" s="108"/>
      <c r="J55" s="108"/>
      <c r="K55" s="108"/>
      <c r="L55" s="108"/>
      <c r="M55" s="108"/>
      <c r="N55" s="108"/>
      <c r="O55" s="108"/>
      <c r="P55" s="107"/>
    </row>
    <row r="56" spans="1:16" x14ac:dyDescent="0.2">
      <c r="A56" s="107"/>
      <c r="B56" s="108"/>
      <c r="C56" s="108"/>
      <c r="D56" s="108"/>
      <c r="E56" s="108"/>
      <c r="F56" s="108"/>
      <c r="G56" s="108"/>
      <c r="H56" s="108"/>
      <c r="I56" s="108"/>
      <c r="J56" s="108"/>
      <c r="K56" s="108"/>
      <c r="L56" s="108"/>
      <c r="M56" s="108"/>
      <c r="N56" s="108"/>
      <c r="O56" s="108"/>
      <c r="P56" s="107"/>
    </row>
    <row r="57" spans="1:16" x14ac:dyDescent="0.2">
      <c r="A57" s="107"/>
      <c r="B57" s="108"/>
      <c r="C57" s="108"/>
      <c r="D57" s="108"/>
      <c r="E57" s="108"/>
      <c r="F57" s="108"/>
      <c r="G57" s="108"/>
      <c r="H57" s="108"/>
      <c r="I57" s="108"/>
      <c r="J57" s="108"/>
      <c r="K57" s="108"/>
      <c r="L57" s="108"/>
      <c r="M57" s="108"/>
      <c r="N57" s="108"/>
      <c r="O57" s="108"/>
      <c r="P57" s="107"/>
    </row>
    <row r="58" spans="1:16" x14ac:dyDescent="0.2">
      <c r="A58" s="107"/>
      <c r="B58" s="108"/>
      <c r="C58" s="108"/>
      <c r="D58" s="108"/>
      <c r="E58" s="108"/>
      <c r="F58" s="108"/>
      <c r="G58" s="108"/>
      <c r="H58" s="108"/>
      <c r="I58" s="108"/>
      <c r="J58" s="108"/>
      <c r="K58" s="108"/>
      <c r="L58" s="108"/>
      <c r="M58" s="108"/>
      <c r="N58" s="108"/>
      <c r="O58" s="108"/>
      <c r="P58" s="107"/>
    </row>
    <row r="59" spans="1:16" x14ac:dyDescent="0.2">
      <c r="A59" s="107"/>
      <c r="B59" s="108"/>
      <c r="C59" s="108"/>
      <c r="D59" s="108"/>
      <c r="E59" s="108"/>
      <c r="F59" s="108"/>
      <c r="G59" s="108"/>
      <c r="H59" s="108"/>
      <c r="I59" s="108"/>
      <c r="J59" s="108"/>
      <c r="K59" s="108"/>
      <c r="L59" s="108"/>
      <c r="M59" s="108"/>
      <c r="N59" s="108"/>
      <c r="O59" s="108"/>
      <c r="P59" s="107"/>
    </row>
    <row r="60" spans="1:16" x14ac:dyDescent="0.2">
      <c r="A60" s="107"/>
      <c r="B60" s="108"/>
      <c r="C60" s="108"/>
      <c r="D60" s="108"/>
      <c r="E60" s="108"/>
      <c r="F60" s="108"/>
      <c r="G60" s="108"/>
      <c r="H60" s="108"/>
      <c r="I60" s="108"/>
      <c r="J60" s="108"/>
      <c r="K60" s="108"/>
      <c r="L60" s="108"/>
      <c r="M60" s="108"/>
      <c r="N60" s="108"/>
      <c r="O60" s="108"/>
      <c r="P60" s="107"/>
    </row>
    <row r="61" spans="1:16" x14ac:dyDescent="0.2">
      <c r="A61" s="107"/>
      <c r="B61" s="108"/>
      <c r="C61" s="108"/>
      <c r="D61" s="108"/>
      <c r="E61" s="108"/>
      <c r="F61" s="108"/>
      <c r="G61" s="108"/>
      <c r="H61" s="108"/>
      <c r="I61" s="108"/>
      <c r="J61" s="108"/>
      <c r="K61" s="108"/>
      <c r="L61" s="108"/>
      <c r="M61" s="108"/>
      <c r="N61" s="108"/>
      <c r="O61" s="108"/>
      <c r="P61" s="107"/>
    </row>
    <row r="62" spans="1:16" x14ac:dyDescent="0.2">
      <c r="A62" s="107"/>
      <c r="B62" s="108"/>
      <c r="C62" s="108"/>
      <c r="D62" s="108"/>
      <c r="E62" s="108"/>
      <c r="F62" s="108"/>
      <c r="G62" s="108"/>
      <c r="H62" s="108"/>
      <c r="I62" s="108"/>
      <c r="J62" s="108"/>
      <c r="K62" s="108"/>
      <c r="L62" s="108"/>
      <c r="M62" s="108"/>
      <c r="N62" s="108"/>
      <c r="O62" s="108"/>
      <c r="P62" s="107"/>
    </row>
    <row r="63" spans="1:16" x14ac:dyDescent="0.2">
      <c r="A63" s="107"/>
      <c r="B63" s="108"/>
      <c r="C63" s="108"/>
      <c r="D63" s="108"/>
      <c r="E63" s="108"/>
      <c r="F63" s="108"/>
      <c r="G63" s="108"/>
      <c r="H63" s="108"/>
      <c r="I63" s="108"/>
      <c r="J63" s="108"/>
      <c r="K63" s="108"/>
      <c r="L63" s="108"/>
      <c r="M63" s="108"/>
      <c r="N63" s="108"/>
      <c r="O63" s="108"/>
      <c r="P63" s="107"/>
    </row>
    <row r="64" spans="1:16" x14ac:dyDescent="0.2">
      <c r="A64" s="107"/>
      <c r="B64" s="108"/>
      <c r="C64" s="108"/>
      <c r="D64" s="108"/>
      <c r="E64" s="108"/>
      <c r="F64" s="108"/>
      <c r="G64" s="108"/>
      <c r="H64" s="108"/>
      <c r="I64" s="108"/>
      <c r="J64" s="108"/>
      <c r="K64" s="108"/>
      <c r="L64" s="108"/>
      <c r="M64" s="108"/>
      <c r="N64" s="108"/>
      <c r="O64" s="108"/>
      <c r="P64" s="107"/>
    </row>
    <row r="65" spans="1:16" x14ac:dyDescent="0.2">
      <c r="A65" s="107"/>
      <c r="B65" s="108"/>
      <c r="C65" s="108"/>
      <c r="D65" s="108"/>
      <c r="E65" s="108"/>
      <c r="F65" s="108"/>
      <c r="G65" s="108"/>
      <c r="H65" s="108"/>
      <c r="I65" s="108"/>
      <c r="J65" s="108"/>
      <c r="K65" s="108"/>
      <c r="L65" s="108"/>
      <c r="M65" s="108"/>
      <c r="N65" s="108"/>
      <c r="O65" s="108"/>
      <c r="P65" s="107"/>
    </row>
    <row r="66" spans="1:16" x14ac:dyDescent="0.2">
      <c r="A66" s="107"/>
      <c r="B66" s="108"/>
      <c r="C66" s="108"/>
      <c r="D66" s="108"/>
      <c r="E66" s="108"/>
      <c r="F66" s="108"/>
      <c r="G66" s="108"/>
      <c r="H66" s="108"/>
      <c r="I66" s="108"/>
      <c r="J66" s="108"/>
      <c r="K66" s="108"/>
      <c r="L66" s="108"/>
      <c r="M66" s="108"/>
      <c r="N66" s="108"/>
      <c r="O66" s="108"/>
      <c r="P66" s="107"/>
    </row>
    <row r="67" spans="1:16" x14ac:dyDescent="0.2">
      <c r="A67" s="107"/>
      <c r="B67" s="108"/>
      <c r="C67" s="108"/>
      <c r="D67" s="108"/>
      <c r="E67" s="108"/>
      <c r="F67" s="108"/>
      <c r="G67" s="108"/>
      <c r="H67" s="108"/>
      <c r="I67" s="108"/>
      <c r="J67" s="108"/>
      <c r="K67" s="108"/>
      <c r="L67" s="108"/>
      <c r="M67" s="108"/>
      <c r="N67" s="108"/>
      <c r="O67" s="108"/>
      <c r="P67" s="107"/>
    </row>
    <row r="68" spans="1:16" ht="12.1" customHeight="1" x14ac:dyDescent="0.2">
      <c r="A68" s="107"/>
      <c r="B68" s="108"/>
      <c r="C68" s="108"/>
      <c r="D68" s="108"/>
      <c r="E68" s="108"/>
      <c r="F68" s="108"/>
      <c r="G68" s="108"/>
      <c r="H68" s="108"/>
      <c r="I68" s="108"/>
      <c r="J68" s="108"/>
      <c r="K68" s="108"/>
      <c r="L68" s="108"/>
      <c r="M68" s="108"/>
      <c r="N68" s="108"/>
      <c r="O68" s="108"/>
      <c r="P68" s="107"/>
    </row>
    <row r="69" spans="1:16" ht="12.75" customHeight="1" x14ac:dyDescent="0.2">
      <c r="A69" s="107"/>
      <c r="B69" s="109"/>
      <c r="C69" s="109"/>
      <c r="D69" s="109"/>
      <c r="E69" s="109"/>
      <c r="F69" s="109"/>
      <c r="G69" s="109"/>
      <c r="H69" s="109"/>
      <c r="I69" s="109"/>
      <c r="J69" s="109"/>
      <c r="K69" s="109"/>
      <c r="L69" s="10"/>
      <c r="M69" s="248" t="s">
        <v>169</v>
      </c>
      <c r="N69" s="249"/>
      <c r="O69" s="108"/>
      <c r="P69" s="107"/>
    </row>
    <row r="70" spans="1:16" x14ac:dyDescent="0.2">
      <c r="A70" s="107"/>
      <c r="B70" s="109"/>
      <c r="C70" s="109"/>
      <c r="D70" s="109"/>
      <c r="E70" s="109"/>
      <c r="F70" s="109"/>
      <c r="G70" s="109"/>
      <c r="H70" s="109"/>
      <c r="I70" s="109"/>
      <c r="J70" s="109"/>
      <c r="K70" s="109"/>
      <c r="L70" s="10"/>
      <c r="M70" s="250" t="s">
        <v>152</v>
      </c>
      <c r="N70" s="251"/>
      <c r="O70" s="108"/>
      <c r="P70" s="107"/>
    </row>
    <row r="71" spans="1:16" x14ac:dyDescent="0.2">
      <c r="A71" s="107"/>
      <c r="B71" s="109"/>
      <c r="C71" s="109"/>
      <c r="D71" s="109"/>
      <c r="E71" s="109"/>
      <c r="F71" s="109"/>
      <c r="G71" s="109"/>
      <c r="H71" s="109"/>
      <c r="I71" s="109"/>
      <c r="J71" s="109"/>
      <c r="K71" s="109"/>
      <c r="L71" s="10"/>
      <c r="M71" s="252">
        <v>44592</v>
      </c>
      <c r="N71" s="251"/>
      <c r="O71" s="108"/>
      <c r="P71" s="107"/>
    </row>
    <row r="72" spans="1:16" x14ac:dyDescent="0.2">
      <c r="A72" s="107"/>
      <c r="B72" s="109"/>
      <c r="C72" s="109"/>
      <c r="D72" s="109"/>
      <c r="E72" s="109"/>
      <c r="F72" s="109"/>
      <c r="G72" s="109"/>
      <c r="H72" s="109"/>
      <c r="I72" s="109"/>
      <c r="J72" s="109"/>
      <c r="K72" s="109"/>
      <c r="L72" s="10"/>
      <c r="M72" s="253" t="s">
        <v>154</v>
      </c>
      <c r="N72" s="254"/>
      <c r="O72" s="108"/>
      <c r="P72" s="107"/>
    </row>
    <row r="73" spans="1:16" ht="5.95" customHeight="1" x14ac:dyDescent="0.2">
      <c r="A73" s="107"/>
      <c r="B73" s="109"/>
      <c r="C73" s="109"/>
      <c r="D73" s="109"/>
      <c r="E73" s="109"/>
      <c r="F73" s="109"/>
      <c r="G73" s="109"/>
      <c r="H73" s="109"/>
      <c r="I73" s="109"/>
      <c r="J73" s="109"/>
      <c r="K73" s="109"/>
      <c r="L73" s="108"/>
      <c r="M73" s="108"/>
      <c r="N73" s="108"/>
      <c r="O73" s="108"/>
      <c r="P73" s="107"/>
    </row>
    <row r="74" spans="1:16" x14ac:dyDescent="0.2">
      <c r="A74" s="107"/>
      <c r="B74" s="107"/>
      <c r="C74" s="107"/>
      <c r="D74" s="107"/>
      <c r="E74" s="107"/>
      <c r="F74" s="107"/>
      <c r="G74" s="107"/>
      <c r="H74" s="107"/>
      <c r="I74" s="107"/>
      <c r="J74" s="107"/>
      <c r="K74" s="107"/>
      <c r="L74" s="107"/>
      <c r="M74" s="107"/>
      <c r="N74" s="107"/>
      <c r="O74" s="107"/>
      <c r="P74" s="107"/>
    </row>
    <row r="75" spans="1:16" x14ac:dyDescent="0.2">
      <c r="A75" s="107"/>
      <c r="B75" s="107"/>
      <c r="C75" s="107"/>
      <c r="D75" s="107"/>
      <c r="E75" s="107"/>
      <c r="F75" s="107"/>
      <c r="G75" s="107"/>
      <c r="H75" s="107"/>
      <c r="I75" s="107"/>
      <c r="J75" s="107"/>
      <c r="K75" s="107"/>
      <c r="L75" s="107"/>
      <c r="O75" s="107"/>
    </row>
    <row r="76" spans="1:16" x14ac:dyDescent="0.2">
      <c r="A76" s="107"/>
      <c r="B76" s="107"/>
      <c r="C76" s="107"/>
      <c r="D76" s="107"/>
      <c r="E76" s="107"/>
      <c r="F76" s="107"/>
      <c r="G76" s="107"/>
      <c r="H76" s="107"/>
      <c r="I76" s="107"/>
      <c r="J76" s="107"/>
      <c r="K76" s="107"/>
      <c r="L76" s="107"/>
      <c r="O76" s="107"/>
    </row>
    <row r="77" spans="1:16" x14ac:dyDescent="0.2">
      <c r="A77" s="107"/>
      <c r="B77" s="107"/>
      <c r="C77" s="107"/>
      <c r="D77" s="107"/>
      <c r="E77" s="107"/>
      <c r="F77" s="107"/>
      <c r="G77" s="107"/>
      <c r="H77" s="107"/>
      <c r="I77" s="107"/>
      <c r="J77" s="107"/>
      <c r="K77" s="107"/>
      <c r="L77" s="107"/>
      <c r="O77" s="107"/>
    </row>
    <row r="78" spans="1:16" x14ac:dyDescent="0.2">
      <c r="A78" s="107"/>
      <c r="B78" s="107"/>
      <c r="C78" s="107"/>
      <c r="D78" s="107"/>
      <c r="E78" s="107"/>
      <c r="F78" s="107"/>
      <c r="G78" s="107"/>
      <c r="H78" s="107"/>
      <c r="I78" s="107"/>
      <c r="J78" s="107"/>
      <c r="K78" s="107"/>
      <c r="L78" s="107"/>
      <c r="O78" s="107"/>
    </row>
    <row r="79" spans="1:16" x14ac:dyDescent="0.2">
      <c r="A79" s="107"/>
      <c r="B79" s="107"/>
      <c r="C79" s="107"/>
      <c r="D79" s="107"/>
      <c r="E79" s="107"/>
      <c r="F79" s="107"/>
      <c r="G79" s="107"/>
      <c r="H79" s="107"/>
      <c r="I79" s="107"/>
      <c r="J79" s="107"/>
      <c r="K79" s="107"/>
      <c r="L79" s="107"/>
      <c r="M79" s="107"/>
      <c r="N79" s="107"/>
      <c r="O79" s="107"/>
    </row>
    <row r="80" spans="1:16" x14ac:dyDescent="0.2">
      <c r="A80" s="107"/>
      <c r="B80" s="107"/>
      <c r="C80" s="107"/>
      <c r="D80" s="107"/>
      <c r="E80" s="107"/>
      <c r="F80" s="107"/>
      <c r="G80" s="107"/>
      <c r="H80" s="107"/>
      <c r="I80" s="107"/>
      <c r="J80" s="107"/>
      <c r="K80" s="107"/>
      <c r="L80" s="107"/>
      <c r="M80" s="107"/>
      <c r="N80" s="107"/>
      <c r="O80" s="107"/>
    </row>
    <row r="81" spans="1:15" x14ac:dyDescent="0.2">
      <c r="A81" s="107"/>
      <c r="B81" s="107"/>
      <c r="C81" s="107"/>
      <c r="D81" s="107"/>
      <c r="E81" s="107"/>
      <c r="F81" s="107"/>
      <c r="G81" s="107"/>
      <c r="H81" s="107"/>
      <c r="I81" s="107"/>
      <c r="J81" s="107"/>
      <c r="K81" s="107"/>
      <c r="L81" s="107"/>
      <c r="M81" s="107"/>
      <c r="N81" s="107"/>
      <c r="O81" s="107"/>
    </row>
    <row r="82" spans="1:15" x14ac:dyDescent="0.2">
      <c r="A82" s="107"/>
      <c r="B82" s="107"/>
      <c r="C82" s="107"/>
      <c r="D82" s="107"/>
      <c r="E82" s="107"/>
      <c r="F82" s="107"/>
      <c r="G82" s="107"/>
      <c r="H82" s="107"/>
      <c r="I82" s="107"/>
      <c r="J82" s="107"/>
      <c r="K82" s="107"/>
      <c r="L82" s="107"/>
      <c r="M82" s="107"/>
      <c r="N82" s="107"/>
      <c r="O82" s="107"/>
    </row>
    <row r="83" spans="1:15" x14ac:dyDescent="0.2">
      <c r="A83" s="107"/>
      <c r="B83" s="107"/>
      <c r="C83" s="107"/>
      <c r="D83" s="107"/>
      <c r="E83" s="107"/>
      <c r="F83" s="107"/>
      <c r="G83" s="107"/>
      <c r="H83" s="107"/>
      <c r="I83" s="107"/>
      <c r="J83" s="107"/>
      <c r="K83" s="107"/>
      <c r="L83" s="107"/>
      <c r="M83" s="107"/>
      <c r="N83" s="107"/>
      <c r="O83" s="107"/>
    </row>
    <row r="84" spans="1:15" x14ac:dyDescent="0.2">
      <c r="A84" s="107"/>
      <c r="B84" s="107"/>
      <c r="C84" s="107"/>
      <c r="D84" s="107"/>
      <c r="E84" s="107"/>
      <c r="F84" s="107"/>
      <c r="G84" s="107"/>
      <c r="H84" s="107"/>
      <c r="I84" s="107"/>
      <c r="J84" s="107"/>
      <c r="K84" s="107"/>
      <c r="L84" s="107"/>
      <c r="M84" s="107"/>
      <c r="N84" s="107"/>
      <c r="O84" s="107"/>
    </row>
    <row r="85" spans="1:15" x14ac:dyDescent="0.2">
      <c r="A85" s="107"/>
      <c r="B85" s="107"/>
      <c r="C85" s="107"/>
      <c r="D85" s="107"/>
      <c r="E85" s="107"/>
      <c r="F85" s="107"/>
      <c r="G85" s="107"/>
      <c r="H85" s="107"/>
      <c r="I85" s="107"/>
      <c r="J85" s="107"/>
      <c r="K85" s="107"/>
      <c r="L85" s="107"/>
      <c r="M85" s="107"/>
      <c r="N85" s="107"/>
      <c r="O85" s="107"/>
    </row>
    <row r="86" spans="1:15" x14ac:dyDescent="0.2">
      <c r="A86" s="107"/>
      <c r="B86" s="107"/>
      <c r="C86" s="107"/>
      <c r="D86" s="107"/>
      <c r="E86" s="107"/>
      <c r="F86" s="107"/>
      <c r="G86" s="107"/>
      <c r="H86" s="107"/>
      <c r="I86" s="107"/>
      <c r="J86" s="107"/>
      <c r="K86" s="107"/>
      <c r="L86" s="107"/>
      <c r="M86" s="107"/>
      <c r="N86" s="107"/>
      <c r="O86" s="107"/>
    </row>
    <row r="87" spans="1:15" x14ac:dyDescent="0.2">
      <c r="A87" s="107"/>
      <c r="B87" s="107"/>
      <c r="C87" s="107"/>
      <c r="D87" s="107"/>
      <c r="E87" s="107"/>
      <c r="F87" s="107"/>
      <c r="G87" s="107"/>
      <c r="H87" s="107"/>
      <c r="I87" s="107"/>
      <c r="J87" s="107"/>
      <c r="K87" s="107"/>
      <c r="L87" s="107"/>
      <c r="M87" s="107"/>
      <c r="N87" s="107"/>
      <c r="O87" s="107"/>
    </row>
    <row r="88" spans="1:15" x14ac:dyDescent="0.2">
      <c r="A88" s="107"/>
      <c r="B88" s="107"/>
      <c r="C88" s="107"/>
      <c r="D88" s="107"/>
      <c r="E88" s="107"/>
      <c r="F88" s="107"/>
      <c r="G88" s="107"/>
      <c r="H88" s="107"/>
      <c r="I88" s="107"/>
      <c r="J88" s="107"/>
      <c r="K88" s="107"/>
      <c r="L88" s="107"/>
      <c r="M88" s="107"/>
      <c r="N88" s="107"/>
      <c r="O88" s="107"/>
    </row>
    <row r="89" spans="1:15" x14ac:dyDescent="0.2">
      <c r="A89" s="107"/>
      <c r="B89" s="107"/>
      <c r="C89" s="107"/>
      <c r="D89" s="107"/>
      <c r="E89" s="107"/>
      <c r="F89" s="107"/>
      <c r="G89" s="107"/>
      <c r="H89" s="107"/>
      <c r="I89" s="107"/>
      <c r="J89" s="107"/>
      <c r="K89" s="107"/>
      <c r="L89" s="107"/>
      <c r="M89" s="107"/>
      <c r="N89" s="107"/>
      <c r="O89" s="107"/>
    </row>
    <row r="90" spans="1:15" x14ac:dyDescent="0.2">
      <c r="A90" s="107"/>
      <c r="B90" s="107"/>
      <c r="C90" s="107"/>
      <c r="D90" s="107"/>
      <c r="E90" s="107"/>
      <c r="F90" s="107"/>
      <c r="G90" s="107"/>
      <c r="H90" s="107"/>
      <c r="I90" s="107"/>
      <c r="J90" s="107"/>
      <c r="K90" s="107"/>
      <c r="L90" s="107"/>
      <c r="M90" s="107"/>
      <c r="N90" s="107"/>
      <c r="O90" s="107"/>
    </row>
    <row r="91" spans="1:15" x14ac:dyDescent="0.2">
      <c r="A91" s="107"/>
      <c r="B91" s="107"/>
      <c r="C91" s="107"/>
      <c r="D91" s="107"/>
      <c r="E91" s="107"/>
      <c r="F91" s="107"/>
      <c r="G91" s="107"/>
      <c r="H91" s="107"/>
      <c r="I91" s="107"/>
      <c r="J91" s="107"/>
      <c r="K91" s="107"/>
      <c r="L91" s="107"/>
      <c r="M91" s="107"/>
      <c r="N91" s="107"/>
      <c r="O91" s="107"/>
    </row>
    <row r="92" spans="1:15" x14ac:dyDescent="0.2">
      <c r="A92" s="107"/>
      <c r="B92" s="107"/>
      <c r="C92" s="107"/>
      <c r="D92" s="107"/>
      <c r="E92" s="107"/>
      <c r="F92" s="107"/>
      <c r="G92" s="107"/>
      <c r="H92" s="107"/>
      <c r="I92" s="107"/>
      <c r="J92" s="107"/>
      <c r="K92" s="107"/>
      <c r="L92" s="107"/>
      <c r="M92" s="107"/>
      <c r="N92" s="107"/>
      <c r="O92" s="107"/>
    </row>
    <row r="93" spans="1:15" x14ac:dyDescent="0.2">
      <c r="A93" s="107"/>
      <c r="B93" s="107"/>
      <c r="C93" s="107"/>
      <c r="D93" s="107"/>
      <c r="E93" s="107"/>
      <c r="F93" s="107"/>
      <c r="G93" s="107"/>
      <c r="H93" s="107"/>
      <c r="I93" s="107"/>
      <c r="J93" s="107"/>
      <c r="K93" s="107"/>
      <c r="L93" s="107"/>
      <c r="M93" s="107"/>
      <c r="N93" s="107"/>
      <c r="O93" s="107"/>
    </row>
    <row r="94" spans="1:15" x14ac:dyDescent="0.2">
      <c r="A94" s="107"/>
      <c r="B94" s="107"/>
      <c r="C94" s="107"/>
      <c r="D94" s="107"/>
      <c r="E94" s="107"/>
      <c r="F94" s="107"/>
      <c r="G94" s="107"/>
      <c r="H94" s="107"/>
      <c r="I94" s="107"/>
      <c r="J94" s="107"/>
      <c r="K94" s="107"/>
      <c r="L94" s="107"/>
      <c r="M94" s="107"/>
      <c r="N94" s="107"/>
      <c r="O94" s="107"/>
    </row>
    <row r="95" spans="1:15" x14ac:dyDescent="0.2">
      <c r="A95" s="107"/>
      <c r="B95" s="107"/>
      <c r="C95" s="107"/>
      <c r="D95" s="107"/>
      <c r="E95" s="107"/>
      <c r="F95" s="107"/>
      <c r="G95" s="107"/>
      <c r="H95" s="107"/>
      <c r="I95" s="107"/>
      <c r="J95" s="107"/>
      <c r="K95" s="107"/>
      <c r="L95" s="107"/>
      <c r="M95" s="107"/>
      <c r="N95" s="107"/>
      <c r="O95" s="107"/>
    </row>
    <row r="96" spans="1:15" x14ac:dyDescent="0.2">
      <c r="A96" s="107"/>
      <c r="B96" s="107"/>
      <c r="C96" s="107"/>
      <c r="D96" s="107"/>
      <c r="E96" s="107"/>
      <c r="F96" s="107"/>
      <c r="G96" s="107"/>
      <c r="H96" s="107"/>
      <c r="I96" s="107"/>
      <c r="J96" s="107"/>
      <c r="K96" s="107"/>
      <c r="L96" s="107"/>
      <c r="M96" s="107"/>
      <c r="N96" s="107"/>
      <c r="O96" s="107"/>
    </row>
    <row r="97" spans="1:15" x14ac:dyDescent="0.2">
      <c r="A97" s="107"/>
      <c r="B97" s="107"/>
      <c r="C97" s="107"/>
      <c r="D97" s="107"/>
      <c r="E97" s="107"/>
      <c r="F97" s="107"/>
      <c r="G97" s="107"/>
      <c r="H97" s="107"/>
      <c r="I97" s="107"/>
      <c r="J97" s="107"/>
      <c r="K97" s="107"/>
      <c r="L97" s="107"/>
      <c r="M97" s="107"/>
      <c r="N97" s="107"/>
      <c r="O97" s="107"/>
    </row>
    <row r="98" spans="1:15" x14ac:dyDescent="0.2">
      <c r="A98" s="107"/>
      <c r="B98" s="107"/>
      <c r="C98" s="107"/>
      <c r="D98" s="107"/>
      <c r="E98" s="107"/>
      <c r="F98" s="107"/>
      <c r="G98" s="107"/>
      <c r="H98" s="107"/>
      <c r="I98" s="107"/>
      <c r="J98" s="107"/>
      <c r="K98" s="107"/>
      <c r="L98" s="107"/>
      <c r="M98" s="107"/>
      <c r="N98" s="107"/>
      <c r="O98" s="107"/>
    </row>
    <row r="99" spans="1:15" x14ac:dyDescent="0.2">
      <c r="A99" s="107"/>
      <c r="B99" s="107"/>
      <c r="C99" s="107"/>
      <c r="D99" s="107"/>
      <c r="E99" s="107"/>
      <c r="F99" s="107"/>
      <c r="G99" s="107"/>
      <c r="H99" s="107"/>
      <c r="I99" s="107"/>
      <c r="J99" s="107"/>
      <c r="K99" s="107"/>
      <c r="L99" s="107"/>
      <c r="M99" s="107"/>
      <c r="N99" s="107"/>
      <c r="O99" s="107"/>
    </row>
    <row r="100" spans="1:15" x14ac:dyDescent="0.2">
      <c r="A100" s="107"/>
      <c r="B100" s="107"/>
      <c r="C100" s="107"/>
      <c r="D100" s="107"/>
      <c r="E100" s="107"/>
      <c r="F100" s="107"/>
      <c r="G100" s="107"/>
      <c r="H100" s="107"/>
      <c r="I100" s="107"/>
      <c r="J100" s="107"/>
      <c r="K100" s="107"/>
      <c r="L100" s="107"/>
      <c r="M100" s="107"/>
      <c r="N100" s="107"/>
      <c r="O100" s="107"/>
    </row>
    <row r="101" spans="1:15" x14ac:dyDescent="0.2">
      <c r="A101" s="107"/>
      <c r="B101" s="107"/>
      <c r="C101" s="107"/>
      <c r="D101" s="107"/>
      <c r="E101" s="107"/>
      <c r="F101" s="107"/>
      <c r="G101" s="107"/>
      <c r="H101" s="107"/>
      <c r="I101" s="107"/>
      <c r="J101" s="107"/>
      <c r="K101" s="107"/>
      <c r="L101" s="107"/>
      <c r="M101" s="107"/>
      <c r="N101" s="107"/>
      <c r="O101" s="107"/>
    </row>
    <row r="102" spans="1:15" x14ac:dyDescent="0.2">
      <c r="A102" s="107"/>
      <c r="B102" s="107"/>
      <c r="C102" s="107"/>
      <c r="D102" s="107"/>
      <c r="E102" s="107"/>
      <c r="F102" s="107"/>
      <c r="G102" s="107"/>
      <c r="H102" s="107"/>
      <c r="I102" s="107"/>
      <c r="J102" s="107"/>
      <c r="K102" s="107"/>
      <c r="L102" s="107"/>
      <c r="M102" s="107"/>
      <c r="N102" s="107"/>
      <c r="O102" s="107"/>
    </row>
    <row r="103" spans="1:15" x14ac:dyDescent="0.2">
      <c r="A103" s="107"/>
      <c r="B103" s="107"/>
      <c r="C103" s="107"/>
      <c r="D103" s="107"/>
      <c r="E103" s="107"/>
      <c r="F103" s="107"/>
      <c r="G103" s="107"/>
      <c r="H103" s="107"/>
      <c r="I103" s="107"/>
      <c r="J103" s="107"/>
      <c r="K103" s="107"/>
      <c r="L103" s="107"/>
      <c r="M103" s="107"/>
      <c r="N103" s="107"/>
      <c r="O103" s="107"/>
    </row>
    <row r="104" spans="1:15" x14ac:dyDescent="0.2">
      <c r="A104" s="107"/>
      <c r="B104" s="107"/>
      <c r="C104" s="107"/>
      <c r="D104" s="107"/>
      <c r="E104" s="107"/>
      <c r="F104" s="107"/>
      <c r="G104" s="107"/>
      <c r="H104" s="107"/>
      <c r="I104" s="107"/>
      <c r="J104" s="107"/>
      <c r="K104" s="107"/>
      <c r="L104" s="107"/>
      <c r="M104" s="107"/>
      <c r="N104" s="107"/>
      <c r="O104" s="107"/>
    </row>
    <row r="105" spans="1:15" x14ac:dyDescent="0.2">
      <c r="A105" s="107"/>
      <c r="B105" s="107"/>
      <c r="C105" s="107"/>
      <c r="D105" s="107"/>
      <c r="E105" s="107"/>
      <c r="F105" s="107"/>
      <c r="G105" s="107"/>
      <c r="H105" s="107"/>
      <c r="I105" s="107"/>
      <c r="J105" s="107"/>
      <c r="K105" s="107"/>
      <c r="L105" s="107"/>
      <c r="M105" s="107"/>
      <c r="N105" s="107"/>
      <c r="O105" s="107"/>
    </row>
    <row r="106" spans="1:15" x14ac:dyDescent="0.2">
      <c r="A106" s="107"/>
      <c r="B106" s="107"/>
      <c r="C106" s="107"/>
      <c r="D106" s="107"/>
      <c r="E106" s="107"/>
      <c r="F106" s="107"/>
      <c r="G106" s="107"/>
      <c r="H106" s="107"/>
      <c r="I106" s="107"/>
      <c r="J106" s="107"/>
      <c r="K106" s="107"/>
      <c r="L106" s="107"/>
      <c r="M106" s="107"/>
      <c r="N106" s="107"/>
      <c r="O106" s="107"/>
    </row>
    <row r="107" spans="1:15" x14ac:dyDescent="0.2">
      <c r="A107" s="107"/>
      <c r="B107" s="107"/>
      <c r="C107" s="107"/>
      <c r="D107" s="107"/>
      <c r="E107" s="107"/>
      <c r="F107" s="107"/>
      <c r="G107" s="107"/>
      <c r="H107" s="107"/>
      <c r="I107" s="107"/>
      <c r="J107" s="107"/>
      <c r="K107" s="107"/>
      <c r="L107" s="107"/>
      <c r="M107" s="107"/>
      <c r="N107" s="107"/>
      <c r="O107" s="107"/>
    </row>
    <row r="108" spans="1:15" x14ac:dyDescent="0.2">
      <c r="A108" s="107"/>
      <c r="B108" s="107"/>
      <c r="C108" s="107"/>
      <c r="D108" s="107"/>
      <c r="E108" s="107"/>
      <c r="F108" s="107"/>
      <c r="G108" s="107"/>
      <c r="H108" s="107"/>
      <c r="I108" s="107"/>
      <c r="J108" s="107"/>
      <c r="K108" s="107"/>
      <c r="L108" s="107"/>
      <c r="M108" s="107"/>
      <c r="N108" s="107"/>
      <c r="O108" s="107"/>
    </row>
    <row r="109" spans="1:15" x14ac:dyDescent="0.2">
      <c r="A109" s="107"/>
      <c r="B109" s="107"/>
      <c r="C109" s="107"/>
      <c r="D109" s="107"/>
      <c r="E109" s="107"/>
      <c r="F109" s="107"/>
      <c r="G109" s="107"/>
      <c r="H109" s="107"/>
      <c r="I109" s="107"/>
      <c r="J109" s="107"/>
      <c r="K109" s="107"/>
      <c r="L109" s="107"/>
      <c r="M109" s="107"/>
      <c r="N109" s="107"/>
      <c r="O109" s="107"/>
    </row>
    <row r="110" spans="1:15" x14ac:dyDescent="0.2">
      <c r="A110" s="107"/>
      <c r="B110" s="107"/>
      <c r="C110" s="107"/>
      <c r="D110" s="107"/>
      <c r="E110" s="107"/>
      <c r="F110" s="107"/>
      <c r="G110" s="107"/>
      <c r="H110" s="107"/>
      <c r="I110" s="107"/>
      <c r="J110" s="107"/>
      <c r="K110" s="107"/>
      <c r="L110" s="107"/>
      <c r="M110" s="107"/>
      <c r="N110" s="107"/>
      <c r="O110" s="107"/>
    </row>
    <row r="111" spans="1:15" x14ac:dyDescent="0.2">
      <c r="A111" s="107"/>
      <c r="B111" s="107"/>
      <c r="C111" s="107"/>
      <c r="D111" s="107"/>
      <c r="E111" s="107"/>
      <c r="F111" s="107"/>
      <c r="G111" s="107"/>
      <c r="H111" s="107"/>
      <c r="I111" s="107"/>
      <c r="J111" s="107"/>
      <c r="K111" s="107"/>
      <c r="L111" s="107"/>
      <c r="M111" s="107"/>
      <c r="N111" s="107"/>
      <c r="O111" s="107"/>
    </row>
    <row r="112" spans="1:15" x14ac:dyDescent="0.2">
      <c r="A112" s="107"/>
      <c r="B112" s="107"/>
      <c r="C112" s="107"/>
      <c r="D112" s="107"/>
      <c r="E112" s="107"/>
      <c r="F112" s="107"/>
      <c r="G112" s="107"/>
      <c r="H112" s="107"/>
      <c r="I112" s="107"/>
      <c r="J112" s="107"/>
      <c r="K112" s="107"/>
      <c r="L112" s="107"/>
      <c r="M112" s="107"/>
      <c r="N112" s="107"/>
      <c r="O112" s="107"/>
    </row>
    <row r="113" spans="1:15" x14ac:dyDescent="0.2">
      <c r="A113" s="107"/>
      <c r="B113" s="107"/>
      <c r="C113" s="107"/>
      <c r="D113" s="107"/>
      <c r="E113" s="107"/>
      <c r="F113" s="107"/>
      <c r="G113" s="107"/>
      <c r="H113" s="107"/>
      <c r="I113" s="107"/>
      <c r="J113" s="107"/>
      <c r="K113" s="107"/>
      <c r="L113" s="107"/>
      <c r="M113" s="107"/>
      <c r="N113" s="107"/>
      <c r="O113" s="107"/>
    </row>
    <row r="114" spans="1:15" x14ac:dyDescent="0.2">
      <c r="A114" s="107"/>
      <c r="B114" s="107"/>
      <c r="C114" s="107"/>
      <c r="D114" s="107"/>
      <c r="E114" s="107"/>
      <c r="F114" s="107"/>
      <c r="G114" s="107"/>
      <c r="H114" s="107"/>
      <c r="I114" s="107"/>
      <c r="J114" s="107"/>
      <c r="K114" s="107"/>
      <c r="L114" s="107"/>
      <c r="M114" s="107"/>
      <c r="N114" s="107"/>
      <c r="O114" s="107"/>
    </row>
    <row r="115" spans="1:15" x14ac:dyDescent="0.2">
      <c r="A115" s="107"/>
      <c r="B115" s="107"/>
      <c r="C115" s="107"/>
      <c r="D115" s="107"/>
      <c r="E115" s="107"/>
      <c r="F115" s="107"/>
      <c r="G115" s="107"/>
      <c r="H115" s="107"/>
      <c r="I115" s="107"/>
      <c r="J115" s="107"/>
      <c r="K115" s="107"/>
      <c r="L115" s="107"/>
      <c r="M115" s="107"/>
      <c r="N115" s="107"/>
      <c r="O115" s="107"/>
    </row>
    <row r="116" spans="1:15" x14ac:dyDescent="0.2">
      <c r="A116" s="107"/>
      <c r="B116" s="107"/>
      <c r="C116" s="107"/>
      <c r="D116" s="107"/>
      <c r="E116" s="107"/>
      <c r="F116" s="107"/>
      <c r="G116" s="107"/>
      <c r="H116" s="107"/>
      <c r="I116" s="107"/>
      <c r="J116" s="107"/>
      <c r="K116" s="107"/>
      <c r="L116" s="107"/>
      <c r="M116" s="107"/>
      <c r="N116" s="107"/>
      <c r="O116" s="107"/>
    </row>
    <row r="117" spans="1:15" x14ac:dyDescent="0.2">
      <c r="A117" s="107"/>
      <c r="B117" s="107"/>
      <c r="C117" s="107"/>
      <c r="D117" s="107"/>
      <c r="E117" s="107"/>
      <c r="F117" s="107"/>
      <c r="G117" s="107"/>
      <c r="H117" s="107"/>
      <c r="I117" s="107"/>
      <c r="J117" s="107"/>
      <c r="K117" s="107"/>
      <c r="L117" s="107"/>
      <c r="M117" s="107"/>
      <c r="N117" s="107"/>
      <c r="O117" s="107"/>
    </row>
    <row r="118" spans="1:15" x14ac:dyDescent="0.2">
      <c r="A118" s="107"/>
      <c r="B118" s="107"/>
      <c r="C118" s="107"/>
      <c r="D118" s="107"/>
      <c r="E118" s="107"/>
      <c r="F118" s="107"/>
      <c r="G118" s="107"/>
      <c r="H118" s="107"/>
      <c r="I118" s="107"/>
      <c r="J118" s="107"/>
      <c r="K118" s="107"/>
      <c r="L118" s="107"/>
      <c r="M118" s="107"/>
      <c r="N118" s="107"/>
      <c r="O118" s="107"/>
    </row>
    <row r="119" spans="1:15" x14ac:dyDescent="0.2">
      <c r="A119" s="107"/>
      <c r="B119" s="107"/>
      <c r="C119" s="107"/>
      <c r="D119" s="107"/>
      <c r="E119" s="107"/>
      <c r="F119" s="107"/>
      <c r="G119" s="107"/>
      <c r="H119" s="107"/>
      <c r="I119" s="107"/>
      <c r="J119" s="107"/>
      <c r="K119" s="107"/>
      <c r="L119" s="107"/>
      <c r="M119" s="107"/>
      <c r="N119" s="107"/>
      <c r="O119" s="107"/>
    </row>
    <row r="120" spans="1:15" x14ac:dyDescent="0.2">
      <c r="A120" s="107"/>
      <c r="B120" s="107"/>
      <c r="C120" s="107"/>
      <c r="D120" s="107"/>
      <c r="E120" s="107"/>
      <c r="F120" s="107"/>
      <c r="G120" s="107"/>
      <c r="H120" s="107"/>
      <c r="I120" s="107"/>
      <c r="J120" s="107"/>
      <c r="K120" s="107"/>
      <c r="L120" s="107"/>
      <c r="M120" s="107"/>
      <c r="N120" s="107"/>
      <c r="O120" s="107"/>
    </row>
    <row r="121" spans="1:15" x14ac:dyDescent="0.2">
      <c r="A121" s="107"/>
      <c r="B121" s="107"/>
      <c r="C121" s="107"/>
      <c r="D121" s="107"/>
      <c r="E121" s="107"/>
      <c r="F121" s="107"/>
      <c r="G121" s="107"/>
      <c r="H121" s="107"/>
      <c r="I121" s="107"/>
      <c r="J121" s="107"/>
      <c r="K121" s="107"/>
      <c r="L121" s="107"/>
      <c r="M121" s="107"/>
      <c r="N121" s="107"/>
      <c r="O121" s="107"/>
    </row>
    <row r="122" spans="1:15" x14ac:dyDescent="0.2">
      <c r="A122" s="107"/>
      <c r="B122" s="107"/>
      <c r="C122" s="107"/>
      <c r="D122" s="107"/>
      <c r="E122" s="107"/>
      <c r="F122" s="107"/>
      <c r="G122" s="107"/>
      <c r="H122" s="107"/>
      <c r="I122" s="107"/>
      <c r="J122" s="107"/>
      <c r="K122" s="107"/>
      <c r="L122" s="107"/>
      <c r="M122" s="107"/>
      <c r="N122" s="107"/>
      <c r="O122" s="107"/>
    </row>
    <row r="123" spans="1:15" x14ac:dyDescent="0.2">
      <c r="A123" s="107"/>
      <c r="B123" s="107"/>
      <c r="C123" s="107"/>
      <c r="D123" s="107"/>
      <c r="E123" s="107"/>
      <c r="F123" s="107"/>
      <c r="G123" s="107"/>
      <c r="H123" s="107"/>
      <c r="I123" s="107"/>
      <c r="J123" s="107"/>
      <c r="K123" s="107"/>
      <c r="L123" s="107"/>
      <c r="M123" s="107"/>
      <c r="N123" s="107"/>
      <c r="O123" s="107"/>
    </row>
    <row r="124" spans="1:15" x14ac:dyDescent="0.2">
      <c r="A124" s="107"/>
      <c r="B124" s="107"/>
      <c r="C124" s="107"/>
      <c r="D124" s="107"/>
      <c r="E124" s="107"/>
      <c r="F124" s="107"/>
      <c r="G124" s="107"/>
      <c r="H124" s="107"/>
      <c r="I124" s="107"/>
      <c r="J124" s="107"/>
      <c r="K124" s="107"/>
      <c r="L124" s="107"/>
      <c r="M124" s="107"/>
      <c r="N124" s="107"/>
      <c r="O124" s="107"/>
    </row>
    <row r="125" spans="1:15" x14ac:dyDescent="0.2">
      <c r="A125" s="107"/>
      <c r="B125" s="107"/>
      <c r="C125" s="107"/>
      <c r="D125" s="107"/>
      <c r="E125" s="107"/>
      <c r="F125" s="107"/>
      <c r="G125" s="107"/>
      <c r="H125" s="107"/>
      <c r="I125" s="107"/>
      <c r="J125" s="107"/>
      <c r="K125" s="107"/>
      <c r="L125" s="107"/>
      <c r="M125" s="107"/>
      <c r="N125" s="107"/>
      <c r="O125" s="107"/>
    </row>
    <row r="126" spans="1:15" x14ac:dyDescent="0.2">
      <c r="A126" s="107"/>
      <c r="B126" s="107"/>
      <c r="C126" s="107"/>
      <c r="D126" s="107"/>
      <c r="E126" s="107"/>
      <c r="F126" s="107"/>
      <c r="G126" s="107"/>
      <c r="H126" s="107"/>
      <c r="I126" s="107"/>
      <c r="J126" s="107"/>
      <c r="K126" s="107"/>
      <c r="L126" s="107"/>
      <c r="M126" s="107"/>
      <c r="N126" s="107"/>
      <c r="O126" s="107"/>
    </row>
  </sheetData>
  <sheetProtection selectLockedCells="1"/>
  <mergeCells count="9">
    <mergeCell ref="M71:N71"/>
    <mergeCell ref="M72:N72"/>
    <mergeCell ref="M69:N69"/>
    <mergeCell ref="M70:N70"/>
    <mergeCell ref="B2:O2"/>
    <mergeCell ref="B3:O3"/>
    <mergeCell ref="B4:O4"/>
    <mergeCell ref="B6:O6"/>
    <mergeCell ref="B7:O7"/>
  </mergeCells>
  <phoneticPr fontId="2" type="noConversion"/>
  <dataValidations count="1">
    <dataValidation type="date" operator="greaterThan" allowBlank="1" showInputMessage="1" showErrorMessage="1" error="End date must be greater than start date" sqref="N71" xr:uid="{B86644F9-0348-4D30-9C92-F470934B894D}">
      <formula1>L71</formula1>
    </dataValidation>
  </dataValidations>
  <printOptions horizontalCentered="1"/>
  <pageMargins left="0.75" right="0.75" top="0.5" bottom="0.5" header="0.46" footer="0.5"/>
  <pageSetup scale="7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12"/>
  <sheetViews>
    <sheetView showGridLines="0" topLeftCell="A115" zoomScaleNormal="100" workbookViewId="0">
      <selection activeCell="Q224" sqref="Q224"/>
    </sheetView>
  </sheetViews>
  <sheetFormatPr defaultRowHeight="12.9" x14ac:dyDescent="0.2"/>
  <cols>
    <col min="1" max="17" width="7.25" customWidth="1"/>
    <col min="18" max="18" width="11.25" customWidth="1"/>
  </cols>
  <sheetData>
    <row r="1" spans="1:18" s="98" customFormat="1" ht="10.9" x14ac:dyDescent="0.2">
      <c r="A1" s="190"/>
      <c r="B1" s="190"/>
      <c r="C1" s="190"/>
      <c r="D1" s="190"/>
      <c r="E1" s="190"/>
      <c r="F1" s="190"/>
      <c r="G1" s="190"/>
      <c r="H1" s="190"/>
      <c r="I1" s="190"/>
      <c r="J1" s="190"/>
      <c r="K1" s="190"/>
      <c r="L1" s="190"/>
      <c r="M1" s="190"/>
      <c r="N1" s="190"/>
      <c r="O1" s="190"/>
      <c r="P1" s="190"/>
      <c r="Q1" s="190"/>
      <c r="R1" s="187"/>
    </row>
    <row r="2" spans="1:18" s="98" customFormat="1" ht="17.350000000000001" customHeight="1" x14ac:dyDescent="0.3">
      <c r="A2" s="256" t="s">
        <v>149</v>
      </c>
      <c r="B2" s="256"/>
      <c r="C2" s="256"/>
      <c r="D2" s="256"/>
      <c r="E2" s="256"/>
      <c r="F2" s="256"/>
      <c r="G2" s="256"/>
      <c r="H2" s="256"/>
      <c r="I2" s="256"/>
      <c r="J2" s="256"/>
      <c r="K2" s="256"/>
      <c r="L2" s="256"/>
      <c r="M2" s="256"/>
      <c r="N2" s="256"/>
      <c r="O2" s="256"/>
      <c r="P2" s="256"/>
      <c r="Q2" s="256"/>
      <c r="R2" s="187"/>
    </row>
    <row r="3" spans="1:18" s="98" customFormat="1" ht="21.1" x14ac:dyDescent="0.35">
      <c r="A3" s="257" t="s">
        <v>162</v>
      </c>
      <c r="B3" s="257"/>
      <c r="C3" s="257"/>
      <c r="D3" s="257"/>
      <c r="E3" s="257"/>
      <c r="F3" s="257"/>
      <c r="G3" s="257"/>
      <c r="H3" s="257"/>
      <c r="I3" s="257"/>
      <c r="J3" s="257"/>
      <c r="K3" s="257"/>
      <c r="L3" s="257"/>
      <c r="M3" s="257"/>
      <c r="N3" s="257"/>
      <c r="O3" s="257"/>
      <c r="P3" s="257"/>
      <c r="Q3" s="257"/>
      <c r="R3" s="187"/>
    </row>
    <row r="4" spans="1:18" s="98" customFormat="1" ht="19.55" customHeight="1" x14ac:dyDescent="0.3">
      <c r="A4" s="256" t="s">
        <v>150</v>
      </c>
      <c r="B4" s="256"/>
      <c r="C4" s="256"/>
      <c r="D4" s="256"/>
      <c r="E4" s="256"/>
      <c r="F4" s="256"/>
      <c r="G4" s="256"/>
      <c r="H4" s="256"/>
      <c r="I4" s="256"/>
      <c r="J4" s="256"/>
      <c r="K4" s="256"/>
      <c r="L4" s="256"/>
      <c r="M4" s="256"/>
      <c r="N4" s="256"/>
      <c r="O4" s="256"/>
      <c r="P4" s="256"/>
      <c r="Q4" s="256"/>
      <c r="R4" s="187"/>
    </row>
    <row r="5" spans="1:18" s="98" customFormat="1" ht="10.050000000000001" customHeight="1" x14ac:dyDescent="0.2">
      <c r="A5" s="99"/>
      <c r="B5" s="99"/>
      <c r="C5" s="99"/>
      <c r="D5" s="99"/>
      <c r="E5" s="99"/>
      <c r="F5" s="99"/>
      <c r="G5" s="99"/>
      <c r="H5" s="99"/>
      <c r="I5" s="99"/>
      <c r="J5" s="99"/>
      <c r="K5" s="99"/>
      <c r="L5" s="99"/>
      <c r="M5" s="99"/>
      <c r="N5" s="99"/>
      <c r="O5" s="99"/>
      <c r="P5" s="99"/>
      <c r="Q5" s="99"/>
      <c r="R5" s="187"/>
    </row>
    <row r="6" spans="1:18" s="98" customFormat="1" ht="19.55" customHeight="1" x14ac:dyDescent="0.35">
      <c r="A6" s="258" t="s">
        <v>153</v>
      </c>
      <c r="B6" s="258"/>
      <c r="C6" s="258"/>
      <c r="D6" s="258"/>
      <c r="E6" s="258"/>
      <c r="F6" s="258"/>
      <c r="G6" s="258"/>
      <c r="H6" s="258"/>
      <c r="I6" s="258"/>
      <c r="J6" s="258"/>
      <c r="K6" s="258"/>
      <c r="L6" s="258"/>
      <c r="M6" s="258"/>
      <c r="N6" s="258"/>
      <c r="O6" s="258"/>
      <c r="P6" s="258"/>
      <c r="Q6" s="258"/>
      <c r="R6" s="187"/>
    </row>
    <row r="7" spans="1:18" s="98" customFormat="1" ht="19.55" customHeight="1" x14ac:dyDescent="0.2">
      <c r="A7" s="255" t="s">
        <v>168</v>
      </c>
      <c r="B7" s="255"/>
      <c r="C7" s="255"/>
      <c r="D7" s="255"/>
      <c r="E7" s="255"/>
      <c r="F7" s="255"/>
      <c r="G7" s="255"/>
      <c r="H7" s="255"/>
      <c r="I7" s="255"/>
      <c r="J7" s="255"/>
      <c r="K7" s="255"/>
      <c r="L7" s="255"/>
      <c r="M7" s="255"/>
      <c r="N7" s="255"/>
      <c r="O7" s="255"/>
      <c r="P7" s="255"/>
      <c r="Q7" s="255"/>
      <c r="R7" s="187"/>
    </row>
    <row r="8" spans="1:18" s="100" customFormat="1" ht="5.95" customHeight="1" x14ac:dyDescent="0.2">
      <c r="A8" s="101"/>
      <c r="B8" s="101"/>
      <c r="C8" s="101"/>
      <c r="D8" s="101"/>
      <c r="E8" s="101"/>
      <c r="F8" s="101"/>
      <c r="G8" s="101"/>
      <c r="H8" s="101"/>
      <c r="I8" s="101"/>
      <c r="J8" s="101"/>
      <c r="K8" s="101"/>
      <c r="L8" s="101"/>
      <c r="M8" s="101"/>
      <c r="N8" s="101"/>
      <c r="O8" s="101"/>
      <c r="P8" s="101"/>
      <c r="Q8" s="101"/>
      <c r="R8" s="188"/>
    </row>
    <row r="9" spans="1:18" s="98" customFormat="1" ht="18.350000000000001" x14ac:dyDescent="0.3">
      <c r="A9" s="102" t="s">
        <v>155</v>
      </c>
      <c r="B9" s="103"/>
      <c r="C9" s="103"/>
      <c r="D9" s="104"/>
      <c r="E9" s="105"/>
      <c r="F9" s="105"/>
      <c r="G9" s="106"/>
      <c r="H9" s="105"/>
      <c r="I9" s="105"/>
      <c r="J9" s="105"/>
      <c r="K9" s="105"/>
      <c r="L9" s="105"/>
      <c r="M9" s="105"/>
      <c r="N9" s="105"/>
      <c r="O9" s="105"/>
      <c r="P9" s="105"/>
      <c r="Q9" s="105"/>
      <c r="R9" s="187"/>
    </row>
    <row r="10" spans="1:18" x14ac:dyDescent="0.2">
      <c r="A10" s="4"/>
      <c r="B10" s="4"/>
      <c r="C10" s="4"/>
      <c r="D10" s="4"/>
      <c r="E10" s="4"/>
      <c r="F10" s="4"/>
      <c r="G10" s="4"/>
      <c r="H10" s="4"/>
      <c r="I10" s="4"/>
      <c r="J10" s="4"/>
      <c r="K10" s="4"/>
      <c r="L10" s="4"/>
      <c r="M10" s="4"/>
      <c r="N10" s="4"/>
      <c r="O10" s="4"/>
      <c r="P10" s="4"/>
      <c r="Q10" s="4"/>
      <c r="R10" s="189"/>
    </row>
    <row r="11" spans="1:18" x14ac:dyDescent="0.2">
      <c r="A11" s="4"/>
      <c r="B11" s="4"/>
      <c r="C11" s="4"/>
      <c r="D11" s="4"/>
      <c r="E11" s="4"/>
      <c r="F11" s="4"/>
      <c r="G11" s="4"/>
      <c r="H11" s="4"/>
      <c r="I11" s="4"/>
      <c r="J11" s="4"/>
      <c r="K11" s="4"/>
      <c r="L11" s="4"/>
      <c r="M11" s="4"/>
      <c r="N11" s="4"/>
      <c r="O11" s="4"/>
      <c r="P11" s="4"/>
      <c r="Q11" s="4"/>
      <c r="R11" s="189"/>
    </row>
    <row r="12" spans="1:18" x14ac:dyDescent="0.2">
      <c r="A12" s="4"/>
      <c r="B12" s="4"/>
      <c r="C12" s="4"/>
      <c r="D12" s="4"/>
      <c r="E12" s="4"/>
      <c r="F12" s="4"/>
      <c r="G12" s="4"/>
      <c r="H12" s="4"/>
      <c r="I12" s="4"/>
      <c r="J12" s="4"/>
      <c r="K12" s="4"/>
      <c r="L12" s="4"/>
      <c r="M12" s="4"/>
      <c r="N12" s="4"/>
      <c r="O12" s="4"/>
      <c r="P12" s="4"/>
      <c r="Q12" s="4"/>
      <c r="R12" s="189"/>
    </row>
    <row r="13" spans="1:18" x14ac:dyDescent="0.2">
      <c r="A13" s="4"/>
      <c r="B13" s="4"/>
      <c r="C13" s="4"/>
      <c r="D13" s="4"/>
      <c r="E13" s="4"/>
      <c r="F13" s="4"/>
      <c r="G13" s="4"/>
      <c r="H13" s="4"/>
      <c r="I13" s="4"/>
      <c r="J13" s="4"/>
      <c r="K13" s="4"/>
      <c r="L13" s="4"/>
      <c r="M13" s="4"/>
      <c r="N13" s="4"/>
      <c r="O13" s="4"/>
      <c r="P13" s="4"/>
      <c r="Q13" s="4"/>
      <c r="R13" s="189"/>
    </row>
    <row r="14" spans="1:18" x14ac:dyDescent="0.2">
      <c r="A14" s="4"/>
      <c r="B14" s="4"/>
      <c r="C14" s="4"/>
      <c r="D14" s="4"/>
      <c r="E14" s="4"/>
      <c r="F14" s="4"/>
      <c r="G14" s="4"/>
      <c r="H14" s="4"/>
      <c r="I14" s="4"/>
      <c r="J14" s="4"/>
      <c r="K14" s="4"/>
      <c r="L14" s="4"/>
      <c r="M14" s="4"/>
      <c r="N14" s="4"/>
      <c r="O14" s="4"/>
      <c r="P14" s="4"/>
      <c r="Q14" s="4"/>
      <c r="R14" s="189"/>
    </row>
    <row r="15" spans="1:18" x14ac:dyDescent="0.2">
      <c r="A15" s="4"/>
      <c r="B15" s="4"/>
      <c r="C15" s="4"/>
      <c r="D15" s="4"/>
      <c r="E15" s="4"/>
      <c r="F15" s="4"/>
      <c r="G15" s="4"/>
      <c r="H15" s="4"/>
      <c r="I15" s="4"/>
      <c r="J15" s="4"/>
      <c r="K15" s="4"/>
      <c r="L15" s="4"/>
      <c r="M15" s="4"/>
      <c r="N15" s="4"/>
      <c r="O15" s="4"/>
      <c r="P15" s="4"/>
      <c r="Q15" s="4"/>
      <c r="R15" s="189"/>
    </row>
    <row r="16" spans="1:18" x14ac:dyDescent="0.2">
      <c r="A16" s="4"/>
      <c r="B16" s="4"/>
      <c r="C16" s="4"/>
      <c r="D16" s="4"/>
      <c r="E16" s="4"/>
      <c r="F16" s="4"/>
      <c r="G16" s="4"/>
      <c r="H16" s="4"/>
      <c r="I16" s="4"/>
      <c r="J16" s="4"/>
      <c r="K16" s="4"/>
      <c r="L16" s="4"/>
      <c r="M16" s="4"/>
      <c r="N16" s="4"/>
      <c r="O16" s="4"/>
      <c r="P16" s="4"/>
      <c r="Q16" s="4"/>
      <c r="R16" s="189"/>
    </row>
    <row r="17" spans="1:18" x14ac:dyDescent="0.2">
      <c r="A17" s="4"/>
      <c r="B17" s="4"/>
      <c r="C17" s="4"/>
      <c r="D17" s="4"/>
      <c r="E17" s="4"/>
      <c r="F17" s="4"/>
      <c r="G17" s="4"/>
      <c r="H17" s="4"/>
      <c r="I17" s="4"/>
      <c r="J17" s="4"/>
      <c r="K17" s="4"/>
      <c r="L17" s="4"/>
      <c r="M17" s="4"/>
      <c r="N17" s="4"/>
      <c r="O17" s="4"/>
      <c r="P17" s="4"/>
      <c r="Q17" s="4"/>
      <c r="R17" s="189"/>
    </row>
    <row r="18" spans="1:18" x14ac:dyDescent="0.2">
      <c r="A18" s="4"/>
      <c r="B18" s="4"/>
      <c r="C18" s="4"/>
      <c r="D18" s="4"/>
      <c r="E18" s="4"/>
      <c r="F18" s="4"/>
      <c r="G18" s="4"/>
      <c r="H18" s="4"/>
      <c r="I18" s="4"/>
      <c r="J18" s="4"/>
      <c r="K18" s="4"/>
      <c r="L18" s="4"/>
      <c r="M18" s="4"/>
      <c r="N18" s="4"/>
      <c r="O18" s="4"/>
      <c r="P18" s="4"/>
      <c r="Q18" s="4"/>
      <c r="R18" s="189"/>
    </row>
    <row r="19" spans="1:18" x14ac:dyDescent="0.2">
      <c r="A19" s="4"/>
      <c r="B19" s="4"/>
      <c r="C19" s="4"/>
      <c r="D19" s="4"/>
      <c r="E19" s="4"/>
      <c r="F19" s="4"/>
      <c r="G19" s="4"/>
      <c r="H19" s="4"/>
      <c r="I19" s="4"/>
      <c r="J19" s="4"/>
      <c r="K19" s="4"/>
      <c r="L19" s="4"/>
      <c r="M19" s="4"/>
      <c r="N19" s="4"/>
      <c r="O19" s="4"/>
      <c r="P19" s="4"/>
      <c r="Q19" s="4"/>
      <c r="R19" s="189"/>
    </row>
    <row r="20" spans="1:18" x14ac:dyDescent="0.2">
      <c r="A20" s="4"/>
      <c r="B20" s="4"/>
      <c r="C20" s="4"/>
      <c r="D20" s="4"/>
      <c r="E20" s="4"/>
      <c r="F20" s="4"/>
      <c r="G20" s="4"/>
      <c r="H20" s="4"/>
      <c r="I20" s="4"/>
      <c r="J20" s="4"/>
      <c r="K20" s="4"/>
      <c r="L20" s="4"/>
      <c r="M20" s="4"/>
      <c r="N20" s="4"/>
      <c r="O20" s="4"/>
      <c r="P20" s="4"/>
      <c r="Q20" s="4"/>
      <c r="R20" s="189"/>
    </row>
    <row r="21" spans="1:18" x14ac:dyDescent="0.2">
      <c r="A21" s="4"/>
      <c r="B21" s="4"/>
      <c r="C21" s="4"/>
      <c r="D21" s="4"/>
      <c r="E21" s="4"/>
      <c r="F21" s="4"/>
      <c r="G21" s="4"/>
      <c r="H21" s="4"/>
      <c r="I21" s="4"/>
      <c r="J21" s="4"/>
      <c r="K21" s="4"/>
      <c r="L21" s="4"/>
      <c r="M21" s="4"/>
      <c r="N21" s="4"/>
      <c r="O21" s="4"/>
      <c r="P21" s="4"/>
      <c r="Q21" s="4"/>
      <c r="R21" s="189"/>
    </row>
    <row r="22" spans="1:18" x14ac:dyDescent="0.2">
      <c r="A22" s="4"/>
      <c r="B22" s="4"/>
      <c r="C22" s="4"/>
      <c r="D22" s="4"/>
      <c r="E22" s="4"/>
      <c r="F22" s="4"/>
      <c r="G22" s="4"/>
      <c r="H22" s="4"/>
      <c r="I22" s="4"/>
      <c r="J22" s="4"/>
      <c r="K22" s="4"/>
      <c r="L22" s="4"/>
      <c r="M22" s="4"/>
      <c r="N22" s="4"/>
      <c r="O22" s="4"/>
      <c r="P22" s="4"/>
      <c r="Q22" s="4"/>
      <c r="R22" s="189"/>
    </row>
    <row r="23" spans="1:18" x14ac:dyDescent="0.2">
      <c r="A23" s="4"/>
      <c r="B23" s="4"/>
      <c r="C23" s="4"/>
      <c r="D23" s="4"/>
      <c r="E23" s="4"/>
      <c r="F23" s="4"/>
      <c r="G23" s="4"/>
      <c r="H23" s="4"/>
      <c r="I23" s="4"/>
      <c r="J23" s="4"/>
      <c r="K23" s="4"/>
      <c r="L23" s="4"/>
      <c r="M23" s="4"/>
      <c r="N23" s="4"/>
      <c r="O23" s="4"/>
      <c r="P23" s="4"/>
      <c r="Q23" s="4"/>
      <c r="R23" s="189"/>
    </row>
    <row r="24" spans="1:18" x14ac:dyDescent="0.2">
      <c r="A24" s="4"/>
      <c r="B24" s="4"/>
      <c r="C24" s="4"/>
      <c r="D24" s="4"/>
      <c r="E24" s="4"/>
      <c r="F24" s="4"/>
      <c r="G24" s="4"/>
      <c r="H24" s="4"/>
      <c r="I24" s="4"/>
      <c r="J24" s="4"/>
      <c r="K24" s="4"/>
      <c r="L24" s="4"/>
      <c r="M24" s="4"/>
      <c r="N24" s="4"/>
      <c r="O24" s="4"/>
      <c r="P24" s="4"/>
      <c r="Q24" s="4"/>
      <c r="R24" s="189"/>
    </row>
    <row r="25" spans="1:18" x14ac:dyDescent="0.2">
      <c r="A25" s="4"/>
      <c r="B25" s="4"/>
      <c r="C25" s="4"/>
      <c r="D25" s="4"/>
      <c r="E25" s="4"/>
      <c r="F25" s="4"/>
      <c r="G25" s="4"/>
      <c r="H25" s="4"/>
      <c r="I25" s="4"/>
      <c r="J25" s="4"/>
      <c r="K25" s="4"/>
      <c r="L25" s="4"/>
      <c r="M25" s="4"/>
      <c r="N25" s="4"/>
      <c r="O25" s="4"/>
      <c r="P25" s="4"/>
      <c r="Q25" s="4"/>
      <c r="R25" s="189"/>
    </row>
    <row r="26" spans="1:18" x14ac:dyDescent="0.2">
      <c r="A26" s="4"/>
      <c r="B26" s="4"/>
      <c r="C26" s="4"/>
      <c r="D26" s="4"/>
      <c r="E26" s="4"/>
      <c r="F26" s="4"/>
      <c r="G26" s="4"/>
      <c r="H26" s="4"/>
      <c r="I26" s="4"/>
      <c r="J26" s="4"/>
      <c r="K26" s="4"/>
      <c r="L26" s="4"/>
      <c r="M26" s="4"/>
      <c r="N26" s="4"/>
      <c r="O26" s="4"/>
      <c r="P26" s="4"/>
      <c r="Q26" s="4"/>
      <c r="R26" s="189"/>
    </row>
    <row r="27" spans="1:18" x14ac:dyDescent="0.2">
      <c r="A27" s="4"/>
      <c r="B27" s="4"/>
      <c r="C27" s="4"/>
      <c r="D27" s="4"/>
      <c r="E27" s="4"/>
      <c r="F27" s="4"/>
      <c r="G27" s="4"/>
      <c r="H27" s="4"/>
      <c r="I27" s="4"/>
      <c r="J27" s="4"/>
      <c r="K27" s="4"/>
      <c r="L27" s="4"/>
      <c r="M27" s="4"/>
      <c r="N27" s="4"/>
      <c r="O27" s="4"/>
      <c r="P27" s="4"/>
      <c r="Q27" s="4"/>
      <c r="R27" s="189"/>
    </row>
    <row r="28" spans="1:18" x14ac:dyDescent="0.2">
      <c r="A28" s="4"/>
      <c r="B28" s="4"/>
      <c r="C28" s="4"/>
      <c r="D28" s="4"/>
      <c r="E28" s="4"/>
      <c r="F28" s="4"/>
      <c r="G28" s="4"/>
      <c r="H28" s="4"/>
      <c r="I28" s="4"/>
      <c r="J28" s="4"/>
      <c r="K28" s="4"/>
      <c r="L28" s="4"/>
      <c r="M28" s="4"/>
      <c r="N28" s="4"/>
      <c r="O28" s="4"/>
      <c r="P28" s="4"/>
      <c r="Q28" s="4"/>
      <c r="R28" s="189"/>
    </row>
    <row r="29" spans="1:18" x14ac:dyDescent="0.2">
      <c r="A29" s="4"/>
      <c r="B29" s="4"/>
      <c r="C29" s="4"/>
      <c r="D29" s="4"/>
      <c r="E29" s="4"/>
      <c r="F29" s="4"/>
      <c r="G29" s="4"/>
      <c r="H29" s="4"/>
      <c r="I29" s="4"/>
      <c r="J29" s="4"/>
      <c r="K29" s="4"/>
      <c r="L29" s="4"/>
      <c r="M29" s="4"/>
      <c r="N29" s="4"/>
      <c r="O29" s="4"/>
      <c r="P29" s="4"/>
      <c r="Q29" s="4"/>
      <c r="R29" s="189"/>
    </row>
    <row r="30" spans="1:18" x14ac:dyDescent="0.2">
      <c r="A30" s="4"/>
      <c r="B30" s="4"/>
      <c r="C30" s="4"/>
      <c r="D30" s="4"/>
      <c r="E30" s="4"/>
      <c r="F30" s="4"/>
      <c r="G30" s="4"/>
      <c r="H30" s="4"/>
      <c r="I30" s="4"/>
      <c r="J30" s="4"/>
      <c r="K30" s="4"/>
      <c r="L30" s="4"/>
      <c r="M30" s="4"/>
      <c r="N30" s="4"/>
      <c r="O30" s="4"/>
      <c r="P30" s="4"/>
      <c r="Q30" s="4"/>
      <c r="R30" s="189"/>
    </row>
    <row r="31" spans="1:18" x14ac:dyDescent="0.2">
      <c r="A31" s="4"/>
      <c r="B31" s="4"/>
      <c r="C31" s="4"/>
      <c r="D31" s="4"/>
      <c r="E31" s="4"/>
      <c r="F31" s="4"/>
      <c r="G31" s="4"/>
      <c r="H31" s="4"/>
      <c r="I31" s="4"/>
      <c r="J31" s="4"/>
      <c r="K31" s="4"/>
      <c r="L31" s="4"/>
      <c r="M31" s="4"/>
      <c r="N31" s="4"/>
      <c r="O31" s="4"/>
      <c r="P31" s="4"/>
      <c r="Q31" s="4"/>
      <c r="R31" s="189"/>
    </row>
    <row r="32" spans="1:18" x14ac:dyDescent="0.2">
      <c r="A32" s="4"/>
      <c r="B32" s="4"/>
      <c r="C32" s="4"/>
      <c r="D32" s="4"/>
      <c r="E32" s="4"/>
      <c r="F32" s="4"/>
      <c r="G32" s="4"/>
      <c r="H32" s="4"/>
      <c r="I32" s="4"/>
      <c r="J32" s="4"/>
      <c r="K32" s="4"/>
      <c r="L32" s="4"/>
      <c r="M32" s="4"/>
      <c r="N32" s="4"/>
      <c r="O32" s="4"/>
      <c r="P32" s="4"/>
      <c r="Q32" s="4"/>
      <c r="R32" s="189"/>
    </row>
    <row r="33" spans="1:18" x14ac:dyDescent="0.2">
      <c r="A33" s="4"/>
      <c r="B33" s="4"/>
      <c r="C33" s="4"/>
      <c r="D33" s="4"/>
      <c r="E33" s="4"/>
      <c r="F33" s="4"/>
      <c r="G33" s="4"/>
      <c r="H33" s="4"/>
      <c r="I33" s="4"/>
      <c r="J33" s="4"/>
      <c r="K33" s="4"/>
      <c r="L33" s="4"/>
      <c r="M33" s="4"/>
      <c r="N33" s="4"/>
      <c r="O33" s="4"/>
      <c r="P33" s="4"/>
      <c r="Q33" s="4"/>
      <c r="R33" s="189"/>
    </row>
    <row r="34" spans="1:18" x14ac:dyDescent="0.2">
      <c r="A34" s="4"/>
      <c r="B34" s="4"/>
      <c r="C34" s="4"/>
      <c r="D34" s="4"/>
      <c r="E34" s="4"/>
      <c r="F34" s="4"/>
      <c r="G34" s="4"/>
      <c r="H34" s="4"/>
      <c r="I34" s="4"/>
      <c r="J34" s="4"/>
      <c r="K34" s="4"/>
      <c r="L34" s="4"/>
      <c r="M34" s="4"/>
      <c r="N34" s="4"/>
      <c r="O34" s="4"/>
      <c r="P34" s="4"/>
      <c r="Q34" s="4"/>
      <c r="R34" s="189"/>
    </row>
    <row r="35" spans="1:18" x14ac:dyDescent="0.2">
      <c r="A35" s="4"/>
      <c r="B35" s="4"/>
      <c r="C35" s="4"/>
      <c r="D35" s="4"/>
      <c r="E35" s="4"/>
      <c r="F35" s="4"/>
      <c r="G35" s="4"/>
      <c r="H35" s="4"/>
      <c r="I35" s="4"/>
      <c r="J35" s="4"/>
      <c r="K35" s="4"/>
      <c r="L35" s="4"/>
      <c r="M35" s="4"/>
      <c r="N35" s="4"/>
      <c r="O35" s="4"/>
      <c r="P35" s="4"/>
      <c r="Q35" s="4"/>
      <c r="R35" s="189"/>
    </row>
    <row r="36" spans="1:18" x14ac:dyDescent="0.2">
      <c r="A36" s="4"/>
      <c r="B36" s="4"/>
      <c r="C36" s="4"/>
      <c r="D36" s="4"/>
      <c r="E36" s="4"/>
      <c r="F36" s="4"/>
      <c r="G36" s="4"/>
      <c r="H36" s="4"/>
      <c r="I36" s="4"/>
      <c r="J36" s="4"/>
      <c r="K36" s="4"/>
      <c r="L36" s="4"/>
      <c r="M36" s="4"/>
      <c r="N36" s="4"/>
      <c r="O36" s="4"/>
      <c r="P36" s="4"/>
      <c r="Q36" s="4"/>
      <c r="R36" s="189"/>
    </row>
    <row r="37" spans="1:18" x14ac:dyDescent="0.2">
      <c r="A37" s="4"/>
      <c r="B37" s="4"/>
      <c r="C37" s="4"/>
      <c r="D37" s="4"/>
      <c r="E37" s="4"/>
      <c r="F37" s="4"/>
      <c r="G37" s="4"/>
      <c r="H37" s="4"/>
      <c r="I37" s="4"/>
      <c r="J37" s="4"/>
      <c r="K37" s="4"/>
      <c r="L37" s="4"/>
      <c r="M37" s="4"/>
      <c r="N37" s="4"/>
      <c r="O37" s="4"/>
      <c r="P37" s="4"/>
      <c r="Q37" s="4"/>
      <c r="R37" s="189"/>
    </row>
    <row r="38" spans="1:18" x14ac:dyDescent="0.2">
      <c r="A38" s="4"/>
      <c r="B38" s="4"/>
      <c r="C38" s="4"/>
      <c r="D38" s="4"/>
      <c r="E38" s="4"/>
      <c r="F38" s="4"/>
      <c r="G38" s="4"/>
      <c r="H38" s="4"/>
      <c r="I38" s="4"/>
      <c r="J38" s="4"/>
      <c r="K38" s="4"/>
      <c r="L38" s="4"/>
      <c r="M38" s="4"/>
      <c r="N38" s="4"/>
      <c r="O38" s="4"/>
      <c r="P38" s="4"/>
      <c r="Q38" s="4"/>
      <c r="R38" s="189"/>
    </row>
    <row r="39" spans="1:18" x14ac:dyDescent="0.2">
      <c r="A39" s="4"/>
      <c r="B39" s="4"/>
      <c r="C39" s="4"/>
      <c r="D39" s="4"/>
      <c r="E39" s="4"/>
      <c r="F39" s="4"/>
      <c r="G39" s="4"/>
      <c r="H39" s="4"/>
      <c r="I39" s="4"/>
      <c r="J39" s="4"/>
      <c r="K39" s="4"/>
      <c r="L39" s="4"/>
      <c r="M39" s="4"/>
      <c r="N39" s="4"/>
      <c r="O39" s="4"/>
      <c r="P39" s="4"/>
      <c r="Q39" s="4"/>
      <c r="R39" s="189"/>
    </row>
    <row r="40" spans="1:18" x14ac:dyDescent="0.2">
      <c r="A40" s="4"/>
      <c r="B40" s="4"/>
      <c r="C40" s="4"/>
      <c r="D40" s="4"/>
      <c r="E40" s="4"/>
      <c r="F40" s="4"/>
      <c r="G40" s="4"/>
      <c r="H40" s="4"/>
      <c r="I40" s="4"/>
      <c r="J40" s="4"/>
      <c r="K40" s="4"/>
      <c r="L40" s="4"/>
      <c r="M40" s="4"/>
      <c r="N40" s="4"/>
      <c r="O40" s="4"/>
      <c r="P40" s="4"/>
      <c r="Q40" s="4"/>
      <c r="R40" s="189"/>
    </row>
    <row r="41" spans="1:18" x14ac:dyDescent="0.2">
      <c r="A41" s="4"/>
      <c r="B41" s="4"/>
      <c r="C41" s="4"/>
      <c r="D41" s="4"/>
      <c r="E41" s="4"/>
      <c r="F41" s="4"/>
      <c r="G41" s="4"/>
      <c r="H41" s="4"/>
      <c r="I41" s="4"/>
      <c r="J41" s="4"/>
      <c r="K41" s="4"/>
      <c r="L41" s="4"/>
      <c r="M41" s="4"/>
      <c r="N41" s="4"/>
      <c r="O41" s="4"/>
      <c r="P41" s="4"/>
      <c r="Q41" s="4"/>
      <c r="R41" s="189"/>
    </row>
    <row r="42" spans="1:18" x14ac:dyDescent="0.2">
      <c r="A42" s="4"/>
      <c r="B42" s="4"/>
      <c r="C42" s="4"/>
      <c r="D42" s="4"/>
      <c r="E42" s="4"/>
      <c r="F42" s="4"/>
      <c r="G42" s="4"/>
      <c r="H42" s="4"/>
      <c r="I42" s="4"/>
      <c r="J42" s="4"/>
      <c r="K42" s="4"/>
      <c r="L42" s="4"/>
      <c r="M42" s="4"/>
      <c r="N42" s="4"/>
      <c r="O42" s="4"/>
      <c r="P42" s="4"/>
      <c r="Q42" s="4"/>
      <c r="R42" s="189"/>
    </row>
    <row r="43" spans="1:18" x14ac:dyDescent="0.2">
      <c r="A43" s="4"/>
      <c r="B43" s="4"/>
      <c r="C43" s="4"/>
      <c r="D43" s="4"/>
      <c r="E43" s="4"/>
      <c r="F43" s="4"/>
      <c r="G43" s="4"/>
      <c r="H43" s="4"/>
      <c r="I43" s="4"/>
      <c r="J43" s="4"/>
      <c r="K43" s="4"/>
      <c r="L43" s="4"/>
      <c r="M43" s="4"/>
      <c r="N43" s="4"/>
      <c r="O43" s="4"/>
      <c r="P43" s="4"/>
      <c r="Q43" s="4"/>
      <c r="R43" s="189"/>
    </row>
    <row r="44" spans="1:18" x14ac:dyDescent="0.2">
      <c r="A44" s="4"/>
      <c r="B44" s="4"/>
      <c r="C44" s="4"/>
      <c r="D44" s="4"/>
      <c r="E44" s="4"/>
      <c r="F44" s="4"/>
      <c r="G44" s="4"/>
      <c r="H44" s="4"/>
      <c r="I44" s="4"/>
      <c r="J44" s="4"/>
      <c r="K44" s="4"/>
      <c r="L44" s="4"/>
      <c r="M44" s="4"/>
      <c r="N44" s="4"/>
      <c r="O44" s="4"/>
      <c r="P44" s="4"/>
      <c r="Q44" s="4"/>
      <c r="R44" s="189"/>
    </row>
    <row r="45" spans="1:18" x14ac:dyDescent="0.2">
      <c r="A45" s="4"/>
      <c r="B45" s="4"/>
      <c r="C45" s="4"/>
      <c r="D45" s="4"/>
      <c r="E45" s="4"/>
      <c r="F45" s="4"/>
      <c r="G45" s="4"/>
      <c r="H45" s="4"/>
      <c r="I45" s="4"/>
      <c r="J45" s="4"/>
      <c r="K45" s="4"/>
      <c r="L45" s="4"/>
      <c r="M45" s="4"/>
      <c r="N45" s="4"/>
      <c r="O45" s="4"/>
      <c r="P45" s="4"/>
      <c r="Q45" s="4"/>
      <c r="R45" s="189"/>
    </row>
    <row r="46" spans="1:18" x14ac:dyDescent="0.2">
      <c r="A46" s="4"/>
      <c r="B46" s="4"/>
      <c r="C46" s="4"/>
      <c r="D46" s="4"/>
      <c r="E46" s="4"/>
      <c r="F46" s="4"/>
      <c r="G46" s="4"/>
      <c r="H46" s="4"/>
      <c r="I46" s="4"/>
      <c r="J46" s="4"/>
      <c r="K46" s="4"/>
      <c r="L46" s="4"/>
      <c r="M46" s="4"/>
      <c r="N46" s="4"/>
      <c r="O46" s="4"/>
      <c r="P46" s="4"/>
      <c r="Q46" s="4"/>
      <c r="R46" s="189"/>
    </row>
    <row r="47" spans="1:18" x14ac:dyDescent="0.2">
      <c r="A47" s="4"/>
      <c r="B47" s="4"/>
      <c r="C47" s="4"/>
      <c r="D47" s="4"/>
      <c r="E47" s="4"/>
      <c r="F47" s="4"/>
      <c r="G47" s="4"/>
      <c r="H47" s="4"/>
      <c r="I47" s="4"/>
      <c r="J47" s="4"/>
      <c r="K47" s="4"/>
      <c r="L47" s="4"/>
      <c r="M47" s="4"/>
      <c r="N47" s="4"/>
      <c r="O47" s="4"/>
      <c r="P47" s="4"/>
      <c r="Q47" s="4"/>
      <c r="R47" s="189"/>
    </row>
    <row r="48" spans="1:18" x14ac:dyDescent="0.2">
      <c r="A48" s="4"/>
      <c r="B48" s="4"/>
      <c r="C48" s="4"/>
      <c r="D48" s="4"/>
      <c r="E48" s="4"/>
      <c r="F48" s="4"/>
      <c r="G48" s="4"/>
      <c r="H48" s="4"/>
      <c r="I48" s="4"/>
      <c r="J48" s="4"/>
      <c r="K48" s="4"/>
      <c r="L48" s="4"/>
      <c r="M48" s="4"/>
      <c r="N48" s="4"/>
      <c r="O48" s="4"/>
      <c r="P48" s="4"/>
      <c r="Q48" s="4"/>
      <c r="R48" s="189"/>
    </row>
    <row r="49" spans="1:18" x14ac:dyDescent="0.2">
      <c r="A49" s="4"/>
      <c r="B49" s="4"/>
      <c r="C49" s="4"/>
      <c r="D49" s="4"/>
      <c r="E49" s="4"/>
      <c r="F49" s="4"/>
      <c r="G49" s="4"/>
      <c r="H49" s="4"/>
      <c r="I49" s="4"/>
      <c r="J49" s="4"/>
      <c r="K49" s="4"/>
      <c r="L49" s="4"/>
      <c r="M49" s="4"/>
      <c r="N49" s="4"/>
      <c r="O49" s="4"/>
      <c r="P49" s="4"/>
      <c r="Q49" s="4"/>
      <c r="R49" s="189"/>
    </row>
    <row r="50" spans="1:18" x14ac:dyDescent="0.2">
      <c r="A50" s="4"/>
      <c r="B50" s="4"/>
      <c r="C50" s="4"/>
      <c r="D50" s="4"/>
      <c r="E50" s="4"/>
      <c r="F50" s="4"/>
      <c r="G50" s="4"/>
      <c r="H50" s="4"/>
      <c r="I50" s="4"/>
      <c r="J50" s="4"/>
      <c r="K50" s="4"/>
      <c r="L50" s="4"/>
      <c r="M50" s="4"/>
      <c r="N50" s="4"/>
      <c r="O50" s="4"/>
      <c r="P50" s="4"/>
      <c r="Q50" s="4"/>
      <c r="R50" s="189"/>
    </row>
    <row r="51" spans="1:18" x14ac:dyDescent="0.2">
      <c r="A51" s="4"/>
      <c r="B51" s="4"/>
      <c r="C51" s="4"/>
      <c r="D51" s="4"/>
      <c r="E51" s="4"/>
      <c r="F51" s="4"/>
      <c r="G51" s="4"/>
      <c r="H51" s="4"/>
      <c r="I51" s="4"/>
      <c r="J51" s="4"/>
      <c r="K51" s="4"/>
      <c r="L51" s="4"/>
      <c r="M51" s="4"/>
      <c r="N51" s="4"/>
      <c r="O51" s="4"/>
      <c r="P51" s="4"/>
      <c r="Q51" s="4"/>
      <c r="R51" s="189"/>
    </row>
    <row r="52" spans="1:18" x14ac:dyDescent="0.2">
      <c r="A52" s="4"/>
      <c r="B52" s="4"/>
      <c r="C52" s="4"/>
      <c r="D52" s="4"/>
      <c r="E52" s="4"/>
      <c r="F52" s="4"/>
      <c r="G52" s="4"/>
      <c r="H52" s="4"/>
      <c r="I52" s="4"/>
      <c r="J52" s="4"/>
      <c r="K52" s="4"/>
      <c r="L52" s="4"/>
      <c r="M52" s="4"/>
      <c r="N52" s="4"/>
      <c r="O52" s="4"/>
      <c r="P52" s="4"/>
      <c r="Q52" s="4"/>
      <c r="R52" s="189"/>
    </row>
    <row r="53" spans="1:18" x14ac:dyDescent="0.2">
      <c r="A53" s="4"/>
      <c r="B53" s="4"/>
      <c r="C53" s="4"/>
      <c r="D53" s="4"/>
      <c r="E53" s="4"/>
      <c r="F53" s="4"/>
      <c r="G53" s="4"/>
      <c r="H53" s="4"/>
      <c r="I53" s="4"/>
      <c r="J53" s="4"/>
      <c r="K53" s="4"/>
      <c r="L53" s="4"/>
      <c r="M53" s="4"/>
      <c r="N53" s="4"/>
      <c r="O53" s="4"/>
      <c r="P53" s="4"/>
      <c r="Q53" s="4"/>
      <c r="R53" s="189"/>
    </row>
    <row r="54" spans="1:18" x14ac:dyDescent="0.2">
      <c r="A54" s="4"/>
      <c r="B54" s="4"/>
      <c r="C54" s="4"/>
      <c r="D54" s="4"/>
      <c r="E54" s="4"/>
      <c r="F54" s="4"/>
      <c r="G54" s="4"/>
      <c r="H54" s="4"/>
      <c r="I54" s="4"/>
      <c r="J54" s="4"/>
      <c r="K54" s="4"/>
      <c r="L54" s="4"/>
      <c r="M54" s="4"/>
      <c r="N54" s="4"/>
      <c r="O54" s="4"/>
      <c r="P54" s="4"/>
      <c r="Q54" s="4"/>
      <c r="R54" s="189"/>
    </row>
    <row r="55" spans="1:18" x14ac:dyDescent="0.2">
      <c r="A55" s="4"/>
      <c r="B55" s="4"/>
      <c r="C55" s="4"/>
      <c r="D55" s="4"/>
      <c r="E55" s="4"/>
      <c r="F55" s="4"/>
      <c r="G55" s="4"/>
      <c r="H55" s="4"/>
      <c r="I55" s="4"/>
      <c r="J55" s="4"/>
      <c r="K55" s="4"/>
      <c r="L55" s="4"/>
      <c r="M55" s="4"/>
      <c r="N55" s="4"/>
      <c r="O55" s="4"/>
      <c r="P55" s="4"/>
      <c r="Q55" s="4"/>
      <c r="R55" s="189"/>
    </row>
    <row r="56" spans="1:18" x14ac:dyDescent="0.2">
      <c r="A56" s="4"/>
      <c r="B56" s="4"/>
      <c r="C56" s="4"/>
      <c r="D56" s="4"/>
      <c r="E56" s="4"/>
      <c r="F56" s="4"/>
      <c r="G56" s="4"/>
      <c r="H56" s="4"/>
      <c r="I56" s="4"/>
      <c r="J56" s="4"/>
      <c r="K56" s="4"/>
      <c r="L56" s="4"/>
      <c r="M56" s="4"/>
      <c r="N56" s="4"/>
      <c r="O56" s="4"/>
      <c r="P56" s="4"/>
      <c r="Q56" s="4"/>
      <c r="R56" s="189"/>
    </row>
    <row r="57" spans="1:18" x14ac:dyDescent="0.2">
      <c r="A57" s="4"/>
      <c r="B57" s="4"/>
      <c r="C57" s="4"/>
      <c r="D57" s="4"/>
      <c r="E57" s="4"/>
      <c r="F57" s="4"/>
      <c r="G57" s="4"/>
      <c r="H57" s="4"/>
      <c r="I57" s="4"/>
      <c r="J57" s="4"/>
      <c r="K57" s="4"/>
      <c r="L57" s="4"/>
      <c r="M57" s="4"/>
      <c r="N57" s="4"/>
      <c r="O57" s="4"/>
      <c r="P57" s="4"/>
      <c r="Q57" s="4"/>
      <c r="R57" s="189"/>
    </row>
    <row r="58" spans="1:18" x14ac:dyDescent="0.2">
      <c r="A58" s="4"/>
      <c r="B58" s="4"/>
      <c r="C58" s="4"/>
      <c r="D58" s="4"/>
      <c r="E58" s="4"/>
      <c r="F58" s="4"/>
      <c r="G58" s="4"/>
      <c r="H58" s="4"/>
      <c r="I58" s="4"/>
      <c r="J58" s="4"/>
      <c r="K58" s="4"/>
      <c r="L58" s="4"/>
      <c r="M58" s="4"/>
      <c r="N58" s="4"/>
      <c r="O58" s="4"/>
      <c r="P58" s="4"/>
      <c r="Q58" s="4"/>
      <c r="R58" s="189"/>
    </row>
    <row r="59" spans="1:18" x14ac:dyDescent="0.2">
      <c r="A59" s="4"/>
      <c r="B59" s="4"/>
      <c r="C59" s="4"/>
      <c r="D59" s="4"/>
      <c r="E59" s="4"/>
      <c r="F59" s="4"/>
      <c r="G59" s="4"/>
      <c r="H59" s="4"/>
      <c r="I59" s="4"/>
      <c r="J59" s="4"/>
      <c r="K59" s="4"/>
      <c r="L59" s="4"/>
      <c r="M59" s="4"/>
      <c r="N59" s="4"/>
      <c r="O59" s="4"/>
      <c r="P59" s="4"/>
      <c r="Q59" s="4"/>
      <c r="R59" s="189"/>
    </row>
    <row r="60" spans="1:18" x14ac:dyDescent="0.2">
      <c r="A60" s="4"/>
      <c r="B60" s="4"/>
      <c r="C60" s="4"/>
      <c r="D60" s="4"/>
      <c r="E60" s="4"/>
      <c r="F60" s="4"/>
      <c r="G60" s="4"/>
      <c r="H60" s="4"/>
      <c r="I60" s="4"/>
      <c r="J60" s="4"/>
      <c r="K60" s="4"/>
      <c r="L60" s="4"/>
      <c r="M60" s="4"/>
      <c r="N60" s="4"/>
      <c r="O60" s="4"/>
      <c r="P60" s="4"/>
      <c r="Q60" s="4"/>
      <c r="R60" s="189"/>
    </row>
    <row r="61" spans="1:18" x14ac:dyDescent="0.2">
      <c r="A61" s="4"/>
      <c r="B61" s="4"/>
      <c r="C61" s="4"/>
      <c r="D61" s="4"/>
      <c r="E61" s="4"/>
      <c r="F61" s="4"/>
      <c r="G61" s="4"/>
      <c r="H61" s="4"/>
      <c r="I61" s="4"/>
      <c r="J61" s="4"/>
      <c r="K61" s="4"/>
      <c r="L61" s="4"/>
      <c r="M61" s="4"/>
      <c r="N61" s="4"/>
      <c r="O61" s="4"/>
      <c r="P61" s="4"/>
      <c r="Q61" s="4"/>
      <c r="R61" s="189"/>
    </row>
    <row r="62" spans="1:18" x14ac:dyDescent="0.2">
      <c r="A62" s="4"/>
      <c r="B62" s="4"/>
      <c r="C62" s="4"/>
      <c r="D62" s="4"/>
      <c r="E62" s="4"/>
      <c r="F62" s="4"/>
      <c r="G62" s="4"/>
      <c r="H62" s="4"/>
      <c r="I62" s="4"/>
      <c r="J62" s="4"/>
      <c r="K62" s="4"/>
      <c r="L62" s="4"/>
      <c r="M62" s="4"/>
      <c r="N62" s="4"/>
      <c r="O62" s="4"/>
      <c r="P62" s="4"/>
      <c r="Q62" s="4"/>
      <c r="R62" s="189"/>
    </row>
    <row r="63" spans="1:18" x14ac:dyDescent="0.2">
      <c r="A63" s="4"/>
      <c r="B63" s="4"/>
      <c r="C63" s="4"/>
      <c r="D63" s="4"/>
      <c r="E63" s="4"/>
      <c r="F63" s="4"/>
      <c r="G63" s="4"/>
      <c r="H63" s="4"/>
      <c r="I63" s="4"/>
      <c r="J63" s="4"/>
      <c r="K63" s="4"/>
      <c r="L63" s="4"/>
      <c r="M63" s="4"/>
      <c r="N63" s="4"/>
      <c r="O63" s="4"/>
      <c r="P63" s="4"/>
      <c r="Q63" s="4"/>
      <c r="R63" s="189"/>
    </row>
    <row r="64" spans="1:18" x14ac:dyDescent="0.2">
      <c r="A64" s="4"/>
      <c r="B64" s="4"/>
      <c r="C64" s="4"/>
      <c r="D64" s="4"/>
      <c r="E64" s="4"/>
      <c r="F64" s="4"/>
      <c r="G64" s="4"/>
      <c r="H64" s="4"/>
      <c r="I64" s="4"/>
      <c r="J64" s="4"/>
      <c r="K64" s="4"/>
      <c r="L64" s="4"/>
      <c r="M64" s="4"/>
      <c r="N64" s="4"/>
      <c r="O64" s="4"/>
      <c r="P64" s="4"/>
      <c r="Q64" s="4"/>
      <c r="R64" s="189"/>
    </row>
    <row r="65" spans="1:18" x14ac:dyDescent="0.2">
      <c r="A65" s="4"/>
      <c r="B65" s="4"/>
      <c r="C65" s="4"/>
      <c r="D65" s="4"/>
      <c r="E65" s="4"/>
      <c r="F65" s="4"/>
      <c r="G65" s="4"/>
      <c r="H65" s="4"/>
      <c r="I65" s="4"/>
      <c r="J65" s="4"/>
      <c r="K65" s="4"/>
      <c r="L65" s="4"/>
      <c r="M65" s="4"/>
      <c r="N65" s="4"/>
      <c r="O65" s="4"/>
      <c r="P65" s="4"/>
      <c r="Q65" s="4"/>
      <c r="R65" s="189"/>
    </row>
    <row r="66" spans="1:18" x14ac:dyDescent="0.2">
      <c r="A66" s="4"/>
      <c r="B66" s="4"/>
      <c r="C66" s="4"/>
      <c r="D66" s="4"/>
      <c r="E66" s="4"/>
      <c r="F66" s="4"/>
      <c r="G66" s="4"/>
      <c r="H66" s="4"/>
      <c r="I66" s="4"/>
      <c r="J66" s="4"/>
      <c r="K66" s="4"/>
      <c r="L66" s="4"/>
      <c r="M66" s="4"/>
      <c r="N66" s="4"/>
      <c r="O66" s="4"/>
      <c r="P66" s="4"/>
      <c r="Q66" s="4"/>
      <c r="R66" s="189"/>
    </row>
    <row r="67" spans="1:18" x14ac:dyDescent="0.2">
      <c r="A67" s="4"/>
      <c r="B67" s="4"/>
      <c r="C67" s="4"/>
      <c r="D67" s="4"/>
      <c r="E67" s="4"/>
      <c r="F67" s="4"/>
      <c r="G67" s="4"/>
      <c r="H67" s="4"/>
      <c r="I67" s="4"/>
      <c r="J67" s="4"/>
      <c r="K67" s="4"/>
      <c r="L67" s="4"/>
      <c r="M67" s="4"/>
      <c r="N67" s="4"/>
      <c r="O67" s="4"/>
      <c r="P67" s="4"/>
      <c r="Q67" s="4"/>
      <c r="R67" s="189"/>
    </row>
    <row r="68" spans="1:18" x14ac:dyDescent="0.2">
      <c r="A68" s="4"/>
      <c r="B68" s="4"/>
      <c r="C68" s="4"/>
      <c r="D68" s="4"/>
      <c r="E68" s="4"/>
      <c r="F68" s="4"/>
      <c r="G68" s="4"/>
      <c r="H68" s="4"/>
      <c r="I68" s="4"/>
      <c r="J68" s="4"/>
      <c r="K68" s="4"/>
      <c r="L68" s="4"/>
      <c r="M68" s="4"/>
      <c r="N68" s="4"/>
      <c r="O68" s="4"/>
      <c r="P68" s="4"/>
      <c r="Q68" s="4"/>
      <c r="R68" s="189"/>
    </row>
    <row r="69" spans="1:18" x14ac:dyDescent="0.2">
      <c r="A69" s="4"/>
      <c r="B69" s="4"/>
      <c r="C69" s="4"/>
      <c r="D69" s="4"/>
      <c r="E69" s="4"/>
      <c r="F69" s="4"/>
      <c r="G69" s="4"/>
      <c r="H69" s="4"/>
      <c r="I69" s="4"/>
      <c r="J69" s="4"/>
      <c r="K69" s="4"/>
      <c r="L69" s="4"/>
      <c r="M69" s="4"/>
      <c r="N69" s="4"/>
      <c r="O69" s="4"/>
      <c r="P69" s="4"/>
      <c r="Q69" s="4"/>
      <c r="R69" s="189"/>
    </row>
    <row r="70" spans="1:18" x14ac:dyDescent="0.2">
      <c r="A70" s="4"/>
      <c r="B70" s="4"/>
      <c r="C70" s="4"/>
      <c r="D70" s="4"/>
      <c r="E70" s="4"/>
      <c r="F70" s="4"/>
      <c r="G70" s="4"/>
      <c r="H70" s="4"/>
      <c r="I70" s="4"/>
      <c r="J70" s="4"/>
      <c r="K70" s="4"/>
      <c r="L70" s="4"/>
      <c r="M70" s="4"/>
      <c r="N70" s="4"/>
      <c r="O70" s="4"/>
      <c r="P70" s="4"/>
      <c r="Q70" s="4"/>
      <c r="R70" s="189"/>
    </row>
    <row r="71" spans="1:18" x14ac:dyDescent="0.2">
      <c r="A71" s="4"/>
      <c r="B71" s="4"/>
      <c r="C71" s="4"/>
      <c r="D71" s="4"/>
      <c r="E71" s="4"/>
      <c r="F71" s="4"/>
      <c r="G71" s="4"/>
      <c r="H71" s="4"/>
      <c r="I71" s="4"/>
      <c r="J71" s="4"/>
      <c r="K71" s="4"/>
      <c r="L71" s="4"/>
      <c r="M71" s="4"/>
      <c r="N71" s="4"/>
      <c r="O71" s="4"/>
      <c r="P71" s="4"/>
      <c r="Q71" s="4"/>
      <c r="R71" s="189"/>
    </row>
    <row r="72" spans="1:18" x14ac:dyDescent="0.2">
      <c r="A72" s="4"/>
      <c r="B72" s="4"/>
      <c r="C72" s="4"/>
      <c r="D72" s="4"/>
      <c r="E72" s="4"/>
      <c r="F72" s="4"/>
      <c r="G72" s="4"/>
      <c r="H72" s="4"/>
      <c r="I72" s="4"/>
      <c r="J72" s="4"/>
      <c r="K72" s="4"/>
      <c r="L72" s="4"/>
      <c r="M72" s="4"/>
      <c r="N72" s="4"/>
      <c r="O72" s="4"/>
      <c r="P72" s="4"/>
      <c r="Q72" s="4"/>
      <c r="R72" s="189"/>
    </row>
    <row r="73" spans="1:18" x14ac:dyDescent="0.2">
      <c r="A73" s="4"/>
      <c r="B73" s="4"/>
      <c r="C73" s="4"/>
      <c r="D73" s="4"/>
      <c r="E73" s="4"/>
      <c r="F73" s="4"/>
      <c r="G73" s="4"/>
      <c r="H73" s="4"/>
      <c r="I73" s="4"/>
      <c r="J73" s="4"/>
      <c r="K73" s="4"/>
      <c r="L73" s="4"/>
      <c r="M73" s="4"/>
      <c r="N73" s="4"/>
      <c r="O73" s="4"/>
      <c r="P73" s="4"/>
      <c r="Q73" s="4"/>
      <c r="R73" s="189"/>
    </row>
    <row r="74" spans="1:18" x14ac:dyDescent="0.2">
      <c r="A74" s="4"/>
      <c r="B74" s="4"/>
      <c r="C74" s="4"/>
      <c r="D74" s="4"/>
      <c r="E74" s="4"/>
      <c r="F74" s="4"/>
      <c r="G74" s="4"/>
      <c r="H74" s="4"/>
      <c r="I74" s="4"/>
      <c r="J74" s="4"/>
      <c r="K74" s="4"/>
      <c r="L74" s="4"/>
      <c r="M74" s="4"/>
      <c r="N74" s="4"/>
      <c r="O74" s="4"/>
      <c r="P74" s="4"/>
      <c r="Q74" s="4"/>
      <c r="R74" s="189"/>
    </row>
    <row r="75" spans="1:18" x14ac:dyDescent="0.2">
      <c r="A75" s="4"/>
      <c r="B75" s="4"/>
      <c r="C75" s="4"/>
      <c r="D75" s="4"/>
      <c r="E75" s="4"/>
      <c r="F75" s="4"/>
      <c r="G75" s="4"/>
      <c r="H75" s="4"/>
      <c r="I75" s="4"/>
      <c r="J75" s="4"/>
      <c r="K75" s="4"/>
      <c r="L75" s="4"/>
      <c r="M75" s="4"/>
      <c r="N75" s="4"/>
      <c r="O75" s="4"/>
      <c r="P75" s="4"/>
      <c r="Q75" s="4"/>
      <c r="R75" s="189"/>
    </row>
    <row r="76" spans="1:18" x14ac:dyDescent="0.2">
      <c r="A76" s="4"/>
      <c r="B76" s="4"/>
      <c r="C76" s="4"/>
      <c r="D76" s="4"/>
      <c r="E76" s="4"/>
      <c r="F76" s="4"/>
      <c r="G76" s="4"/>
      <c r="H76" s="4"/>
      <c r="I76" s="4"/>
      <c r="J76" s="4"/>
      <c r="K76" s="4"/>
      <c r="L76" s="4"/>
      <c r="M76" s="4"/>
      <c r="N76" s="4"/>
      <c r="O76" s="4"/>
      <c r="P76" s="4"/>
      <c r="Q76" s="4"/>
      <c r="R76" s="189"/>
    </row>
    <row r="77" spans="1:18" x14ac:dyDescent="0.2">
      <c r="A77" s="4"/>
      <c r="B77" s="4"/>
      <c r="C77" s="4"/>
      <c r="D77" s="4"/>
      <c r="E77" s="4"/>
      <c r="F77" s="4"/>
      <c r="G77" s="4"/>
      <c r="H77" s="4"/>
      <c r="I77" s="4"/>
      <c r="J77" s="4"/>
      <c r="K77" s="4"/>
      <c r="L77" s="4"/>
      <c r="M77" s="4"/>
      <c r="N77" s="4"/>
      <c r="O77" s="4"/>
      <c r="P77" s="4"/>
      <c r="Q77" s="4"/>
      <c r="R77" s="189"/>
    </row>
    <row r="78" spans="1:18" x14ac:dyDescent="0.2">
      <c r="A78" s="4"/>
      <c r="B78" s="4"/>
      <c r="C78" s="4"/>
      <c r="D78" s="4"/>
      <c r="E78" s="4"/>
      <c r="F78" s="4"/>
      <c r="G78" s="4"/>
      <c r="H78" s="4"/>
      <c r="I78" s="4"/>
      <c r="J78" s="4"/>
      <c r="K78" s="4"/>
      <c r="L78" s="4"/>
      <c r="M78" s="4"/>
      <c r="N78" s="4"/>
      <c r="O78" s="4"/>
      <c r="P78" s="4"/>
      <c r="Q78" s="4"/>
      <c r="R78" s="189"/>
    </row>
    <row r="79" spans="1:18" x14ac:dyDescent="0.2">
      <c r="A79" s="4"/>
      <c r="B79" s="4"/>
      <c r="C79" s="4"/>
      <c r="D79" s="4"/>
      <c r="E79" s="4"/>
      <c r="F79" s="4"/>
      <c r="G79" s="4"/>
      <c r="H79" s="4"/>
      <c r="I79" s="4"/>
      <c r="J79" s="4"/>
      <c r="K79" s="4"/>
      <c r="L79" s="4"/>
      <c r="M79" s="4"/>
      <c r="N79" s="4"/>
      <c r="O79" s="4"/>
      <c r="P79" s="4"/>
      <c r="Q79" s="4"/>
      <c r="R79" s="189"/>
    </row>
    <row r="80" spans="1:18" x14ac:dyDescent="0.2">
      <c r="A80" s="4"/>
      <c r="B80" s="4"/>
      <c r="C80" s="4"/>
      <c r="D80" s="4"/>
      <c r="E80" s="4"/>
      <c r="F80" s="4"/>
      <c r="G80" s="4"/>
      <c r="H80" s="4"/>
      <c r="I80" s="4"/>
      <c r="J80" s="4"/>
      <c r="K80" s="4"/>
      <c r="L80" s="4"/>
      <c r="M80" s="4"/>
      <c r="N80" s="4"/>
      <c r="O80" s="4"/>
      <c r="P80" s="4"/>
      <c r="Q80" s="4"/>
      <c r="R80" s="189"/>
    </row>
    <row r="81" spans="1:18" x14ac:dyDescent="0.2">
      <c r="A81" s="4"/>
      <c r="B81" s="4"/>
      <c r="C81" s="4"/>
      <c r="D81" s="4"/>
      <c r="E81" s="4"/>
      <c r="F81" s="4"/>
      <c r="G81" s="4"/>
      <c r="H81" s="4"/>
      <c r="I81" s="4"/>
      <c r="J81" s="4"/>
      <c r="K81" s="4"/>
      <c r="L81" s="4"/>
      <c r="M81" s="4"/>
      <c r="N81" s="4"/>
      <c r="O81" s="4"/>
      <c r="P81" s="4"/>
      <c r="Q81" s="4"/>
      <c r="R81" s="189"/>
    </row>
    <row r="82" spans="1:18" x14ac:dyDescent="0.2">
      <c r="A82" s="4"/>
      <c r="B82" s="4"/>
      <c r="C82" s="4"/>
      <c r="D82" s="4"/>
      <c r="E82" s="4"/>
      <c r="F82" s="4"/>
      <c r="G82" s="4"/>
      <c r="H82" s="4"/>
      <c r="I82" s="4"/>
      <c r="J82" s="4"/>
      <c r="K82" s="4"/>
      <c r="L82" s="4"/>
      <c r="M82" s="4"/>
      <c r="N82" s="4"/>
      <c r="O82" s="4"/>
      <c r="P82" s="4"/>
      <c r="Q82" s="4"/>
      <c r="R82" s="189"/>
    </row>
    <row r="83" spans="1:18" x14ac:dyDescent="0.2">
      <c r="A83" s="4"/>
      <c r="B83" s="4"/>
      <c r="C83" s="4"/>
      <c r="D83" s="4"/>
      <c r="E83" s="4"/>
      <c r="F83" s="4"/>
      <c r="G83" s="4"/>
      <c r="H83" s="4"/>
      <c r="I83" s="4"/>
      <c r="J83" s="4"/>
      <c r="K83" s="4"/>
      <c r="L83" s="4"/>
      <c r="M83" s="4"/>
      <c r="N83" s="4"/>
      <c r="O83" s="4"/>
      <c r="P83" s="4"/>
      <c r="Q83" s="4"/>
      <c r="R83" s="189"/>
    </row>
    <row r="84" spans="1:18" x14ac:dyDescent="0.2">
      <c r="A84" s="4"/>
      <c r="B84" s="4"/>
      <c r="C84" s="4"/>
      <c r="D84" s="4"/>
      <c r="E84" s="4"/>
      <c r="F84" s="4"/>
      <c r="G84" s="4"/>
      <c r="H84" s="4"/>
      <c r="I84" s="4"/>
      <c r="J84" s="4"/>
      <c r="K84" s="4"/>
      <c r="L84" s="4"/>
      <c r="M84" s="4"/>
      <c r="N84" s="4"/>
      <c r="O84" s="4"/>
      <c r="P84" s="4"/>
      <c r="Q84" s="4"/>
      <c r="R84" s="189"/>
    </row>
    <row r="85" spans="1:18" x14ac:dyDescent="0.2">
      <c r="A85" s="4"/>
      <c r="B85" s="4"/>
      <c r="C85" s="4"/>
      <c r="D85" s="4"/>
      <c r="E85" s="4"/>
      <c r="F85" s="4"/>
      <c r="G85" s="4"/>
      <c r="H85" s="4"/>
      <c r="I85" s="4"/>
      <c r="J85" s="4"/>
      <c r="K85" s="4"/>
      <c r="L85" s="4"/>
      <c r="M85" s="4"/>
      <c r="N85" s="4"/>
      <c r="O85" s="4"/>
      <c r="P85" s="4"/>
      <c r="Q85" s="4"/>
      <c r="R85" s="189"/>
    </row>
    <row r="86" spans="1:18" x14ac:dyDescent="0.2">
      <c r="A86" s="4"/>
      <c r="B86" s="4"/>
      <c r="C86" s="4"/>
      <c r="D86" s="4"/>
      <c r="E86" s="4"/>
      <c r="F86" s="4"/>
      <c r="G86" s="4"/>
      <c r="H86" s="4"/>
      <c r="I86" s="4"/>
      <c r="J86" s="4"/>
      <c r="K86" s="4"/>
      <c r="L86" s="4"/>
      <c r="M86" s="4"/>
      <c r="N86" s="4"/>
      <c r="O86" s="4"/>
      <c r="P86" s="4"/>
      <c r="Q86" s="4"/>
      <c r="R86" s="189"/>
    </row>
    <row r="87" spans="1:18" x14ac:dyDescent="0.2">
      <c r="A87" s="4"/>
      <c r="B87" s="4"/>
      <c r="C87" s="4"/>
      <c r="D87" s="4"/>
      <c r="E87" s="4"/>
      <c r="F87" s="4"/>
      <c r="G87" s="4"/>
      <c r="H87" s="4"/>
      <c r="I87" s="4"/>
      <c r="J87" s="4"/>
      <c r="K87" s="4"/>
      <c r="L87" s="4"/>
      <c r="M87" s="4"/>
      <c r="N87" s="4"/>
      <c r="O87" s="4"/>
      <c r="P87" s="4"/>
      <c r="Q87" s="4"/>
      <c r="R87" s="189"/>
    </row>
    <row r="88" spans="1:18" x14ac:dyDescent="0.2">
      <c r="A88" s="4"/>
      <c r="B88" s="4"/>
      <c r="C88" s="4"/>
      <c r="D88" s="4"/>
      <c r="E88" s="4"/>
      <c r="F88" s="4"/>
      <c r="G88" s="4"/>
      <c r="H88" s="4"/>
      <c r="I88" s="4"/>
      <c r="J88" s="4"/>
      <c r="K88" s="4"/>
      <c r="L88" s="4"/>
      <c r="M88" s="4"/>
      <c r="N88" s="4"/>
      <c r="O88" s="4"/>
      <c r="P88" s="4"/>
      <c r="Q88" s="4"/>
      <c r="R88" s="189"/>
    </row>
    <row r="89" spans="1:18" x14ac:dyDescent="0.2">
      <c r="A89" s="4"/>
      <c r="B89" s="4"/>
      <c r="C89" s="4"/>
      <c r="D89" s="4"/>
      <c r="E89" s="4"/>
      <c r="F89" s="4"/>
      <c r="G89" s="4"/>
      <c r="H89" s="4"/>
      <c r="I89" s="4"/>
      <c r="J89" s="4"/>
      <c r="K89" s="4"/>
      <c r="L89" s="4"/>
      <c r="M89" s="4"/>
      <c r="N89" s="4"/>
      <c r="O89" s="4"/>
      <c r="P89" s="4"/>
      <c r="Q89" s="4"/>
      <c r="R89" s="189"/>
    </row>
    <row r="90" spans="1:18" x14ac:dyDescent="0.2">
      <c r="A90" s="4"/>
      <c r="B90" s="4"/>
      <c r="C90" s="4"/>
      <c r="D90" s="4"/>
      <c r="E90" s="4"/>
      <c r="F90" s="4"/>
      <c r="G90" s="4"/>
      <c r="H90" s="4"/>
      <c r="I90" s="4"/>
      <c r="J90" s="4"/>
      <c r="K90" s="4"/>
      <c r="L90" s="4"/>
      <c r="M90" s="4"/>
      <c r="N90" s="4"/>
      <c r="O90" s="4"/>
      <c r="P90" s="4"/>
      <c r="Q90" s="4"/>
      <c r="R90" s="189"/>
    </row>
    <row r="91" spans="1:18" x14ac:dyDescent="0.2">
      <c r="A91" s="4"/>
      <c r="B91" s="4"/>
      <c r="C91" s="4"/>
      <c r="D91" s="4"/>
      <c r="E91" s="4"/>
      <c r="F91" s="4"/>
      <c r="G91" s="4"/>
      <c r="H91" s="4"/>
      <c r="I91" s="4"/>
      <c r="J91" s="4"/>
      <c r="K91" s="4"/>
      <c r="L91" s="4"/>
      <c r="M91" s="4"/>
      <c r="N91" s="4"/>
      <c r="O91" s="4"/>
      <c r="P91" s="4"/>
      <c r="Q91" s="4"/>
      <c r="R91" s="189"/>
    </row>
    <row r="92" spans="1:18" x14ac:dyDescent="0.2">
      <c r="A92" s="4"/>
      <c r="B92" s="4"/>
      <c r="C92" s="4"/>
      <c r="D92" s="4"/>
      <c r="E92" s="4"/>
      <c r="F92" s="4"/>
      <c r="G92" s="4"/>
      <c r="H92" s="4"/>
      <c r="I92" s="4"/>
      <c r="J92" s="4"/>
      <c r="K92" s="4"/>
      <c r="L92" s="4"/>
      <c r="M92" s="4"/>
      <c r="N92" s="4"/>
      <c r="O92" s="4"/>
      <c r="P92" s="4"/>
      <c r="Q92" s="4"/>
      <c r="R92" s="189"/>
    </row>
    <row r="93" spans="1:18" x14ac:dyDescent="0.2">
      <c r="A93" s="4"/>
      <c r="B93" s="4"/>
      <c r="C93" s="4"/>
      <c r="D93" s="4"/>
      <c r="E93" s="4"/>
      <c r="F93" s="4"/>
      <c r="G93" s="4"/>
      <c r="H93" s="4"/>
      <c r="I93" s="4"/>
      <c r="J93" s="4"/>
      <c r="K93" s="4"/>
      <c r="L93" s="4"/>
      <c r="M93" s="4"/>
      <c r="N93" s="4"/>
      <c r="O93" s="4"/>
      <c r="P93" s="4"/>
      <c r="Q93" s="4"/>
      <c r="R93" s="189"/>
    </row>
    <row r="94" spans="1:18" x14ac:dyDescent="0.2">
      <c r="A94" s="4"/>
      <c r="B94" s="4"/>
      <c r="C94" s="4"/>
      <c r="D94" s="4"/>
      <c r="E94" s="4"/>
      <c r="F94" s="4"/>
      <c r="G94" s="4"/>
      <c r="H94" s="4"/>
      <c r="I94" s="4"/>
      <c r="J94" s="4"/>
      <c r="K94" s="4"/>
      <c r="L94" s="4"/>
      <c r="M94" s="4"/>
      <c r="N94" s="4"/>
      <c r="O94" s="4"/>
      <c r="P94" s="4"/>
      <c r="Q94" s="4"/>
      <c r="R94" s="189"/>
    </row>
    <row r="95" spans="1:18" x14ac:dyDescent="0.2">
      <c r="A95" s="4"/>
      <c r="B95" s="4"/>
      <c r="C95" s="4"/>
      <c r="D95" s="4"/>
      <c r="E95" s="4"/>
      <c r="F95" s="4"/>
      <c r="G95" s="4"/>
      <c r="H95" s="4"/>
      <c r="I95" s="4"/>
      <c r="J95" s="4"/>
      <c r="K95" s="4"/>
      <c r="L95" s="4"/>
      <c r="M95" s="4"/>
      <c r="N95" s="4"/>
      <c r="O95" s="4"/>
      <c r="P95" s="4"/>
      <c r="Q95" s="4"/>
      <c r="R95" s="189"/>
    </row>
    <row r="96" spans="1:18" x14ac:dyDescent="0.2">
      <c r="A96" s="4"/>
      <c r="B96" s="4"/>
      <c r="C96" s="4"/>
      <c r="D96" s="4"/>
      <c r="E96" s="4"/>
      <c r="F96" s="4"/>
      <c r="G96" s="4"/>
      <c r="H96" s="4"/>
      <c r="I96" s="4"/>
      <c r="J96" s="4"/>
      <c r="K96" s="4"/>
      <c r="L96" s="4"/>
      <c r="M96" s="4"/>
      <c r="N96" s="4"/>
      <c r="O96" s="4"/>
      <c r="P96" s="4"/>
      <c r="Q96" s="4"/>
      <c r="R96" s="189"/>
    </row>
    <row r="97" spans="1:18" x14ac:dyDescent="0.2">
      <c r="A97" s="4"/>
      <c r="B97" s="4"/>
      <c r="C97" s="4"/>
      <c r="D97" s="4"/>
      <c r="E97" s="4"/>
      <c r="F97" s="4"/>
      <c r="G97" s="4"/>
      <c r="H97" s="4"/>
      <c r="I97" s="4"/>
      <c r="J97" s="4"/>
      <c r="K97" s="4"/>
      <c r="L97" s="4"/>
      <c r="M97" s="4"/>
      <c r="N97" s="4"/>
      <c r="O97" s="4"/>
      <c r="P97" s="4"/>
      <c r="Q97" s="4"/>
      <c r="R97" s="189"/>
    </row>
    <row r="98" spans="1:18" x14ac:dyDescent="0.2">
      <c r="A98" s="4"/>
      <c r="B98" s="4"/>
      <c r="C98" s="4"/>
      <c r="D98" s="4"/>
      <c r="E98" s="4"/>
      <c r="F98" s="4"/>
      <c r="G98" s="4"/>
      <c r="H98" s="4"/>
      <c r="I98" s="4"/>
      <c r="J98" s="4"/>
      <c r="K98" s="4"/>
      <c r="L98" s="4"/>
      <c r="M98" s="4"/>
      <c r="N98" s="4"/>
      <c r="O98" s="4"/>
      <c r="P98" s="4"/>
      <c r="Q98" s="4"/>
      <c r="R98" s="189"/>
    </row>
    <row r="99" spans="1:18" x14ac:dyDescent="0.2">
      <c r="A99" s="4"/>
      <c r="B99" s="4"/>
      <c r="C99" s="4"/>
      <c r="D99" s="4"/>
      <c r="E99" s="4"/>
      <c r="F99" s="4"/>
      <c r="G99" s="4"/>
      <c r="H99" s="4"/>
      <c r="I99" s="4"/>
      <c r="J99" s="4"/>
      <c r="K99" s="4"/>
      <c r="L99" s="4"/>
      <c r="M99" s="4"/>
      <c r="N99" s="4"/>
      <c r="O99" s="4"/>
      <c r="P99" s="4"/>
      <c r="Q99" s="4"/>
      <c r="R99" s="189"/>
    </row>
    <row r="100" spans="1:18" x14ac:dyDescent="0.2">
      <c r="A100" s="4"/>
      <c r="B100" s="4"/>
      <c r="C100" s="4"/>
      <c r="D100" s="4"/>
      <c r="E100" s="4"/>
      <c r="F100" s="4"/>
      <c r="G100" s="4"/>
      <c r="H100" s="4"/>
      <c r="I100" s="4"/>
      <c r="J100" s="4"/>
      <c r="K100" s="4"/>
      <c r="L100" s="4"/>
      <c r="M100" s="4"/>
      <c r="N100" s="4"/>
      <c r="O100" s="4"/>
      <c r="P100" s="4"/>
      <c r="Q100" s="4"/>
      <c r="R100" s="189"/>
    </row>
    <row r="101" spans="1:18" x14ac:dyDescent="0.2">
      <c r="A101" s="4"/>
      <c r="B101" s="4"/>
      <c r="C101" s="4"/>
      <c r="D101" s="4"/>
      <c r="E101" s="4"/>
      <c r="F101" s="4"/>
      <c r="G101" s="4"/>
      <c r="H101" s="4"/>
      <c r="I101" s="4"/>
      <c r="J101" s="4"/>
      <c r="K101" s="4"/>
      <c r="L101" s="4"/>
      <c r="M101" s="4"/>
      <c r="N101" s="4"/>
      <c r="O101" s="4"/>
      <c r="P101" s="4"/>
      <c r="Q101" s="4"/>
      <c r="R101" s="189"/>
    </row>
    <row r="102" spans="1:18" x14ac:dyDescent="0.2">
      <c r="A102" s="4"/>
      <c r="B102" s="4"/>
      <c r="C102" s="4"/>
      <c r="D102" s="4"/>
      <c r="E102" s="4"/>
      <c r="F102" s="4"/>
      <c r="G102" s="4"/>
      <c r="H102" s="4"/>
      <c r="I102" s="4"/>
      <c r="J102" s="4"/>
      <c r="K102" s="4"/>
      <c r="L102" s="4"/>
      <c r="M102" s="4"/>
      <c r="N102" s="4"/>
      <c r="O102" s="4"/>
      <c r="P102" s="4"/>
      <c r="Q102" s="4"/>
      <c r="R102" s="189"/>
    </row>
    <row r="103" spans="1:18" x14ac:dyDescent="0.2">
      <c r="A103" s="4"/>
      <c r="B103" s="4"/>
      <c r="C103" s="4"/>
      <c r="D103" s="4"/>
      <c r="E103" s="4"/>
      <c r="F103" s="4"/>
      <c r="G103" s="4"/>
      <c r="H103" s="4"/>
      <c r="I103" s="4"/>
      <c r="J103" s="4"/>
      <c r="K103" s="4"/>
      <c r="L103" s="4"/>
      <c r="M103" s="4"/>
      <c r="N103" s="4"/>
      <c r="O103" s="4"/>
      <c r="P103" s="4"/>
      <c r="Q103" s="4"/>
      <c r="R103" s="189"/>
    </row>
    <row r="104" spans="1:18" x14ac:dyDescent="0.2">
      <c r="A104" s="4"/>
      <c r="B104" s="4"/>
      <c r="C104" s="4"/>
      <c r="D104" s="4"/>
      <c r="E104" s="4"/>
      <c r="F104" s="4"/>
      <c r="G104" s="4"/>
      <c r="H104" s="4"/>
      <c r="I104" s="4"/>
      <c r="J104" s="4"/>
      <c r="K104" s="4"/>
      <c r="L104" s="4"/>
      <c r="M104" s="4"/>
      <c r="N104" s="4"/>
      <c r="O104" s="4"/>
      <c r="P104" s="4"/>
      <c r="Q104" s="4"/>
      <c r="R104" s="189"/>
    </row>
    <row r="105" spans="1:18" x14ac:dyDescent="0.2">
      <c r="A105" s="4"/>
      <c r="B105" s="4"/>
      <c r="C105" s="4"/>
      <c r="D105" s="4"/>
      <c r="E105" s="4"/>
      <c r="F105" s="4"/>
      <c r="G105" s="4"/>
      <c r="H105" s="4"/>
      <c r="I105" s="4"/>
      <c r="J105" s="4"/>
      <c r="K105" s="4"/>
      <c r="L105" s="4"/>
      <c r="M105" s="4"/>
      <c r="N105" s="4"/>
      <c r="O105" s="4"/>
      <c r="P105" s="4"/>
      <c r="Q105" s="4"/>
      <c r="R105" s="189"/>
    </row>
    <row r="106" spans="1:18" x14ac:dyDescent="0.2">
      <c r="A106" s="4"/>
      <c r="B106" s="4"/>
      <c r="C106" s="4"/>
      <c r="D106" s="4"/>
      <c r="E106" s="4"/>
      <c r="F106" s="4"/>
      <c r="G106" s="4"/>
      <c r="H106" s="4"/>
      <c r="I106" s="4"/>
      <c r="J106" s="4"/>
      <c r="K106" s="4"/>
      <c r="L106" s="4"/>
      <c r="M106" s="4"/>
      <c r="N106" s="4"/>
      <c r="O106" s="4"/>
      <c r="P106" s="4"/>
      <c r="Q106" s="4"/>
      <c r="R106" s="189"/>
    </row>
    <row r="107" spans="1:18" x14ac:dyDescent="0.2">
      <c r="A107" s="4"/>
      <c r="B107" s="4"/>
      <c r="C107" s="4"/>
      <c r="D107" s="4"/>
      <c r="E107" s="4"/>
      <c r="F107" s="4"/>
      <c r="G107" s="4"/>
      <c r="H107" s="4"/>
      <c r="I107" s="4"/>
      <c r="J107" s="4"/>
      <c r="K107" s="4"/>
      <c r="L107" s="4"/>
      <c r="M107" s="4"/>
      <c r="N107" s="4"/>
      <c r="O107" s="4"/>
      <c r="P107" s="4"/>
      <c r="Q107" s="4"/>
      <c r="R107" s="189"/>
    </row>
    <row r="108" spans="1:18" x14ac:dyDescent="0.2">
      <c r="A108" s="4"/>
      <c r="B108" s="4"/>
      <c r="C108" s="4"/>
      <c r="D108" s="4"/>
      <c r="E108" s="4"/>
      <c r="F108" s="4"/>
      <c r="G108" s="4"/>
      <c r="H108" s="4"/>
      <c r="I108" s="4"/>
      <c r="J108" s="4"/>
      <c r="K108" s="4"/>
      <c r="L108" s="4"/>
      <c r="M108" s="4"/>
      <c r="N108" s="4"/>
      <c r="O108" s="4"/>
      <c r="P108" s="4"/>
      <c r="Q108" s="4"/>
      <c r="R108" s="189"/>
    </row>
    <row r="109" spans="1:18" x14ac:dyDescent="0.2">
      <c r="A109" s="4"/>
      <c r="B109" s="4"/>
      <c r="C109" s="4"/>
      <c r="D109" s="4"/>
      <c r="E109" s="4"/>
      <c r="F109" s="4"/>
      <c r="G109" s="4"/>
      <c r="H109" s="4"/>
      <c r="I109" s="4"/>
      <c r="J109" s="4"/>
      <c r="K109" s="4"/>
      <c r="L109" s="4"/>
      <c r="M109" s="4"/>
      <c r="N109" s="4"/>
      <c r="O109" s="4"/>
      <c r="P109" s="4"/>
      <c r="Q109" s="4"/>
      <c r="R109" s="189"/>
    </row>
    <row r="110" spans="1:18" x14ac:dyDescent="0.2">
      <c r="A110" s="4"/>
      <c r="B110" s="4"/>
      <c r="C110" s="4"/>
      <c r="D110" s="4"/>
      <c r="E110" s="4"/>
      <c r="F110" s="4"/>
      <c r="G110" s="4"/>
      <c r="H110" s="4"/>
      <c r="I110" s="4"/>
      <c r="J110" s="4"/>
      <c r="K110" s="4"/>
      <c r="L110" s="4"/>
      <c r="M110" s="4"/>
      <c r="N110" s="4"/>
      <c r="O110" s="4"/>
      <c r="P110" s="4"/>
      <c r="Q110" s="4"/>
      <c r="R110" s="189"/>
    </row>
    <row r="111" spans="1:18" x14ac:dyDescent="0.2">
      <c r="A111" s="4"/>
      <c r="B111" s="4"/>
      <c r="C111" s="4"/>
      <c r="D111" s="4"/>
      <c r="E111" s="4"/>
      <c r="F111" s="4"/>
      <c r="G111" s="4"/>
      <c r="H111" s="4"/>
      <c r="I111" s="4"/>
      <c r="J111" s="4"/>
      <c r="K111" s="4"/>
      <c r="L111" s="4"/>
      <c r="M111" s="4"/>
      <c r="N111" s="4"/>
      <c r="O111" s="4"/>
      <c r="P111" s="4"/>
      <c r="Q111" s="4"/>
      <c r="R111" s="189"/>
    </row>
    <row r="112" spans="1:18" x14ac:dyDescent="0.2">
      <c r="A112" s="4"/>
      <c r="B112" s="4"/>
      <c r="C112" s="4"/>
      <c r="D112" s="4"/>
      <c r="E112" s="4"/>
      <c r="F112" s="4"/>
      <c r="G112" s="4"/>
      <c r="H112" s="4"/>
      <c r="I112" s="4"/>
      <c r="J112" s="4"/>
      <c r="K112" s="4"/>
      <c r="L112" s="4"/>
      <c r="M112" s="4"/>
      <c r="N112" s="4"/>
      <c r="O112" s="4"/>
      <c r="P112" s="4"/>
      <c r="Q112" s="4"/>
      <c r="R112" s="189"/>
    </row>
    <row r="113" spans="1:18" x14ac:dyDescent="0.2">
      <c r="A113" s="4"/>
      <c r="B113" s="4"/>
      <c r="C113" s="4"/>
      <c r="D113" s="4"/>
      <c r="E113" s="4"/>
      <c r="F113" s="4"/>
      <c r="G113" s="4"/>
      <c r="H113" s="4"/>
      <c r="I113" s="4"/>
      <c r="J113" s="4"/>
      <c r="K113" s="4"/>
      <c r="L113" s="4"/>
      <c r="M113" s="4"/>
      <c r="N113" s="4"/>
      <c r="O113" s="4"/>
      <c r="P113" s="4"/>
      <c r="Q113" s="4"/>
      <c r="R113" s="189"/>
    </row>
    <row r="114" spans="1:18" x14ac:dyDescent="0.2">
      <c r="A114" s="4"/>
      <c r="B114" s="4"/>
      <c r="C114" s="4"/>
      <c r="D114" s="4"/>
      <c r="E114" s="4"/>
      <c r="F114" s="4"/>
      <c r="G114" s="4"/>
      <c r="H114" s="4"/>
      <c r="I114" s="4"/>
      <c r="J114" s="4"/>
      <c r="K114" s="4"/>
      <c r="L114" s="4"/>
      <c r="M114" s="4"/>
      <c r="N114" s="4"/>
      <c r="O114" s="4"/>
      <c r="P114" s="4"/>
      <c r="Q114" s="4"/>
      <c r="R114" s="189"/>
    </row>
    <row r="115" spans="1:18" x14ac:dyDescent="0.2">
      <c r="A115" s="4"/>
      <c r="B115" s="4"/>
      <c r="C115" s="4"/>
      <c r="D115" s="4"/>
      <c r="E115" s="4"/>
      <c r="F115" s="4"/>
      <c r="G115" s="4"/>
      <c r="H115" s="4"/>
      <c r="I115" s="4"/>
      <c r="J115" s="4"/>
      <c r="K115" s="4"/>
      <c r="L115" s="4"/>
      <c r="M115" s="4"/>
      <c r="N115" s="4"/>
      <c r="O115" s="4"/>
      <c r="P115" s="4"/>
      <c r="Q115" s="4"/>
      <c r="R115" s="189"/>
    </row>
    <row r="116" spans="1:18" x14ac:dyDescent="0.2">
      <c r="A116" s="4"/>
      <c r="B116" s="4"/>
      <c r="C116" s="4"/>
      <c r="D116" s="4"/>
      <c r="E116" s="4"/>
      <c r="F116" s="4"/>
      <c r="G116" s="4"/>
      <c r="H116" s="4"/>
      <c r="I116" s="4"/>
      <c r="J116" s="4"/>
      <c r="K116" s="4"/>
      <c r="L116" s="4"/>
      <c r="M116" s="4"/>
      <c r="N116" s="4"/>
      <c r="O116" s="4"/>
      <c r="P116" s="4"/>
      <c r="Q116" s="4"/>
      <c r="R116" s="189"/>
    </row>
    <row r="117" spans="1:18" x14ac:dyDescent="0.2">
      <c r="A117" s="4"/>
      <c r="B117" s="4"/>
      <c r="C117" s="4"/>
      <c r="D117" s="4"/>
      <c r="E117" s="4"/>
      <c r="F117" s="4"/>
      <c r="G117" s="4"/>
      <c r="H117" s="4"/>
      <c r="I117" s="4"/>
      <c r="J117" s="4"/>
      <c r="K117" s="4"/>
      <c r="L117" s="4"/>
      <c r="M117" s="4"/>
      <c r="N117" s="4"/>
      <c r="O117" s="4"/>
      <c r="P117" s="4"/>
      <c r="Q117" s="4"/>
      <c r="R117" s="189"/>
    </row>
    <row r="118" spans="1:18" x14ac:dyDescent="0.2">
      <c r="A118" s="4"/>
      <c r="B118" s="4"/>
      <c r="C118" s="4"/>
      <c r="D118" s="4"/>
      <c r="E118" s="4"/>
      <c r="F118" s="4"/>
      <c r="G118" s="4"/>
      <c r="H118" s="4"/>
      <c r="I118" s="4"/>
      <c r="J118" s="4"/>
      <c r="K118" s="4"/>
      <c r="L118" s="4"/>
      <c r="M118" s="4"/>
      <c r="N118" s="4"/>
      <c r="O118" s="4"/>
      <c r="P118" s="4"/>
      <c r="Q118" s="4"/>
      <c r="R118" s="189"/>
    </row>
    <row r="119" spans="1:18" x14ac:dyDescent="0.2">
      <c r="A119" s="4"/>
      <c r="B119" s="4"/>
      <c r="C119" s="4"/>
      <c r="D119" s="4"/>
      <c r="E119" s="4"/>
      <c r="F119" s="4"/>
      <c r="G119" s="4"/>
      <c r="H119" s="4"/>
      <c r="I119" s="4"/>
      <c r="J119" s="4"/>
      <c r="K119" s="4"/>
      <c r="L119" s="4"/>
      <c r="M119" s="4"/>
      <c r="N119" s="4"/>
      <c r="O119" s="4"/>
      <c r="P119" s="4"/>
      <c r="Q119" s="4"/>
      <c r="R119" s="189"/>
    </row>
    <row r="120" spans="1:18" x14ac:dyDescent="0.2">
      <c r="A120" s="4"/>
      <c r="B120" s="4"/>
      <c r="C120" s="4"/>
      <c r="D120" s="4"/>
      <c r="E120" s="4"/>
      <c r="F120" s="4"/>
      <c r="G120" s="4"/>
      <c r="H120" s="4"/>
      <c r="I120" s="4"/>
      <c r="J120" s="4"/>
      <c r="K120" s="4"/>
      <c r="L120" s="4"/>
      <c r="M120" s="4"/>
      <c r="N120" s="4"/>
      <c r="O120" s="4"/>
      <c r="P120" s="4"/>
      <c r="Q120" s="4"/>
      <c r="R120" s="189"/>
    </row>
    <row r="121" spans="1:18" x14ac:dyDescent="0.2">
      <c r="A121" s="4"/>
      <c r="B121" s="4"/>
      <c r="C121" s="4"/>
      <c r="D121" s="4"/>
      <c r="E121" s="4"/>
      <c r="F121" s="4"/>
      <c r="G121" s="4"/>
      <c r="H121" s="4"/>
      <c r="I121" s="4"/>
      <c r="J121" s="4"/>
      <c r="K121" s="4"/>
      <c r="L121" s="4"/>
      <c r="M121" s="4"/>
      <c r="N121" s="4"/>
      <c r="O121" s="4"/>
      <c r="P121" s="4"/>
      <c r="Q121" s="4"/>
      <c r="R121" s="189"/>
    </row>
    <row r="122" spans="1:18" x14ac:dyDescent="0.2">
      <c r="A122" s="4"/>
      <c r="B122" s="4"/>
      <c r="C122" s="4"/>
      <c r="D122" s="4"/>
      <c r="E122" s="4"/>
      <c r="F122" s="4"/>
      <c r="G122" s="4"/>
      <c r="H122" s="4"/>
      <c r="I122" s="4"/>
      <c r="J122" s="4"/>
      <c r="K122" s="4"/>
      <c r="L122" s="4"/>
      <c r="M122" s="4"/>
      <c r="N122" s="4"/>
      <c r="O122" s="4"/>
      <c r="P122" s="4"/>
      <c r="Q122" s="4"/>
      <c r="R122" s="189"/>
    </row>
    <row r="123" spans="1:18" x14ac:dyDescent="0.2">
      <c r="A123" s="4"/>
      <c r="B123" s="4"/>
      <c r="C123" s="4"/>
      <c r="D123" s="4"/>
      <c r="E123" s="4"/>
      <c r="F123" s="4"/>
      <c r="G123" s="4"/>
      <c r="H123" s="4"/>
      <c r="I123" s="4"/>
      <c r="J123" s="4"/>
      <c r="K123" s="4"/>
      <c r="L123" s="4"/>
      <c r="M123" s="4"/>
      <c r="N123" s="4"/>
      <c r="O123" s="4"/>
      <c r="P123" s="4"/>
      <c r="Q123" s="4"/>
      <c r="R123" s="189"/>
    </row>
    <row r="124" spans="1:18" x14ac:dyDescent="0.2">
      <c r="A124" s="4"/>
      <c r="B124" s="4"/>
      <c r="C124" s="4"/>
      <c r="D124" s="4"/>
      <c r="E124" s="4"/>
      <c r="F124" s="4"/>
      <c r="G124" s="4"/>
      <c r="H124" s="4"/>
      <c r="I124" s="4"/>
      <c r="J124" s="4"/>
      <c r="K124" s="4"/>
      <c r="L124" s="4"/>
      <c r="M124" s="4"/>
      <c r="N124" s="4"/>
      <c r="O124" s="4"/>
      <c r="P124" s="4"/>
      <c r="Q124" s="4"/>
      <c r="R124" s="189"/>
    </row>
    <row r="125" spans="1:18" x14ac:dyDescent="0.2">
      <c r="A125" s="4"/>
      <c r="B125" s="4"/>
      <c r="C125" s="4"/>
      <c r="D125" s="4"/>
      <c r="E125" s="4"/>
      <c r="F125" s="4"/>
      <c r="G125" s="4"/>
      <c r="H125" s="4"/>
      <c r="I125" s="4"/>
      <c r="J125" s="4"/>
      <c r="K125" s="4"/>
      <c r="L125" s="4"/>
      <c r="M125" s="4"/>
      <c r="N125" s="4"/>
      <c r="O125" s="4"/>
      <c r="P125" s="4"/>
      <c r="Q125" s="4"/>
      <c r="R125" s="189"/>
    </row>
    <row r="126" spans="1:18" x14ac:dyDescent="0.2">
      <c r="A126" s="4"/>
      <c r="B126" s="4"/>
      <c r="C126" s="4"/>
      <c r="D126" s="4"/>
      <c r="E126" s="4"/>
      <c r="F126" s="4"/>
      <c r="G126" s="4"/>
      <c r="H126" s="4"/>
      <c r="I126" s="4"/>
      <c r="J126" s="4"/>
      <c r="K126" s="4"/>
      <c r="L126" s="4"/>
      <c r="M126" s="4"/>
      <c r="N126" s="4"/>
      <c r="O126" s="4"/>
      <c r="P126" s="4"/>
      <c r="Q126" s="4"/>
      <c r="R126" s="189"/>
    </row>
    <row r="127" spans="1:18" x14ac:dyDescent="0.2">
      <c r="A127" s="4"/>
      <c r="B127" s="4"/>
      <c r="C127" s="4"/>
      <c r="D127" s="4"/>
      <c r="E127" s="4"/>
      <c r="F127" s="4"/>
      <c r="G127" s="4"/>
      <c r="H127" s="4"/>
      <c r="I127" s="4"/>
      <c r="J127" s="4"/>
      <c r="K127" s="4"/>
      <c r="L127" s="4"/>
      <c r="M127" s="4"/>
      <c r="N127" s="4"/>
      <c r="O127" s="4"/>
      <c r="P127" s="4"/>
      <c r="Q127" s="4"/>
      <c r="R127" s="189"/>
    </row>
    <row r="128" spans="1:18" x14ac:dyDescent="0.2">
      <c r="A128" s="4"/>
      <c r="B128" s="4"/>
      <c r="C128" s="4"/>
      <c r="D128" s="4"/>
      <c r="E128" s="4"/>
      <c r="F128" s="4"/>
      <c r="G128" s="4"/>
      <c r="H128" s="4"/>
      <c r="I128" s="4"/>
      <c r="J128" s="4"/>
      <c r="K128" s="4"/>
      <c r="L128" s="4"/>
      <c r="M128" s="4"/>
      <c r="N128" s="4"/>
      <c r="O128" s="4"/>
      <c r="P128" s="4"/>
      <c r="Q128" s="4"/>
      <c r="R128" s="189"/>
    </row>
    <row r="129" spans="1:18" x14ac:dyDescent="0.2">
      <c r="A129" s="4"/>
      <c r="B129" s="4"/>
      <c r="C129" s="4"/>
      <c r="D129" s="4"/>
      <c r="E129" s="4"/>
      <c r="F129" s="4"/>
      <c r="G129" s="4"/>
      <c r="H129" s="4"/>
      <c r="I129" s="4"/>
      <c r="J129" s="4"/>
      <c r="K129" s="4"/>
      <c r="L129" s="4"/>
      <c r="M129" s="4"/>
      <c r="N129" s="4"/>
      <c r="O129" s="4"/>
      <c r="P129" s="4"/>
      <c r="Q129" s="4"/>
      <c r="R129" s="189"/>
    </row>
    <row r="130" spans="1:18" x14ac:dyDescent="0.2">
      <c r="A130" s="4"/>
      <c r="B130" s="4"/>
      <c r="C130" s="4"/>
      <c r="D130" s="4"/>
      <c r="E130" s="4"/>
      <c r="F130" s="4"/>
      <c r="G130" s="4"/>
      <c r="H130" s="4"/>
      <c r="I130" s="4"/>
      <c r="J130" s="4"/>
      <c r="K130" s="4"/>
      <c r="L130" s="4"/>
      <c r="M130" s="4"/>
      <c r="N130" s="4"/>
      <c r="O130" s="4"/>
      <c r="P130" s="4"/>
      <c r="Q130" s="4"/>
      <c r="R130" s="189"/>
    </row>
    <row r="131" spans="1:18" x14ac:dyDescent="0.2">
      <c r="A131" s="4"/>
      <c r="B131" s="4"/>
      <c r="C131" s="4"/>
      <c r="D131" s="4"/>
      <c r="E131" s="4"/>
      <c r="F131" s="4"/>
      <c r="G131" s="4"/>
      <c r="H131" s="4"/>
      <c r="I131" s="4"/>
      <c r="J131" s="4"/>
      <c r="K131" s="4"/>
      <c r="L131" s="4"/>
      <c r="M131" s="4"/>
      <c r="N131" s="4"/>
      <c r="O131" s="4"/>
      <c r="P131" s="4"/>
      <c r="Q131" s="4"/>
      <c r="R131" s="189"/>
    </row>
    <row r="132" spans="1:18" x14ac:dyDescent="0.2">
      <c r="A132" s="4"/>
      <c r="B132" s="4"/>
      <c r="C132" s="4"/>
      <c r="D132" s="4"/>
      <c r="E132" s="4"/>
      <c r="F132" s="4"/>
      <c r="G132" s="4"/>
      <c r="H132" s="4"/>
      <c r="I132" s="4"/>
      <c r="J132" s="4"/>
      <c r="K132" s="4"/>
      <c r="L132" s="4"/>
      <c r="M132" s="4"/>
      <c r="N132" s="4"/>
      <c r="O132" s="4"/>
      <c r="P132" s="4"/>
      <c r="Q132" s="4"/>
      <c r="R132" s="189"/>
    </row>
    <row r="133" spans="1:18" x14ac:dyDescent="0.2">
      <c r="A133" s="4"/>
      <c r="B133" s="4"/>
      <c r="C133" s="4"/>
      <c r="D133" s="4"/>
      <c r="E133" s="4"/>
      <c r="F133" s="4"/>
      <c r="G133" s="4"/>
      <c r="H133" s="4"/>
      <c r="I133" s="4"/>
      <c r="J133" s="4"/>
      <c r="K133" s="4"/>
      <c r="L133" s="4"/>
      <c r="M133" s="4"/>
      <c r="N133" s="4"/>
      <c r="O133" s="4"/>
      <c r="P133" s="4"/>
      <c r="Q133" s="4"/>
      <c r="R133" s="189"/>
    </row>
    <row r="134" spans="1:18" x14ac:dyDescent="0.2">
      <c r="A134" s="4"/>
      <c r="B134" s="4"/>
      <c r="C134" s="4"/>
      <c r="D134" s="4"/>
      <c r="E134" s="4"/>
      <c r="F134" s="4"/>
      <c r="G134" s="4"/>
      <c r="H134" s="4"/>
      <c r="I134" s="4"/>
      <c r="J134" s="4"/>
      <c r="K134" s="4"/>
      <c r="L134" s="4"/>
      <c r="M134" s="4"/>
      <c r="N134" s="4"/>
      <c r="O134" s="4"/>
      <c r="P134" s="4"/>
      <c r="Q134" s="4"/>
      <c r="R134" s="189"/>
    </row>
    <row r="135" spans="1:18" x14ac:dyDescent="0.2">
      <c r="A135" s="4"/>
      <c r="B135" s="4"/>
      <c r="C135" s="4"/>
      <c r="D135" s="4"/>
      <c r="E135" s="4"/>
      <c r="F135" s="4"/>
      <c r="G135" s="4"/>
      <c r="H135" s="4"/>
      <c r="I135" s="4"/>
      <c r="J135" s="4"/>
      <c r="K135" s="4"/>
      <c r="L135" s="4"/>
      <c r="M135" s="4"/>
      <c r="N135" s="4"/>
      <c r="O135" s="4"/>
      <c r="P135" s="4"/>
      <c r="Q135" s="4"/>
      <c r="R135" s="189"/>
    </row>
    <row r="136" spans="1:18" x14ac:dyDescent="0.2">
      <c r="A136" s="4"/>
      <c r="B136" s="4"/>
      <c r="C136" s="4"/>
      <c r="D136" s="4"/>
      <c r="E136" s="4"/>
      <c r="F136" s="4"/>
      <c r="G136" s="4"/>
      <c r="H136" s="4"/>
      <c r="I136" s="4"/>
      <c r="J136" s="4"/>
      <c r="K136" s="4"/>
      <c r="L136" s="4"/>
      <c r="M136" s="4"/>
      <c r="N136" s="4"/>
      <c r="O136" s="4"/>
      <c r="P136" s="4"/>
      <c r="Q136" s="4"/>
      <c r="R136" s="189"/>
    </row>
    <row r="137" spans="1:18" x14ac:dyDescent="0.2">
      <c r="A137" s="4"/>
      <c r="B137" s="4"/>
      <c r="C137" s="4"/>
      <c r="D137" s="4"/>
      <c r="E137" s="4"/>
      <c r="F137" s="4"/>
      <c r="G137" s="4"/>
      <c r="H137" s="4"/>
      <c r="I137" s="4"/>
      <c r="J137" s="4"/>
      <c r="K137" s="4"/>
      <c r="L137" s="4"/>
      <c r="M137" s="4"/>
      <c r="N137" s="4"/>
      <c r="O137" s="4"/>
      <c r="P137" s="4"/>
      <c r="Q137" s="4"/>
      <c r="R137" s="189"/>
    </row>
    <row r="138" spans="1:18" x14ac:dyDescent="0.2">
      <c r="A138" s="4"/>
      <c r="B138" s="4"/>
      <c r="C138" s="4"/>
      <c r="D138" s="4"/>
      <c r="E138" s="4"/>
      <c r="F138" s="4"/>
      <c r="G138" s="4"/>
      <c r="H138" s="4"/>
      <c r="I138" s="4"/>
      <c r="J138" s="4"/>
      <c r="K138" s="4"/>
      <c r="L138" s="4"/>
      <c r="M138" s="4"/>
      <c r="N138" s="4"/>
      <c r="O138" s="4"/>
      <c r="P138" s="4"/>
      <c r="Q138" s="4"/>
      <c r="R138" s="189"/>
    </row>
    <row r="139" spans="1:18" x14ac:dyDescent="0.2">
      <c r="A139" s="4"/>
      <c r="B139" s="4"/>
      <c r="C139" s="4"/>
      <c r="D139" s="4"/>
      <c r="E139" s="4"/>
      <c r="F139" s="4"/>
      <c r="G139" s="4"/>
      <c r="H139" s="4"/>
      <c r="I139" s="4"/>
      <c r="J139" s="4"/>
      <c r="K139" s="4"/>
      <c r="L139" s="4"/>
      <c r="M139" s="4"/>
      <c r="N139" s="4"/>
      <c r="O139" s="4"/>
      <c r="P139" s="4"/>
      <c r="Q139" s="4"/>
      <c r="R139" s="189"/>
    </row>
    <row r="140" spans="1:18" x14ac:dyDescent="0.2">
      <c r="A140" s="4"/>
      <c r="B140" s="4"/>
      <c r="C140" s="4"/>
      <c r="D140" s="4"/>
      <c r="E140" s="4"/>
      <c r="F140" s="4"/>
      <c r="G140" s="4"/>
      <c r="H140" s="4"/>
      <c r="I140" s="4"/>
      <c r="J140" s="4"/>
      <c r="K140" s="4"/>
      <c r="L140" s="4"/>
      <c r="M140" s="4"/>
      <c r="N140" s="4"/>
      <c r="O140" s="4"/>
      <c r="P140" s="4"/>
      <c r="Q140" s="4"/>
      <c r="R140" s="189"/>
    </row>
    <row r="141" spans="1:18" x14ac:dyDescent="0.2">
      <c r="A141" s="4"/>
      <c r="B141" s="4"/>
      <c r="C141" s="4"/>
      <c r="D141" s="4"/>
      <c r="E141" s="4"/>
      <c r="F141" s="4"/>
      <c r="G141" s="4"/>
      <c r="H141" s="4"/>
      <c r="I141" s="4"/>
      <c r="J141" s="4"/>
      <c r="K141" s="4"/>
      <c r="L141" s="4"/>
      <c r="M141" s="4"/>
      <c r="N141" s="4"/>
      <c r="O141" s="4"/>
      <c r="P141" s="4"/>
      <c r="Q141" s="4"/>
      <c r="R141" s="189"/>
    </row>
    <row r="142" spans="1:18" x14ac:dyDescent="0.2">
      <c r="A142" s="4"/>
      <c r="B142" s="4"/>
      <c r="C142" s="4"/>
      <c r="D142" s="4"/>
      <c r="E142" s="4"/>
      <c r="F142" s="4"/>
      <c r="G142" s="4"/>
      <c r="H142" s="4"/>
      <c r="I142" s="4"/>
      <c r="J142" s="4"/>
      <c r="K142" s="4"/>
      <c r="L142" s="4"/>
      <c r="M142" s="4"/>
      <c r="N142" s="4"/>
      <c r="O142" s="4"/>
      <c r="P142" s="4"/>
      <c r="Q142" s="4"/>
      <c r="R142" s="189"/>
    </row>
    <row r="143" spans="1:18" x14ac:dyDescent="0.2">
      <c r="A143" s="4"/>
      <c r="B143" s="4"/>
      <c r="C143" s="4"/>
      <c r="D143" s="4"/>
      <c r="E143" s="4"/>
      <c r="F143" s="4"/>
      <c r="G143" s="4"/>
      <c r="H143" s="4"/>
      <c r="I143" s="4"/>
      <c r="J143" s="4"/>
      <c r="K143" s="4"/>
      <c r="L143" s="4"/>
      <c r="M143" s="4"/>
      <c r="N143" s="4"/>
      <c r="O143" s="4"/>
      <c r="P143" s="4"/>
      <c r="Q143" s="4"/>
      <c r="R143" s="189"/>
    </row>
    <row r="144" spans="1:18" x14ac:dyDescent="0.2">
      <c r="A144" s="4"/>
      <c r="B144" s="4"/>
      <c r="C144" s="4"/>
      <c r="D144" s="4"/>
      <c r="E144" s="4"/>
      <c r="F144" s="4"/>
      <c r="G144" s="4"/>
      <c r="H144" s="4"/>
      <c r="I144" s="4"/>
      <c r="J144" s="4"/>
      <c r="K144" s="4"/>
      <c r="L144" s="4"/>
      <c r="M144" s="4"/>
      <c r="N144" s="4"/>
      <c r="O144" s="4"/>
      <c r="P144" s="4"/>
      <c r="Q144" s="4"/>
      <c r="R144" s="189"/>
    </row>
    <row r="145" spans="1:18" x14ac:dyDescent="0.2">
      <c r="A145" s="4"/>
      <c r="B145" s="4"/>
      <c r="C145" s="4"/>
      <c r="D145" s="4"/>
      <c r="E145" s="4"/>
      <c r="F145" s="4"/>
      <c r="G145" s="4"/>
      <c r="H145" s="4"/>
      <c r="I145" s="4"/>
      <c r="J145" s="4"/>
      <c r="K145" s="4"/>
      <c r="L145" s="4"/>
      <c r="M145" s="4"/>
      <c r="N145" s="4"/>
      <c r="O145" s="4"/>
      <c r="P145" s="4"/>
      <c r="Q145" s="4"/>
      <c r="R145" s="189"/>
    </row>
    <row r="146" spans="1:18" x14ac:dyDescent="0.2">
      <c r="A146" s="4"/>
      <c r="B146" s="4"/>
      <c r="C146" s="4"/>
      <c r="D146" s="4"/>
      <c r="E146" s="4"/>
      <c r="F146" s="4"/>
      <c r="G146" s="4"/>
      <c r="H146" s="4"/>
      <c r="I146" s="4"/>
      <c r="J146" s="4"/>
      <c r="K146" s="4"/>
      <c r="L146" s="4"/>
      <c r="M146" s="4"/>
      <c r="N146" s="4"/>
      <c r="O146" s="4"/>
      <c r="P146" s="4"/>
      <c r="Q146" s="4"/>
      <c r="R146" s="189"/>
    </row>
    <row r="147" spans="1:18" x14ac:dyDescent="0.2">
      <c r="A147" s="4"/>
      <c r="B147" s="4"/>
      <c r="C147" s="4"/>
      <c r="D147" s="4"/>
      <c r="E147" s="4"/>
      <c r="F147" s="4"/>
      <c r="G147" s="4"/>
      <c r="H147" s="4"/>
      <c r="I147" s="4"/>
      <c r="J147" s="4"/>
      <c r="K147" s="4"/>
      <c r="L147" s="4"/>
      <c r="M147" s="4"/>
      <c r="N147" s="4"/>
      <c r="O147" s="4"/>
      <c r="P147" s="4"/>
      <c r="Q147" s="4"/>
      <c r="R147" s="189"/>
    </row>
    <row r="148" spans="1:18" x14ac:dyDescent="0.2">
      <c r="A148" s="4"/>
      <c r="B148" s="4"/>
      <c r="C148" s="4"/>
      <c r="D148" s="4"/>
      <c r="E148" s="4"/>
      <c r="F148" s="4"/>
      <c r="G148" s="4"/>
      <c r="H148" s="4"/>
      <c r="I148" s="4"/>
      <c r="J148" s="4"/>
      <c r="K148" s="4"/>
      <c r="L148" s="4"/>
      <c r="M148" s="4"/>
      <c r="N148" s="4"/>
      <c r="O148" s="4"/>
      <c r="P148" s="4"/>
      <c r="Q148" s="4"/>
      <c r="R148" s="189"/>
    </row>
    <row r="149" spans="1:18" x14ac:dyDescent="0.2">
      <c r="A149" s="4"/>
      <c r="B149" s="4"/>
      <c r="C149" s="4"/>
      <c r="D149" s="4"/>
      <c r="E149" s="4"/>
      <c r="F149" s="4"/>
      <c r="G149" s="4"/>
      <c r="H149" s="4"/>
      <c r="I149" s="4"/>
      <c r="J149" s="4"/>
      <c r="K149" s="4"/>
      <c r="L149" s="4"/>
      <c r="M149" s="4"/>
      <c r="N149" s="4"/>
      <c r="O149" s="4"/>
      <c r="P149" s="4"/>
      <c r="Q149" s="4"/>
      <c r="R149" s="189"/>
    </row>
    <row r="150" spans="1:18" x14ac:dyDescent="0.2">
      <c r="A150" s="4"/>
      <c r="B150" s="4"/>
      <c r="C150" s="4"/>
      <c r="D150" s="4"/>
      <c r="E150" s="4"/>
      <c r="F150" s="4"/>
      <c r="G150" s="4"/>
      <c r="H150" s="4"/>
      <c r="I150" s="4"/>
      <c r="J150" s="4"/>
      <c r="K150" s="4"/>
      <c r="L150" s="4"/>
      <c r="M150" s="4"/>
      <c r="N150" s="4"/>
      <c r="O150" s="4"/>
      <c r="P150" s="4"/>
      <c r="Q150" s="4"/>
      <c r="R150" s="189"/>
    </row>
    <row r="151" spans="1:18" x14ac:dyDescent="0.2">
      <c r="A151" s="4"/>
      <c r="B151" s="4"/>
      <c r="C151" s="4"/>
      <c r="D151" s="4"/>
      <c r="E151" s="4"/>
      <c r="F151" s="4"/>
      <c r="G151" s="4"/>
      <c r="H151" s="4"/>
      <c r="I151" s="4"/>
      <c r="J151" s="4"/>
      <c r="K151" s="4"/>
      <c r="L151" s="4"/>
      <c r="M151" s="4"/>
      <c r="N151" s="4"/>
      <c r="O151" s="4"/>
      <c r="P151" s="4"/>
      <c r="Q151" s="4"/>
      <c r="R151" s="189"/>
    </row>
    <row r="152" spans="1:18" x14ac:dyDescent="0.2">
      <c r="A152" s="4"/>
      <c r="B152" s="4"/>
      <c r="C152" s="4"/>
      <c r="D152" s="4"/>
      <c r="E152" s="4"/>
      <c r="F152" s="4"/>
      <c r="G152" s="4"/>
      <c r="H152" s="4"/>
      <c r="I152" s="4"/>
      <c r="J152" s="4"/>
      <c r="K152" s="4"/>
      <c r="L152" s="4"/>
      <c r="M152" s="4"/>
      <c r="N152" s="4"/>
      <c r="O152" s="4"/>
      <c r="P152" s="4"/>
      <c r="Q152" s="4"/>
      <c r="R152" s="189"/>
    </row>
    <row r="153" spans="1:18" x14ac:dyDescent="0.2">
      <c r="A153" s="4"/>
      <c r="B153" s="4"/>
      <c r="C153" s="4"/>
      <c r="D153" s="4"/>
      <c r="E153" s="4"/>
      <c r="F153" s="4"/>
      <c r="G153" s="4"/>
      <c r="H153" s="4"/>
      <c r="I153" s="4"/>
      <c r="J153" s="4"/>
      <c r="K153" s="4"/>
      <c r="L153" s="4"/>
      <c r="M153" s="4"/>
      <c r="N153" s="4"/>
      <c r="O153" s="4"/>
      <c r="P153" s="4"/>
      <c r="Q153" s="4"/>
      <c r="R153" s="189"/>
    </row>
    <row r="154" spans="1:18" x14ac:dyDescent="0.2">
      <c r="A154" s="4"/>
      <c r="B154" s="4"/>
      <c r="C154" s="4"/>
      <c r="D154" s="4"/>
      <c r="E154" s="4"/>
      <c r="F154" s="4"/>
      <c r="G154" s="4"/>
      <c r="H154" s="4"/>
      <c r="I154" s="4"/>
      <c r="J154" s="4"/>
      <c r="K154" s="4"/>
      <c r="L154" s="4"/>
      <c r="M154" s="4"/>
      <c r="N154" s="4"/>
      <c r="O154" s="4"/>
      <c r="P154" s="4"/>
      <c r="Q154" s="4"/>
      <c r="R154" s="189"/>
    </row>
    <row r="155" spans="1:18" x14ac:dyDescent="0.2">
      <c r="A155" s="4"/>
      <c r="B155" s="4"/>
      <c r="C155" s="4"/>
      <c r="D155" s="4"/>
      <c r="E155" s="4"/>
      <c r="F155" s="4"/>
      <c r="G155" s="4"/>
      <c r="H155" s="4"/>
      <c r="I155" s="4"/>
      <c r="J155" s="4"/>
      <c r="K155" s="4"/>
      <c r="L155" s="4"/>
      <c r="M155" s="4"/>
      <c r="N155" s="4"/>
      <c r="O155" s="4"/>
      <c r="P155" s="4"/>
      <c r="Q155" s="4"/>
      <c r="R155" s="189"/>
    </row>
    <row r="156" spans="1:18" x14ac:dyDescent="0.2">
      <c r="A156" s="4"/>
      <c r="B156" s="4"/>
      <c r="C156" s="4"/>
      <c r="D156" s="4"/>
      <c r="E156" s="4"/>
      <c r="F156" s="4"/>
      <c r="G156" s="4"/>
      <c r="H156" s="4"/>
      <c r="I156" s="4"/>
      <c r="J156" s="4"/>
      <c r="K156" s="4"/>
      <c r="L156" s="4"/>
      <c r="M156" s="4"/>
      <c r="N156" s="4"/>
      <c r="O156" s="4"/>
      <c r="P156" s="4"/>
      <c r="Q156" s="4"/>
      <c r="R156" s="189"/>
    </row>
    <row r="157" spans="1:18" x14ac:dyDescent="0.2">
      <c r="A157" s="4"/>
      <c r="B157" s="4"/>
      <c r="C157" s="4"/>
      <c r="D157" s="4"/>
      <c r="E157" s="4"/>
      <c r="F157" s="4"/>
      <c r="G157" s="4"/>
      <c r="H157" s="4"/>
      <c r="I157" s="4"/>
      <c r="J157" s="4"/>
      <c r="K157" s="4"/>
      <c r="L157" s="4"/>
      <c r="M157" s="4"/>
      <c r="N157" s="4"/>
      <c r="O157" s="4"/>
      <c r="P157" s="4"/>
      <c r="Q157" s="4"/>
      <c r="R157" s="189"/>
    </row>
    <row r="158" spans="1:18" x14ac:dyDescent="0.2">
      <c r="A158" s="4"/>
      <c r="B158" s="4"/>
      <c r="C158" s="4"/>
      <c r="D158" s="4"/>
      <c r="E158" s="4"/>
      <c r="F158" s="4"/>
      <c r="G158" s="4"/>
      <c r="H158" s="4"/>
      <c r="I158" s="4"/>
      <c r="J158" s="4"/>
      <c r="K158" s="4"/>
      <c r="L158" s="4"/>
      <c r="M158" s="4"/>
      <c r="N158" s="4"/>
      <c r="O158" s="4"/>
      <c r="P158" s="4"/>
      <c r="Q158" s="4"/>
      <c r="R158" s="189"/>
    </row>
    <row r="159" spans="1:18" x14ac:dyDescent="0.2">
      <c r="A159" s="4"/>
      <c r="B159" s="4"/>
      <c r="C159" s="4"/>
      <c r="D159" s="4"/>
      <c r="E159" s="4"/>
      <c r="F159" s="4"/>
      <c r="G159" s="4"/>
      <c r="H159" s="4"/>
      <c r="I159" s="4"/>
      <c r="J159" s="4"/>
      <c r="K159" s="4"/>
      <c r="L159" s="4"/>
      <c r="M159" s="4"/>
      <c r="N159" s="4"/>
      <c r="O159" s="4"/>
      <c r="P159" s="4"/>
      <c r="Q159" s="4"/>
      <c r="R159" s="189"/>
    </row>
    <row r="160" spans="1:18" x14ac:dyDescent="0.2">
      <c r="A160" s="4"/>
      <c r="B160" s="4"/>
      <c r="C160" s="4"/>
      <c r="D160" s="4"/>
      <c r="E160" s="4"/>
      <c r="F160" s="4"/>
      <c r="G160" s="4"/>
      <c r="H160" s="4"/>
      <c r="I160" s="4"/>
      <c r="J160" s="4"/>
      <c r="K160" s="4"/>
      <c r="L160" s="4"/>
      <c r="M160" s="4"/>
      <c r="N160" s="4"/>
      <c r="O160" s="4"/>
      <c r="P160" s="4"/>
      <c r="Q160" s="4"/>
      <c r="R160" s="189"/>
    </row>
    <row r="161" spans="1:18" x14ac:dyDescent="0.2">
      <c r="A161" s="4"/>
      <c r="B161" s="4"/>
      <c r="C161" s="4"/>
      <c r="D161" s="4"/>
      <c r="E161" s="4"/>
      <c r="F161" s="4"/>
      <c r="G161" s="4"/>
      <c r="H161" s="4"/>
      <c r="I161" s="4"/>
      <c r="J161" s="4"/>
      <c r="K161" s="4"/>
      <c r="L161" s="4"/>
      <c r="M161" s="4"/>
      <c r="N161" s="4"/>
      <c r="O161" s="4"/>
      <c r="P161" s="4"/>
      <c r="Q161" s="4"/>
      <c r="R161" s="189"/>
    </row>
    <row r="162" spans="1:18" x14ac:dyDescent="0.2">
      <c r="A162" s="4"/>
      <c r="B162" s="4"/>
      <c r="C162" s="4"/>
      <c r="D162" s="4"/>
      <c r="E162" s="4"/>
      <c r="F162" s="4"/>
      <c r="G162" s="4"/>
      <c r="H162" s="4"/>
      <c r="I162" s="4"/>
      <c r="J162" s="4"/>
      <c r="K162" s="4"/>
      <c r="L162" s="4"/>
      <c r="M162" s="4"/>
      <c r="N162" s="4"/>
      <c r="O162" s="4"/>
      <c r="P162" s="4"/>
      <c r="Q162" s="4"/>
      <c r="R162" s="189"/>
    </row>
    <row r="163" spans="1:18" x14ac:dyDescent="0.2">
      <c r="A163" s="4"/>
      <c r="B163" s="4"/>
      <c r="C163" s="4"/>
      <c r="D163" s="4"/>
      <c r="E163" s="4"/>
      <c r="F163" s="4"/>
      <c r="G163" s="4"/>
      <c r="H163" s="4"/>
      <c r="I163" s="4"/>
      <c r="J163" s="4"/>
      <c r="K163" s="4"/>
      <c r="L163" s="4"/>
      <c r="M163" s="4"/>
      <c r="N163" s="4"/>
      <c r="O163" s="4"/>
      <c r="P163" s="4"/>
      <c r="Q163" s="4"/>
      <c r="R163" s="189"/>
    </row>
    <row r="164" spans="1:18" x14ac:dyDescent="0.2">
      <c r="A164" s="4"/>
      <c r="B164" s="4"/>
      <c r="C164" s="4"/>
      <c r="D164" s="4"/>
      <c r="E164" s="4"/>
      <c r="F164" s="4"/>
      <c r="G164" s="4"/>
      <c r="H164" s="4"/>
      <c r="I164" s="4"/>
      <c r="J164" s="4"/>
      <c r="K164" s="4"/>
      <c r="L164" s="4"/>
      <c r="M164" s="4"/>
      <c r="N164" s="4"/>
      <c r="O164" s="4"/>
      <c r="P164" s="4"/>
      <c r="Q164" s="4"/>
      <c r="R164" s="189"/>
    </row>
    <row r="165" spans="1:18" x14ac:dyDescent="0.2">
      <c r="A165" s="4"/>
      <c r="B165" s="4"/>
      <c r="C165" s="4"/>
      <c r="D165" s="4"/>
      <c r="E165" s="4"/>
      <c r="F165" s="4"/>
      <c r="G165" s="4"/>
      <c r="H165" s="4"/>
      <c r="I165" s="4"/>
      <c r="J165" s="4"/>
      <c r="K165" s="4"/>
      <c r="L165" s="4"/>
      <c r="M165" s="4"/>
      <c r="N165" s="4"/>
      <c r="O165" s="4"/>
      <c r="P165" s="4"/>
      <c r="Q165" s="4"/>
      <c r="R165" s="189"/>
    </row>
    <row r="166" spans="1:18" x14ac:dyDescent="0.2">
      <c r="A166" s="4"/>
      <c r="B166" s="4"/>
      <c r="C166" s="4"/>
      <c r="D166" s="4"/>
      <c r="E166" s="4"/>
      <c r="F166" s="4"/>
      <c r="G166" s="4"/>
      <c r="H166" s="4"/>
      <c r="I166" s="4"/>
      <c r="J166" s="4"/>
      <c r="K166" s="4"/>
      <c r="L166" s="4"/>
      <c r="M166" s="4"/>
      <c r="N166" s="4"/>
      <c r="O166" s="4"/>
      <c r="P166" s="4"/>
      <c r="Q166" s="4"/>
      <c r="R166" s="189"/>
    </row>
    <row r="167" spans="1:18" x14ac:dyDescent="0.2">
      <c r="A167" s="4"/>
      <c r="B167" s="4"/>
      <c r="C167" s="4"/>
      <c r="D167" s="4"/>
      <c r="E167" s="4"/>
      <c r="F167" s="4"/>
      <c r="G167" s="4"/>
      <c r="H167" s="4"/>
      <c r="I167" s="4"/>
      <c r="J167" s="4"/>
      <c r="K167" s="4"/>
      <c r="L167" s="4"/>
      <c r="M167" s="4"/>
      <c r="N167" s="4"/>
      <c r="O167" s="4"/>
      <c r="P167" s="4"/>
      <c r="Q167" s="4"/>
      <c r="R167" s="189"/>
    </row>
    <row r="168" spans="1:18" x14ac:dyDescent="0.2">
      <c r="A168" s="4"/>
      <c r="B168" s="4"/>
      <c r="C168" s="4"/>
      <c r="D168" s="4"/>
      <c r="E168" s="4"/>
      <c r="F168" s="4"/>
      <c r="G168" s="4"/>
      <c r="H168" s="4"/>
      <c r="I168" s="4"/>
      <c r="J168" s="4"/>
      <c r="K168" s="4"/>
      <c r="L168" s="4"/>
      <c r="M168" s="4"/>
      <c r="N168" s="4"/>
      <c r="O168" s="4"/>
      <c r="P168" s="4"/>
      <c r="Q168" s="4"/>
      <c r="R168" s="189"/>
    </row>
    <row r="169" spans="1:18" x14ac:dyDescent="0.2">
      <c r="A169" s="4"/>
      <c r="B169" s="4"/>
      <c r="C169" s="4"/>
      <c r="D169" s="4"/>
      <c r="E169" s="4"/>
      <c r="F169" s="4"/>
      <c r="G169" s="4"/>
      <c r="H169" s="4"/>
      <c r="I169" s="4"/>
      <c r="J169" s="4"/>
      <c r="K169" s="4"/>
      <c r="L169" s="4"/>
      <c r="M169" s="4"/>
      <c r="N169" s="4"/>
      <c r="O169" s="4"/>
      <c r="P169" s="4"/>
      <c r="Q169" s="4"/>
      <c r="R169" s="189"/>
    </row>
    <row r="170" spans="1:18" x14ac:dyDescent="0.2">
      <c r="A170" s="4"/>
      <c r="B170" s="4"/>
      <c r="C170" s="4"/>
      <c r="D170" s="4"/>
      <c r="E170" s="4"/>
      <c r="F170" s="4"/>
      <c r="G170" s="4"/>
      <c r="H170" s="4"/>
      <c r="I170" s="4"/>
      <c r="J170" s="4"/>
      <c r="K170" s="4"/>
      <c r="L170" s="4"/>
      <c r="M170" s="4"/>
      <c r="N170" s="4"/>
      <c r="O170" s="4"/>
      <c r="P170" s="4"/>
      <c r="Q170" s="4"/>
      <c r="R170" s="189"/>
    </row>
    <row r="171" spans="1:18" x14ac:dyDescent="0.2">
      <c r="A171" s="4"/>
      <c r="B171" s="4"/>
      <c r="C171" s="4"/>
      <c r="D171" s="4"/>
      <c r="E171" s="4"/>
      <c r="F171" s="4"/>
      <c r="G171" s="4"/>
      <c r="H171" s="4"/>
      <c r="I171" s="4"/>
      <c r="J171" s="4"/>
      <c r="K171" s="4"/>
      <c r="L171" s="4"/>
      <c r="M171" s="4"/>
      <c r="N171" s="4"/>
      <c r="O171" s="4"/>
      <c r="P171" s="4"/>
      <c r="Q171" s="4"/>
      <c r="R171" s="189"/>
    </row>
    <row r="172" spans="1:18" x14ac:dyDescent="0.2">
      <c r="A172" s="4"/>
      <c r="B172" s="4"/>
      <c r="C172" s="4"/>
      <c r="D172" s="4"/>
      <c r="E172" s="4"/>
      <c r="F172" s="4"/>
      <c r="G172" s="4"/>
      <c r="H172" s="4"/>
      <c r="I172" s="4"/>
      <c r="J172" s="4"/>
      <c r="K172" s="4"/>
      <c r="L172" s="4"/>
      <c r="M172" s="4"/>
      <c r="N172" s="4"/>
      <c r="O172" s="4"/>
      <c r="P172" s="4"/>
      <c r="Q172" s="4"/>
      <c r="R172" s="189"/>
    </row>
    <row r="173" spans="1:18" x14ac:dyDescent="0.2">
      <c r="A173" s="4"/>
      <c r="B173" s="4"/>
      <c r="C173" s="4"/>
      <c r="D173" s="4"/>
      <c r="E173" s="4"/>
      <c r="F173" s="4"/>
      <c r="G173" s="4"/>
      <c r="H173" s="4"/>
      <c r="I173" s="4"/>
      <c r="J173" s="4"/>
      <c r="K173" s="4"/>
      <c r="L173" s="4"/>
      <c r="M173" s="4"/>
      <c r="N173" s="4"/>
      <c r="O173" s="4"/>
      <c r="P173" s="4"/>
      <c r="Q173" s="4"/>
      <c r="R173" s="189"/>
    </row>
    <row r="174" spans="1:18" x14ac:dyDescent="0.2">
      <c r="A174" s="4"/>
      <c r="B174" s="4"/>
      <c r="C174" s="4"/>
      <c r="D174" s="4"/>
      <c r="E174" s="4"/>
      <c r="F174" s="4"/>
      <c r="G174" s="4"/>
      <c r="H174" s="4"/>
      <c r="I174" s="4"/>
      <c r="J174" s="4"/>
      <c r="K174" s="4"/>
      <c r="L174" s="4"/>
      <c r="M174" s="4"/>
      <c r="N174" s="4"/>
      <c r="O174" s="4"/>
      <c r="P174" s="4"/>
      <c r="Q174" s="4"/>
      <c r="R174" s="189"/>
    </row>
    <row r="175" spans="1:18" x14ac:dyDescent="0.2">
      <c r="A175" s="4"/>
      <c r="B175" s="4"/>
      <c r="C175" s="4"/>
      <c r="D175" s="4"/>
      <c r="E175" s="4"/>
      <c r="F175" s="4"/>
      <c r="G175" s="4"/>
      <c r="H175" s="4"/>
      <c r="I175" s="4"/>
      <c r="J175" s="4"/>
      <c r="K175" s="4"/>
      <c r="L175" s="4"/>
      <c r="M175" s="4"/>
      <c r="N175" s="4"/>
      <c r="O175" s="4"/>
      <c r="P175" s="4"/>
      <c r="Q175" s="4"/>
      <c r="R175" s="189"/>
    </row>
    <row r="176" spans="1:18" x14ac:dyDescent="0.2">
      <c r="A176" s="4"/>
      <c r="B176" s="4"/>
      <c r="C176" s="4"/>
      <c r="D176" s="4"/>
      <c r="E176" s="4"/>
      <c r="F176" s="4"/>
      <c r="G176" s="4"/>
      <c r="H176" s="4"/>
      <c r="I176" s="4"/>
      <c r="J176" s="4"/>
      <c r="K176" s="4"/>
      <c r="L176" s="4"/>
      <c r="M176" s="4"/>
      <c r="N176" s="4"/>
      <c r="O176" s="4"/>
      <c r="P176" s="4"/>
      <c r="Q176" s="4"/>
      <c r="R176" s="189"/>
    </row>
    <row r="177" spans="1:18" x14ac:dyDescent="0.2">
      <c r="A177" s="4"/>
      <c r="B177" s="4"/>
      <c r="C177" s="4"/>
      <c r="D177" s="4"/>
      <c r="E177" s="4"/>
      <c r="F177" s="4"/>
      <c r="G177" s="4"/>
      <c r="H177" s="4"/>
      <c r="I177" s="4"/>
      <c r="J177" s="4"/>
      <c r="K177" s="4"/>
      <c r="L177" s="4"/>
      <c r="M177" s="4"/>
      <c r="N177" s="4"/>
      <c r="O177" s="4"/>
      <c r="P177" s="4"/>
      <c r="Q177" s="4"/>
      <c r="R177" s="189"/>
    </row>
    <row r="178" spans="1:18" x14ac:dyDescent="0.2">
      <c r="A178" s="4"/>
      <c r="B178" s="4"/>
      <c r="C178" s="4"/>
      <c r="D178" s="4"/>
      <c r="E178" s="4"/>
      <c r="F178" s="4"/>
      <c r="G178" s="4"/>
      <c r="H178" s="4"/>
      <c r="I178" s="4"/>
      <c r="J178" s="4"/>
      <c r="K178" s="4"/>
      <c r="L178" s="4"/>
      <c r="M178" s="4"/>
      <c r="N178" s="4"/>
      <c r="O178" s="4"/>
      <c r="P178" s="4"/>
      <c r="Q178" s="4"/>
      <c r="R178" s="189"/>
    </row>
    <row r="179" spans="1:18" ht="15.65" x14ac:dyDescent="0.25">
      <c r="A179" s="4"/>
      <c r="B179" s="274"/>
      <c r="C179" s="275"/>
      <c r="D179" s="275"/>
      <c r="E179" s="275"/>
      <c r="F179" s="275"/>
      <c r="G179" s="275"/>
      <c r="H179" s="275"/>
      <c r="I179" s="275"/>
      <c r="J179" s="275"/>
      <c r="K179" s="275"/>
      <c r="L179" s="275"/>
      <c r="M179" s="275"/>
      <c r="N179" s="275"/>
      <c r="O179" s="275"/>
      <c r="P179" s="4"/>
      <c r="Q179" s="4"/>
      <c r="R179" s="189"/>
    </row>
    <row r="180" spans="1:18" x14ac:dyDescent="0.2">
      <c r="A180" s="4"/>
      <c r="B180" s="4"/>
      <c r="C180" s="4"/>
      <c r="D180" s="4"/>
      <c r="E180" s="4"/>
      <c r="F180" s="4"/>
      <c r="G180" s="4"/>
      <c r="H180" s="4"/>
      <c r="I180" s="4"/>
      <c r="J180" s="4"/>
      <c r="K180" s="4"/>
      <c r="L180" s="4"/>
      <c r="M180" s="4"/>
      <c r="N180" s="4"/>
      <c r="O180" s="4"/>
      <c r="P180" s="4"/>
      <c r="Q180" s="4"/>
      <c r="R180" s="189"/>
    </row>
    <row r="181" spans="1:18" x14ac:dyDescent="0.2">
      <c r="A181" s="4"/>
      <c r="B181" s="4"/>
      <c r="C181" s="4"/>
      <c r="D181" s="4"/>
      <c r="E181" s="4"/>
      <c r="F181" s="4"/>
      <c r="G181" s="4"/>
      <c r="H181" s="4"/>
      <c r="I181" s="4"/>
      <c r="J181" s="4"/>
      <c r="K181" s="4"/>
      <c r="L181" s="4"/>
      <c r="M181" s="4"/>
      <c r="N181" s="4"/>
      <c r="O181" s="4"/>
      <c r="P181" s="4"/>
      <c r="Q181" s="4"/>
      <c r="R181" s="189"/>
    </row>
    <row r="182" spans="1:18" x14ac:dyDescent="0.2">
      <c r="A182" s="4"/>
      <c r="B182" s="4"/>
      <c r="C182" s="4"/>
      <c r="D182" s="4"/>
      <c r="E182" s="4"/>
      <c r="F182" s="4"/>
      <c r="G182" s="4"/>
      <c r="H182" s="4"/>
      <c r="I182" s="4"/>
      <c r="J182" s="4"/>
      <c r="K182" s="4"/>
      <c r="L182" s="4"/>
      <c r="M182" s="4"/>
      <c r="N182" s="4"/>
      <c r="O182" s="4"/>
      <c r="P182" s="4"/>
      <c r="Q182" s="4"/>
      <c r="R182" s="189"/>
    </row>
    <row r="183" spans="1:18" x14ac:dyDescent="0.2">
      <c r="A183" s="4"/>
      <c r="B183" s="4"/>
      <c r="C183" s="4"/>
      <c r="D183" s="4"/>
      <c r="E183" s="4"/>
      <c r="F183" s="4"/>
      <c r="G183" s="4"/>
      <c r="H183" s="4"/>
      <c r="I183" s="4"/>
      <c r="J183" s="4"/>
      <c r="K183" s="4"/>
      <c r="L183" s="4"/>
      <c r="M183" s="4"/>
      <c r="N183" s="4"/>
      <c r="O183" s="4"/>
      <c r="P183" s="4"/>
      <c r="Q183" s="4"/>
      <c r="R183" s="189"/>
    </row>
    <row r="184" spans="1:18" x14ac:dyDescent="0.2">
      <c r="A184" s="4"/>
      <c r="B184" s="4"/>
      <c r="C184" s="4"/>
      <c r="D184" s="4"/>
      <c r="E184" s="4"/>
      <c r="F184" s="4"/>
      <c r="G184" s="4"/>
      <c r="H184" s="4"/>
      <c r="I184" s="4"/>
      <c r="J184" s="4"/>
      <c r="K184" s="4"/>
      <c r="L184" s="4"/>
      <c r="M184" s="4"/>
      <c r="N184" s="4"/>
      <c r="O184" s="4"/>
      <c r="P184" s="4"/>
      <c r="Q184" s="4"/>
      <c r="R184" s="189"/>
    </row>
    <row r="185" spans="1:18" x14ac:dyDescent="0.2">
      <c r="A185" s="4"/>
      <c r="B185" s="4"/>
      <c r="C185" s="4"/>
      <c r="D185" s="4"/>
      <c r="E185" s="4"/>
      <c r="F185" s="4"/>
      <c r="G185" s="4"/>
      <c r="H185" s="4"/>
      <c r="I185" s="4"/>
      <c r="J185" s="4"/>
      <c r="K185" s="4"/>
      <c r="L185" s="4"/>
      <c r="M185" s="4"/>
      <c r="N185" s="4"/>
      <c r="O185" s="4"/>
      <c r="P185" s="4"/>
      <c r="Q185" s="4"/>
      <c r="R185" s="189"/>
    </row>
    <row r="186" spans="1:18" x14ac:dyDescent="0.2">
      <c r="A186" s="4"/>
      <c r="B186" s="4"/>
      <c r="C186" s="4"/>
      <c r="D186" s="4"/>
      <c r="E186" s="4"/>
      <c r="F186" s="4"/>
      <c r="G186" s="4"/>
      <c r="H186" s="4"/>
      <c r="I186" s="4"/>
      <c r="J186" s="4"/>
      <c r="K186" s="4"/>
      <c r="L186" s="4"/>
      <c r="M186" s="4"/>
      <c r="N186" s="4"/>
      <c r="O186" s="4"/>
      <c r="P186" s="4"/>
      <c r="Q186" s="4"/>
      <c r="R186" s="189"/>
    </row>
    <row r="187" spans="1:18" x14ac:dyDescent="0.2">
      <c r="A187" s="4"/>
      <c r="B187" s="4"/>
      <c r="C187" s="4"/>
      <c r="D187" s="4"/>
      <c r="E187" s="4"/>
      <c r="F187" s="4"/>
      <c r="G187" s="4"/>
      <c r="H187" s="4"/>
      <c r="I187" s="4"/>
      <c r="J187" s="4"/>
      <c r="K187" s="4"/>
      <c r="L187" s="4"/>
      <c r="M187" s="4"/>
      <c r="N187" s="4"/>
      <c r="O187" s="4"/>
      <c r="P187" s="4"/>
      <c r="Q187" s="4"/>
      <c r="R187" s="189"/>
    </row>
    <row r="188" spans="1:18" x14ac:dyDescent="0.2">
      <c r="A188" s="4"/>
      <c r="B188" s="4"/>
      <c r="C188" s="4"/>
      <c r="D188" s="4"/>
      <c r="E188" s="4"/>
      <c r="F188" s="4"/>
      <c r="G188" s="4"/>
      <c r="H188" s="4"/>
      <c r="I188" s="4"/>
      <c r="J188" s="4"/>
      <c r="K188" s="4"/>
      <c r="L188" s="4"/>
      <c r="M188" s="4"/>
      <c r="N188" s="4"/>
      <c r="O188" s="4"/>
      <c r="P188" s="4"/>
      <c r="Q188" s="4"/>
      <c r="R188" s="189"/>
    </row>
    <row r="189" spans="1:18" x14ac:dyDescent="0.2">
      <c r="A189" s="4"/>
      <c r="B189" s="4"/>
      <c r="C189" s="4"/>
      <c r="D189" s="4"/>
      <c r="E189" s="4"/>
      <c r="F189" s="4"/>
      <c r="G189" s="4"/>
      <c r="H189" s="4"/>
      <c r="I189" s="4"/>
      <c r="J189" s="4"/>
      <c r="K189" s="4"/>
      <c r="L189" s="4"/>
      <c r="M189" s="4"/>
      <c r="N189" s="4"/>
      <c r="O189" s="4"/>
      <c r="P189" s="4"/>
      <c r="Q189" s="4"/>
      <c r="R189" s="189"/>
    </row>
    <row r="190" spans="1:18" x14ac:dyDescent="0.2">
      <c r="A190" s="4"/>
      <c r="B190" s="4"/>
      <c r="C190" s="4"/>
      <c r="D190" s="4"/>
      <c r="E190" s="4"/>
      <c r="F190" s="4"/>
      <c r="G190" s="4"/>
      <c r="H190" s="4"/>
      <c r="I190" s="4"/>
      <c r="J190" s="4"/>
      <c r="K190" s="4"/>
      <c r="L190" s="4"/>
      <c r="M190" s="4"/>
      <c r="N190" s="4"/>
      <c r="O190" s="4"/>
      <c r="P190" s="4"/>
      <c r="Q190" s="4"/>
      <c r="R190" s="189"/>
    </row>
    <row r="191" spans="1:18" x14ac:dyDescent="0.2">
      <c r="A191" s="4"/>
      <c r="B191" s="4"/>
      <c r="C191" s="4"/>
      <c r="D191" s="4"/>
      <c r="E191" s="4"/>
      <c r="F191" s="4"/>
      <c r="G191" s="4"/>
      <c r="H191" s="4"/>
      <c r="I191" s="4"/>
      <c r="J191" s="4"/>
      <c r="K191" s="4"/>
      <c r="L191" s="4"/>
      <c r="M191" s="4"/>
      <c r="N191" s="4"/>
      <c r="O191" s="4"/>
      <c r="P191" s="4"/>
      <c r="Q191" s="4"/>
      <c r="R191" s="189"/>
    </row>
    <row r="192" spans="1:18" x14ac:dyDescent="0.2">
      <c r="A192" s="4"/>
      <c r="B192" s="4"/>
      <c r="C192" s="4"/>
      <c r="D192" s="4"/>
      <c r="E192" s="4"/>
      <c r="F192" s="4"/>
      <c r="G192" s="4"/>
      <c r="H192" s="4"/>
      <c r="I192" s="4"/>
      <c r="J192" s="4"/>
      <c r="K192" s="4"/>
      <c r="L192" s="4"/>
      <c r="M192" s="4"/>
      <c r="N192" s="4"/>
      <c r="O192" s="4"/>
      <c r="P192" s="4"/>
      <c r="Q192" s="4"/>
      <c r="R192" s="189"/>
    </row>
    <row r="193" spans="1:18" x14ac:dyDescent="0.2">
      <c r="A193" s="4"/>
      <c r="B193" s="4"/>
      <c r="C193" s="4"/>
      <c r="D193" s="4"/>
      <c r="E193" s="4"/>
      <c r="F193" s="4"/>
      <c r="G193" s="4"/>
      <c r="H193" s="4"/>
      <c r="I193" s="4"/>
      <c r="J193" s="4"/>
      <c r="K193" s="4"/>
      <c r="L193" s="4"/>
      <c r="M193" s="4"/>
      <c r="N193" s="4"/>
      <c r="O193" s="4"/>
      <c r="P193" s="4"/>
      <c r="Q193" s="4"/>
      <c r="R193" s="189"/>
    </row>
    <row r="194" spans="1:18" x14ac:dyDescent="0.2">
      <c r="A194" s="4"/>
      <c r="B194" s="4"/>
      <c r="C194" s="4"/>
      <c r="D194" s="4"/>
      <c r="E194" s="4"/>
      <c r="F194" s="4"/>
      <c r="G194" s="4"/>
      <c r="H194" s="4"/>
      <c r="I194" s="4"/>
      <c r="J194" s="4"/>
      <c r="K194" s="4"/>
      <c r="L194" s="4"/>
      <c r="M194" s="4"/>
      <c r="N194" s="4"/>
      <c r="O194" s="4"/>
      <c r="P194" s="4"/>
      <c r="Q194" s="4"/>
      <c r="R194" s="189"/>
    </row>
    <row r="195" spans="1:18" x14ac:dyDescent="0.2">
      <c r="A195" s="4"/>
      <c r="B195" s="4"/>
      <c r="C195" s="4"/>
      <c r="D195" s="4"/>
      <c r="E195" s="4"/>
      <c r="F195" s="4"/>
      <c r="G195" s="4"/>
      <c r="H195" s="4"/>
      <c r="I195" s="4"/>
      <c r="J195" s="4"/>
      <c r="K195" s="4"/>
      <c r="L195" s="4"/>
      <c r="M195" s="4"/>
      <c r="N195" s="4"/>
      <c r="O195" s="4"/>
      <c r="P195" s="4"/>
      <c r="Q195" s="4"/>
      <c r="R195" s="189"/>
    </row>
    <row r="196" spans="1:18" x14ac:dyDescent="0.2">
      <c r="A196" s="4"/>
      <c r="B196" s="4"/>
      <c r="C196" s="4"/>
      <c r="D196" s="4"/>
      <c r="E196" s="4"/>
      <c r="F196" s="4"/>
      <c r="G196" s="4"/>
      <c r="H196" s="4"/>
      <c r="I196" s="4"/>
      <c r="J196" s="4"/>
      <c r="K196" s="4"/>
      <c r="L196" s="4"/>
      <c r="M196" s="4"/>
      <c r="N196" s="4"/>
      <c r="O196" s="4"/>
      <c r="P196" s="4"/>
      <c r="Q196" s="4"/>
      <c r="R196" s="189"/>
    </row>
    <row r="197" spans="1:18" x14ac:dyDescent="0.2">
      <c r="A197" s="4"/>
      <c r="B197" s="4"/>
      <c r="C197" s="4"/>
      <c r="D197" s="4"/>
      <c r="E197" s="4"/>
      <c r="F197" s="4"/>
      <c r="G197" s="4"/>
      <c r="H197" s="4"/>
      <c r="I197" s="4"/>
      <c r="J197" s="4"/>
      <c r="K197" s="4"/>
      <c r="L197" s="4"/>
      <c r="M197" s="4"/>
      <c r="N197" s="4"/>
      <c r="O197" s="4"/>
      <c r="P197" s="4"/>
      <c r="Q197" s="4"/>
      <c r="R197" s="189"/>
    </row>
    <row r="198" spans="1:18" x14ac:dyDescent="0.2">
      <c r="A198" s="4"/>
      <c r="B198" s="4"/>
      <c r="C198" s="4"/>
      <c r="D198" s="4"/>
      <c r="E198" s="4"/>
      <c r="F198" s="4"/>
      <c r="G198" s="4"/>
      <c r="H198" s="4"/>
      <c r="I198" s="4"/>
      <c r="J198" s="4"/>
      <c r="K198" s="4"/>
      <c r="L198" s="4"/>
      <c r="M198" s="4"/>
      <c r="N198" s="4"/>
      <c r="O198" s="4"/>
      <c r="P198" s="4"/>
      <c r="Q198" s="4"/>
      <c r="R198" s="189"/>
    </row>
    <row r="199" spans="1:18" x14ac:dyDescent="0.2">
      <c r="A199" s="4"/>
      <c r="B199" s="4"/>
      <c r="C199" s="4"/>
      <c r="D199" s="4"/>
      <c r="E199" s="4"/>
      <c r="F199" s="4"/>
      <c r="G199" s="4"/>
      <c r="H199" s="4"/>
      <c r="I199" s="4"/>
      <c r="J199" s="4"/>
      <c r="K199" s="4"/>
      <c r="L199" s="4"/>
      <c r="M199" s="4"/>
      <c r="N199" s="4"/>
      <c r="O199" s="4"/>
      <c r="P199" s="4"/>
      <c r="Q199" s="4"/>
      <c r="R199" s="189"/>
    </row>
    <row r="200" spans="1:18" x14ac:dyDescent="0.2">
      <c r="A200" s="4"/>
      <c r="B200" s="4"/>
      <c r="C200" s="4"/>
      <c r="D200" s="4"/>
      <c r="E200" s="4"/>
      <c r="F200" s="4"/>
      <c r="G200" s="4"/>
      <c r="H200" s="4"/>
      <c r="I200" s="4"/>
      <c r="J200" s="4"/>
      <c r="K200" s="4"/>
      <c r="L200" s="4"/>
      <c r="M200" s="4"/>
      <c r="N200" s="4"/>
      <c r="O200" s="4"/>
      <c r="P200" s="4"/>
      <c r="Q200" s="4"/>
      <c r="R200" s="189"/>
    </row>
    <row r="201" spans="1:18" x14ac:dyDescent="0.2">
      <c r="O201" s="4"/>
      <c r="P201" s="4"/>
      <c r="Q201" s="4"/>
      <c r="R201" s="189"/>
    </row>
    <row r="202" spans="1:18" x14ac:dyDescent="0.2">
      <c r="A202" s="4"/>
      <c r="B202" s="4"/>
      <c r="C202" s="4"/>
      <c r="D202" s="189"/>
    </row>
    <row r="203" spans="1:18" x14ac:dyDescent="0.2">
      <c r="A203" s="4"/>
      <c r="B203" s="4"/>
      <c r="C203" s="4"/>
      <c r="D203" s="4"/>
      <c r="E203" s="4"/>
      <c r="F203" s="4"/>
      <c r="G203" s="4"/>
      <c r="H203" s="4"/>
      <c r="I203" s="4"/>
      <c r="J203" s="4"/>
      <c r="K203" s="4"/>
      <c r="L203" s="4"/>
      <c r="M203" s="4"/>
      <c r="N203" s="4"/>
      <c r="O203" s="4"/>
    </row>
    <row r="204" spans="1:18" ht="15.65" x14ac:dyDescent="0.25">
      <c r="A204" s="274"/>
      <c r="B204" s="275"/>
      <c r="C204" s="275"/>
      <c r="D204" s="275"/>
      <c r="E204" s="275"/>
      <c r="F204" s="275"/>
      <c r="G204" s="275"/>
      <c r="H204" s="275"/>
      <c r="I204" s="275"/>
      <c r="J204" s="275"/>
      <c r="K204" s="275"/>
      <c r="L204" s="275"/>
      <c r="M204" s="275"/>
      <c r="N204" s="275"/>
      <c r="O204" s="4"/>
    </row>
    <row r="205" spans="1:18" x14ac:dyDescent="0.2">
      <c r="A205" s="4"/>
      <c r="B205" s="4"/>
      <c r="C205" s="4"/>
      <c r="D205" s="4"/>
      <c r="E205" s="4"/>
      <c r="F205" s="4"/>
      <c r="G205" s="4"/>
      <c r="H205" s="4"/>
      <c r="I205" s="4"/>
      <c r="J205" s="4"/>
      <c r="K205" s="4"/>
      <c r="L205" s="4"/>
      <c r="M205" s="4"/>
      <c r="N205" s="4"/>
      <c r="R205" s="189"/>
    </row>
    <row r="206" spans="1:18" x14ac:dyDescent="0.2">
      <c r="A206" s="4"/>
      <c r="B206" s="4"/>
      <c r="C206" s="4"/>
      <c r="D206" s="4"/>
      <c r="E206" s="4"/>
      <c r="F206" s="4"/>
      <c r="G206" s="4"/>
      <c r="H206" s="4"/>
      <c r="I206" s="4"/>
      <c r="J206" s="4"/>
      <c r="K206" s="4"/>
      <c r="L206" s="4"/>
      <c r="M206" s="4"/>
      <c r="N206" s="4"/>
      <c r="R206" s="189"/>
    </row>
    <row r="207" spans="1:18" x14ac:dyDescent="0.2">
      <c r="A207" s="4"/>
      <c r="B207" s="4"/>
      <c r="C207" s="4"/>
      <c r="D207" s="4"/>
      <c r="E207" s="4"/>
      <c r="F207" s="4"/>
      <c r="G207" s="4"/>
      <c r="H207" s="4"/>
      <c r="I207" s="4"/>
      <c r="J207" s="4"/>
      <c r="K207" s="4"/>
      <c r="L207" s="4"/>
      <c r="M207" s="4"/>
      <c r="N207" s="4"/>
      <c r="R207" s="189"/>
    </row>
    <row r="208" spans="1:18" x14ac:dyDescent="0.2">
      <c r="A208" s="4"/>
      <c r="B208" s="4"/>
      <c r="C208" s="4"/>
      <c r="D208" s="4"/>
      <c r="E208" s="4"/>
      <c r="F208" s="4"/>
      <c r="G208" s="4"/>
      <c r="H208" s="4"/>
      <c r="I208" s="4"/>
      <c r="J208" s="4"/>
      <c r="K208" s="4"/>
      <c r="L208" s="4"/>
      <c r="M208" s="4"/>
      <c r="N208" s="4"/>
      <c r="R208" s="189"/>
    </row>
    <row r="209" spans="1:18" x14ac:dyDescent="0.2">
      <c r="A209" s="4"/>
      <c r="B209" s="4"/>
      <c r="C209" s="4"/>
      <c r="D209" s="4"/>
      <c r="E209" s="4"/>
      <c r="F209" s="4"/>
      <c r="G209" s="4"/>
      <c r="H209" s="4"/>
      <c r="I209" s="4"/>
      <c r="J209" s="4"/>
      <c r="K209" s="4"/>
      <c r="L209" s="4"/>
      <c r="M209" s="4"/>
      <c r="N209" s="4"/>
      <c r="O209" s="4"/>
      <c r="P209" s="4"/>
      <c r="Q209" s="4"/>
      <c r="R209" s="189"/>
    </row>
    <row r="210" spans="1:18" x14ac:dyDescent="0.2">
      <c r="A210" s="4"/>
      <c r="B210" s="4"/>
      <c r="C210" s="4"/>
      <c r="D210" s="4"/>
      <c r="E210" s="4"/>
      <c r="F210" s="4"/>
      <c r="G210" s="4"/>
      <c r="H210" s="4"/>
      <c r="I210" s="4"/>
      <c r="J210" s="4"/>
      <c r="K210" s="4"/>
      <c r="L210" s="4"/>
      <c r="M210" s="4"/>
      <c r="N210" s="4"/>
      <c r="O210" s="4"/>
      <c r="P210" s="4"/>
      <c r="Q210" s="4"/>
      <c r="R210" s="189"/>
    </row>
    <row r="211" spans="1:18" x14ac:dyDescent="0.2">
      <c r="A211" s="4"/>
      <c r="B211" s="4"/>
      <c r="C211" s="4"/>
      <c r="D211" s="4"/>
      <c r="E211" s="4"/>
      <c r="F211" s="4"/>
      <c r="G211" s="4"/>
      <c r="H211" s="4"/>
      <c r="I211" s="4"/>
      <c r="J211" s="4"/>
      <c r="K211" s="4"/>
      <c r="L211" s="4"/>
      <c r="M211" s="4"/>
      <c r="N211" s="4"/>
      <c r="O211" s="4"/>
      <c r="P211" s="4"/>
      <c r="Q211" s="4"/>
      <c r="R211" s="189"/>
    </row>
    <row r="212" spans="1:18" x14ac:dyDescent="0.2">
      <c r="A212" s="107"/>
      <c r="B212" s="107"/>
      <c r="C212" s="107"/>
      <c r="D212" s="107"/>
      <c r="E212" s="107"/>
      <c r="F212" s="107"/>
      <c r="G212" s="107"/>
      <c r="H212" s="107"/>
      <c r="I212" s="107"/>
      <c r="J212" s="107"/>
      <c r="K212" s="107"/>
      <c r="L212" s="107"/>
      <c r="M212" s="107"/>
      <c r="N212" s="107"/>
      <c r="O212" s="107"/>
      <c r="P212" s="107"/>
      <c r="Q212" s="107"/>
      <c r="R212" s="107"/>
    </row>
  </sheetData>
  <sheetProtection selectLockedCells="1"/>
  <mergeCells count="7">
    <mergeCell ref="A204:N204"/>
    <mergeCell ref="A2:Q2"/>
    <mergeCell ref="A3:Q3"/>
    <mergeCell ref="A4:Q4"/>
    <mergeCell ref="A6:Q6"/>
    <mergeCell ref="B179:O179"/>
    <mergeCell ref="A7:Q7"/>
  </mergeCells>
  <phoneticPr fontId="2" type="noConversion"/>
  <printOptions horizontalCentered="1"/>
  <pageMargins left="0.75" right="0.75" top="0.5" bottom="0.5" header="0.5" footer="0.5"/>
  <pageSetup scale="73" fitToHeight="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Submission Template</vt:lpstr>
      <vt:lpstr>Calculations</vt:lpstr>
      <vt:lpstr>Notes</vt:lpstr>
      <vt:lpstr>Instructions</vt:lpstr>
      <vt:lpstr>canbeinvalid</vt:lpstr>
      <vt:lpstr>final</vt:lpstr>
      <vt:lpstr>Calculations!Print_Area</vt:lpstr>
      <vt:lpstr>Instructions!Print_Area</vt:lpstr>
      <vt:lpstr>Notes!Print_Area</vt:lpstr>
      <vt:lpstr>'Submission Template'!Print_Area</vt:lpstr>
      <vt:lpstr>RESULTTYPE</vt:lpstr>
      <vt:lpstr>YESNO</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Marine SI PLT Template</dc:title>
  <dc:subject>Engine Compliance: Production Line Testing Submittals</dc:subject>
  <dc:creator>U.S. EPA OAR/OTAQ/CISD nyr-m</dc:creator>
  <cp:keywords>SI, PLT, nrsi, template, testing, production line testing</cp:keywords>
  <cp:lastModifiedBy>Holly</cp:lastModifiedBy>
  <cp:lastPrinted>2021-11-16T19:17:20Z</cp:lastPrinted>
  <dcterms:created xsi:type="dcterms:W3CDTF">2005-02-03T14:28:49Z</dcterms:created>
  <dcterms:modified xsi:type="dcterms:W3CDTF">2021-11-18T13:00:16Z</dcterms:modified>
</cp:coreProperties>
</file>