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66925"/>
  <mc:AlternateContent xmlns:mc="http://schemas.openxmlformats.org/markup-compatibility/2006">
    <mc:Choice Requires="x15">
      <x15ac:absPath xmlns:x15ac="http://schemas.microsoft.com/office/spreadsheetml/2010/11/ac" url="https://easternresearchgroup.sharepoint.com/sites/CAAICRRenewals/Shared Documents/General/FY25_Drafts/1130.14 NSPS for Grain Elevators (40 CFR part 60, Subpart DD)/"/>
    </mc:Choice>
  </mc:AlternateContent>
  <xr:revisionPtr revIDLastSave="70" documentId="8_{665090EC-9D90-4EFA-8F11-64C642B121CC}" xr6:coauthVersionLast="47" xr6:coauthVersionMax="47" xr10:uidLastSave="{1BA36787-E5A7-412F-B262-64F6EA1DDF72}"/>
  <bookViews>
    <workbookView xWindow="22932" yWindow="-108" windowWidth="23256" windowHeight="12456" xr2:uid="{C79B7DA7-7CF3-4976-8867-CF32BF9FE9F5}"/>
  </bookViews>
  <sheets>
    <sheet name="Summary" sheetId="3" r:id="rId1"/>
    <sheet name="Table 1" sheetId="1" r:id="rId2"/>
    <sheet name="Table 2" sheetId="2" r:id="rId3"/>
    <sheet name="Capital O&amp;M" sheetId="4" r:id="rId4"/>
    <sheet name="Responses" sheetId="5" r:id="rId5"/>
    <sheet name="Respondents"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1" l="1"/>
  <c r="I32" i="1"/>
  <c r="I34" i="1" s="1"/>
  <c r="F32" i="1"/>
  <c r="I9" i="1"/>
  <c r="I21" i="1"/>
  <c r="F21" i="1"/>
  <c r="E8" i="5"/>
  <c r="F7" i="6"/>
  <c r="F6" i="6"/>
  <c r="F5" i="6"/>
  <c r="F8" i="6" s="1"/>
  <c r="B3" i="3" s="1"/>
  <c r="C8" i="6"/>
  <c r="B8" i="6"/>
  <c r="E7" i="5" l="1"/>
  <c r="E6" i="5"/>
  <c r="E5" i="5"/>
  <c r="E4" i="5"/>
  <c r="H12" i="2" l="1"/>
  <c r="G12" i="2"/>
  <c r="I12" i="2" s="1"/>
  <c r="F12" i="2"/>
  <c r="H11" i="2"/>
  <c r="F11" i="2"/>
  <c r="G11" i="2" s="1"/>
  <c r="H10" i="2"/>
  <c r="G10" i="2"/>
  <c r="I10" i="2" s="1"/>
  <c r="F10" i="2"/>
  <c r="H9" i="2"/>
  <c r="F9" i="2"/>
  <c r="G9" i="2" s="1"/>
  <c r="I9" i="2" s="1"/>
  <c r="H7" i="2"/>
  <c r="G7" i="2"/>
  <c r="I7" i="2" s="1"/>
  <c r="F7" i="2"/>
  <c r="D6" i="2"/>
  <c r="F6" i="2" s="1"/>
  <c r="F28" i="1"/>
  <c r="D28" i="1"/>
  <c r="D20" i="1"/>
  <c r="F20" i="1" s="1"/>
  <c r="D18" i="1"/>
  <c r="F18" i="1" s="1"/>
  <c r="D17" i="1"/>
  <c r="F17" i="1" s="1"/>
  <c r="D16" i="1"/>
  <c r="F16" i="1" s="1"/>
  <c r="F12" i="1"/>
  <c r="H12" i="1" s="1"/>
  <c r="D12" i="1"/>
  <c r="F11" i="1"/>
  <c r="D11" i="1"/>
  <c r="D9" i="1"/>
  <c r="F9" i="1" s="1"/>
  <c r="I11" i="1" l="1"/>
  <c r="G6" i="2"/>
  <c r="F13" i="2" s="1"/>
  <c r="I13" i="2" s="1"/>
  <c r="H6" i="2"/>
  <c r="G9" i="1"/>
  <c r="H9" i="1"/>
  <c r="I20" i="1"/>
  <c r="H20" i="1"/>
  <c r="G20" i="1"/>
  <c r="H16" i="1"/>
  <c r="G16" i="1"/>
  <c r="I16" i="1"/>
  <c r="G17" i="1"/>
  <c r="H17" i="1"/>
  <c r="G18" i="1"/>
  <c r="I18" i="1" s="1"/>
  <c r="H18" i="1"/>
  <c r="G11" i="1"/>
  <c r="G12" i="1"/>
  <c r="I12" i="1" s="1"/>
  <c r="I11" i="2"/>
  <c r="G28" i="1"/>
  <c r="H11" i="1"/>
  <c r="H28" i="1"/>
  <c r="I28" i="1" l="1"/>
  <c r="I31" i="1" s="1"/>
  <c r="I17" i="1"/>
  <c r="B5" i="3" s="1"/>
  <c r="I6" i="2"/>
  <c r="F31" i="1"/>
  <c r="B2" i="3" l="1"/>
  <c r="B4" i="3"/>
</calcChain>
</file>

<file path=xl/sharedStrings.xml><?xml version="1.0" encoding="utf-8"?>
<sst xmlns="http://schemas.openxmlformats.org/spreadsheetml/2006/main" count="159" uniqueCount="121">
  <si>
    <t>ICR Summary Information</t>
  </si>
  <si>
    <t>Hours per Response</t>
  </si>
  <si>
    <t>Number of Respondents</t>
  </si>
  <si>
    <t>Total Estimated Burden Hours</t>
  </si>
  <si>
    <t>Total Estimated Costs</t>
  </si>
  <si>
    <t>Annualized Capital O&amp;M</t>
  </si>
  <si>
    <t>Not Applicable</t>
  </si>
  <si>
    <t>Total Annual Responses</t>
  </si>
  <si>
    <t>Table 1:  Annual Respondent Burden and Cost – NSPS for Grain Elevators (40 CFR Part 60, Subpart DD) (Renewal)</t>
  </si>
  <si>
    <t>Burden item</t>
  </si>
  <si>
    <t>(A)</t>
  </si>
  <si>
    <t>(B)</t>
  </si>
  <si>
    <t>(C)</t>
  </si>
  <si>
    <t>(D)</t>
  </si>
  <si>
    <t>(E)</t>
  </si>
  <si>
    <t>(F)</t>
  </si>
  <si>
    <t>(G)</t>
  </si>
  <si>
    <t>(H)</t>
  </si>
  <si>
    <t>Person hours per occurrence</t>
  </si>
  <si>
    <t>No. of occurrences per respondent per year</t>
  </si>
  <si>
    <t>Person hours per respondent per year</t>
  </si>
  <si>
    <r>
      <t xml:space="preserve">Respondents per year  </t>
    </r>
    <r>
      <rPr>
        <b/>
        <vertAlign val="superscript"/>
        <sz val="12"/>
        <color theme="1"/>
        <rFont val="Times New Roman"/>
        <family val="1"/>
      </rPr>
      <t>a</t>
    </r>
  </si>
  <si>
    <t>Technical person- hours per year</t>
  </si>
  <si>
    <t>Management person hours per year</t>
  </si>
  <si>
    <t>Clerical person hours per year</t>
  </si>
  <si>
    <r>
      <t xml:space="preserve">Total Cost per year </t>
    </r>
    <r>
      <rPr>
        <b/>
        <vertAlign val="superscript"/>
        <sz val="10"/>
        <color theme="1"/>
        <rFont val="Times New Roman"/>
        <family val="1"/>
      </rPr>
      <t>b</t>
    </r>
  </si>
  <si>
    <t>(C=AxB)</t>
  </si>
  <si>
    <t>(E=CxD)</t>
  </si>
  <si>
    <t>(Ex0.05)</t>
  </si>
  <si>
    <t>(Ex0.1)</t>
  </si>
  <si>
    <t>Labor Rates:</t>
  </si>
  <si>
    <t>1.  Applications</t>
  </si>
  <si>
    <t>N/A</t>
  </si>
  <si>
    <t>Management</t>
  </si>
  <si>
    <t>2.  Survey and Studies</t>
  </si>
  <si>
    <t>Technical</t>
  </si>
  <si>
    <t>3.  Reporting requirements</t>
  </si>
  <si>
    <t>Clerical</t>
  </si>
  <si>
    <t xml:space="preserve">     A.  Read and understand rule requirement</t>
  </si>
  <si>
    <t xml:space="preserve">     B.  Required activities</t>
  </si>
  <si>
    <r>
      <t xml:space="preserve">        Initial performance tests </t>
    </r>
    <r>
      <rPr>
        <vertAlign val="superscript"/>
        <sz val="10"/>
        <color theme="1"/>
        <rFont val="Times New Roman"/>
        <family val="1"/>
      </rPr>
      <t>c</t>
    </r>
    <r>
      <rPr>
        <sz val="10"/>
        <color theme="1"/>
        <rFont val="Times New Roman"/>
        <family val="1"/>
      </rPr>
      <t xml:space="preserve"> </t>
    </r>
  </si>
  <si>
    <r>
      <t xml:space="preserve">        Repeat performance tests </t>
    </r>
    <r>
      <rPr>
        <vertAlign val="superscript"/>
        <sz val="10"/>
        <color theme="1"/>
        <rFont val="Times New Roman"/>
        <family val="1"/>
      </rPr>
      <t>d</t>
    </r>
  </si>
  <si>
    <t xml:space="preserve">     C.  Create information</t>
  </si>
  <si>
    <t xml:space="preserve">See 3B </t>
  </si>
  <si>
    <t xml:space="preserve">     D.  Gather existing information</t>
  </si>
  <si>
    <t>See 3B</t>
  </si>
  <si>
    <r>
      <t xml:space="preserve">     E.  Write report </t>
    </r>
    <r>
      <rPr>
        <vertAlign val="superscript"/>
        <sz val="10"/>
        <color theme="1"/>
        <rFont val="Times New Roman"/>
        <family val="1"/>
      </rPr>
      <t>e</t>
    </r>
  </si>
  <si>
    <t xml:space="preserve">        Notification of  construction/reconstruction</t>
  </si>
  <si>
    <t xml:space="preserve">        Notification of actual startup</t>
  </si>
  <si>
    <t xml:space="preserve">        Notification of initial performance test results </t>
  </si>
  <si>
    <t xml:space="preserve">        Notification of repeat performance test results</t>
  </si>
  <si>
    <t xml:space="preserve">        Report of performance test results</t>
  </si>
  <si>
    <t>Subtotal  for Reporting  Requirements</t>
  </si>
  <si>
    <t>4.  Recordkeeping requirements</t>
  </si>
  <si>
    <t>See 3A</t>
  </si>
  <si>
    <t xml:space="preserve">     B.  Plan activities</t>
  </si>
  <si>
    <t xml:space="preserve">     C.  Implement Activities </t>
  </si>
  <si>
    <t xml:space="preserve">     D.  Develop record system</t>
  </si>
  <si>
    <t xml:space="preserve">     E.  Time to enter and transmit information</t>
  </si>
  <si>
    <r>
      <rPr>
        <sz val="10"/>
        <color rgb="FF000000"/>
        <rFont val="Times New Roman"/>
      </rPr>
      <t xml:space="preserve">        Records of startup, shutdown, malfunction </t>
    </r>
    <r>
      <rPr>
        <vertAlign val="superscript"/>
        <sz val="10"/>
        <color rgb="FF000000"/>
        <rFont val="Times New Roman"/>
      </rPr>
      <t>f</t>
    </r>
  </si>
  <si>
    <t xml:space="preserve">     F.  Time to train personnel </t>
  </si>
  <si>
    <t xml:space="preserve">     G.  Time for audits</t>
  </si>
  <si>
    <t xml:space="preserve">Subtotal  for Recordkeeping Requirements  </t>
  </si>
  <si>
    <r>
      <t xml:space="preserve">Total Labor Burden and Costs (rounded) </t>
    </r>
    <r>
      <rPr>
        <b/>
        <vertAlign val="superscript"/>
        <sz val="10"/>
        <color theme="1"/>
        <rFont val="Times New Roman"/>
        <family val="1"/>
      </rPr>
      <t>g</t>
    </r>
  </si>
  <si>
    <r>
      <t xml:space="preserve">Total Capital and O&amp;M Cost (rounded) </t>
    </r>
    <r>
      <rPr>
        <b/>
        <vertAlign val="superscript"/>
        <sz val="10"/>
        <color theme="1"/>
        <rFont val="Times New Roman"/>
        <family val="1"/>
      </rPr>
      <t>g</t>
    </r>
  </si>
  <si>
    <r>
      <t xml:space="preserve">GRAND TOTAL (rounded) </t>
    </r>
    <r>
      <rPr>
        <b/>
        <vertAlign val="superscript"/>
        <sz val="10"/>
        <color theme="1"/>
        <rFont val="Times New Roman"/>
        <family val="1"/>
      </rPr>
      <t>g</t>
    </r>
  </si>
  <si>
    <t>Assumptions:</t>
  </si>
  <si>
    <t>hr/response</t>
  </si>
  <si>
    <r>
      <rPr>
        <vertAlign val="superscript"/>
        <sz val="12"/>
        <color rgb="FF000000"/>
        <rFont val="Times New Roman"/>
      </rPr>
      <t>a</t>
    </r>
    <r>
      <rPr>
        <sz val="10"/>
        <color rgb="FF000000"/>
        <rFont val="Times New Roman"/>
      </rPr>
      <t xml:space="preserve">  We have assumed that there are approximately 254 respondents, with no additional new or reconstructed sources becoming subject to the rule over the next three years. </t>
    </r>
  </si>
  <si>
    <r>
      <rPr>
        <vertAlign val="superscript"/>
        <sz val="12"/>
        <color rgb="FF000000"/>
        <rFont val="Times New Roman"/>
      </rPr>
      <t>b</t>
    </r>
    <r>
      <rPr>
        <sz val="10"/>
        <color rgb="FF000000"/>
        <rFont val="Times New Roman"/>
      </rPr>
      <t xml:space="preserve">  This ICR uses the following labor rates: Managerial $172.41 ($82.10+ 110%); Technical $141.75 ($67.50 + 110%); and Clerical $71.36 ($33.98 + 110%).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r>
  </si>
  <si>
    <r>
      <t>c</t>
    </r>
    <r>
      <rPr>
        <sz val="10"/>
        <color theme="1"/>
        <rFont val="Times New Roman"/>
        <family val="1"/>
      </rPr>
      <t xml:space="preserve">  We have assumed that it will take twenty-eight hours for each new respondent to perform the initial performance test.</t>
    </r>
  </si>
  <si>
    <r>
      <t>d</t>
    </r>
    <r>
      <rPr>
        <sz val="10"/>
        <color theme="1"/>
        <rFont val="Times New Roman"/>
        <family val="1"/>
      </rPr>
      <t xml:space="preserve">  We have assumed that 20 percent of respondents would repeat performance test due to failure.</t>
    </r>
  </si>
  <si>
    <r>
      <t>e</t>
    </r>
    <r>
      <rPr>
        <sz val="10"/>
        <color theme="1"/>
        <rFont val="Times New Roman"/>
        <family val="1"/>
      </rPr>
      <t xml:space="preserve">  Applies to new or reconstructed sources. There are no additional new or reconstructed sources anticipated to become subject to the rule over the next three years.</t>
    </r>
  </si>
  <si>
    <r>
      <t>f</t>
    </r>
    <r>
      <rPr>
        <sz val="10"/>
        <color theme="1"/>
        <rFont val="Times New Roman"/>
        <family val="1"/>
      </rPr>
      <t xml:space="preserve">  We have assumed that each respondent will take one hour to record information on startup, shutdown, malfunction.</t>
    </r>
  </si>
  <si>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t>
    </r>
  </si>
  <si>
    <t>Table 2:  Average Annual EPA Burden and Cost - NSPS for Grain Elevators (40 CFR Part 60, Subpart DD) (Renewal)</t>
  </si>
  <si>
    <t>Activity</t>
  </si>
  <si>
    <t>EPA person- hours per occurrence</t>
  </si>
  <si>
    <t>No. of occurrences per plant per year</t>
  </si>
  <si>
    <t>EPA person- hours per plant per year</t>
  </si>
  <si>
    <r>
      <t xml:space="preserve">Plants per year  </t>
    </r>
    <r>
      <rPr>
        <b/>
        <vertAlign val="superscript"/>
        <sz val="10"/>
        <color theme="1"/>
        <rFont val="Times New Roman"/>
        <family val="1"/>
      </rPr>
      <t>a</t>
    </r>
  </si>
  <si>
    <t>Management person-hours per year</t>
  </si>
  <si>
    <t>Clerical person-hours per year</t>
  </si>
  <si>
    <r>
      <t xml:space="preserve">Cost, $ </t>
    </r>
    <r>
      <rPr>
        <b/>
        <vertAlign val="superscript"/>
        <sz val="10"/>
        <color theme="1"/>
        <rFont val="Times New Roman"/>
        <family val="1"/>
      </rPr>
      <t>b</t>
    </r>
  </si>
  <si>
    <r>
      <t xml:space="preserve">    Initial performance tests </t>
    </r>
    <r>
      <rPr>
        <vertAlign val="superscript"/>
        <sz val="10"/>
        <color theme="1"/>
        <rFont val="Times New Roman"/>
        <family val="1"/>
      </rPr>
      <t>c</t>
    </r>
  </si>
  <si>
    <r>
      <t xml:space="preserve">    Repeat performance test </t>
    </r>
    <r>
      <rPr>
        <vertAlign val="superscript"/>
        <sz val="10"/>
        <color theme="1"/>
        <rFont val="Times New Roman"/>
        <family val="1"/>
      </rPr>
      <t>d</t>
    </r>
  </si>
  <si>
    <t xml:space="preserve">    Report Review</t>
  </si>
  <si>
    <t xml:space="preserve">         Notification of construction</t>
  </si>
  <si>
    <t xml:space="preserve">         Notification of actual startup</t>
  </si>
  <si>
    <t xml:space="preserve">         Notification of initial test</t>
  </si>
  <si>
    <t xml:space="preserve">         Review test results</t>
  </si>
  <si>
    <r>
      <t xml:space="preserve">Total Annual Burden and Cost (rounded) </t>
    </r>
    <r>
      <rPr>
        <b/>
        <vertAlign val="superscript"/>
        <sz val="10"/>
        <color theme="1"/>
        <rFont val="Times New Roman"/>
        <family val="1"/>
      </rPr>
      <t>e</t>
    </r>
  </si>
  <si>
    <r>
      <rPr>
        <vertAlign val="superscript"/>
        <sz val="10"/>
        <color rgb="FF000000"/>
        <rFont val="Times New Roman"/>
      </rPr>
      <t>a</t>
    </r>
    <r>
      <rPr>
        <sz val="10"/>
        <color rgb="FF000000"/>
        <rFont val="Times New Roman"/>
      </rPr>
      <t xml:space="preserve">  We have assumed that there are approximately 254 respondents, with no additional new or reconstructed sources becoming subject to the rule over the next three years. </t>
    </r>
  </si>
  <si>
    <r>
      <rPr>
        <vertAlign val="superscript"/>
        <sz val="10"/>
        <color rgb="FF000000"/>
        <rFont val="Times New Roman"/>
      </rPr>
      <t>b</t>
    </r>
    <r>
      <rPr>
        <sz val="10"/>
        <color rgb="FF000000"/>
        <rFont val="Times New Roman"/>
      </rPr>
      <t xml:space="preserve">  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</si>
  <si>
    <r>
      <t>c</t>
    </r>
    <r>
      <rPr>
        <sz val="10"/>
        <color theme="1"/>
        <rFont val="Times New Roman"/>
        <family val="1"/>
      </rPr>
      <t xml:space="preserve">  We have assumed that it will take twenty-four hours for each new respondent to perform the initial performance test.</t>
    </r>
  </si>
  <si>
    <r>
      <t>d</t>
    </r>
    <r>
      <rPr>
        <sz val="10"/>
        <color theme="1"/>
        <rFont val="Times New Roman"/>
        <family val="1"/>
      </rPr>
      <t xml:space="preserve">  We have assumed that 20 percent of new respondents would repeat performance test due to failure.</t>
    </r>
  </si>
  <si>
    <r>
      <rPr>
        <vertAlign val="superscript"/>
        <sz val="10"/>
        <color theme="1"/>
        <rFont val="Times New Roman"/>
        <family val="1"/>
      </rPr>
      <t>e</t>
    </r>
    <r>
      <rPr>
        <sz val="10"/>
        <color theme="1"/>
        <rFont val="Times New Roman"/>
        <family val="1"/>
      </rPr>
      <t xml:space="preserve">  Totals have been rounded to 3 significant figures.  Figures may not add exactly due to rounding.</t>
    </r>
  </si>
  <si>
    <t>The only type of industry costs associated with the information collection activity in the regulations are labor costs. There are no capital/startup or operation and maintenance costs.</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</si>
  <si>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</si>
  <si>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</si>
  <si>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</si>
  <si>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</si>
  <si>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</si>
  <si>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Notification of construction/reconstruction</t>
  </si>
  <si>
    <t>Notification of actual startup</t>
  </si>
  <si>
    <t>Notification of initial performance test</t>
  </si>
  <si>
    <t>Report of performance tests results</t>
  </si>
  <si>
    <t>Records of SSM</t>
  </si>
  <si>
    <t>Total</t>
  </si>
  <si>
    <t>a  We have assumed that there are approximately 254 respondents subject to the rule, with no new sources expected over the next three-years of this ICR.</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</si>
  <si>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</si>
  <si>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</si>
  <si>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</si>
  <si>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</si>
  <si>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</si>
  <si>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</si>
  <si>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</si>
  <si>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</si>
  <si>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</si>
  <si>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reconstructed, and modified affected facilities.</t>
    </r>
  </si>
  <si>
    <t>Form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</si>
</sst>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quot;$&quot;#,##0.00"/>
    <numFmt numFmtId="165" formatCode="General_)"/>
    <numFmt numFmtId="166" formatCode="_(* #,##0.0_);_(* \(#,##0.0\);_(* &quot;-&quot;_);_(@_)"/>
  </numFmts>
  <fonts count="31" x14ac:knownFonts="1">
    <font>
      <sz val="11"/>
      <color theme="1"/>
      <name val="Calibri"/>
      <family val="2"/>
      <scheme val="minor"/>
    </font>
    <font>
      <sz val="11"/>
      <color rgb="FFFF0000"/>
      <name val="Calibri"/>
      <family val="2"/>
      <scheme val="minor"/>
    </font>
    <font>
      <b/>
      <sz val="12"/>
      <color theme="1"/>
      <name val="Times New Roman"/>
      <family val="1"/>
    </font>
    <font>
      <b/>
      <sz val="10"/>
      <color theme="1"/>
      <name val="Times New Roman"/>
      <family val="1"/>
    </font>
    <font>
      <b/>
      <vertAlign val="superscript"/>
      <sz val="12"/>
      <color theme="1"/>
      <name val="Times New Roman"/>
      <family val="1"/>
    </font>
    <font>
      <b/>
      <vertAlign val="superscript"/>
      <sz val="10"/>
      <color theme="1"/>
      <name val="Times New Roman"/>
      <family val="1"/>
    </font>
    <font>
      <sz val="10"/>
      <name val="Times New Roman"/>
      <family val="1"/>
    </font>
    <font>
      <sz val="10"/>
      <color theme="1"/>
      <name val="Times New Roman"/>
      <family val="1"/>
    </font>
    <font>
      <sz val="10"/>
      <color rgb="FFFF0000"/>
      <name val="Times New Roman"/>
      <family val="1"/>
    </font>
    <font>
      <vertAlign val="superscript"/>
      <sz val="10"/>
      <color theme="1"/>
      <name val="Times New Roman"/>
      <family val="1"/>
    </font>
    <font>
      <b/>
      <i/>
      <sz val="10"/>
      <color theme="1"/>
      <name val="Times New Roman"/>
      <family val="1"/>
    </font>
    <font>
      <sz val="11"/>
      <color theme="1"/>
      <name val="Times New Roman"/>
      <family val="1"/>
    </font>
    <font>
      <vertAlign val="superscript"/>
      <sz val="12"/>
      <color theme="1"/>
      <name val="Times New Roman"/>
      <family val="1"/>
    </font>
    <font>
      <sz val="10"/>
      <color theme="1"/>
      <name val="Calibri"/>
      <family val="2"/>
      <scheme val="minor"/>
    </font>
    <font>
      <sz val="8"/>
      <name val="Helv"/>
    </font>
    <font>
      <sz val="10"/>
      <name val="Calibri"/>
      <family val="2"/>
      <scheme val="minor"/>
    </font>
    <font>
      <sz val="10"/>
      <color rgb="FFFF0000"/>
      <name val="Calibri"/>
      <family val="2"/>
      <scheme val="minor"/>
    </font>
    <font>
      <b/>
      <sz val="12"/>
      <color rgb="FF000000"/>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vertAlign val="superscript"/>
      <sz val="10"/>
      <color rgb="FF000000"/>
      <name val="Times New Roman"/>
      <family val="1"/>
    </font>
    <font>
      <sz val="12"/>
      <color theme="1"/>
      <name val="Times New Roman"/>
      <family val="1"/>
    </font>
    <font>
      <sz val="12"/>
      <color rgb="FF000000"/>
      <name val="Times New Roman"/>
      <family val="1"/>
    </font>
    <font>
      <b/>
      <sz val="9"/>
      <color rgb="FF000000"/>
      <name val="Times New Roman"/>
      <family val="1"/>
    </font>
    <font>
      <sz val="9"/>
      <color rgb="FF000000"/>
      <name val="Times New Roman"/>
      <family val="1"/>
    </font>
    <font>
      <sz val="9"/>
      <color theme="1"/>
      <name val="Times New Roman"/>
      <family val="1"/>
    </font>
    <font>
      <sz val="11"/>
      <color theme="1"/>
      <name val="Times New Roman"/>
    </font>
    <font>
      <vertAlign val="superscript"/>
      <sz val="12"/>
      <color rgb="FF000000"/>
      <name val="Times New Roman"/>
    </font>
    <font>
      <sz val="10"/>
      <color rgb="FF000000"/>
      <name val="Times New Roman"/>
    </font>
    <font>
      <vertAlign val="superscript"/>
      <sz val="10"/>
      <color rgb="FF000000"/>
      <name val="Times New Roman"/>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165" fontId="14" fillId="0" borderId="0"/>
  </cellStyleXfs>
  <cellXfs count="110">
    <xf numFmtId="0" fontId="0" fillId="0" borderId="0" xfId="0"/>
    <xf numFmtId="0" fontId="3" fillId="0" borderId="2" xfId="0" applyFont="1" applyBorder="1" applyAlignment="1">
      <alignment horizontal="center" vertical="center" wrapText="1"/>
    </xf>
    <xf numFmtId="0" fontId="0" fillId="0" borderId="2" xfId="0" applyBorder="1" applyAlignment="1">
      <alignment vertical="top" wrapText="1" indent="1"/>
    </xf>
    <xf numFmtId="0" fontId="3" fillId="0" borderId="2" xfId="0" applyFont="1" applyBorder="1" applyAlignment="1">
      <alignment horizontal="left" vertical="center" wrapText="1" indent="1"/>
    </xf>
    <xf numFmtId="0" fontId="6" fillId="0" borderId="0" xfId="0" applyFont="1"/>
    <xf numFmtId="0" fontId="7" fillId="0" borderId="2" xfId="0" applyFont="1" applyBorder="1" applyAlignment="1">
      <alignment horizontal="left" vertical="center" wrapText="1" indent="1"/>
    </xf>
    <xf numFmtId="0" fontId="7" fillId="0" borderId="2" xfId="0" applyFont="1" applyBorder="1" applyAlignment="1">
      <alignment horizontal="center" vertical="center" wrapText="1"/>
    </xf>
    <xf numFmtId="0" fontId="7" fillId="0" borderId="2" xfId="0" applyFont="1" applyBorder="1" applyAlignment="1">
      <alignment horizontal="right" vertical="center" wrapText="1" indent="1"/>
    </xf>
    <xf numFmtId="0" fontId="6" fillId="0" borderId="2" xfId="0" applyFont="1" applyBorder="1"/>
    <xf numFmtId="164" fontId="7" fillId="0" borderId="2" xfId="0" applyNumberFormat="1" applyFont="1" applyBorder="1"/>
    <xf numFmtId="0" fontId="8" fillId="0" borderId="0" xfId="0" applyFont="1"/>
    <xf numFmtId="6" fontId="7" fillId="0" borderId="2" xfId="0" applyNumberFormat="1" applyFont="1" applyBorder="1" applyAlignment="1">
      <alignment horizontal="right" vertical="center" wrapText="1" indent="1"/>
    </xf>
    <xf numFmtId="0" fontId="10" fillId="0" borderId="2" xfId="0" applyFont="1" applyBorder="1" applyAlignment="1">
      <alignment horizontal="left" vertical="center" wrapText="1" indent="1"/>
    </xf>
    <xf numFmtId="0" fontId="10" fillId="0" borderId="2" xfId="0" applyFont="1" applyBorder="1" applyAlignment="1">
      <alignment horizontal="center" vertical="center" wrapText="1"/>
    </xf>
    <xf numFmtId="6" fontId="10" fillId="0" borderId="2" xfId="0" applyNumberFormat="1" applyFont="1" applyBorder="1" applyAlignment="1">
      <alignment horizontal="right" vertical="center" wrapText="1" indent="1"/>
    </xf>
    <xf numFmtId="0" fontId="1" fillId="0" borderId="0" xfId="0" applyFont="1"/>
    <xf numFmtId="0" fontId="3" fillId="0" borderId="2" xfId="0" applyFont="1" applyBorder="1" applyAlignment="1">
      <alignment vertical="center" wrapText="1"/>
    </xf>
    <xf numFmtId="6" fontId="3" fillId="0" borderId="2" xfId="0" applyNumberFormat="1" applyFont="1" applyBorder="1" applyAlignment="1">
      <alignment vertical="center" wrapText="1"/>
    </xf>
    <xf numFmtId="0" fontId="3" fillId="0" borderId="2" xfId="0" applyFont="1" applyBorder="1" applyAlignment="1">
      <alignment horizontal="left" vertical="center" wrapText="1"/>
    </xf>
    <xf numFmtId="0" fontId="11" fillId="0" borderId="2" xfId="0" applyFont="1" applyBorder="1"/>
    <xf numFmtId="6" fontId="11" fillId="0" borderId="2" xfId="0" applyNumberFormat="1" applyFont="1" applyBorder="1"/>
    <xf numFmtId="6" fontId="3" fillId="0" borderId="2" xfId="0" applyNumberFormat="1" applyFont="1" applyBorder="1"/>
    <xf numFmtId="0" fontId="3" fillId="0" borderId="0" xfId="0" applyFont="1" applyAlignment="1">
      <alignment vertical="center"/>
    </xf>
    <xf numFmtId="0" fontId="7" fillId="0" borderId="0" xfId="0" applyFont="1" applyAlignment="1">
      <alignment horizontal="justify" vertical="center"/>
    </xf>
    <xf numFmtId="0" fontId="3" fillId="0" borderId="1" xfId="0" applyFont="1" applyBorder="1" applyAlignment="1">
      <alignment horizontal="center" vertical="center" wrapText="1"/>
    </xf>
    <xf numFmtId="0" fontId="13" fillId="0" borderId="0" xfId="0" applyFont="1"/>
    <xf numFmtId="0" fontId="3" fillId="0" borderId="3" xfId="0" applyFont="1" applyBorder="1" applyAlignment="1">
      <alignment horizontal="center" vertical="center" wrapText="1"/>
    </xf>
    <xf numFmtId="0" fontId="13" fillId="0" borderId="4" xfId="0" applyFont="1" applyBorder="1" applyAlignment="1">
      <alignment vertical="top" wrapText="1" indent="1"/>
    </xf>
    <xf numFmtId="0" fontId="3" fillId="0" borderId="4" xfId="0" applyFont="1" applyBorder="1" applyAlignment="1">
      <alignment horizontal="center" vertical="center" wrapText="1"/>
    </xf>
    <xf numFmtId="164" fontId="7" fillId="0" borderId="2" xfId="0" applyNumberFormat="1" applyFont="1" applyBorder="1" applyAlignment="1">
      <alignment horizontal="right"/>
    </xf>
    <xf numFmtId="164" fontId="7" fillId="0" borderId="2" xfId="0" applyNumberFormat="1" applyFont="1" applyBorder="1" applyAlignment="1">
      <alignment horizontal="right" vertical="center" wrapText="1"/>
    </xf>
    <xf numFmtId="165" fontId="6" fillId="0" borderId="0" xfId="1" applyFont="1" applyAlignment="1">
      <alignment horizontal="center" vertical="center" wrapText="1"/>
    </xf>
    <xf numFmtId="164" fontId="6" fillId="0" borderId="0" xfId="1" applyNumberFormat="1" applyFont="1" applyAlignment="1">
      <alignment horizontal="right" wrapText="1"/>
    </xf>
    <xf numFmtId="0" fontId="7" fillId="0" borderId="2" xfId="0" applyFont="1" applyBorder="1" applyAlignment="1">
      <alignment vertical="center" wrapText="1"/>
    </xf>
    <xf numFmtId="0" fontId="3" fillId="0" borderId="0" xfId="0" applyFont="1" applyAlignment="1">
      <alignment vertical="center" wrapText="1"/>
    </xf>
    <xf numFmtId="0" fontId="18" fillId="0" borderId="2" xfId="0" applyFont="1" applyBorder="1" applyAlignment="1">
      <alignment horizontal="center" vertical="center" wrapText="1"/>
    </xf>
    <xf numFmtId="1" fontId="3" fillId="0" borderId="2" xfId="0" applyNumberFormat="1" applyFont="1" applyBorder="1" applyAlignment="1">
      <alignment horizontal="center" vertical="center" wrapText="1"/>
    </xf>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3" fillId="0" borderId="8" xfId="0" applyFont="1" applyBorder="1" applyAlignment="1">
      <alignment horizontal="center" vertical="center" wrapText="1"/>
    </xf>
    <xf numFmtId="1" fontId="3" fillId="0" borderId="8" xfId="0" applyNumberFormat="1" applyFont="1" applyBorder="1" applyAlignment="1">
      <alignment horizontal="center" vertical="center" wrapText="1"/>
    </xf>
    <xf numFmtId="0" fontId="20" fillId="0" borderId="2" xfId="0" applyFont="1" applyBorder="1" applyAlignment="1">
      <alignment vertical="center" wrapText="1"/>
    </xf>
    <xf numFmtId="0" fontId="20" fillId="0" borderId="2" xfId="0" applyFont="1" applyBorder="1" applyAlignment="1">
      <alignment horizontal="center" vertical="center" wrapText="1"/>
    </xf>
    <xf numFmtId="0" fontId="19" fillId="0" borderId="0" xfId="0" applyFont="1" applyAlignment="1">
      <alignment vertical="center"/>
    </xf>
    <xf numFmtId="0" fontId="22" fillId="0" borderId="0" xfId="0" applyFont="1" applyAlignment="1">
      <alignment vertical="center" wrapText="1"/>
    </xf>
    <xf numFmtId="0" fontId="25" fillId="0" borderId="0" xfId="0" applyFont="1" applyAlignment="1">
      <alignment horizontal="center" vertical="center" wrapText="1"/>
    </xf>
    <xf numFmtId="0" fontId="18" fillId="0" borderId="0" xfId="0" applyFont="1" applyAlignment="1">
      <alignment vertical="center" wrapText="1"/>
    </xf>
    <xf numFmtId="0" fontId="18" fillId="0" borderId="0" xfId="0" applyFont="1" applyAlignment="1">
      <alignment horizontal="center" vertical="center" wrapText="1"/>
    </xf>
    <xf numFmtId="0" fontId="7" fillId="0" borderId="0" xfId="0" applyFont="1" applyAlignment="1">
      <alignment vertical="center" wrapText="1"/>
    </xf>
    <xf numFmtId="0" fontId="25" fillId="0" borderId="0" xfId="0" applyFont="1" applyAlignment="1">
      <alignment vertical="center" wrapText="1"/>
    </xf>
    <xf numFmtId="0" fontId="26" fillId="0" borderId="0" xfId="0" applyFont="1" applyAlignment="1">
      <alignment horizontal="center" vertical="center" wrapText="1"/>
    </xf>
    <xf numFmtId="0" fontId="24" fillId="0" borderId="0" xfId="0" applyFont="1" applyAlignment="1">
      <alignment horizontal="center" vertical="center" wrapText="1"/>
    </xf>
    <xf numFmtId="0" fontId="0" fillId="0" borderId="0" xfId="0" applyAlignment="1">
      <alignment vertical="top" wrapText="1"/>
    </xf>
    <xf numFmtId="0" fontId="23" fillId="0" borderId="0" xfId="0" applyFont="1" applyAlignment="1">
      <alignment vertical="center" wrapText="1"/>
    </xf>
    <xf numFmtId="0" fontId="17" fillId="0" borderId="0" xfId="0" applyFont="1" applyAlignment="1">
      <alignment vertical="center" wrapText="1"/>
    </xf>
    <xf numFmtId="0" fontId="3" fillId="0" borderId="0" xfId="0" applyFont="1" applyAlignment="1">
      <alignment horizontal="center" vertical="center" wrapText="1"/>
    </xf>
    <xf numFmtId="0" fontId="6" fillId="0" borderId="0" xfId="0" applyFont="1" applyAlignment="1">
      <alignment horizontal="left" vertical="center" wrapText="1"/>
    </xf>
    <xf numFmtId="6" fontId="6" fillId="0" borderId="0" xfId="0" applyNumberFormat="1" applyFont="1" applyAlignment="1">
      <alignment horizontal="center" vertical="center" wrapText="1"/>
    </xf>
    <xf numFmtId="0" fontId="6" fillId="0" borderId="0" xfId="0" applyFont="1" applyAlignment="1">
      <alignment horizontal="center" vertical="center" wrapText="1"/>
    </xf>
    <xf numFmtId="6" fontId="7" fillId="0" borderId="0" xfId="0" applyNumberFormat="1" applyFont="1" applyAlignment="1">
      <alignment horizontal="center" vertical="center" wrapText="1"/>
    </xf>
    <xf numFmtId="0" fontId="15" fillId="0" borderId="0" xfId="0" applyFont="1"/>
    <xf numFmtId="0" fontId="7" fillId="0" borderId="0" xfId="0" applyFont="1" applyAlignment="1">
      <alignment horizontal="center" vertical="center" wrapText="1"/>
    </xf>
    <xf numFmtId="6" fontId="3" fillId="0" borderId="0" xfId="0" applyNumberFormat="1" applyFont="1" applyAlignment="1">
      <alignment horizontal="center" vertical="center" wrapText="1"/>
    </xf>
    <xf numFmtId="0" fontId="6" fillId="0" borderId="0" xfId="0" applyFont="1" applyAlignment="1">
      <alignment vertical="center" wrapText="1"/>
    </xf>
    <xf numFmtId="1" fontId="6" fillId="0" borderId="0" xfId="0" applyNumberFormat="1" applyFont="1" applyAlignment="1">
      <alignment horizontal="center" vertical="center" wrapText="1"/>
    </xf>
    <xf numFmtId="0" fontId="13" fillId="0" borderId="0" xfId="0" applyFont="1" applyAlignment="1">
      <alignment wrapText="1"/>
    </xf>
    <xf numFmtId="0" fontId="6" fillId="0" borderId="0" xfId="0" applyFont="1" applyAlignment="1">
      <alignment wrapText="1"/>
    </xf>
    <xf numFmtId="6" fontId="13" fillId="0" borderId="0" xfId="0" applyNumberFormat="1" applyFont="1"/>
    <xf numFmtId="0" fontId="16" fillId="0" borderId="0" xfId="0" applyFont="1" applyAlignment="1">
      <alignment vertical="top" wrapText="1"/>
    </xf>
    <xf numFmtId="0" fontId="7" fillId="0" borderId="0" xfId="0" applyFont="1" applyAlignment="1">
      <alignment vertical="top" wrapText="1"/>
    </xf>
    <xf numFmtId="0" fontId="0" fillId="0" borderId="0" xfId="0" quotePrefix="1"/>
    <xf numFmtId="0" fontId="27" fillId="0" borderId="0" xfId="0" applyFont="1"/>
    <xf numFmtId="166" fontId="27" fillId="0" borderId="0" xfId="0" applyNumberFormat="1" applyFont="1"/>
    <xf numFmtId="3" fontId="27" fillId="0" borderId="0" xfId="0" applyNumberFormat="1" applyFont="1"/>
    <xf numFmtId="6" fontId="27" fillId="0" borderId="0" xfId="0" applyNumberFormat="1" applyFont="1"/>
    <xf numFmtId="2" fontId="0" fillId="0" borderId="0" xfId="0" applyNumberFormat="1"/>
    <xf numFmtId="0" fontId="16" fillId="0" borderId="0" xfId="0" applyFont="1"/>
    <xf numFmtId="0" fontId="29" fillId="0" borderId="2" xfId="0" applyFont="1" applyBorder="1" applyAlignment="1">
      <alignment horizontal="left" vertical="center" wrapText="1" indent="1"/>
    </xf>
    <xf numFmtId="0" fontId="27" fillId="0" borderId="0" xfId="0" applyFont="1" applyAlignment="1">
      <alignment horizontal="center"/>
    </xf>
    <xf numFmtId="0" fontId="7" fillId="0" borderId="0" xfId="0" applyFont="1" applyAlignment="1">
      <alignment horizontal="left" vertical="center"/>
    </xf>
    <xf numFmtId="0" fontId="28" fillId="0" borderId="0" xfId="0" applyFont="1" applyAlignment="1">
      <alignment horizontal="left" vertical="center" wrapText="1"/>
    </xf>
    <xf numFmtId="0" fontId="12" fillId="0" borderId="0" xfId="0" applyFont="1" applyAlignment="1">
      <alignment horizontal="left" vertical="center" wrapText="1"/>
    </xf>
    <xf numFmtId="0" fontId="28" fillId="0" borderId="0" xfId="0" applyFont="1" applyAlignment="1">
      <alignment horizontal="left" wrapText="1"/>
    </xf>
    <xf numFmtId="0" fontId="12" fillId="0" borderId="0" xfId="0" applyFont="1" applyAlignment="1">
      <alignment horizontal="left" wrapText="1"/>
    </xf>
    <xf numFmtId="0" fontId="12" fillId="0" borderId="0" xfId="0" applyFont="1" applyAlignment="1">
      <alignment horizontal="left" vertical="center"/>
    </xf>
    <xf numFmtId="3" fontId="3" fillId="0" borderId="5" xfId="0" applyNumberFormat="1" applyFont="1" applyBorder="1" applyAlignment="1">
      <alignment horizontal="center" vertical="center" wrapText="1"/>
    </xf>
    <xf numFmtId="3" fontId="3" fillId="0" borderId="6" xfId="0" applyNumberFormat="1" applyFont="1" applyBorder="1" applyAlignment="1">
      <alignment horizontal="center" vertical="center" wrapText="1"/>
    </xf>
    <xf numFmtId="3" fontId="3" fillId="0" borderId="7" xfId="0" applyNumberFormat="1" applyFont="1" applyBorder="1" applyAlignment="1">
      <alignment horizontal="center" vertical="center" wrapText="1"/>
    </xf>
    <xf numFmtId="0" fontId="2" fillId="0" borderId="0" xfId="0" applyFont="1" applyAlignment="1">
      <alignment horizontal="left"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2" xfId="0" applyFont="1" applyBorder="1" applyAlignment="1">
      <alignment horizontal="center" vertical="top"/>
    </xf>
    <xf numFmtId="3" fontId="10" fillId="0" borderId="2" xfId="0" applyNumberFormat="1" applyFont="1" applyBorder="1" applyAlignment="1">
      <alignment horizontal="center" vertical="center" wrapText="1"/>
    </xf>
    <xf numFmtId="0" fontId="9" fillId="0" borderId="0" xfId="0" applyFont="1" applyAlignment="1">
      <alignment horizontal="left" vertical="center"/>
    </xf>
    <xf numFmtId="0" fontId="2" fillId="0" borderId="0" xfId="0" applyFont="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0" fillId="0" borderId="0" xfId="0" applyFont="1" applyAlignment="1">
      <alignment horizontal="left" vertical="center" wrapText="1"/>
    </xf>
    <xf numFmtId="0" fontId="9"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center" vertical="center" wrapText="1"/>
    </xf>
    <xf numFmtId="0" fontId="17" fillId="0" borderId="2" xfId="0" applyFont="1" applyBorder="1" applyAlignment="1">
      <alignment horizontal="center" vertical="center" wrapText="1"/>
    </xf>
    <xf numFmtId="0" fontId="18" fillId="0" borderId="0" xfId="0" applyFont="1" applyAlignment="1">
      <alignment horizontal="left" vertical="top" wrapText="1"/>
    </xf>
    <xf numFmtId="0" fontId="20" fillId="0" borderId="2" xfId="0" applyFont="1" applyBorder="1" applyAlignment="1">
      <alignment vertical="center" wrapText="1"/>
    </xf>
    <xf numFmtId="1" fontId="10" fillId="0" borderId="2" xfId="0" applyNumberFormat="1" applyFont="1" applyBorder="1" applyAlignment="1">
      <alignment horizontal="center" vertical="center" wrapText="1"/>
    </xf>
    <xf numFmtId="0" fontId="18" fillId="0" borderId="2" xfId="0" applyFont="1" applyBorder="1" applyAlignment="1">
      <alignment vertical="center" wrapText="1"/>
    </xf>
    <xf numFmtId="0" fontId="11" fillId="0" borderId="0" xfId="0" applyFont="1" applyAlignment="1">
      <alignment vertical="center" wrapText="1"/>
    </xf>
    <xf numFmtId="0" fontId="11" fillId="0" borderId="0" xfId="0" applyFont="1"/>
  </cellXfs>
  <cellStyles count="2">
    <cellStyle name="Normal" xfId="0" builtinId="0"/>
    <cellStyle name="Normal_SSI Burden Estimate BML 060710" xfId="1" xr:uid="{93A852EC-8DE9-4687-9C2D-E58EEE001C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37E27-6CF9-4ACE-A532-319377CF964C}">
  <dimension ref="A1:C8"/>
  <sheetViews>
    <sheetView tabSelected="1" workbookViewId="0">
      <selection activeCell="I10" sqref="I10"/>
    </sheetView>
  </sheetViews>
  <sheetFormatPr defaultRowHeight="15" x14ac:dyDescent="0.25"/>
  <cols>
    <col min="1" max="1" width="29" customWidth="1"/>
    <col min="2" max="2" width="13.85546875" customWidth="1"/>
  </cols>
  <sheetData>
    <row r="1" spans="1:3" x14ac:dyDescent="0.25">
      <c r="A1" s="78" t="s">
        <v>0</v>
      </c>
      <c r="B1" s="78"/>
    </row>
    <row r="2" spans="1:3" x14ac:dyDescent="0.25">
      <c r="A2" s="71" t="s">
        <v>1</v>
      </c>
      <c r="B2" s="72">
        <f>'Table 1'!K34</f>
        <v>2.2999999999999998</v>
      </c>
      <c r="C2" s="70"/>
    </row>
    <row r="3" spans="1:3" x14ac:dyDescent="0.25">
      <c r="A3" s="71" t="s">
        <v>2</v>
      </c>
      <c r="B3" s="71">
        <f>Respondents!F8</f>
        <v>254</v>
      </c>
    </row>
    <row r="4" spans="1:3" x14ac:dyDescent="0.25">
      <c r="A4" s="71" t="s">
        <v>3</v>
      </c>
      <c r="B4" s="73">
        <f>'Table 1'!F32</f>
        <v>584.19999999999993</v>
      </c>
    </row>
    <row r="5" spans="1:3" x14ac:dyDescent="0.25">
      <c r="A5" s="71" t="s">
        <v>4</v>
      </c>
      <c r="B5" s="74">
        <f>'Table 1'!I34</f>
        <v>80000</v>
      </c>
    </row>
    <row r="6" spans="1:3" x14ac:dyDescent="0.25">
      <c r="A6" s="71" t="s">
        <v>5</v>
      </c>
      <c r="B6" s="74" t="s">
        <v>6</v>
      </c>
    </row>
    <row r="7" spans="1:3" x14ac:dyDescent="0.25">
      <c r="A7" s="108" t="s">
        <v>120</v>
      </c>
      <c r="B7" s="109" t="s">
        <v>6</v>
      </c>
    </row>
    <row r="8" spans="1:3" x14ac:dyDescent="0.25">
      <c r="A8" s="71"/>
      <c r="B8" s="71"/>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D96E4-51C7-48A8-A429-499EEF4B7E74}">
  <dimension ref="A1:M42"/>
  <sheetViews>
    <sheetView topLeftCell="A21" workbookViewId="0">
      <selection activeCell="K34" sqref="K34"/>
    </sheetView>
  </sheetViews>
  <sheetFormatPr defaultRowHeight="15" x14ac:dyDescent="0.25"/>
  <cols>
    <col min="1" max="1" width="46.85546875" customWidth="1"/>
    <col min="2" max="2" width="10.5703125" customWidth="1"/>
    <col min="3" max="3" width="12.140625" customWidth="1"/>
    <col min="4" max="4" width="10.5703125" customWidth="1"/>
    <col min="5" max="5" width="11.85546875" customWidth="1"/>
    <col min="7" max="7" width="11.7109375" customWidth="1"/>
    <col min="9" max="9" width="10.140625" bestFit="1" customWidth="1"/>
    <col min="11" max="11" width="12.85546875" customWidth="1"/>
  </cols>
  <sheetData>
    <row r="1" spans="1:13" ht="15.75" x14ac:dyDescent="0.25">
      <c r="A1" s="88" t="s">
        <v>8</v>
      </c>
      <c r="B1" s="88"/>
      <c r="C1" s="88"/>
      <c r="D1" s="88"/>
      <c r="E1" s="88"/>
      <c r="F1" s="88"/>
      <c r="G1" s="88"/>
      <c r="H1" s="88"/>
      <c r="I1" s="88"/>
    </row>
    <row r="3" spans="1:13" x14ac:dyDescent="0.25">
      <c r="A3" s="89" t="s">
        <v>9</v>
      </c>
      <c r="B3" s="1" t="s">
        <v>10</v>
      </c>
      <c r="C3" s="1" t="s">
        <v>11</v>
      </c>
      <c r="D3" s="1" t="s">
        <v>12</v>
      </c>
      <c r="E3" s="1" t="s">
        <v>13</v>
      </c>
      <c r="F3" s="1" t="s">
        <v>14</v>
      </c>
      <c r="G3" s="1" t="s">
        <v>15</v>
      </c>
      <c r="H3" s="1" t="s">
        <v>16</v>
      </c>
      <c r="I3" s="1" t="s">
        <v>17</v>
      </c>
    </row>
    <row r="4" spans="1:13" ht="63.75" x14ac:dyDescent="0.25">
      <c r="A4" s="90"/>
      <c r="B4" s="1" t="s">
        <v>18</v>
      </c>
      <c r="C4" s="1" t="s">
        <v>19</v>
      </c>
      <c r="D4" s="1" t="s">
        <v>20</v>
      </c>
      <c r="E4" s="1" t="s">
        <v>21</v>
      </c>
      <c r="F4" s="1" t="s">
        <v>22</v>
      </c>
      <c r="G4" s="1" t="s">
        <v>23</v>
      </c>
      <c r="H4" s="1" t="s">
        <v>24</v>
      </c>
      <c r="I4" s="1" t="s">
        <v>25</v>
      </c>
    </row>
    <row r="5" spans="1:13" x14ac:dyDescent="0.25">
      <c r="A5" s="91"/>
      <c r="B5" s="2"/>
      <c r="C5" s="2"/>
      <c r="D5" s="1" t="s">
        <v>26</v>
      </c>
      <c r="E5" s="2"/>
      <c r="F5" s="1" t="s">
        <v>27</v>
      </c>
      <c r="G5" s="1" t="s">
        <v>28</v>
      </c>
      <c r="H5" s="3" t="s">
        <v>29</v>
      </c>
      <c r="I5" s="1"/>
      <c r="K5" s="92" t="s">
        <v>30</v>
      </c>
      <c r="L5" s="92"/>
      <c r="M5" s="4"/>
    </row>
    <row r="6" spans="1:13" x14ac:dyDescent="0.25">
      <c r="A6" s="5" t="s">
        <v>31</v>
      </c>
      <c r="B6" s="6" t="s">
        <v>32</v>
      </c>
      <c r="C6" s="5"/>
      <c r="D6" s="6"/>
      <c r="E6" s="6"/>
      <c r="F6" s="6"/>
      <c r="G6" s="6"/>
      <c r="H6" s="6"/>
      <c r="I6" s="7"/>
      <c r="K6" s="8" t="s">
        <v>33</v>
      </c>
      <c r="L6" s="9">
        <v>172.41</v>
      </c>
      <c r="M6" s="10"/>
    </row>
    <row r="7" spans="1:13" x14ac:dyDescent="0.25">
      <c r="A7" s="5" t="s">
        <v>34</v>
      </c>
      <c r="B7" s="6" t="s">
        <v>32</v>
      </c>
      <c r="C7" s="5"/>
      <c r="D7" s="6"/>
      <c r="E7" s="6"/>
      <c r="F7" s="6"/>
      <c r="G7" s="6"/>
      <c r="H7" s="6"/>
      <c r="I7" s="7"/>
      <c r="K7" s="8" t="s">
        <v>35</v>
      </c>
      <c r="L7" s="9">
        <v>141.75</v>
      </c>
      <c r="M7" s="10"/>
    </row>
    <row r="8" spans="1:13" x14ac:dyDescent="0.25">
      <c r="A8" s="5" t="s">
        <v>36</v>
      </c>
      <c r="B8" s="6"/>
      <c r="C8" s="6"/>
      <c r="D8" s="6"/>
      <c r="E8" s="6"/>
      <c r="F8" s="6"/>
      <c r="G8" s="6"/>
      <c r="H8" s="6"/>
      <c r="I8" s="7"/>
      <c r="K8" s="8" t="s">
        <v>37</v>
      </c>
      <c r="L8" s="9">
        <v>71.36</v>
      </c>
      <c r="M8" s="10"/>
    </row>
    <row r="9" spans="1:13" x14ac:dyDescent="0.25">
      <c r="A9" s="5" t="s">
        <v>38</v>
      </c>
      <c r="B9" s="6">
        <v>1</v>
      </c>
      <c r="C9" s="6">
        <v>1</v>
      </c>
      <c r="D9" s="6">
        <f>B9*C9</f>
        <v>1</v>
      </c>
      <c r="E9" s="6">
        <v>254</v>
      </c>
      <c r="F9" s="6">
        <f>D9*E9</f>
        <v>254</v>
      </c>
      <c r="G9" s="6">
        <f>F9*0.05</f>
        <v>12.700000000000001</v>
      </c>
      <c r="H9" s="6">
        <f>F9*0.1</f>
        <v>25.400000000000002</v>
      </c>
      <c r="I9" s="11">
        <f>(F9*$L$7)+(G9*$L$6)+(H9*$L$8)</f>
        <v>40006.651000000005</v>
      </c>
    </row>
    <row r="10" spans="1:13" x14ac:dyDescent="0.25">
      <c r="A10" s="5" t="s">
        <v>39</v>
      </c>
      <c r="B10" s="6"/>
      <c r="C10" s="6"/>
      <c r="D10" s="6"/>
      <c r="E10" s="6"/>
      <c r="F10" s="6"/>
      <c r="G10" s="6"/>
      <c r="H10" s="6"/>
      <c r="I10" s="7"/>
    </row>
    <row r="11" spans="1:13" ht="15.75" x14ac:dyDescent="0.25">
      <c r="A11" s="5" t="s">
        <v>40</v>
      </c>
      <c r="B11" s="6">
        <v>28</v>
      </c>
      <c r="C11" s="6">
        <v>1</v>
      </c>
      <c r="D11" s="6">
        <f t="shared" ref="D11:D12" si="0">B11*C11</f>
        <v>28</v>
      </c>
      <c r="E11" s="6">
        <v>0</v>
      </c>
      <c r="F11" s="6">
        <f>D11*E11</f>
        <v>0</v>
      </c>
      <c r="G11" s="6">
        <f>F11*0.05</f>
        <v>0</v>
      </c>
      <c r="H11" s="6">
        <f>F11*0.1</f>
        <v>0</v>
      </c>
      <c r="I11" s="11">
        <f>(F11*$L$7)+(G11*$L$6)+(H11*$L$8)</f>
        <v>0</v>
      </c>
    </row>
    <row r="12" spans="1:13" ht="15.75" x14ac:dyDescent="0.25">
      <c r="A12" s="5" t="s">
        <v>41</v>
      </c>
      <c r="B12" s="6">
        <v>28</v>
      </c>
      <c r="C12" s="6">
        <v>0.2</v>
      </c>
      <c r="D12" s="6">
        <f t="shared" si="0"/>
        <v>5.6000000000000005</v>
      </c>
      <c r="E12" s="6">
        <v>0</v>
      </c>
      <c r="F12" s="6">
        <f>D12*E12</f>
        <v>0</v>
      </c>
      <c r="G12" s="6">
        <f>F12*0.05</f>
        <v>0</v>
      </c>
      <c r="H12" s="6">
        <f>F12*0.1</f>
        <v>0</v>
      </c>
      <c r="I12" s="11">
        <f>(F12*$L$7)+(G12*$L$6)+(H12*$L$8)</f>
        <v>0</v>
      </c>
    </row>
    <row r="13" spans="1:13" x14ac:dyDescent="0.25">
      <c r="A13" s="5" t="s">
        <v>42</v>
      </c>
      <c r="B13" s="6" t="s">
        <v>43</v>
      </c>
      <c r="C13" s="6"/>
      <c r="D13" s="6"/>
      <c r="E13" s="6"/>
      <c r="F13" s="6"/>
      <c r="G13" s="6"/>
      <c r="H13" s="6"/>
      <c r="I13" s="7"/>
    </row>
    <row r="14" spans="1:13" x14ac:dyDescent="0.25">
      <c r="A14" s="5" t="s">
        <v>44</v>
      </c>
      <c r="B14" s="6" t="s">
        <v>45</v>
      </c>
      <c r="C14" s="6"/>
      <c r="D14" s="6"/>
      <c r="E14" s="6"/>
      <c r="F14" s="6"/>
      <c r="G14" s="6"/>
      <c r="H14" s="6"/>
      <c r="I14" s="7"/>
    </row>
    <row r="15" spans="1:13" ht="15.75" x14ac:dyDescent="0.25">
      <c r="A15" s="5" t="s">
        <v>46</v>
      </c>
      <c r="B15" s="6"/>
      <c r="C15" s="6"/>
      <c r="D15" s="6"/>
      <c r="E15" s="6"/>
      <c r="F15" s="6"/>
      <c r="G15" s="6"/>
      <c r="H15" s="6"/>
      <c r="I15" s="7"/>
    </row>
    <row r="16" spans="1:13" x14ac:dyDescent="0.25">
      <c r="A16" s="5" t="s">
        <v>47</v>
      </c>
      <c r="B16" s="6">
        <v>2</v>
      </c>
      <c r="C16" s="6">
        <v>1</v>
      </c>
      <c r="D16" s="6">
        <f t="shared" ref="D16:D18" si="1">B16*C16</f>
        <v>2</v>
      </c>
      <c r="E16" s="6">
        <v>0</v>
      </c>
      <c r="F16" s="6">
        <f>D16*E16</f>
        <v>0</v>
      </c>
      <c r="G16" s="6">
        <f>F16*0.05</f>
        <v>0</v>
      </c>
      <c r="H16" s="6">
        <f>F16*0.1</f>
        <v>0</v>
      </c>
      <c r="I16" s="11">
        <f>(F16*$L$7)+(G16*$L$6)+(H16*$L$8)</f>
        <v>0</v>
      </c>
    </row>
    <row r="17" spans="1:11" x14ac:dyDescent="0.25">
      <c r="A17" s="5" t="s">
        <v>48</v>
      </c>
      <c r="B17" s="6">
        <v>2</v>
      </c>
      <c r="C17" s="6">
        <v>1</v>
      </c>
      <c r="D17" s="6">
        <f t="shared" si="1"/>
        <v>2</v>
      </c>
      <c r="E17" s="6">
        <v>0</v>
      </c>
      <c r="F17" s="6">
        <f>D17*E17</f>
        <v>0</v>
      </c>
      <c r="G17" s="6">
        <f>F17*0.05</f>
        <v>0</v>
      </c>
      <c r="H17" s="6">
        <f>F17*0.1</f>
        <v>0</v>
      </c>
      <c r="I17" s="11">
        <f>(F17*$L$7)+(G17*$L$6)+(H17*$L$8)</f>
        <v>0</v>
      </c>
    </row>
    <row r="18" spans="1:11" x14ac:dyDescent="0.25">
      <c r="A18" s="5" t="s">
        <v>49</v>
      </c>
      <c r="B18" s="6">
        <v>2</v>
      </c>
      <c r="C18" s="6">
        <v>1</v>
      </c>
      <c r="D18" s="6">
        <f t="shared" si="1"/>
        <v>2</v>
      </c>
      <c r="E18" s="6">
        <v>0</v>
      </c>
      <c r="F18" s="6">
        <f>D18*E18</f>
        <v>0</v>
      </c>
      <c r="G18" s="6">
        <f>F18*0.05</f>
        <v>0</v>
      </c>
      <c r="H18" s="6">
        <f>F18*0.1</f>
        <v>0</v>
      </c>
      <c r="I18" s="11">
        <f>(F18*$L$7)+(G18*$L$6)+(H18*$L$8)</f>
        <v>0</v>
      </c>
    </row>
    <row r="19" spans="1:11" x14ac:dyDescent="0.25">
      <c r="A19" s="5" t="s">
        <v>50</v>
      </c>
      <c r="B19" s="6" t="s">
        <v>45</v>
      </c>
      <c r="C19" s="6"/>
      <c r="D19" s="6"/>
      <c r="E19" s="6"/>
      <c r="F19" s="6"/>
      <c r="G19" s="6"/>
      <c r="H19" s="6"/>
      <c r="I19" s="11"/>
    </row>
    <row r="20" spans="1:11" x14ac:dyDescent="0.25">
      <c r="A20" s="5" t="s">
        <v>51</v>
      </c>
      <c r="B20" s="6">
        <v>8</v>
      </c>
      <c r="C20" s="6">
        <v>1.2</v>
      </c>
      <c r="D20" s="6">
        <f t="shared" ref="D20" si="2">B20*C20</f>
        <v>9.6</v>
      </c>
      <c r="E20" s="6">
        <v>0</v>
      </c>
      <c r="F20" s="6">
        <f>D20*E20</f>
        <v>0</v>
      </c>
      <c r="G20" s="6">
        <f>F20*0.05</f>
        <v>0</v>
      </c>
      <c r="H20" s="6">
        <f>F20*0.1</f>
        <v>0</v>
      </c>
      <c r="I20" s="11">
        <f>(F20*$L$7)+(G20*$L$6)+(H20*$L$8)</f>
        <v>0</v>
      </c>
    </row>
    <row r="21" spans="1:11" x14ac:dyDescent="0.25">
      <c r="A21" s="12" t="s">
        <v>52</v>
      </c>
      <c r="B21" s="13"/>
      <c r="C21" s="13"/>
      <c r="D21" s="13"/>
      <c r="E21" s="13"/>
      <c r="F21" s="93">
        <f>SUM(F9:F20)+SUM(G9:G20)+SUM(H9:H20)</f>
        <v>292.09999999999997</v>
      </c>
      <c r="G21" s="93"/>
      <c r="H21" s="93"/>
      <c r="I21" s="14">
        <f>SUM(I9:I20)</f>
        <v>40006.651000000005</v>
      </c>
      <c r="K21" s="15"/>
    </row>
    <row r="22" spans="1:11" x14ac:dyDescent="0.25">
      <c r="A22" s="5" t="s">
        <v>53</v>
      </c>
      <c r="B22" s="6"/>
      <c r="C22" s="6"/>
      <c r="D22" s="6"/>
      <c r="E22" s="6"/>
      <c r="F22" s="6"/>
      <c r="G22" s="6"/>
      <c r="H22" s="6"/>
      <c r="I22" s="7"/>
    </row>
    <row r="23" spans="1:11" x14ac:dyDescent="0.25">
      <c r="A23" s="5" t="s">
        <v>38</v>
      </c>
      <c r="B23" s="6" t="s">
        <v>54</v>
      </c>
      <c r="C23" s="6"/>
      <c r="D23" s="6"/>
      <c r="E23" s="6"/>
      <c r="F23" s="6"/>
      <c r="G23" s="6"/>
      <c r="H23" s="6"/>
      <c r="I23" s="7"/>
    </row>
    <row r="24" spans="1:11" x14ac:dyDescent="0.25">
      <c r="A24" s="5" t="s">
        <v>55</v>
      </c>
      <c r="B24" s="6" t="s">
        <v>45</v>
      </c>
      <c r="C24" s="6"/>
      <c r="D24" s="6"/>
      <c r="E24" s="6"/>
      <c r="F24" s="6"/>
      <c r="G24" s="6"/>
      <c r="H24" s="6"/>
      <c r="I24" s="7"/>
    </row>
    <row r="25" spans="1:11" x14ac:dyDescent="0.25">
      <c r="A25" s="5" t="s">
        <v>56</v>
      </c>
      <c r="B25" s="6" t="s">
        <v>45</v>
      </c>
      <c r="C25" s="6"/>
      <c r="D25" s="6"/>
      <c r="E25" s="6"/>
      <c r="F25" s="6"/>
      <c r="G25" s="6"/>
      <c r="H25" s="6"/>
      <c r="I25" s="7"/>
    </row>
    <row r="26" spans="1:11" x14ac:dyDescent="0.25">
      <c r="A26" s="5" t="s">
        <v>57</v>
      </c>
      <c r="B26" s="6" t="s">
        <v>32</v>
      </c>
      <c r="C26" s="6"/>
      <c r="D26" s="6"/>
      <c r="E26" s="6"/>
      <c r="F26" s="6"/>
      <c r="G26" s="6"/>
      <c r="H26" s="6"/>
      <c r="I26" s="7"/>
    </row>
    <row r="27" spans="1:11" x14ac:dyDescent="0.25">
      <c r="A27" s="5" t="s">
        <v>58</v>
      </c>
      <c r="B27" s="6"/>
      <c r="C27" s="6"/>
      <c r="D27" s="6"/>
      <c r="E27" s="6"/>
      <c r="F27" s="6"/>
      <c r="G27" s="6"/>
      <c r="H27" s="6"/>
      <c r="I27" s="7"/>
    </row>
    <row r="28" spans="1:11" ht="15.75" x14ac:dyDescent="0.25">
      <c r="A28" s="77" t="s">
        <v>59</v>
      </c>
      <c r="B28" s="6">
        <v>1</v>
      </c>
      <c r="C28" s="6">
        <v>1</v>
      </c>
      <c r="D28" s="6">
        <f>B28*C28</f>
        <v>1</v>
      </c>
      <c r="E28" s="6">
        <v>254</v>
      </c>
      <c r="F28" s="6">
        <f>D28*E28</f>
        <v>254</v>
      </c>
      <c r="G28" s="6">
        <f>F28*0.05</f>
        <v>12.700000000000001</v>
      </c>
      <c r="H28" s="6">
        <f>F28*0.1</f>
        <v>25.400000000000002</v>
      </c>
      <c r="I28" s="11">
        <f>(F28*$L$7)+(G28*$L$6)+(H28*$L$8)</f>
        <v>40006.651000000005</v>
      </c>
    </row>
    <row r="29" spans="1:11" x14ac:dyDescent="0.25">
      <c r="A29" s="5" t="s">
        <v>60</v>
      </c>
      <c r="B29" s="6" t="s">
        <v>32</v>
      </c>
      <c r="C29" s="6"/>
      <c r="D29" s="6"/>
      <c r="E29" s="6"/>
      <c r="F29" s="6"/>
      <c r="G29" s="6"/>
      <c r="H29" s="6"/>
      <c r="I29" s="7"/>
    </row>
    <row r="30" spans="1:11" x14ac:dyDescent="0.25">
      <c r="A30" s="5" t="s">
        <v>61</v>
      </c>
      <c r="B30" s="6" t="s">
        <v>32</v>
      </c>
      <c r="C30" s="6"/>
      <c r="D30" s="6"/>
      <c r="E30" s="6"/>
      <c r="F30" s="6"/>
      <c r="G30" s="6"/>
      <c r="H30" s="6"/>
      <c r="I30" s="7"/>
    </row>
    <row r="31" spans="1:11" x14ac:dyDescent="0.25">
      <c r="A31" s="12" t="s">
        <v>62</v>
      </c>
      <c r="B31" s="13"/>
      <c r="C31" s="13"/>
      <c r="D31" s="13"/>
      <c r="E31" s="13"/>
      <c r="F31" s="106">
        <f>F28+G28+H28</f>
        <v>292.09999999999997</v>
      </c>
      <c r="G31" s="106"/>
      <c r="H31" s="106"/>
      <c r="I31" s="14">
        <f>SUM(I28:I30)</f>
        <v>40006.651000000005</v>
      </c>
    </row>
    <row r="32" spans="1:11" ht="15" customHeight="1" x14ac:dyDescent="0.25">
      <c r="A32" s="16" t="s">
        <v>63</v>
      </c>
      <c r="B32" s="16"/>
      <c r="C32" s="16"/>
      <c r="D32" s="16"/>
      <c r="E32" s="16"/>
      <c r="F32" s="85">
        <f>F31+F21</f>
        <v>584.19999999999993</v>
      </c>
      <c r="G32" s="86"/>
      <c r="H32" s="87"/>
      <c r="I32" s="17">
        <f>ROUND(I21+I31,-2)</f>
        <v>80000</v>
      </c>
    </row>
    <row r="33" spans="1:11" ht="15.75" x14ac:dyDescent="0.25">
      <c r="A33" s="18" t="s">
        <v>64</v>
      </c>
      <c r="B33" s="19"/>
      <c r="C33" s="19"/>
      <c r="D33" s="19"/>
      <c r="E33" s="19"/>
      <c r="F33" s="19"/>
      <c r="G33" s="19"/>
      <c r="H33" s="19"/>
      <c r="I33" s="20">
        <v>0</v>
      </c>
    </row>
    <row r="34" spans="1:11" ht="15.75" x14ac:dyDescent="0.25">
      <c r="A34" s="18" t="s">
        <v>65</v>
      </c>
      <c r="B34" s="19"/>
      <c r="C34" s="19"/>
      <c r="D34" s="19"/>
      <c r="E34" s="19"/>
      <c r="F34" s="19"/>
      <c r="G34" s="19"/>
      <c r="H34" s="19"/>
      <c r="I34" s="21">
        <f>I32+I33</f>
        <v>80000</v>
      </c>
      <c r="K34" s="75">
        <f>F32/Responses!E9</f>
        <v>2.2999999999999998</v>
      </c>
    </row>
    <row r="35" spans="1:11" x14ac:dyDescent="0.25">
      <c r="A35" s="22" t="s">
        <v>66</v>
      </c>
      <c r="K35" t="s">
        <v>67</v>
      </c>
    </row>
    <row r="36" spans="1:11" ht="27" customHeight="1" x14ac:dyDescent="0.25">
      <c r="A36" s="80" t="s">
        <v>68</v>
      </c>
      <c r="B36" s="81"/>
      <c r="C36" s="81"/>
      <c r="D36" s="81"/>
      <c r="E36" s="81"/>
      <c r="F36" s="81"/>
      <c r="G36" s="81"/>
      <c r="H36" s="81"/>
      <c r="I36" s="81"/>
    </row>
    <row r="37" spans="1:11" ht="58.5" customHeight="1" x14ac:dyDescent="0.25">
      <c r="A37" s="82" t="s">
        <v>69</v>
      </c>
      <c r="B37" s="83"/>
      <c r="C37" s="83"/>
      <c r="D37" s="83"/>
      <c r="E37" s="83"/>
      <c r="F37" s="83"/>
      <c r="G37" s="83"/>
      <c r="H37" s="83"/>
      <c r="I37" s="83"/>
    </row>
    <row r="38" spans="1:11" ht="17.25" customHeight="1" x14ac:dyDescent="0.25">
      <c r="A38" s="84" t="s">
        <v>70</v>
      </c>
      <c r="B38" s="84"/>
      <c r="C38" s="84"/>
      <c r="D38" s="84"/>
      <c r="E38" s="84"/>
      <c r="F38" s="84"/>
      <c r="G38" s="84"/>
      <c r="H38" s="84"/>
      <c r="I38" s="84"/>
    </row>
    <row r="39" spans="1:11" ht="18.75" x14ac:dyDescent="0.25">
      <c r="A39" s="84" t="s">
        <v>71</v>
      </c>
      <c r="B39" s="84"/>
      <c r="C39" s="84"/>
      <c r="D39" s="84"/>
      <c r="E39" s="84"/>
      <c r="F39" s="84"/>
      <c r="G39" s="84"/>
      <c r="H39" s="84"/>
      <c r="I39" s="84"/>
    </row>
    <row r="40" spans="1:11" ht="18.75" x14ac:dyDescent="0.25">
      <c r="A40" s="84" t="s">
        <v>72</v>
      </c>
      <c r="B40" s="84"/>
      <c r="C40" s="84"/>
      <c r="D40" s="84"/>
      <c r="E40" s="84"/>
      <c r="F40" s="84"/>
      <c r="G40" s="84"/>
      <c r="H40" s="84"/>
      <c r="I40" s="84"/>
      <c r="K40" s="15"/>
    </row>
    <row r="41" spans="1:11" ht="18.75" x14ac:dyDescent="0.25">
      <c r="A41" s="84" t="s">
        <v>73</v>
      </c>
      <c r="B41" s="84"/>
      <c r="C41" s="84"/>
      <c r="D41" s="84"/>
      <c r="E41" s="84"/>
      <c r="F41" s="84"/>
      <c r="G41" s="84"/>
      <c r="H41" s="84"/>
      <c r="I41" s="84"/>
      <c r="K41" s="15"/>
    </row>
    <row r="42" spans="1:11" ht="15.75" x14ac:dyDescent="0.25">
      <c r="A42" s="79" t="s">
        <v>74</v>
      </c>
      <c r="B42" s="79"/>
      <c r="C42" s="79"/>
      <c r="D42" s="79"/>
      <c r="E42" s="79"/>
      <c r="F42" s="79"/>
      <c r="G42" s="79"/>
      <c r="H42" s="79"/>
      <c r="I42" s="79"/>
    </row>
  </sheetData>
  <mergeCells count="13">
    <mergeCell ref="F32:H32"/>
    <mergeCell ref="A1:I1"/>
    <mergeCell ref="A3:A5"/>
    <mergeCell ref="K5:L5"/>
    <mergeCell ref="F21:H21"/>
    <mergeCell ref="F31:H31"/>
    <mergeCell ref="A42:I42"/>
    <mergeCell ref="A36:I36"/>
    <mergeCell ref="A37:I37"/>
    <mergeCell ref="A38:I38"/>
    <mergeCell ref="A39:I39"/>
    <mergeCell ref="A40:I40"/>
    <mergeCell ref="A41:I41"/>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3AD7D-B1C2-406D-889E-2FC02B44E9F4}">
  <dimension ref="A1:M20"/>
  <sheetViews>
    <sheetView topLeftCell="A4" workbookViewId="0">
      <selection activeCell="K17" sqref="K17"/>
    </sheetView>
  </sheetViews>
  <sheetFormatPr defaultRowHeight="15" x14ac:dyDescent="0.25"/>
  <cols>
    <col min="1" max="1" width="36.7109375" customWidth="1"/>
    <col min="2" max="2" width="11.28515625" customWidth="1"/>
    <col min="3" max="3" width="10.5703125" customWidth="1"/>
    <col min="4" max="4" width="9.7109375" customWidth="1"/>
    <col min="7" max="7" width="10.85546875" customWidth="1"/>
    <col min="8" max="8" width="9.7109375" customWidth="1"/>
    <col min="9" max="9" width="9.140625" bestFit="1" customWidth="1"/>
    <col min="11" max="11" width="12.140625" customWidth="1"/>
    <col min="12" max="12" width="7.28515625" customWidth="1"/>
  </cols>
  <sheetData>
    <row r="1" spans="1:13" ht="15.75" x14ac:dyDescent="0.25">
      <c r="A1" s="95" t="s">
        <v>75</v>
      </c>
      <c r="B1" s="95"/>
      <c r="C1" s="95"/>
      <c r="D1" s="95"/>
      <c r="E1" s="95"/>
      <c r="F1" s="95"/>
      <c r="G1" s="95"/>
      <c r="H1" s="95"/>
      <c r="I1" s="95"/>
    </row>
    <row r="2" spans="1:13" x14ac:dyDescent="0.25">
      <c r="A2" s="23"/>
    </row>
    <row r="3" spans="1:13" s="25" customFormat="1" ht="12.75" x14ac:dyDescent="0.2">
      <c r="A3" s="89" t="s">
        <v>76</v>
      </c>
      <c r="B3" s="24" t="s">
        <v>10</v>
      </c>
      <c r="C3" s="24" t="s">
        <v>11</v>
      </c>
      <c r="D3" s="24" t="s">
        <v>12</v>
      </c>
      <c r="E3" s="24" t="s">
        <v>13</v>
      </c>
      <c r="F3" s="24" t="s">
        <v>14</v>
      </c>
      <c r="G3" s="24" t="s">
        <v>15</v>
      </c>
      <c r="H3" s="24" t="s">
        <v>16</v>
      </c>
      <c r="I3" s="24" t="s">
        <v>17</v>
      </c>
    </row>
    <row r="4" spans="1:13" s="25" customFormat="1" ht="63.75" x14ac:dyDescent="0.2">
      <c r="A4" s="90"/>
      <c r="B4" s="26" t="s">
        <v>77</v>
      </c>
      <c r="C4" s="26" t="s">
        <v>78</v>
      </c>
      <c r="D4" s="26" t="s">
        <v>79</v>
      </c>
      <c r="E4" s="26" t="s">
        <v>80</v>
      </c>
      <c r="F4" s="26" t="s">
        <v>22</v>
      </c>
      <c r="G4" s="26" t="s">
        <v>81</v>
      </c>
      <c r="H4" s="26" t="s">
        <v>82</v>
      </c>
      <c r="I4" s="26" t="s">
        <v>83</v>
      </c>
      <c r="M4" s="76"/>
    </row>
    <row r="5" spans="1:13" s="25" customFormat="1" ht="12.75" x14ac:dyDescent="0.2">
      <c r="A5" s="91"/>
      <c r="B5" s="27"/>
      <c r="C5" s="27"/>
      <c r="D5" s="28" t="s">
        <v>26</v>
      </c>
      <c r="E5" s="27"/>
      <c r="F5" s="28" t="s">
        <v>27</v>
      </c>
      <c r="G5" s="28" t="s">
        <v>28</v>
      </c>
      <c r="H5" s="28" t="s">
        <v>29</v>
      </c>
      <c r="I5" s="27"/>
    </row>
    <row r="6" spans="1:13" s="25" customFormat="1" ht="15.75" x14ac:dyDescent="0.2">
      <c r="A6" s="5" t="s">
        <v>84</v>
      </c>
      <c r="B6" s="6">
        <v>24</v>
      </c>
      <c r="C6" s="6">
        <v>1</v>
      </c>
      <c r="D6" s="6">
        <f>B6*C6</f>
        <v>24</v>
      </c>
      <c r="E6" s="6">
        <v>0</v>
      </c>
      <c r="F6" s="6">
        <f>D6*E6</f>
        <v>0</v>
      </c>
      <c r="G6" s="6">
        <f>F6*0.05</f>
        <v>0</v>
      </c>
      <c r="H6" s="6">
        <f>F6*0.1</f>
        <v>0</v>
      </c>
      <c r="I6" s="11">
        <f>(F6*$L$8)+(G6*$L$7)+(H6*$L$9)</f>
        <v>0</v>
      </c>
      <c r="K6" s="92" t="s">
        <v>30</v>
      </c>
      <c r="L6" s="92"/>
      <c r="M6" s="4"/>
    </row>
    <row r="7" spans="1:13" s="25" customFormat="1" ht="15.75" x14ac:dyDescent="0.2">
      <c r="A7" s="5" t="s">
        <v>85</v>
      </c>
      <c r="B7" s="6">
        <v>24</v>
      </c>
      <c r="C7" s="6">
        <v>0.2</v>
      </c>
      <c r="D7" s="6">
        <v>4.8</v>
      </c>
      <c r="E7" s="6">
        <v>0</v>
      </c>
      <c r="F7" s="6">
        <f>D7*E7</f>
        <v>0</v>
      </c>
      <c r="G7" s="6">
        <f>F7*0.05</f>
        <v>0</v>
      </c>
      <c r="H7" s="6">
        <f>F7*0.1</f>
        <v>0</v>
      </c>
      <c r="I7" s="11">
        <f>(F7*$L$8)+(G7*$L$7)+(H7*$L$9)</f>
        <v>0</v>
      </c>
      <c r="K7" s="8" t="s">
        <v>33</v>
      </c>
      <c r="L7" s="29">
        <v>76.91</v>
      </c>
      <c r="M7" s="10"/>
    </row>
    <row r="8" spans="1:13" s="25" customFormat="1" ht="12.75" x14ac:dyDescent="0.2">
      <c r="A8" s="5" t="s">
        <v>86</v>
      </c>
      <c r="B8" s="6"/>
      <c r="C8" s="6"/>
      <c r="D8" s="6"/>
      <c r="E8" s="6"/>
      <c r="F8" s="6"/>
      <c r="G8" s="6"/>
      <c r="H8" s="6"/>
      <c r="I8" s="7"/>
      <c r="K8" s="8" t="s">
        <v>35</v>
      </c>
      <c r="L8" s="30">
        <v>57.07</v>
      </c>
      <c r="M8" s="4"/>
    </row>
    <row r="9" spans="1:13" s="25" customFormat="1" ht="12.75" x14ac:dyDescent="0.2">
      <c r="A9" s="5" t="s">
        <v>87</v>
      </c>
      <c r="B9" s="6">
        <v>2</v>
      </c>
      <c r="C9" s="6">
        <v>1</v>
      </c>
      <c r="D9" s="6">
        <v>2</v>
      </c>
      <c r="E9" s="6">
        <v>0</v>
      </c>
      <c r="F9" s="6">
        <f t="shared" ref="F9:F12" si="0">D9*E9</f>
        <v>0</v>
      </c>
      <c r="G9" s="6">
        <f t="shared" ref="G9:G12" si="1">F9*0.05</f>
        <v>0</v>
      </c>
      <c r="H9" s="6">
        <f t="shared" ref="H9:H12" si="2">F9*0.1</f>
        <v>0</v>
      </c>
      <c r="I9" s="11">
        <f>(F9*$L$8)+(G9*$L$7)+(H9*$L$9)</f>
        <v>0</v>
      </c>
      <c r="K9" s="8" t="s">
        <v>37</v>
      </c>
      <c r="L9" s="30">
        <v>30.88</v>
      </c>
      <c r="M9" s="4"/>
    </row>
    <row r="10" spans="1:13" s="25" customFormat="1" ht="12.75" x14ac:dyDescent="0.2">
      <c r="A10" s="5" t="s">
        <v>88</v>
      </c>
      <c r="B10" s="6">
        <v>0.5</v>
      </c>
      <c r="C10" s="6">
        <v>1</v>
      </c>
      <c r="D10" s="6">
        <v>0.5</v>
      </c>
      <c r="E10" s="6">
        <v>0</v>
      </c>
      <c r="F10" s="6">
        <f t="shared" si="0"/>
        <v>0</v>
      </c>
      <c r="G10" s="6">
        <f t="shared" si="1"/>
        <v>0</v>
      </c>
      <c r="H10" s="6">
        <f t="shared" si="2"/>
        <v>0</v>
      </c>
      <c r="I10" s="11">
        <f>(F10*$L$8)+(G10*$L$7)+(H10*$L$9)</f>
        <v>0</v>
      </c>
    </row>
    <row r="11" spans="1:13" s="25" customFormat="1" ht="12.75" x14ac:dyDescent="0.2">
      <c r="A11" s="5" t="s">
        <v>89</v>
      </c>
      <c r="B11" s="6">
        <v>0.5</v>
      </c>
      <c r="C11" s="6">
        <v>1.2</v>
      </c>
      <c r="D11" s="6">
        <v>0.6</v>
      </c>
      <c r="E11" s="6">
        <v>0</v>
      </c>
      <c r="F11" s="6">
        <f t="shared" si="0"/>
        <v>0</v>
      </c>
      <c r="G11" s="6">
        <f t="shared" si="1"/>
        <v>0</v>
      </c>
      <c r="H11" s="6">
        <f t="shared" si="2"/>
        <v>0</v>
      </c>
      <c r="I11" s="11">
        <f>(F11*$L$8)+(G11*$L$7)+(H11*$L$9)</f>
        <v>0</v>
      </c>
    </row>
    <row r="12" spans="1:13" s="25" customFormat="1" ht="12.75" x14ac:dyDescent="0.2">
      <c r="A12" s="5" t="s">
        <v>90</v>
      </c>
      <c r="B12" s="6">
        <v>8</v>
      </c>
      <c r="C12" s="6">
        <v>1.2</v>
      </c>
      <c r="D12" s="6">
        <v>9.6</v>
      </c>
      <c r="E12" s="6">
        <v>0</v>
      </c>
      <c r="F12" s="6">
        <f t="shared" si="0"/>
        <v>0</v>
      </c>
      <c r="G12" s="6">
        <f t="shared" si="1"/>
        <v>0</v>
      </c>
      <c r="H12" s="6">
        <f t="shared" si="2"/>
        <v>0</v>
      </c>
      <c r="I12" s="11">
        <f>(F12*$L$8)+(G12*$L$7)+(H12*$L$9)</f>
        <v>0</v>
      </c>
    </row>
    <row r="13" spans="1:13" s="25" customFormat="1" ht="15.75" x14ac:dyDescent="0.2">
      <c r="A13" s="16" t="s">
        <v>91</v>
      </c>
      <c r="B13" s="16"/>
      <c r="C13" s="16"/>
      <c r="D13" s="16"/>
      <c r="E13" s="16"/>
      <c r="F13" s="96">
        <f>SUM(F6:H12)</f>
        <v>0</v>
      </c>
      <c r="G13" s="97"/>
      <c r="H13" s="98"/>
      <c r="I13" s="17">
        <f>ROUND(F13,-3)</f>
        <v>0</v>
      </c>
    </row>
    <row r="14" spans="1:13" s="25" customFormat="1" ht="12.75" x14ac:dyDescent="0.2">
      <c r="A14" s="22"/>
    </row>
    <row r="15" spans="1:13" s="25" customFormat="1" ht="12.75" x14ac:dyDescent="0.2">
      <c r="A15" s="22" t="s">
        <v>66</v>
      </c>
    </row>
    <row r="16" spans="1:13" s="25" customFormat="1" ht="27.75" customHeight="1" x14ac:dyDescent="0.2">
      <c r="A16" s="99" t="s">
        <v>92</v>
      </c>
      <c r="B16" s="100"/>
      <c r="C16" s="100"/>
      <c r="D16" s="100"/>
      <c r="E16" s="100"/>
      <c r="F16" s="100"/>
      <c r="G16" s="100"/>
      <c r="H16" s="100"/>
      <c r="I16" s="100"/>
    </row>
    <row r="17" spans="1:9" s="25" customFormat="1" ht="63.6" customHeight="1" x14ac:dyDescent="0.2">
      <c r="A17" s="99" t="s">
        <v>93</v>
      </c>
      <c r="B17" s="101"/>
      <c r="C17" s="101"/>
      <c r="D17" s="101"/>
      <c r="E17" s="101"/>
      <c r="F17" s="101"/>
      <c r="G17" s="101"/>
      <c r="H17" s="101"/>
      <c r="I17" s="101"/>
    </row>
    <row r="18" spans="1:9" s="25" customFormat="1" ht="15.75" x14ac:dyDescent="0.2">
      <c r="A18" s="94" t="s">
        <v>94</v>
      </c>
      <c r="B18" s="94"/>
      <c r="C18" s="94"/>
      <c r="D18" s="94"/>
      <c r="E18" s="94"/>
      <c r="F18" s="94"/>
      <c r="G18" s="94"/>
      <c r="H18" s="94"/>
      <c r="I18" s="94"/>
    </row>
    <row r="19" spans="1:9" s="25" customFormat="1" ht="15.75" x14ac:dyDescent="0.2">
      <c r="A19" s="94" t="s">
        <v>95</v>
      </c>
      <c r="B19" s="94"/>
      <c r="C19" s="94"/>
      <c r="D19" s="94"/>
      <c r="E19" s="94"/>
      <c r="F19" s="94"/>
      <c r="G19" s="94"/>
      <c r="H19" s="94"/>
      <c r="I19" s="94"/>
    </row>
    <row r="20" spans="1:9" s="25" customFormat="1" ht="15.75" x14ac:dyDescent="0.2">
      <c r="A20" s="79" t="s">
        <v>96</v>
      </c>
      <c r="B20" s="79"/>
      <c r="C20" s="79"/>
      <c r="D20" s="79"/>
      <c r="E20" s="79"/>
      <c r="F20" s="79"/>
      <c r="G20" s="79"/>
      <c r="H20" s="79"/>
      <c r="I20" s="79"/>
    </row>
  </sheetData>
  <mergeCells count="9">
    <mergeCell ref="A19:I19"/>
    <mergeCell ref="A20:I20"/>
    <mergeCell ref="A1:I1"/>
    <mergeCell ref="A3:A5"/>
    <mergeCell ref="K6:L6"/>
    <mergeCell ref="F13:H13"/>
    <mergeCell ref="A16:I16"/>
    <mergeCell ref="A17:I17"/>
    <mergeCell ref="A18:I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C000E-FB74-4724-A73C-8A1866673C9C}">
  <dimension ref="A1:S15"/>
  <sheetViews>
    <sheetView workbookViewId="0">
      <selection activeCell="K11" sqref="K11"/>
    </sheetView>
  </sheetViews>
  <sheetFormatPr defaultColWidth="22" defaultRowHeight="12.75" x14ac:dyDescent="0.2"/>
  <cols>
    <col min="1" max="1" width="22" style="25"/>
    <col min="2" max="2" width="17.5703125" style="25" customWidth="1"/>
    <col min="3" max="3" width="17.28515625" style="25" customWidth="1"/>
    <col min="4" max="4" width="22" style="25"/>
    <col min="5" max="5" width="19.85546875" style="25" customWidth="1"/>
    <col min="6" max="7" width="16.85546875" style="25" customWidth="1"/>
    <col min="8" max="8" width="6" style="25" customWidth="1"/>
    <col min="9" max="16384" width="22" style="25"/>
  </cols>
  <sheetData>
    <row r="1" spans="1:19" x14ac:dyDescent="0.2">
      <c r="A1" s="31"/>
      <c r="B1" s="32"/>
      <c r="C1" s="32"/>
    </row>
    <row r="2" spans="1:19" ht="13.9" customHeight="1" x14ac:dyDescent="0.2">
      <c r="A2" s="102" t="s">
        <v>97</v>
      </c>
      <c r="B2" s="102"/>
      <c r="C2" s="102"/>
      <c r="D2" s="102"/>
      <c r="E2" s="102"/>
      <c r="F2" s="102"/>
      <c r="G2" s="102"/>
      <c r="H2" s="34"/>
      <c r="I2" s="34"/>
      <c r="J2" s="34"/>
      <c r="K2" s="34"/>
      <c r="L2" s="34"/>
      <c r="M2" s="34"/>
      <c r="N2" s="34"/>
      <c r="O2" s="34"/>
      <c r="P2" s="34"/>
      <c r="Q2" s="34"/>
      <c r="R2" s="34"/>
      <c r="S2" s="34"/>
    </row>
    <row r="3" spans="1:19" x14ac:dyDescent="0.2">
      <c r="A3" s="102"/>
      <c r="B3" s="102"/>
      <c r="C3" s="102"/>
      <c r="D3" s="102"/>
      <c r="E3" s="102"/>
      <c r="F3" s="102"/>
      <c r="G3" s="102"/>
      <c r="H3" s="55"/>
    </row>
    <row r="4" spans="1:19" x14ac:dyDescent="0.2">
      <c r="A4" s="55"/>
      <c r="B4" s="55"/>
      <c r="C4" s="55"/>
      <c r="D4" s="55"/>
      <c r="E4" s="55"/>
      <c r="F4" s="55"/>
      <c r="G4" s="55"/>
      <c r="H4" s="55"/>
    </row>
    <row r="5" spans="1:19" x14ac:dyDescent="0.2">
      <c r="A5" s="56"/>
      <c r="B5" s="57"/>
      <c r="C5" s="58"/>
      <c r="D5" s="59"/>
      <c r="E5" s="60"/>
      <c r="F5" s="60"/>
      <c r="G5" s="60"/>
      <c r="H5" s="59"/>
    </row>
    <row r="6" spans="1:19" x14ac:dyDescent="0.2">
      <c r="A6" s="48"/>
      <c r="B6" s="59"/>
      <c r="C6" s="61"/>
      <c r="D6" s="59"/>
      <c r="E6" s="59"/>
      <c r="F6" s="61"/>
      <c r="G6" s="59"/>
      <c r="H6" s="59"/>
    </row>
    <row r="7" spans="1:19" x14ac:dyDescent="0.2">
      <c r="A7" s="48"/>
      <c r="B7" s="59"/>
      <c r="C7" s="61"/>
      <c r="D7" s="59"/>
      <c r="E7" s="59"/>
      <c r="F7" s="61"/>
      <c r="G7" s="59"/>
      <c r="H7" s="62"/>
    </row>
    <row r="8" spans="1:19" x14ac:dyDescent="0.2">
      <c r="A8" s="63"/>
      <c r="B8" s="57"/>
      <c r="C8" s="64"/>
      <c r="D8" s="57"/>
      <c r="H8" s="65"/>
    </row>
    <row r="9" spans="1:19" x14ac:dyDescent="0.2">
      <c r="A9" s="66"/>
      <c r="B9" s="57"/>
      <c r="C9" s="58"/>
      <c r="D9" s="57"/>
      <c r="E9" s="57"/>
      <c r="F9" s="58"/>
      <c r="G9" s="57"/>
    </row>
    <row r="10" spans="1:19" x14ac:dyDescent="0.2">
      <c r="A10" s="34"/>
      <c r="B10" s="61"/>
      <c r="C10" s="61"/>
      <c r="D10" s="62"/>
      <c r="E10" s="61"/>
      <c r="F10" s="61"/>
      <c r="G10" s="62"/>
      <c r="I10" s="67"/>
    </row>
    <row r="11" spans="1:19" x14ac:dyDescent="0.2">
      <c r="A11" s="34"/>
      <c r="B11" s="61"/>
      <c r="C11" s="61"/>
      <c r="D11" s="62"/>
      <c r="E11" s="61"/>
      <c r="F11" s="61"/>
      <c r="G11" s="62"/>
    </row>
    <row r="12" spans="1:19" x14ac:dyDescent="0.2">
      <c r="A12" s="48"/>
      <c r="B12" s="65"/>
      <c r="C12" s="65"/>
      <c r="D12" s="65"/>
      <c r="E12" s="65"/>
      <c r="F12" s="65"/>
      <c r="G12" s="65"/>
    </row>
    <row r="13" spans="1:19" x14ac:dyDescent="0.2">
      <c r="A13" s="48"/>
      <c r="B13" s="65"/>
      <c r="C13" s="65"/>
      <c r="D13" s="65"/>
      <c r="E13" s="65"/>
      <c r="F13" s="65"/>
      <c r="G13" s="65"/>
    </row>
    <row r="14" spans="1:19" x14ac:dyDescent="0.2">
      <c r="A14" s="69"/>
      <c r="B14" s="69"/>
      <c r="C14" s="69"/>
      <c r="D14" s="69"/>
      <c r="E14" s="69"/>
      <c r="F14" s="69"/>
      <c r="G14" s="69"/>
    </row>
    <row r="15" spans="1:19" x14ac:dyDescent="0.2">
      <c r="A15" s="68"/>
      <c r="B15" s="68"/>
      <c r="C15" s="68"/>
      <c r="D15" s="68"/>
      <c r="E15" s="68"/>
      <c r="F15" s="68"/>
      <c r="G15" s="68"/>
    </row>
  </sheetData>
  <mergeCells count="1">
    <mergeCell ref="A2:G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33CC4-5ACB-4FB1-B518-40022BD472FC}">
  <dimension ref="A1:O13"/>
  <sheetViews>
    <sheetView topLeftCell="A4" workbookViewId="0">
      <selection activeCell="K8" sqref="K8"/>
    </sheetView>
  </sheetViews>
  <sheetFormatPr defaultRowHeight="15" x14ac:dyDescent="0.25"/>
  <cols>
    <col min="1" max="1" width="22.28515625" bestFit="1" customWidth="1"/>
    <col min="2" max="2" width="11.85546875" customWidth="1"/>
    <col min="3" max="3" width="12.7109375" customWidth="1"/>
    <col min="4" max="4" width="11.42578125" customWidth="1"/>
    <col min="5" max="5" width="14.7109375" customWidth="1"/>
    <col min="10" max="10" width="9.28515625" customWidth="1"/>
  </cols>
  <sheetData>
    <row r="1" spans="1:15" s="25" customFormat="1" ht="15.75" x14ac:dyDescent="0.2">
      <c r="A1" s="103" t="s">
        <v>7</v>
      </c>
      <c r="B1" s="103"/>
      <c r="C1" s="103"/>
      <c r="D1" s="103"/>
      <c r="E1" s="103"/>
      <c r="J1" s="53"/>
      <c r="K1" s="53"/>
      <c r="L1" s="53"/>
      <c r="M1" s="53"/>
      <c r="N1" s="53"/>
      <c r="O1" s="53"/>
    </row>
    <row r="2" spans="1:15" s="25" customFormat="1" ht="15.75" x14ac:dyDescent="0.2">
      <c r="A2" s="35" t="s">
        <v>10</v>
      </c>
      <c r="B2" s="35" t="s">
        <v>11</v>
      </c>
      <c r="C2" s="35" t="s">
        <v>12</v>
      </c>
      <c r="D2" s="35" t="s">
        <v>13</v>
      </c>
      <c r="E2" s="35" t="s">
        <v>14</v>
      </c>
      <c r="J2" s="54"/>
      <c r="K2" s="54"/>
      <c r="L2" s="54"/>
      <c r="M2" s="54"/>
      <c r="N2" s="54"/>
      <c r="O2" s="54"/>
    </row>
    <row r="3" spans="1:15" s="25" customFormat="1" ht="102" x14ac:dyDescent="0.2">
      <c r="A3" s="35" t="s">
        <v>98</v>
      </c>
      <c r="B3" s="35" t="s">
        <v>99</v>
      </c>
      <c r="C3" s="35" t="s">
        <v>100</v>
      </c>
      <c r="D3" s="35" t="s">
        <v>101</v>
      </c>
      <c r="E3" s="35" t="s">
        <v>102</v>
      </c>
      <c r="J3" s="51"/>
      <c r="K3" s="45"/>
      <c r="L3" s="45"/>
      <c r="M3" s="45"/>
      <c r="N3" s="45"/>
      <c r="O3" s="44"/>
    </row>
    <row r="4" spans="1:15" s="25" customFormat="1" ht="38.25" x14ac:dyDescent="0.2">
      <c r="A4" s="107" t="s">
        <v>103</v>
      </c>
      <c r="B4" s="6">
        <v>0</v>
      </c>
      <c r="C4" s="6">
        <v>1</v>
      </c>
      <c r="D4" s="6">
        <v>0</v>
      </c>
      <c r="E4" s="6">
        <f>(B4*C4)+D4</f>
        <v>0</v>
      </c>
      <c r="J4" s="45"/>
      <c r="K4" s="45"/>
      <c r="L4" s="45"/>
      <c r="M4" s="45"/>
      <c r="N4" s="45"/>
      <c r="O4" s="44"/>
    </row>
    <row r="5" spans="1:15" s="25" customFormat="1" ht="25.5" x14ac:dyDescent="0.2">
      <c r="A5" s="107" t="s">
        <v>104</v>
      </c>
      <c r="B5" s="6">
        <v>0</v>
      </c>
      <c r="C5" s="6">
        <v>1</v>
      </c>
      <c r="D5" s="6">
        <v>0</v>
      </c>
      <c r="E5" s="6">
        <f>(B5*C5)+D5</f>
        <v>0</v>
      </c>
      <c r="J5" s="45"/>
      <c r="K5" s="45"/>
      <c r="L5" s="45"/>
      <c r="M5" s="45"/>
      <c r="N5" s="45"/>
      <c r="O5" s="44"/>
    </row>
    <row r="6" spans="1:15" s="25" customFormat="1" ht="25.5" x14ac:dyDescent="0.2">
      <c r="A6" s="107" t="s">
        <v>105</v>
      </c>
      <c r="B6" s="6">
        <v>0</v>
      </c>
      <c r="C6" s="6">
        <v>1</v>
      </c>
      <c r="D6" s="6">
        <v>0</v>
      </c>
      <c r="E6" s="6">
        <f>(B6*C6)+D6</f>
        <v>0</v>
      </c>
      <c r="J6" s="45"/>
      <c r="K6" s="45"/>
      <c r="L6" s="45"/>
      <c r="M6" s="52"/>
      <c r="N6" s="45"/>
      <c r="O6" s="44"/>
    </row>
    <row r="7" spans="1:15" s="25" customFormat="1" ht="25.5" x14ac:dyDescent="0.2">
      <c r="A7" s="107" t="s">
        <v>106</v>
      </c>
      <c r="B7" s="6">
        <v>0</v>
      </c>
      <c r="C7" s="6">
        <v>1.2</v>
      </c>
      <c r="D7" s="6">
        <v>0</v>
      </c>
      <c r="E7" s="6">
        <f>(B7*C7)+D7</f>
        <v>0</v>
      </c>
      <c r="J7" s="46"/>
      <c r="K7" s="47"/>
      <c r="L7" s="47"/>
      <c r="M7" s="47"/>
      <c r="N7" s="47"/>
      <c r="O7" s="44"/>
    </row>
    <row r="8" spans="1:15" s="25" customFormat="1" ht="15.75" x14ac:dyDescent="0.2">
      <c r="A8" s="33" t="s">
        <v>107</v>
      </c>
      <c r="B8" s="6">
        <v>0</v>
      </c>
      <c r="C8" s="6">
        <v>0</v>
      </c>
      <c r="D8" s="6">
        <v>254</v>
      </c>
      <c r="E8" s="6">
        <f>(B8*C8)+D8</f>
        <v>254</v>
      </c>
      <c r="F8" s="10"/>
      <c r="J8" s="46"/>
      <c r="K8" s="47"/>
      <c r="L8" s="47"/>
      <c r="M8" s="47"/>
      <c r="N8" s="47"/>
      <c r="O8" s="44"/>
    </row>
    <row r="9" spans="1:15" s="25" customFormat="1" ht="15.75" x14ac:dyDescent="0.2">
      <c r="A9" s="33"/>
      <c r="B9" s="6"/>
      <c r="C9" s="6"/>
      <c r="D9" s="1" t="s">
        <v>108</v>
      </c>
      <c r="E9" s="36">
        <v>254</v>
      </c>
      <c r="J9" s="49"/>
      <c r="K9" s="45"/>
      <c r="L9" s="45"/>
      <c r="M9" s="50"/>
      <c r="N9" s="50"/>
      <c r="O9" s="44"/>
    </row>
    <row r="10" spans="1:15" s="25" customFormat="1" ht="12.75" x14ac:dyDescent="0.2">
      <c r="A10" s="37"/>
      <c r="B10" s="38"/>
      <c r="C10" s="38"/>
      <c r="D10" s="39"/>
      <c r="E10" s="40"/>
    </row>
    <row r="11" spans="1:15" s="25" customFormat="1" ht="12.75" x14ac:dyDescent="0.2">
      <c r="A11" s="104" t="s">
        <v>109</v>
      </c>
      <c r="B11" s="104"/>
      <c r="C11" s="104"/>
      <c r="D11" s="104"/>
      <c r="E11" s="104"/>
    </row>
    <row r="12" spans="1:15" s="25" customFormat="1" ht="12.75" x14ac:dyDescent="0.2">
      <c r="A12" s="104"/>
      <c r="B12" s="104"/>
      <c r="C12" s="104"/>
      <c r="D12" s="104"/>
      <c r="E12" s="104"/>
    </row>
    <row r="13" spans="1:15" s="25" customFormat="1" ht="12.75" x14ac:dyDescent="0.2"/>
  </sheetData>
  <mergeCells count="2">
    <mergeCell ref="A1:E1"/>
    <mergeCell ref="A11:E12"/>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E8066-7090-42E9-AD92-397D0AB3311B}">
  <dimension ref="A1:F9"/>
  <sheetViews>
    <sheetView workbookViewId="0">
      <selection activeCell="C14" sqref="C14"/>
    </sheetView>
  </sheetViews>
  <sheetFormatPr defaultColWidth="17.7109375" defaultRowHeight="15" x14ac:dyDescent="0.25"/>
  <sheetData>
    <row r="1" spans="1:6" s="25" customFormat="1" ht="15.75" x14ac:dyDescent="0.2">
      <c r="A1" s="103" t="s">
        <v>2</v>
      </c>
      <c r="B1" s="103"/>
      <c r="C1" s="103"/>
      <c r="D1" s="103"/>
      <c r="E1" s="103"/>
      <c r="F1" s="103"/>
    </row>
    <row r="2" spans="1:6" s="25" customFormat="1" ht="38.25" x14ac:dyDescent="0.2">
      <c r="A2" s="41"/>
      <c r="B2" s="105" t="s">
        <v>110</v>
      </c>
      <c r="C2" s="105"/>
      <c r="D2" s="41" t="s">
        <v>111</v>
      </c>
      <c r="E2" s="105"/>
      <c r="F2" s="105"/>
    </row>
    <row r="3" spans="1:6" s="25" customFormat="1" ht="12.75" x14ac:dyDescent="0.2">
      <c r="A3" s="41"/>
      <c r="B3" s="42" t="s">
        <v>10</v>
      </c>
      <c r="C3" s="42" t="s">
        <v>11</v>
      </c>
      <c r="D3" s="42" t="s">
        <v>12</v>
      </c>
      <c r="E3" s="42" t="s">
        <v>13</v>
      </c>
      <c r="F3" s="42" t="s">
        <v>14</v>
      </c>
    </row>
    <row r="4" spans="1:6" s="25" customFormat="1" ht="51" x14ac:dyDescent="0.2">
      <c r="A4" s="42" t="s">
        <v>112</v>
      </c>
      <c r="B4" s="41" t="s">
        <v>113</v>
      </c>
      <c r="C4" s="41" t="s">
        <v>114</v>
      </c>
      <c r="D4" s="41" t="s">
        <v>115</v>
      </c>
      <c r="E4" s="41" t="s">
        <v>116</v>
      </c>
      <c r="F4" s="41" t="s">
        <v>117</v>
      </c>
    </row>
    <row r="5" spans="1:6" s="25" customFormat="1" ht="12.75" x14ac:dyDescent="0.2">
      <c r="A5" s="35">
        <v>1</v>
      </c>
      <c r="B5" s="6">
        <v>0</v>
      </c>
      <c r="C5" s="6">
        <v>254</v>
      </c>
      <c r="D5" s="6">
        <v>0</v>
      </c>
      <c r="E5" s="6">
        <v>0</v>
      </c>
      <c r="F5" s="6">
        <f>B5+C5+D5-E5</f>
        <v>254</v>
      </c>
    </row>
    <row r="6" spans="1:6" s="25" customFormat="1" ht="12.75" x14ac:dyDescent="0.2">
      <c r="A6" s="35">
        <v>2</v>
      </c>
      <c r="B6" s="6">
        <v>0</v>
      </c>
      <c r="C6" s="6">
        <v>254</v>
      </c>
      <c r="D6" s="6">
        <v>0</v>
      </c>
      <c r="E6" s="6">
        <v>0</v>
      </c>
      <c r="F6" s="6">
        <f>B6+C6+D6-E6</f>
        <v>254</v>
      </c>
    </row>
    <row r="7" spans="1:6" s="25" customFormat="1" ht="12.75" x14ac:dyDescent="0.2">
      <c r="A7" s="35">
        <v>3</v>
      </c>
      <c r="B7" s="6">
        <v>0</v>
      </c>
      <c r="C7" s="6">
        <v>254</v>
      </c>
      <c r="D7" s="6">
        <v>0</v>
      </c>
      <c r="E7" s="6">
        <v>0</v>
      </c>
      <c r="F7" s="6">
        <f>B7+C7+D7-E7</f>
        <v>254</v>
      </c>
    </row>
    <row r="8" spans="1:6" s="25" customFormat="1" ht="12.75" x14ac:dyDescent="0.2">
      <c r="A8" s="35" t="s">
        <v>118</v>
      </c>
      <c r="B8" s="6">
        <f>AVERAGE(B5:B7)</f>
        <v>0</v>
      </c>
      <c r="C8" s="6">
        <f>AVERAGE(C5:C7)</f>
        <v>254</v>
      </c>
      <c r="D8" s="6">
        <v>0</v>
      </c>
      <c r="E8" s="6">
        <v>0</v>
      </c>
      <c r="F8" s="1">
        <f>AVERAGE(F5:F7)</f>
        <v>254</v>
      </c>
    </row>
    <row r="9" spans="1:6" s="25" customFormat="1" ht="15.75" x14ac:dyDescent="0.2">
      <c r="A9" s="43" t="s">
        <v>119</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8" ma:contentTypeDescription="Create a new document." ma:contentTypeScope="" ma:versionID="312d34f8ed2d9a19618b6e7108fb2491">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04c65d1dfb247c5fe118c04c81543ed"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2025-02-27T16:03:42+00:00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02fe02c4-dc41-46ff-9d52-90c0a1b1f611">
      <Terms xmlns="http://schemas.microsoft.com/office/infopath/2007/PartnerControls"/>
    </lcf76f155ced4ddcb4097134ff3c332f>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5C9CBE25-B077-4A7A-B3BB-B0C59FD0B2F3}"/>
</file>

<file path=customXml/itemProps2.xml><?xml version="1.0" encoding="utf-8"?>
<ds:datastoreItem xmlns:ds="http://schemas.openxmlformats.org/officeDocument/2006/customXml" ds:itemID="{C3427D41-B06F-4C3B-A84C-F3379EDEBC0F}">
  <ds:schemaRefs>
    <ds:schemaRef ds:uri="http://schemas.microsoft.com/sharepoint/v3/contenttype/forms"/>
  </ds:schemaRefs>
</ds:datastoreItem>
</file>

<file path=customXml/itemProps3.xml><?xml version="1.0" encoding="utf-8"?>
<ds:datastoreItem xmlns:ds="http://schemas.openxmlformats.org/officeDocument/2006/customXml" ds:itemID="{69661DB2-44B4-40DB-A203-63CD407D7445}">
  <ds:schemaRefs>
    <ds:schemaRef ds:uri="1891fcec-84c2-4840-9468-b51a784ab0d1"/>
    <ds:schemaRef ds:uri="http://www.w3.org/XML/1998/namespace"/>
    <ds:schemaRef ds:uri="http://schemas.microsoft.com/office/2006/metadata/properties"/>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infopath/2007/PartnerControls"/>
    <ds:schemaRef ds:uri="4d6aed1e-57d3-46e3-9aba-f706adbce63b"/>
    <ds:schemaRef ds:uri="http://purl.org/dc/terms/"/>
  </ds:schemaRefs>
</ds:datastoreItem>
</file>

<file path=customXml/itemProps4.xml><?xml version="1.0" encoding="utf-8"?>
<ds:datastoreItem xmlns:ds="http://schemas.openxmlformats.org/officeDocument/2006/customXml" ds:itemID="{CFF782A7-38A9-463E-8136-0E427A5410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Eastern Research Group,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Leslie Smith</dc:creator>
  <cp:keywords/>
  <dc:description/>
  <cp:lastModifiedBy>ERG</cp:lastModifiedBy>
  <cp:revision/>
  <dcterms:created xsi:type="dcterms:W3CDTF">2022-04-24T15:00:57Z</dcterms:created>
  <dcterms:modified xsi:type="dcterms:W3CDTF">2025-02-26T18:29:01Z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y fmtid="{D5CDD505-2E9C-101B-9397-08002B2CF9AE}" pid="9" name="Document Type">
    <vt:lpwstr/>
  </property>
</Properties>
</file>