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.sharepoint.com/sites/FNS-RMIB/Shared Documents/Information Collection Requests and Burdens/Retailer Application ICR/Renewal/OMB Submission/Appendices/"/>
    </mc:Choice>
  </mc:AlternateContent>
  <xr:revisionPtr revIDLastSave="10" documentId="8_{DDD27623-21CA-4BE4-9955-50B79371867B}" xr6:coauthVersionLast="47" xr6:coauthVersionMax="47" xr10:uidLastSave="{4D43EA22-32DF-43CD-BF3D-C172D6F9DE92}"/>
  <bookViews>
    <workbookView xWindow="-110" yWindow="-110" windowWidth="19420" windowHeight="10420" xr2:uid="{5D09E6DC-4F95-4307-BFC5-EF419CFEDA0C}"/>
  </bookViews>
  <sheets>
    <sheet name="SNAP Retailer Applic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H15" i="1" s="1"/>
  <c r="I15" i="1" s="1"/>
  <c r="F11" i="1"/>
  <c r="J15" i="1"/>
  <c r="M13" i="1"/>
  <c r="M15" i="1"/>
  <c r="I14" i="1"/>
  <c r="M14" i="1"/>
  <c r="M12" i="1"/>
  <c r="M11" i="1"/>
  <c r="M4" i="1"/>
  <c r="M5" i="1"/>
  <c r="M6" i="1"/>
  <c r="M7" i="1"/>
  <c r="M8" i="1"/>
  <c r="M9" i="1"/>
  <c r="M10" i="1"/>
  <c r="M3" i="1"/>
  <c r="J14" i="1"/>
  <c r="J13" i="1"/>
  <c r="J12" i="1"/>
  <c r="J11" i="1"/>
  <c r="J4" i="1"/>
  <c r="J5" i="1"/>
  <c r="J6" i="1"/>
  <c r="J7" i="1"/>
  <c r="J8" i="1"/>
  <c r="J9" i="1"/>
  <c r="J10" i="1"/>
  <c r="J3" i="1"/>
  <c r="G14" i="1"/>
  <c r="H14" i="1"/>
  <c r="H13" i="1"/>
  <c r="H12" i="1"/>
  <c r="G11" i="1"/>
  <c r="H4" i="1"/>
  <c r="H5" i="1"/>
  <c r="H6" i="1"/>
  <c r="H7" i="1"/>
  <c r="H8" i="1"/>
  <c r="H9" i="1"/>
  <c r="H10" i="1"/>
  <c r="H3" i="1"/>
  <c r="F15" i="1"/>
  <c r="F14" i="1"/>
  <c r="G15" i="1" l="1"/>
</calcChain>
</file>

<file path=xl/sharedStrings.xml><?xml version="1.0" encoding="utf-8"?>
<sst xmlns="http://schemas.openxmlformats.org/spreadsheetml/2006/main" count="39" uniqueCount="31">
  <si>
    <t>Affected Public</t>
  </si>
  <si>
    <t>Respondent Type</t>
  </si>
  <si>
    <t>Description of collection activity</t>
  </si>
  <si>
    <t>Form No.</t>
  </si>
  <si>
    <t>Estimated Number of Respondents</t>
  </si>
  <si>
    <t xml:space="preserve">Responses per Respondent </t>
  </si>
  <si>
    <t>Total Annual responses</t>
  </si>
  <si>
    <t>Estimated Hours Per Response</t>
  </si>
  <si>
    <t xml:space="preserve">Estimated Total Burden Hours </t>
  </si>
  <si>
    <t>Base Hourly Wage Rate</t>
  </si>
  <si>
    <t>Fully-loaded Wage Rate</t>
  </si>
  <si>
    <t>Total Annualized Cost of Respondent Burden</t>
  </si>
  <si>
    <t>Farms, Businesses or not for profit</t>
  </si>
  <si>
    <t>SNAP Retailer, Farmers' Market, and Meal Service</t>
  </si>
  <si>
    <t>Applications Received</t>
  </si>
  <si>
    <t>252-E</t>
  </si>
  <si>
    <t>252-FE</t>
  </si>
  <si>
    <r>
      <t>E-Authentication</t>
    </r>
    <r>
      <rPr>
        <vertAlign val="superscript"/>
        <sz val="11"/>
        <color rgb="FF000000"/>
        <rFont val="Calibri"/>
        <family val="2"/>
        <scheme val="minor"/>
      </rPr>
      <t>1</t>
    </r>
  </si>
  <si>
    <t>252-E and 252-FE</t>
  </si>
  <si>
    <t>252-2</t>
  </si>
  <si>
    <t xml:space="preserve">252-C </t>
  </si>
  <si>
    <r>
      <t>Store visits</t>
    </r>
    <r>
      <rPr>
        <vertAlign val="superscript"/>
        <sz val="11"/>
        <color rgb="FF000000"/>
        <rFont val="Calibri"/>
        <family val="2"/>
        <scheme val="minor"/>
      </rPr>
      <t>2</t>
    </r>
  </si>
  <si>
    <t>Reauthorization</t>
  </si>
  <si>
    <t>252-R</t>
  </si>
  <si>
    <t>Subtotal for Farm &amp; Business</t>
  </si>
  <si>
    <t>Federal</t>
  </si>
  <si>
    <t>Military Commissaries</t>
  </si>
  <si>
    <t>Subtotal for Federal Respondents</t>
  </si>
  <si>
    <t>Grand Total</t>
  </si>
  <si>
    <t>2. Respondents who receive store visits are the same respondents who submit various applications are not double-counted in the number of respondents.</t>
  </si>
  <si>
    <t>1. Applications which require eAuthentication are not double-counted in the number of respondents.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</si>
</sst>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.0_);_(* \(#,##0.0\);_(* &quot;-&quot;??_);_(@_)"/>
    <numFmt numFmtId="165" formatCode="0.000"/>
    <numFmt numFmtId="166" formatCode="0.0"/>
    <numFmt numFmtId="167" formatCode="_(* #,##0.0_);_(* \(#,##0.0\);_(* &quot;-&quot;?_);_(@_)"/>
    <numFmt numFmtId="168" formatCode="0.0%"/>
    <numFmt numFmtId="169" formatCode="_(* #,##0_);_(* \(#,##0\);_(* &quot;-&quot;??_);_(@_)"/>
  </numFmts>
  <fonts count="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164" fontId="0" fillId="0" borderId="0" xfId="1" applyNumberFormat="1" applyFont="1"/>
    <xf numFmtId="43" fontId="0" fillId="0" borderId="0" xfId="1" applyFont="1"/>
    <xf numFmtId="43" fontId="0" fillId="0" borderId="0" xfId="1" applyFont="1" applyBorder="1"/>
    <xf numFmtId="43" fontId="0" fillId="0" borderId="5" xfId="1" applyFont="1" applyBorder="1"/>
    <xf numFmtId="43" fontId="0" fillId="2" borderId="0" xfId="1" applyFont="1" applyFill="1"/>
    <xf numFmtId="164" fontId="2" fillId="0" borderId="0" xfId="1" applyNumberFormat="1" applyFont="1"/>
    <xf numFmtId="43" fontId="2" fillId="0" borderId="0" xfId="1" applyFont="1"/>
    <xf numFmtId="164" fontId="0" fillId="0" borderId="0" xfId="1" applyNumberFormat="1" applyFont="1" applyFill="1"/>
    <xf numFmtId="43" fontId="0" fillId="0" borderId="0" xfId="1" applyFont="1" applyFill="1"/>
    <xf numFmtId="0" fontId="0" fillId="0" borderId="6" xfId="0" applyBorder="1"/>
    <xf numFmtId="0" fontId="0" fillId="0" borderId="7" xfId="0" applyBorder="1"/>
    <xf numFmtId="164" fontId="3" fillId="0" borderId="7" xfId="1" applyNumberFormat="1" applyFont="1" applyBorder="1"/>
    <xf numFmtId="165" fontId="3" fillId="0" borderId="7" xfId="0" applyNumberFormat="1" applyFont="1" applyBorder="1"/>
    <xf numFmtId="164" fontId="3" fillId="0" borderId="8" xfId="1" applyNumberFormat="1" applyFont="1" applyBorder="1"/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166" fontId="0" fillId="0" borderId="0" xfId="0" applyNumberFormat="1"/>
    <xf numFmtId="1" fontId="0" fillId="0" borderId="0" xfId="0" applyNumberFormat="1"/>
    <xf numFmtId="2" fontId="0" fillId="0" borderId="0" xfId="0" applyNumberFormat="1"/>
    <xf numFmtId="2" fontId="0" fillId="0" borderId="3" xfId="0" applyNumberFormat="1" applyBorder="1"/>
    <xf numFmtId="0" fontId="0" fillId="0" borderId="9" xfId="0" applyBorder="1" applyAlignment="1">
      <alignment horizontal="left" vertical="top" wrapText="1"/>
    </xf>
    <xf numFmtId="2" fontId="0" fillId="0" borderId="11" xfId="0" applyNumberFormat="1" applyBorder="1"/>
    <xf numFmtId="0" fontId="0" fillId="0" borderId="1" xfId="0" applyBorder="1"/>
    <xf numFmtId="0" fontId="0" fillId="0" borderId="2" xfId="0" applyBorder="1"/>
    <xf numFmtId="166" fontId="3" fillId="0" borderId="2" xfId="0" applyNumberFormat="1" applyFont="1" applyBorder="1"/>
    <xf numFmtId="167" fontId="3" fillId="0" borderId="2" xfId="0" applyNumberFormat="1" applyFont="1" applyBorder="1"/>
    <xf numFmtId="164" fontId="3" fillId="0" borderId="2" xfId="1" applyNumberFormat="1" applyFont="1" applyBorder="1"/>
    <xf numFmtId="165" fontId="3" fillId="0" borderId="2" xfId="0" applyNumberFormat="1" applyFont="1" applyBorder="1"/>
    <xf numFmtId="0" fontId="0" fillId="2" borderId="12" xfId="0" applyFill="1" applyBorder="1"/>
    <xf numFmtId="0" fontId="0" fillId="0" borderId="14" xfId="0" applyBorder="1"/>
    <xf numFmtId="0" fontId="0" fillId="0" borderId="15" xfId="0" applyBorder="1"/>
    <xf numFmtId="164" fontId="3" fillId="0" borderId="15" xfId="1" applyNumberFormat="1" applyFont="1" applyBorder="1"/>
    <xf numFmtId="0" fontId="0" fillId="2" borderId="16" xfId="0" applyFill="1" applyBorder="1"/>
    <xf numFmtId="0" fontId="3" fillId="0" borderId="0" xfId="0" applyFont="1"/>
    <xf numFmtId="168" fontId="0" fillId="0" borderId="0" xfId="2" applyNumberFormat="1" applyFont="1"/>
    <xf numFmtId="169" fontId="0" fillId="0" borderId="0" xfId="1" applyNumberFormat="1" applyFont="1"/>
    <xf numFmtId="169" fontId="2" fillId="0" borderId="0" xfId="1" applyNumberFormat="1" applyFont="1"/>
    <xf numFmtId="169" fontId="0" fillId="0" borderId="0" xfId="1" applyNumberFormat="1" applyFont="1" applyFill="1"/>
    <xf numFmtId="169" fontId="3" fillId="0" borderId="7" xfId="1" applyNumberFormat="1" applyFont="1" applyBorder="1"/>
    <xf numFmtId="169" fontId="3" fillId="0" borderId="15" xfId="1" applyNumberFormat="1" applyFont="1" applyFill="1" applyBorder="1"/>
    <xf numFmtId="2" fontId="3" fillId="2" borderId="13" xfId="0" applyNumberFormat="1" applyFont="1" applyFill="1" applyBorder="1"/>
    <xf numFmtId="43" fontId="3" fillId="2" borderId="17" xfId="0" applyNumberFormat="1" applyFont="1" applyFill="1" applyBorder="1"/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164" fontId="3" fillId="3" borderId="7" xfId="1" applyNumberFormat="1" applyFont="1" applyFill="1" applyBorder="1"/>
    <xf numFmtId="165" fontId="3" fillId="3" borderId="7" xfId="0" applyNumberFormat="1" applyFont="1" applyFill="1" applyBorder="1"/>
    <xf numFmtId="2" fontId="3" fillId="3" borderId="7" xfId="0" applyNumberFormat="1" applyFont="1" applyFill="1" applyBorder="1"/>
    <xf numFmtId="166" fontId="3" fillId="3" borderId="15" xfId="0" applyNumberFormat="1" applyFont="1" applyFill="1" applyBorder="1"/>
    <xf numFmtId="164" fontId="3" fillId="3" borderId="15" xfId="1" applyNumberFormat="1" applyFont="1" applyFill="1" applyBorder="1"/>
    <xf numFmtId="165" fontId="3" fillId="3" borderId="15" xfId="0" applyNumberFormat="1" applyFont="1" applyFill="1" applyBorder="1"/>
    <xf numFmtId="0" fontId="0" fillId="3" borderId="0" xfId="0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2AF5E-1837-4947-A1CC-39F0B528F7C0}">
  <dimension ref="A1:N26"/>
  <sheetViews>
    <sheetView tabSelected="1" topLeftCell="B1" zoomScale="90" zoomScaleNormal="90" workbookViewId="0">
      <selection activeCell="G11" sqref="G11"/>
    </sheetView>
  </sheetViews>
  <sheetFormatPr defaultRowHeight="14.5" x14ac:dyDescent="0.35"/>
  <cols>
    <col min="2" max="2" width="20.7265625" customWidth="1"/>
    <col min="3" max="4" width="19.7265625" customWidth="1"/>
    <col min="5" max="5" width="18.1796875" customWidth="1"/>
    <col min="6" max="6" width="12" customWidth="1"/>
    <col min="7" max="7" width="11.54296875" customWidth="1"/>
    <col min="8" max="8" width="12.7265625" bestFit="1" customWidth="1"/>
    <col min="9" max="9" width="10.1796875" customWidth="1"/>
    <col min="10" max="10" width="12.54296875" customWidth="1"/>
    <col min="11" max="11" width="10.81640625" customWidth="1"/>
    <col min="12" max="12" width="12.81640625" customWidth="1"/>
    <col min="13" max="13" width="13.54296875" customWidth="1"/>
    <col min="14" max="14" width="6.1796875" customWidth="1"/>
  </cols>
  <sheetData>
    <row r="1" spans="1:14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72.5" x14ac:dyDescent="0.35">
      <c r="A2" s="1"/>
      <c r="B2" s="2" t="s">
        <v>0</v>
      </c>
      <c r="C2" s="3" t="s">
        <v>1</v>
      </c>
      <c r="D2" s="4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6" t="s">
        <v>11</v>
      </c>
      <c r="N2" s="7"/>
    </row>
    <row r="3" spans="1:14" x14ac:dyDescent="0.35">
      <c r="A3" s="1"/>
      <c r="B3" s="52" t="s">
        <v>12</v>
      </c>
      <c r="C3" s="53" t="s">
        <v>13</v>
      </c>
      <c r="D3" s="8" t="s">
        <v>14</v>
      </c>
      <c r="E3" s="9">
        <v>252</v>
      </c>
      <c r="F3" s="45">
        <v>1438</v>
      </c>
      <c r="G3" s="10">
        <v>1</v>
      </c>
      <c r="H3" s="10">
        <f>F3*G3</f>
        <v>1438</v>
      </c>
      <c r="I3" s="11">
        <v>1.5</v>
      </c>
      <c r="J3" s="10">
        <f>H3*I3</f>
        <v>2157</v>
      </c>
      <c r="K3" s="11">
        <v>37.020000000000003</v>
      </c>
      <c r="L3" s="12">
        <v>49.23660000000001</v>
      </c>
      <c r="M3" s="13">
        <f>J3*L3</f>
        <v>106203.34620000001</v>
      </c>
      <c r="N3" s="14"/>
    </row>
    <row r="4" spans="1:14" x14ac:dyDescent="0.35">
      <c r="A4" s="1"/>
      <c r="B4" s="52"/>
      <c r="C4" s="53"/>
      <c r="D4" s="8" t="s">
        <v>14</v>
      </c>
      <c r="E4" s="9" t="s">
        <v>15</v>
      </c>
      <c r="F4" s="45">
        <v>29152</v>
      </c>
      <c r="G4" s="10">
        <v>1</v>
      </c>
      <c r="H4" s="10">
        <f t="shared" ref="H4:H10" si="0">F4*G4</f>
        <v>29152</v>
      </c>
      <c r="I4" s="11">
        <v>1</v>
      </c>
      <c r="J4" s="10">
        <f t="shared" ref="J4:J10" si="1">H4*I4</f>
        <v>29152</v>
      </c>
      <c r="K4" s="11">
        <v>37.020000000000003</v>
      </c>
      <c r="L4" s="12">
        <v>49.23660000000001</v>
      </c>
      <c r="M4" s="13">
        <f t="shared" ref="M4:M10" si="2">J4*L4</f>
        <v>1435345.3632000003</v>
      </c>
      <c r="N4" s="14"/>
    </row>
    <row r="5" spans="1:14" x14ac:dyDescent="0.35">
      <c r="A5" s="1"/>
      <c r="B5" s="52"/>
      <c r="C5" s="53"/>
      <c r="D5" s="8" t="s">
        <v>14</v>
      </c>
      <c r="E5" s="9" t="s">
        <v>16</v>
      </c>
      <c r="F5" s="45">
        <v>695</v>
      </c>
      <c r="G5" s="10">
        <v>1</v>
      </c>
      <c r="H5" s="10">
        <f t="shared" si="0"/>
        <v>695</v>
      </c>
      <c r="I5" s="11">
        <v>1</v>
      </c>
      <c r="J5" s="10">
        <f t="shared" si="1"/>
        <v>695</v>
      </c>
      <c r="K5" s="11">
        <v>37.020000000000003</v>
      </c>
      <c r="L5" s="12">
        <v>49.23660000000001</v>
      </c>
      <c r="M5" s="13">
        <f t="shared" si="2"/>
        <v>34219.437000000005</v>
      </c>
      <c r="N5" s="14"/>
    </row>
    <row r="6" spans="1:14" ht="16.5" x14ac:dyDescent="0.35">
      <c r="A6" s="1"/>
      <c r="B6" s="52"/>
      <c r="C6" s="53"/>
      <c r="D6" s="8" t="s">
        <v>17</v>
      </c>
      <c r="E6" s="9" t="s">
        <v>18</v>
      </c>
      <c r="F6" s="46">
        <v>29847</v>
      </c>
      <c r="G6" s="15">
        <v>1</v>
      </c>
      <c r="H6" s="10">
        <f t="shared" si="0"/>
        <v>29847</v>
      </c>
      <c r="I6" s="16">
        <v>0.13333333333333333</v>
      </c>
      <c r="J6" s="10">
        <f t="shared" si="1"/>
        <v>3979.6</v>
      </c>
      <c r="K6" s="11">
        <v>37.020000000000003</v>
      </c>
      <c r="L6" s="12">
        <v>49.23660000000001</v>
      </c>
      <c r="M6" s="13">
        <f t="shared" si="2"/>
        <v>195941.97336000003</v>
      </c>
      <c r="N6" s="14"/>
    </row>
    <row r="7" spans="1:14" x14ac:dyDescent="0.35">
      <c r="A7" s="1"/>
      <c r="B7" s="52"/>
      <c r="C7" s="53"/>
      <c r="D7" s="8" t="s">
        <v>14</v>
      </c>
      <c r="E7" s="9" t="s">
        <v>19</v>
      </c>
      <c r="F7" s="47">
        <v>873</v>
      </c>
      <c r="G7" s="17">
        <v>1</v>
      </c>
      <c r="H7" s="10">
        <f t="shared" si="0"/>
        <v>873</v>
      </c>
      <c r="I7" s="18">
        <v>1</v>
      </c>
      <c r="J7" s="10">
        <f t="shared" si="1"/>
        <v>873</v>
      </c>
      <c r="K7" s="11">
        <v>37.020000000000003</v>
      </c>
      <c r="L7" s="12">
        <v>49.23660000000001</v>
      </c>
      <c r="M7" s="13">
        <f t="shared" si="2"/>
        <v>42983.551800000008</v>
      </c>
      <c r="N7" s="14"/>
    </row>
    <row r="8" spans="1:14" x14ac:dyDescent="0.35">
      <c r="A8" s="1"/>
      <c r="B8" s="52"/>
      <c r="C8" s="53"/>
      <c r="D8" s="8" t="s">
        <v>14</v>
      </c>
      <c r="E8" s="9" t="s">
        <v>20</v>
      </c>
      <c r="F8" s="45">
        <v>5945</v>
      </c>
      <c r="G8" s="10">
        <v>1</v>
      </c>
      <c r="H8" s="10">
        <f t="shared" si="0"/>
        <v>5945</v>
      </c>
      <c r="I8" s="11">
        <v>0.25</v>
      </c>
      <c r="J8" s="10">
        <f t="shared" si="1"/>
        <v>1486.25</v>
      </c>
      <c r="K8" s="11">
        <v>37.020000000000003</v>
      </c>
      <c r="L8" s="12">
        <v>49.23660000000001</v>
      </c>
      <c r="M8" s="13">
        <f t="shared" si="2"/>
        <v>73177.896750000014</v>
      </c>
      <c r="N8" s="14"/>
    </row>
    <row r="9" spans="1:14" ht="16.5" x14ac:dyDescent="0.35">
      <c r="A9" s="1"/>
      <c r="B9" s="52"/>
      <c r="C9" s="53"/>
      <c r="D9" s="9" t="s">
        <v>21</v>
      </c>
      <c r="F9" s="46">
        <v>39330</v>
      </c>
      <c r="G9" s="15">
        <v>1</v>
      </c>
      <c r="H9" s="10">
        <f t="shared" si="0"/>
        <v>39330</v>
      </c>
      <c r="I9" s="16">
        <v>0.16666666666666666</v>
      </c>
      <c r="J9" s="10">
        <f t="shared" si="1"/>
        <v>6555</v>
      </c>
      <c r="K9" s="11">
        <v>37.020000000000003</v>
      </c>
      <c r="L9" s="12">
        <v>49.23660000000001</v>
      </c>
      <c r="M9" s="13">
        <f t="shared" si="2"/>
        <v>322745.91300000006</v>
      </c>
      <c r="N9" s="14"/>
    </row>
    <row r="10" spans="1:14" x14ac:dyDescent="0.35">
      <c r="A10" s="1"/>
      <c r="B10" s="52"/>
      <c r="C10" s="53"/>
      <c r="D10" s="8" t="s">
        <v>22</v>
      </c>
      <c r="E10" s="9" t="s">
        <v>23</v>
      </c>
      <c r="F10" s="47">
        <v>17543</v>
      </c>
      <c r="G10" s="17">
        <v>1</v>
      </c>
      <c r="H10" s="10">
        <f t="shared" si="0"/>
        <v>17543</v>
      </c>
      <c r="I10" s="18">
        <v>0.25</v>
      </c>
      <c r="J10" s="10">
        <f t="shared" si="1"/>
        <v>4385.75</v>
      </c>
      <c r="K10" s="11">
        <v>37.020000000000003</v>
      </c>
      <c r="L10" s="12">
        <v>49.23660000000001</v>
      </c>
      <c r="M10" s="13">
        <f t="shared" si="2"/>
        <v>215939.41845000006</v>
      </c>
      <c r="N10" s="14"/>
    </row>
    <row r="11" spans="1:14" ht="18.649999999999999" customHeight="1" x14ac:dyDescent="0.35">
      <c r="A11" s="1"/>
      <c r="B11" s="19" t="s">
        <v>24</v>
      </c>
      <c r="C11" s="20"/>
      <c r="D11" s="20"/>
      <c r="E11" s="20"/>
      <c r="F11" s="48">
        <f>SUM(F3:F5,F7:F8,F10)</f>
        <v>55646</v>
      </c>
      <c r="G11" s="58">
        <f>H11/F11</f>
        <v>2.243162132049024</v>
      </c>
      <c r="H11" s="56">
        <f>SUM(H3:H10)</f>
        <v>124823</v>
      </c>
      <c r="I11" s="57">
        <f>J11/H11</f>
        <v>0.3948278762728023</v>
      </c>
      <c r="J11" s="21">
        <f>SUM(J3:J10)</f>
        <v>49283.6</v>
      </c>
      <c r="K11" s="22"/>
      <c r="L11" s="22"/>
      <c r="M11" s="23">
        <f>SUM(M3:M10)</f>
        <v>2426556.8997600004</v>
      </c>
      <c r="N11" s="1"/>
    </row>
    <row r="12" spans="1:14" x14ac:dyDescent="0.35">
      <c r="A12" s="1"/>
      <c r="B12" s="24" t="s">
        <v>25</v>
      </c>
      <c r="C12" s="54" t="s">
        <v>26</v>
      </c>
      <c r="D12" s="25" t="s">
        <v>14</v>
      </c>
      <c r="E12" s="9" t="s">
        <v>15</v>
      </c>
      <c r="F12" s="27">
        <v>1</v>
      </c>
      <c r="G12" s="26">
        <v>1</v>
      </c>
      <c r="H12" s="10">
        <f>F12*G12</f>
        <v>1</v>
      </c>
      <c r="I12" s="28">
        <v>1</v>
      </c>
      <c r="J12" s="26">
        <f>H12*I12</f>
        <v>1</v>
      </c>
      <c r="K12" s="28">
        <v>53.67</v>
      </c>
      <c r="L12" s="28">
        <v>71.381100000000004</v>
      </c>
      <c r="M12" s="29">
        <f>J12*L12</f>
        <v>71.381100000000004</v>
      </c>
      <c r="N12" s="1"/>
    </row>
    <row r="13" spans="1:14" x14ac:dyDescent="0.35">
      <c r="A13" s="1"/>
      <c r="B13" s="30"/>
      <c r="C13" s="55"/>
      <c r="D13" s="25" t="s">
        <v>22</v>
      </c>
      <c r="E13" t="s">
        <v>23</v>
      </c>
      <c r="F13" s="27">
        <v>61</v>
      </c>
      <c r="G13" s="26">
        <v>1</v>
      </c>
      <c r="H13" s="10">
        <f>F13*G13</f>
        <v>61</v>
      </c>
      <c r="I13" s="28">
        <v>0.25</v>
      </c>
      <c r="J13" s="26">
        <f>H13*I13</f>
        <v>15.25</v>
      </c>
      <c r="K13" s="28">
        <v>53.67</v>
      </c>
      <c r="L13" s="28">
        <v>71.381100000000004</v>
      </c>
      <c r="M13" s="31">
        <f>J13*L13</f>
        <v>1088.5617750000001</v>
      </c>
      <c r="N13" s="1"/>
    </row>
    <row r="14" spans="1:14" ht="15" thickBot="1" x14ac:dyDescent="0.4">
      <c r="A14" s="1"/>
      <c r="B14" s="32" t="s">
        <v>27</v>
      </c>
      <c r="C14" s="33"/>
      <c r="D14" s="33"/>
      <c r="E14" s="33"/>
      <c r="F14" s="34">
        <f>SUM(F12:F13)</f>
        <v>62</v>
      </c>
      <c r="G14" s="35">
        <f>H14/F14</f>
        <v>1</v>
      </c>
      <c r="H14" s="36">
        <f>SUM(H12:H13)</f>
        <v>62</v>
      </c>
      <c r="I14" s="37">
        <f>J14/H14</f>
        <v>0.26209677419354838</v>
      </c>
      <c r="J14" s="34">
        <f>SUM(J12:J13)</f>
        <v>16.25</v>
      </c>
      <c r="K14" s="38"/>
      <c r="L14" s="38"/>
      <c r="M14" s="50">
        <f>SUM(M12:M13)</f>
        <v>1159.9428750000002</v>
      </c>
      <c r="N14" s="1"/>
    </row>
    <row r="15" spans="1:14" ht="15" thickBot="1" x14ac:dyDescent="0.4">
      <c r="A15" s="1"/>
      <c r="B15" s="39" t="s">
        <v>28</v>
      </c>
      <c r="C15" s="40"/>
      <c r="D15" s="40"/>
      <c r="E15" s="40"/>
      <c r="F15" s="49">
        <f>SUM(F11,F14)</f>
        <v>55708</v>
      </c>
      <c r="G15" s="59">
        <f>H15/F15</f>
        <v>2.2417785596323689</v>
      </c>
      <c r="H15" s="60">
        <f>SUM(H11,H14)</f>
        <v>124885</v>
      </c>
      <c r="I15" s="61">
        <f>J15/H15</f>
        <v>0.39476198102254073</v>
      </c>
      <c r="J15" s="41">
        <f>SUM(J11,J14)</f>
        <v>49299.85</v>
      </c>
      <c r="K15" s="42"/>
      <c r="L15" s="42"/>
      <c r="M15" s="51">
        <f>SUM(M11,M14)</f>
        <v>2427716.8426350006</v>
      </c>
      <c r="N15" s="1"/>
    </row>
    <row r="16" spans="1:14" x14ac:dyDescent="0.35">
      <c r="A16" s="1"/>
      <c r="B16" s="62" t="s">
        <v>30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5">
      <c r="A17" s="1"/>
      <c r="B17" s="1" t="s">
        <v>29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5">
      <c r="A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2" spans="1:14" x14ac:dyDescent="0.35">
      <c r="H22" s="43"/>
    </row>
    <row r="24" spans="1:14" x14ac:dyDescent="0.35">
      <c r="H24" s="11"/>
    </row>
    <row r="26" spans="1:14" x14ac:dyDescent="0.35">
      <c r="H26" s="44"/>
    </row>
  </sheetData>
  <mergeCells count="3">
    <mergeCell ref="B3:B10"/>
    <mergeCell ref="C3:C10"/>
    <mergeCell ref="C12:C1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0153307E499949B7955FBB8C5C7C65" ma:contentTypeVersion="29" ma:contentTypeDescription="Create a new document." ma:contentTypeScope="" ma:versionID="8daa71c454a3d65eb158409f69456be1">
  <xsd:schema xmlns:xsd="http://www.w3.org/2001/XMLSchema" xmlns:xs="http://www.w3.org/2001/XMLSchema" xmlns:p="http://schemas.microsoft.com/office/2006/metadata/properties" xmlns:ns1="http://schemas.microsoft.com/sharepoint/v3" xmlns:ns2="2d88cc45-6683-4990-9c54-1a62427a615f" xmlns:ns3="788b7cf7-40fa-4b72-9945-9dab743b1672" xmlns:ns4="73fb875a-8af9-4255-b008-0995492d31cd" targetNamespace="http://schemas.microsoft.com/office/2006/metadata/properties" ma:root="true" ma:fieldsID="2e0a59d67c2873d60aa49d7c13ebdd0e" ns1:_="" ns2:_="" ns3:_="" ns4:_="">
    <xsd:import namespace="http://schemas.microsoft.com/sharepoint/v3"/>
    <xsd:import namespace="2d88cc45-6683-4990-9c54-1a62427a615f"/>
    <xsd:import namespace="788b7cf7-40fa-4b72-9945-9dab743b1672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4:TaxCatchAll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8cc45-6683-4990-9c54-1a62427a61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b7cf7-40fa-4b72-9945-9dab743b16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c058b8-3a15-4a2b-9aa1-c41d622c9bf5}" ma:internalName="TaxCatchAll" ma:showField="CatchAllData" ma:web="788b7cf7-40fa-4b72-9945-9dab743b16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88cc45-6683-4990-9c54-1a62427a615f">
      <Terms xmlns="http://schemas.microsoft.com/office/infopath/2007/PartnerControls"/>
    </lcf76f155ced4ddcb4097134ff3c332f>
    <TaxCatchAll xmlns="73fb875a-8af9-4255-b008-0995492d31cd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6A93F4D-F56A-4840-B3AB-07C92EFA5F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d88cc45-6683-4990-9c54-1a62427a615f"/>
    <ds:schemaRef ds:uri="788b7cf7-40fa-4b72-9945-9dab743b1672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A758BA-958D-4CF4-AAD3-1C175D1218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B2D8CE-1A4D-4551-97B8-4EC2ED9F23E9}">
  <ds:schemaRefs>
    <ds:schemaRef ds:uri="http://schemas.microsoft.com/office/2006/metadata/properties"/>
    <ds:schemaRef ds:uri="http://schemas.microsoft.com/office/infopath/2007/PartnerControls"/>
    <ds:schemaRef ds:uri="2d88cc45-6683-4990-9c54-1a62427a615f"/>
    <ds:schemaRef ds:uri="73fb875a-8af9-4255-b008-0995492d31c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SNAP Retailer Applications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Poole, Lindsey - FNS, Alexandria VA</dc:creator>
  <cp:lastModifiedBy>Poole, Lindsey - FNS, Alexandria VA</cp:lastModifiedBy>
  <dcterms:created xsi:type="dcterms:W3CDTF">2023-12-07T19:49:54Z</dcterms:created>
  <dcterms:modified xsi:type="dcterms:W3CDTF">2024-01-23T20:14:50Z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/>
  </property>
  <property fmtid="{D5CDD505-2E9C-101B-9397-08002B2CF9AE}" pid="3" name="ContentTypeId">
    <vt:lpwstr>0x0101001B0153307E499949B7955FBB8C5C7C65</vt:lpwstr>
  </property>
  <property fmtid="{D5CDD505-2E9C-101B-9397-08002B2CF9AE}" pid="4" name="ItemRetentionFormula">
    <vt:lpwstr/>
  </property>
  <property fmtid="{D5CDD505-2E9C-101B-9397-08002B2CF9AE}" pid="5" name="MediaServiceImageTags">
    <vt:lpwstr/>
  </property>
</Properties>
</file>