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51AA4C1B-1757-4D38-B2F0-01C9C9366A63}" xr6:coauthVersionLast="47" xr6:coauthVersionMax="47" xr10:uidLastSave="{00000000-0000-0000-0000-000000000000}"/>
  <bookViews>
    <workbookView xWindow="-110" yWindow="-110" windowWidth="19420" windowHeight="10300" xr2:uid="{00000000-000D-0000-FFFF-FFFF00000000}"/>
  </bookViews>
  <sheets>
    <sheet name="Summary" sheetId="4" r:id="rId1"/>
    <sheet name="Table 1" sheetId="1" r:id="rId2"/>
    <sheet name="Table 2" sheetId="2" r:id="rId3"/>
    <sheet name="Capital O&amp;M" sheetId="8" r:id="rId4"/>
    <sheet name="Responses" sheetId="6" r:id="rId5"/>
    <sheet name="Respondent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I9" i="2"/>
  <c r="F9" i="2"/>
  <c r="L42" i="1"/>
  <c r="F38" i="1"/>
  <c r="F25" i="1"/>
  <c r="F37" i="1"/>
  <c r="E35" i="1"/>
  <c r="E32" i="1"/>
  <c r="E23" i="1"/>
  <c r="E22" i="1"/>
  <c r="E21" i="1"/>
  <c r="E16" i="1"/>
  <c r="E8" i="1"/>
  <c r="E6" i="1"/>
  <c r="B7" i="6"/>
  <c r="E7" i="6" s="1"/>
  <c r="F8" i="7"/>
  <c r="E8" i="7"/>
  <c r="D8" i="7"/>
  <c r="C8" i="7"/>
  <c r="B8" i="7"/>
  <c r="F7" i="7"/>
  <c r="F6" i="7"/>
  <c r="F5" i="7"/>
  <c r="B3" i="4"/>
  <c r="E8" i="2" l="1"/>
  <c r="B5" i="6"/>
  <c r="E5" i="6" s="1"/>
  <c r="E13" i="1"/>
  <c r="B4" i="6"/>
  <c r="E4" i="6" s="1"/>
  <c r="E5" i="2" l="1"/>
  <c r="E6" i="2"/>
  <c r="D35" i="1"/>
  <c r="D32" i="1"/>
  <c r="D22" i="1"/>
  <c r="F22" i="1" s="1"/>
  <c r="D23" i="1"/>
  <c r="D24" i="1"/>
  <c r="F24" i="1" s="1"/>
  <c r="H24" i="1" s="1"/>
  <c r="D21" i="1"/>
  <c r="F21" i="1" s="1"/>
  <c r="G21" i="1" s="1"/>
  <c r="D16" i="1"/>
  <c r="D13" i="1"/>
  <c r="F13" i="1" s="1"/>
  <c r="D14" i="1"/>
  <c r="F14" i="1" s="1"/>
  <c r="D12" i="1"/>
  <c r="F12" i="1" s="1"/>
  <c r="D8" i="1"/>
  <c r="D6" i="1"/>
  <c r="F6" i="1" s="1"/>
  <c r="D6" i="2"/>
  <c r="D7" i="2"/>
  <c r="D8" i="2"/>
  <c r="F8" i="2" s="1"/>
  <c r="D5" i="2"/>
  <c r="F35" i="1" l="1"/>
  <c r="G35" i="1" s="1"/>
  <c r="F32" i="1"/>
  <c r="F8" i="1"/>
  <c r="F16" i="1"/>
  <c r="B6" i="6"/>
  <c r="E6" i="6" s="1"/>
  <c r="F5" i="2"/>
  <c r="G5" i="2" s="1"/>
  <c r="F6" i="2"/>
  <c r="G6" i="2" s="1"/>
  <c r="H21" i="1"/>
  <c r="I21" i="1" s="1"/>
  <c r="H22" i="1"/>
  <c r="G22" i="1"/>
  <c r="H12" i="1"/>
  <c r="G12" i="1"/>
  <c r="H6" i="1"/>
  <c r="G6" i="1"/>
  <c r="G13" i="1"/>
  <c r="H13" i="1"/>
  <c r="H14" i="1"/>
  <c r="G14" i="1"/>
  <c r="I14" i="1" s="1"/>
  <c r="G24" i="1"/>
  <c r="I24" i="1" s="1"/>
  <c r="H35" i="1"/>
  <c r="H8" i="2"/>
  <c r="G8" i="2"/>
  <c r="I6" i="1" l="1"/>
  <c r="H16" i="1"/>
  <c r="G16" i="1"/>
  <c r="I16" i="1" s="1"/>
  <c r="G32" i="1"/>
  <c r="H5" i="2"/>
  <c r="I5" i="2" s="1"/>
  <c r="G8" i="1"/>
  <c r="H8" i="1"/>
  <c r="H32" i="1"/>
  <c r="E7" i="2"/>
  <c r="F7" i="2" s="1"/>
  <c r="H6" i="2"/>
  <c r="I6" i="2" s="1"/>
  <c r="F23" i="1"/>
  <c r="I12" i="1"/>
  <c r="I13" i="1"/>
  <c r="I22" i="1"/>
  <c r="I35" i="1"/>
  <c r="I8" i="2"/>
  <c r="I32" i="1" l="1"/>
  <c r="I8" i="1"/>
  <c r="I37" i="1"/>
  <c r="G23" i="1"/>
  <c r="H23" i="1"/>
  <c r="H7" i="2"/>
  <c r="G7" i="2"/>
  <c r="B4" i="4" l="1"/>
  <c r="B2" i="4"/>
  <c r="I23" i="1"/>
  <c r="I7" i="2"/>
  <c r="I25" i="1" l="1"/>
  <c r="I38" i="1" s="1"/>
  <c r="I40" i="1" l="1"/>
  <c r="B5" i="4" s="1"/>
</calcChain>
</file>

<file path=xl/sharedStrings.xml><?xml version="1.0" encoding="utf-8"?>
<sst xmlns="http://schemas.openxmlformats.org/spreadsheetml/2006/main" count="149" uniqueCount="121">
  <si>
    <t>ICR Summary Information</t>
  </si>
  <si>
    <t>Hours Per Response</t>
  </si>
  <si>
    <t>Number of Respondents</t>
  </si>
  <si>
    <t>Total Estimated Burden Hours</t>
  </si>
  <si>
    <t>Total Estimated Costs</t>
  </si>
  <si>
    <t>Annualized Capital O&amp;M</t>
  </si>
  <si>
    <t>Not Applicable</t>
  </si>
  <si>
    <t>Form Number</t>
  </si>
  <si>
    <t>Table 1. Annual Respondent Burden and Cost - NESHAP for Ferroalloys Production Area Sources (40 CFR Part 63, Subpart YYYYYY) (Renewal)</t>
  </si>
  <si>
    <t>Burden item</t>
  </si>
  <si>
    <t>(A)
Person-hours per occurrence</t>
  </si>
  <si>
    <t>(B)
No. of occurrences per respondent per year</t>
  </si>
  <si>
    <t>(C)
Person-hours per respondent
(A x B)</t>
  </si>
  <si>
    <r>
      <t>(D)
Respondents per year</t>
    </r>
    <r>
      <rPr>
        <b/>
        <vertAlign val="superscript"/>
        <sz val="10"/>
        <color rgb="FF000000"/>
        <rFont val="Times New Roman"/>
        <family val="1"/>
      </rPr>
      <t>a</t>
    </r>
  </si>
  <si>
    <t>(E)
Technical person-hour per year
(C x D)</t>
  </si>
  <si>
    <t>(F)
Management person-hour per year
(E x 0.05)</t>
  </si>
  <si>
    <t>(G)
Clerical person-hour per year
(E x 0.10)</t>
  </si>
  <si>
    <t xml:space="preserve">(H)
Total Cost per year </t>
  </si>
  <si>
    <t>1. Applications</t>
  </si>
  <si>
    <t>N/A</t>
  </si>
  <si>
    <t>Labor Rates</t>
  </si>
  <si>
    <t>2. Survey and Studies</t>
  </si>
  <si>
    <t>Management</t>
  </si>
  <si>
    <r>
      <t>3. Acquisition, Installation, &amp; Utilization of Tech. &amp; Systems</t>
    </r>
    <r>
      <rPr>
        <vertAlign val="superscript"/>
        <sz val="10"/>
        <color rgb="FF000000"/>
        <rFont val="Times New Roman"/>
        <family val="1"/>
      </rPr>
      <t>b</t>
    </r>
  </si>
  <si>
    <t>Technical</t>
  </si>
  <si>
    <t>4. Reporting Requirements</t>
  </si>
  <si>
    <t>Clerical</t>
  </si>
  <si>
    <r>
      <t>A. Familiarize with regulatory requirements</t>
    </r>
    <r>
      <rPr>
        <vertAlign val="superscript"/>
        <sz val="10"/>
        <color rgb="FF000000"/>
        <rFont val="Times New Roman"/>
        <family val="1"/>
      </rPr>
      <t>c</t>
    </r>
  </si>
  <si>
    <t>B. Required Activities</t>
  </si>
  <si>
    <t>One-time activity, Initial control device Method 22 Planning</t>
  </si>
  <si>
    <t>One-time activity, Initial control device Method 22 Test</t>
  </si>
  <si>
    <r>
      <t>Periodic control device Method 22</t>
    </r>
    <r>
      <rPr>
        <vertAlign val="superscript"/>
        <sz val="10"/>
        <color rgb="FF000000"/>
        <rFont val="Times New Roman"/>
        <family val="1"/>
      </rPr>
      <t>d</t>
    </r>
  </si>
  <si>
    <r>
      <t>Retest control device</t>
    </r>
    <r>
      <rPr>
        <vertAlign val="superscript"/>
        <sz val="10"/>
        <color rgb="FF000000"/>
        <rFont val="Times New Roman"/>
        <family val="1"/>
      </rPr>
      <t>d</t>
    </r>
  </si>
  <si>
    <r>
      <t>Weekly VE check</t>
    </r>
    <r>
      <rPr>
        <vertAlign val="superscript"/>
        <sz val="10"/>
        <color rgb="FF000000"/>
        <rFont val="Times New Roman"/>
        <family val="1"/>
      </rPr>
      <t>d</t>
    </r>
  </si>
  <si>
    <r>
      <t>One-time activity, initial building opacity Method 9</t>
    </r>
    <r>
      <rPr>
        <vertAlign val="superscript"/>
        <sz val="10"/>
        <color rgb="FF000000"/>
        <rFont val="Times New Roman"/>
        <family val="1"/>
      </rPr>
      <t>e</t>
    </r>
  </si>
  <si>
    <r>
      <t>Periodic (semi-annual) building VE Method 22</t>
    </r>
    <r>
      <rPr>
        <vertAlign val="superscript"/>
        <sz val="10"/>
        <color rgb="FF000000"/>
        <rFont val="Times New Roman"/>
        <family val="1"/>
      </rPr>
      <t>d</t>
    </r>
  </si>
  <si>
    <r>
      <t>Retest building opacity Method 9</t>
    </r>
    <r>
      <rPr>
        <vertAlign val="superscript"/>
        <sz val="10"/>
        <color rgb="FF000000"/>
        <rFont val="Times New Roman"/>
        <family val="1"/>
      </rPr>
      <t>e</t>
    </r>
  </si>
  <si>
    <t>C. Create information</t>
  </si>
  <si>
    <t>See 4B</t>
  </si>
  <si>
    <t>D. Gather existing information</t>
  </si>
  <si>
    <t>E. Write Report</t>
  </si>
  <si>
    <r>
      <t>Initial Notification</t>
    </r>
    <r>
      <rPr>
        <vertAlign val="superscript"/>
        <sz val="10"/>
        <color rgb="FF000000"/>
        <rFont val="Times New Roman"/>
        <family val="1"/>
      </rPr>
      <t>b</t>
    </r>
  </si>
  <si>
    <r>
      <t>Notification of Compliance Status</t>
    </r>
    <r>
      <rPr>
        <vertAlign val="superscript"/>
        <sz val="10"/>
        <color rgb="FF000000"/>
        <rFont val="Times New Roman"/>
        <family val="1"/>
      </rPr>
      <t>b</t>
    </r>
  </si>
  <si>
    <r>
      <t xml:space="preserve">Annual Compliance Certification </t>
    </r>
    <r>
      <rPr>
        <vertAlign val="superscript"/>
        <sz val="10"/>
        <color rgb="FF000000"/>
        <rFont val="Times New Roman"/>
        <family val="1"/>
      </rPr>
      <t>f</t>
    </r>
  </si>
  <si>
    <r>
      <t>Report of Exceedances</t>
    </r>
    <r>
      <rPr>
        <vertAlign val="superscript"/>
        <sz val="10"/>
        <color rgb="FF000000"/>
        <rFont val="Times New Roman"/>
        <family val="1"/>
      </rPr>
      <t>g</t>
    </r>
  </si>
  <si>
    <t>Subtotal  for Reporting  Requirements</t>
  </si>
  <si>
    <t>5. Recordkeeping Requirements</t>
  </si>
  <si>
    <t>A. Familiarize with regulatory requirements</t>
  </si>
  <si>
    <t>See 4A</t>
  </si>
  <si>
    <t>B. Plan activities</t>
  </si>
  <si>
    <t>See 5E</t>
  </si>
  <si>
    <t>C. Implement activities</t>
  </si>
  <si>
    <t>D. Develop record system</t>
  </si>
  <si>
    <t>E. Time to enter information</t>
  </si>
  <si>
    <r>
      <t>Records of all info. required by standards</t>
    </r>
    <r>
      <rPr>
        <vertAlign val="superscript"/>
        <sz val="10"/>
        <color rgb="FF000000"/>
        <rFont val="Times New Roman"/>
        <family val="1"/>
      </rPr>
      <t>h</t>
    </r>
  </si>
  <si>
    <t>F. Time to train personnel</t>
  </si>
  <si>
    <t>G. Time to adjust existing ways to comply w/ prev. appl. req.</t>
  </si>
  <si>
    <r>
      <t>H. Time to transmit or disclose information</t>
    </r>
    <r>
      <rPr>
        <vertAlign val="superscript"/>
        <sz val="10"/>
        <color rgb="FF000000"/>
        <rFont val="Times New Roman"/>
        <family val="1"/>
      </rPr>
      <t>i</t>
    </r>
  </si>
  <si>
    <t>I. Time for audits</t>
  </si>
  <si>
    <t>Subtotal  for Recordkeeping Requirements</t>
  </si>
  <si>
    <r>
      <t xml:space="preserve">Total Labor Burden and Costs (rounded) </t>
    </r>
    <r>
      <rPr>
        <b/>
        <vertAlign val="superscript"/>
        <sz val="10"/>
        <color theme="1"/>
        <rFont val="Times New Roman"/>
        <family val="1"/>
      </rPr>
      <t>j</t>
    </r>
  </si>
  <si>
    <r>
      <t xml:space="preserve">Total Capital and O&amp;M Cost (rounded) </t>
    </r>
    <r>
      <rPr>
        <b/>
        <vertAlign val="superscript"/>
        <sz val="10"/>
        <color rgb="FF000000"/>
        <rFont val="Times New Roman"/>
        <family val="1"/>
      </rPr>
      <t>j</t>
    </r>
  </si>
  <si>
    <r>
      <t xml:space="preserve">GRAND TOTAL (rounded) </t>
    </r>
    <r>
      <rPr>
        <b/>
        <vertAlign val="superscript"/>
        <sz val="10"/>
        <color rgb="FF000000"/>
        <rFont val="Times New Roman"/>
        <family val="1"/>
      </rPr>
      <t>j</t>
    </r>
  </si>
  <si>
    <t>hr/response</t>
  </si>
  <si>
    <t>Assumptions:</t>
  </si>
  <si>
    <r>
      <rPr>
        <vertAlign val="superscript"/>
        <sz val="10"/>
        <color rgb="FF000000"/>
        <rFont val="Times New Roman"/>
        <family val="1"/>
      </rPr>
      <t>a</t>
    </r>
    <r>
      <rPr>
        <sz val="10"/>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</si>
  <si>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rgb="FF000000"/>
        <rFont val="Times New Roman"/>
        <family val="1"/>
      </rPr>
      <t xml:space="preserve">b </t>
    </r>
    <r>
      <rPr>
        <sz val="10"/>
        <color rgb="FF000000"/>
        <rFont val="Times New Roman"/>
        <family val="1"/>
      </rPr>
      <t>This is a one-time activity and there are no new sources anticipated to become subject to the standard during this ICR renewal period.</t>
    </r>
  </si>
  <si>
    <r>
      <rPr>
        <vertAlign val="superscript"/>
        <sz val="10"/>
        <color rgb="FF000000"/>
        <rFont val="Times New Roman"/>
        <family val="1"/>
      </rPr>
      <t>c</t>
    </r>
    <r>
      <rPr>
        <sz val="10"/>
        <color rgb="FF000000"/>
        <rFont val="Times New Roman"/>
        <family val="1"/>
      </rPr>
      <t xml:space="preserve">  We have assumed that there are approximately 9 existing sources that are subject to the standard, with no new facilities per year. We assume that each respondent will have to familiarize with the regulatory requirements each year. </t>
    </r>
  </si>
  <si>
    <r>
      <rPr>
        <vertAlign val="superscript"/>
        <sz val="10"/>
        <color rgb="FF000000"/>
        <rFont val="Times New Roman"/>
        <family val="1"/>
      </rPr>
      <t>d</t>
    </r>
    <r>
      <rPr>
        <sz val="10"/>
        <color rgb="FF000000"/>
        <rFont val="Times New Roman"/>
        <family val="1"/>
      </rPr>
      <t xml:space="preserve"> We have estimated 18 control devices requiring Method 22 testing and visual emission inspection at the 9 existing sources. It is also assumed that one of these control devices will require a re-test. On building-wide testing, it is assumed that each of the 9 existing sources has one building per source and that all buildings will require a re-test.</t>
    </r>
  </si>
  <si>
    <r>
      <rPr>
        <vertAlign val="superscript"/>
        <sz val="10"/>
        <color rgb="FF000000"/>
        <rFont val="Times New Roman"/>
        <family val="1"/>
      </rPr>
      <t>e</t>
    </r>
    <r>
      <rPr>
        <sz val="10"/>
        <color rgb="FF000000"/>
        <rFont val="Times New Roman"/>
        <family val="1"/>
      </rPr>
      <t xml:space="preserve"> One-time activity. Assume the facilities hire a contractor.</t>
    </r>
  </si>
  <si>
    <r>
      <rPr>
        <vertAlign val="superscript"/>
        <sz val="10"/>
        <color rgb="FF000000"/>
        <rFont val="Times New Roman"/>
        <family val="1"/>
      </rPr>
      <t>f</t>
    </r>
    <r>
      <rPr>
        <sz val="10"/>
        <color rgb="FF000000"/>
        <rFont val="Times New Roman"/>
        <family val="1"/>
      </rPr>
      <t xml:space="preserve"> The 9 existing plants would be required to submit an Annual Compliance Certification each year.</t>
    </r>
  </si>
  <si>
    <r>
      <rPr>
        <vertAlign val="superscript"/>
        <sz val="10"/>
        <color rgb="FF000000"/>
        <rFont val="Times New Roman"/>
        <family val="1"/>
      </rPr>
      <t>g</t>
    </r>
    <r>
      <rPr>
        <sz val="10"/>
        <color rgb="FF000000"/>
        <rFont val="Times New Roman"/>
        <family val="1"/>
      </rPr>
      <t xml:space="preserve"> Assumes that 2 facilities per year would have to submit a report of exceedance.</t>
    </r>
  </si>
  <si>
    <r>
      <rPr>
        <vertAlign val="superscript"/>
        <sz val="10"/>
        <color rgb="FF000000"/>
        <rFont val="Times New Roman"/>
        <family val="1"/>
      </rPr>
      <t>h</t>
    </r>
    <r>
      <rPr>
        <sz val="10"/>
        <color rgb="FF000000"/>
        <rFont val="Times New Roman"/>
        <family val="1"/>
      </rPr>
      <t xml:space="preserve"> Recordkeeping requirements cover all existing plants.</t>
    </r>
  </si>
  <si>
    <r>
      <rPr>
        <vertAlign val="superscript"/>
        <sz val="10"/>
        <color rgb="FF000000"/>
        <rFont val="Times New Roman"/>
        <family val="1"/>
      </rPr>
      <t>i</t>
    </r>
    <r>
      <rPr>
        <sz val="10"/>
        <color rgb="FF000000"/>
        <rFont val="Times New Roman"/>
        <family val="1"/>
      </rPr>
      <t xml:space="preserve"> Transmittals would include Annual Compliance Certifications for 9 plants.</t>
    </r>
  </si>
  <si>
    <r>
      <rPr>
        <vertAlign val="superscript"/>
        <sz val="10"/>
        <color rgb="FF000000"/>
        <rFont val="Times New Roman"/>
        <family val="1"/>
      </rPr>
      <t>j</t>
    </r>
    <r>
      <rPr>
        <sz val="10"/>
        <color rgb="FF000000"/>
        <rFont val="Times New Roman"/>
        <family val="1"/>
      </rPr>
      <t xml:space="preserve"> Totals have been rounded to 3 significant figures. Figures may not add exactly due to rounding.</t>
    </r>
  </si>
  <si>
    <t>Table 2: Annual Agency Burden and Cost -NESHAP for Ferroalloys Production Area Sources (40 CFR Part 63, Subpart YYYYYY) (Renewal)</t>
  </si>
  <si>
    <t>Activity</t>
  </si>
  <si>
    <t>(D)
Respondents per year</t>
  </si>
  <si>
    <t>(E)
Technical person-hours
(C x D)</t>
  </si>
  <si>
    <t>(F)
Managerial person-hours
(E x 0.05)</t>
  </si>
  <si>
    <t>(G)
Clerical person-hours
(E x 0.10)</t>
  </si>
  <si>
    <r>
      <t>(H)
Cost, $</t>
    </r>
    <r>
      <rPr>
        <b/>
        <vertAlign val="superscript"/>
        <sz val="10"/>
        <color rgb="FF000000"/>
        <rFont val="Times New Roman"/>
        <family val="1"/>
      </rPr>
      <t>a</t>
    </r>
  </si>
  <si>
    <t>Report Review:</t>
  </si>
  <si>
    <r>
      <t xml:space="preserve">     Initial Notification of applicability</t>
    </r>
    <r>
      <rPr>
        <vertAlign val="superscript"/>
        <sz val="10"/>
        <color rgb="FF000000"/>
        <rFont val="Times New Roman"/>
        <family val="1"/>
      </rPr>
      <t>b</t>
    </r>
  </si>
  <si>
    <r>
      <t xml:space="preserve">     Notification of Compliance Status</t>
    </r>
    <r>
      <rPr>
        <vertAlign val="superscript"/>
        <sz val="10"/>
        <color rgb="FF000000"/>
        <rFont val="Times New Roman"/>
        <family val="1"/>
      </rPr>
      <t>c</t>
    </r>
  </si>
  <si>
    <r>
      <t xml:space="preserve">     Annual Compliance Certification</t>
    </r>
    <r>
      <rPr>
        <vertAlign val="superscript"/>
        <sz val="10"/>
        <color rgb="FF000000"/>
        <rFont val="Times New Roman"/>
        <family val="1"/>
      </rPr>
      <t>d</t>
    </r>
  </si>
  <si>
    <r>
      <t xml:space="preserve">     Annual Report of Deviations</t>
    </r>
    <r>
      <rPr>
        <vertAlign val="superscript"/>
        <sz val="10"/>
        <color rgb="FF000000"/>
        <rFont val="Times New Roman"/>
        <family val="1"/>
      </rPr>
      <t>e</t>
    </r>
  </si>
  <si>
    <r>
      <t xml:space="preserve">TOTAL (rounded) </t>
    </r>
    <r>
      <rPr>
        <b/>
        <vertAlign val="superscript"/>
        <sz val="10"/>
        <color rgb="FF000000"/>
        <rFont val="Times New Roman"/>
        <family val="1"/>
      </rPr>
      <t>f</t>
    </r>
  </si>
  <si>
    <r>
      <rPr>
        <vertAlign val="superscript"/>
        <sz val="10"/>
        <color rgb="FF000000"/>
        <rFont val="Times New Roman"/>
        <family val="1"/>
      </rPr>
      <t>b</t>
    </r>
    <r>
      <rPr>
        <sz val="10"/>
        <color rgb="FF000000"/>
        <rFont val="Times New Roman"/>
        <family val="1"/>
      </rPr>
      <t xml:space="preserve"> This is a one-time requirement. All 9 plants have already submitted initial notification during the initial compliance period. </t>
    </r>
  </si>
  <si>
    <r>
      <rPr>
        <vertAlign val="superscript"/>
        <sz val="10"/>
        <color rgb="FF000000"/>
        <rFont val="Times New Roman"/>
        <family val="1"/>
      </rPr>
      <t>c</t>
    </r>
    <r>
      <rPr>
        <sz val="10"/>
        <color rgb="FF000000"/>
        <rFont val="Times New Roman"/>
        <family val="1"/>
      </rPr>
      <t xml:space="preserve"> This is a one-time requirement. All 9 plants have submitted the notification of compliance status during the initial compliance period. </t>
    </r>
  </si>
  <si>
    <r>
      <rPr>
        <vertAlign val="superscript"/>
        <sz val="10"/>
        <color rgb="FF000000"/>
        <rFont val="Times New Roman"/>
        <family val="1"/>
      </rPr>
      <t xml:space="preserve">d </t>
    </r>
    <r>
      <rPr>
        <sz val="10"/>
        <color rgb="FF000000"/>
        <rFont val="Times New Roman"/>
        <family val="1"/>
      </rPr>
      <t xml:space="preserve">All 9 plants will submit an annual compliance certification each year. </t>
    </r>
  </si>
  <si>
    <r>
      <rPr>
        <vertAlign val="superscript"/>
        <sz val="10"/>
        <color rgb="FF000000"/>
        <rFont val="Times New Roman"/>
        <family val="1"/>
      </rPr>
      <t>e</t>
    </r>
    <r>
      <rPr>
        <sz val="10"/>
        <color rgb="FF000000"/>
        <rFont val="Times New Roman"/>
        <family val="1"/>
      </rPr>
      <t xml:space="preserve">  Assumes that 2 facilities per year would have to submit an exceedance report per year. </t>
    </r>
  </si>
  <si>
    <r>
      <rPr>
        <vertAlign val="superscript"/>
        <sz val="10"/>
        <color rgb="FF000000"/>
        <rFont val="Times New Roman"/>
        <family val="1"/>
      </rPr>
      <t>f</t>
    </r>
    <r>
      <rPr>
        <sz val="10"/>
        <color rgb="FF000000"/>
        <rFont val="Times New Roman"/>
        <family val="1"/>
      </rPr>
      <t xml:space="preserve"> Totals have been rounded to 3 significant figures. Figures may not add exactly due to rounding.      
</t>
    </r>
  </si>
  <si>
    <t>Respondents That Submit Reports</t>
  </si>
  <si>
    <t>Respondents That Do Not Submit Any Reports</t>
  </si>
  <si>
    <t>Year</t>
  </si>
  <si>
    <t>(A)</t>
  </si>
  <si>
    <t>(B)</t>
  </si>
  <si>
    <t>(C)</t>
  </si>
  <si>
    <t>(D)</t>
  </si>
  <si>
    <t>(E)</t>
  </si>
  <si>
    <r>
      <t xml:space="preserve">Number of New Respondents </t>
    </r>
    <r>
      <rPr>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</si>
  <si>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</si>
  <si>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</si>
  <si>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</si>
  <si>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</si>
  <si>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</si>
  <si>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theme="1"/>
        <rFont val="Times New Roman"/>
        <family val="1"/>
      </rPr>
      <t xml:space="preserve">. </t>
    </r>
  </si>
  <si>
    <t>The only costs to the regulated industry resulting from information collection activities required by the subject standards are labor costs. There are no capital/startup or operation and maintenance costs.</t>
  </si>
  <si>
    <t>Total Annual Responses</t>
  </si>
  <si>
    <t>Information Collection Activity</t>
  </si>
  <si>
    <t>Number of Responses</t>
  </si>
  <si>
    <t>Number of Existing Respondents That Keep Records But Do Not Submit Reports</t>
  </si>
  <si>
    <t>Total Annual Responses 
E=(BxC)+D</t>
  </si>
  <si>
    <t>One-time initial notification</t>
  </si>
  <si>
    <t>One-time notifications of compliance status</t>
  </si>
  <si>
    <t>Annual compliance certifications</t>
  </si>
  <si>
    <t>Annual reports of exceedances</t>
  </si>
  <si>
    <t>TOTAL</t>
  </si>
  <si>
    <t>Estimating Capital/Startup and Operation and Maintenance Costs</t>
  </si>
  <si>
    <r>
      <t>a</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</si>
</sst>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
    <numFmt numFmtId="166" formatCode="&quot;$&quot;#,##0.00"/>
  </numFmts>
  <fonts count="22" x14ac:knownFonts="1">
    <font>
      <sz val="11"/>
      <color theme="1"/>
      <name val="Calibri"/>
      <family val="2"/>
      <scheme val="minor"/>
    </font>
    <font>
      <b/>
      <sz val="12"/>
      <color rgb="FF000000"/>
      <name val="Times New Roman"/>
      <family val="1"/>
    </font>
    <font>
      <sz val="10"/>
      <color rgb="FF000000"/>
      <name val="Times New Roman"/>
      <family val="1"/>
    </font>
    <font>
      <b/>
      <sz val="10"/>
      <color rgb="FF000000"/>
      <name val="Times New Roman"/>
      <family val="1"/>
    </font>
    <font>
      <b/>
      <i/>
      <sz val="10"/>
      <color rgb="FF000000"/>
      <name val="Times New Roman"/>
      <family val="1"/>
    </font>
    <font>
      <sz val="10"/>
      <color theme="1"/>
      <name val="Times New Roman"/>
      <family val="1"/>
    </font>
    <font>
      <b/>
      <sz val="10"/>
      <color theme="1"/>
      <name val="Times New Roman"/>
      <family val="1"/>
    </font>
    <font>
      <b/>
      <sz val="12"/>
      <color theme="1"/>
      <name val="Times New Roman"/>
      <family val="1"/>
    </font>
    <font>
      <vertAlign val="superscript"/>
      <sz val="10"/>
      <color rgb="FF000000"/>
      <name val="Times New Roman"/>
      <family val="1"/>
    </font>
    <font>
      <b/>
      <vertAlign val="superscript"/>
      <sz val="10"/>
      <color theme="1"/>
      <name val="Times New Roman"/>
      <family val="1"/>
    </font>
    <font>
      <b/>
      <vertAlign val="superscript"/>
      <sz val="10"/>
      <color rgb="FF000000"/>
      <name val="Times New Roman"/>
      <family val="1"/>
    </font>
    <font>
      <b/>
      <i/>
      <sz val="10"/>
      <color theme="1"/>
      <name val="Times New Roman"/>
      <family val="1"/>
    </font>
    <font>
      <sz val="10"/>
      <name val="Times New Roman"/>
      <family val="1"/>
    </font>
    <font>
      <sz val="11"/>
      <color theme="1"/>
      <name val="Times New Roman"/>
      <family val="1"/>
    </font>
    <font>
      <sz val="12"/>
      <color theme="1"/>
      <name val="Times New Roman"/>
      <family val="1"/>
    </font>
    <font>
      <sz val="12"/>
      <color rgb="FF000000"/>
      <name val="Times New Roman"/>
      <family val="1"/>
    </font>
    <font>
      <sz val="9"/>
      <color rgb="FF000000"/>
      <name val="Times New Roman"/>
      <family val="1"/>
    </font>
    <font>
      <vertAlign val="superscript"/>
      <sz val="12"/>
      <color rgb="FF000000"/>
      <name val="Times New Roman"/>
      <family val="1"/>
    </font>
    <font>
      <b/>
      <sz val="9"/>
      <color rgb="FF000000"/>
      <name val="Times New Roman"/>
      <family val="1"/>
    </font>
    <font>
      <b/>
      <sz val="11"/>
      <color rgb="FF000000"/>
      <name val="Times New Roman"/>
      <family val="1"/>
    </font>
    <font>
      <sz val="11"/>
      <color rgb="FF000000"/>
      <name val="Times New Roman"/>
      <family val="1"/>
    </font>
    <font>
      <vertAlign val="superscript"/>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3" fillId="0" borderId="0" xfId="0" applyFont="1" applyAlignment="1">
      <alignment horizontal="center"/>
    </xf>
    <xf numFmtId="6" fontId="3" fillId="0" borderId="0" xfId="0" applyNumberFormat="1" applyFont="1" applyAlignment="1">
      <alignment horizontal="right" wrapText="1"/>
    </xf>
    <xf numFmtId="0" fontId="2" fillId="0" borderId="1" xfId="0" applyFont="1" applyBorder="1" applyAlignment="1">
      <alignment horizontal="left" wrapText="1" indent="1"/>
    </xf>
    <xf numFmtId="0" fontId="2" fillId="0" borderId="1" xfId="0" applyFont="1" applyBorder="1" applyAlignment="1">
      <alignment vertical="top" wrapText="1"/>
    </xf>
    <xf numFmtId="0" fontId="2" fillId="0" borderId="1" xfId="0" applyFont="1" applyBorder="1" applyAlignment="1">
      <alignment horizontal="center" vertical="top" wrapText="1"/>
    </xf>
    <xf numFmtId="8" fontId="2" fillId="0" borderId="1" xfId="0" applyNumberFormat="1" applyFont="1" applyBorder="1" applyAlignment="1">
      <alignment horizontal="right" vertical="top" wrapText="1"/>
    </xf>
    <xf numFmtId="6" fontId="3" fillId="0" borderId="1" xfId="0" applyNumberFormat="1" applyFont="1" applyBorder="1" applyAlignment="1">
      <alignment wrapText="1"/>
    </xf>
    <xf numFmtId="0" fontId="5" fillId="0" borderId="0" xfId="0" applyFont="1"/>
    <xf numFmtId="0" fontId="5" fillId="0" borderId="0" xfId="0" applyFont="1" applyAlignment="1">
      <alignment wrapText="1"/>
    </xf>
    <xf numFmtId="6" fontId="5" fillId="0" borderId="0" xfId="0" applyNumberFormat="1" applyFont="1"/>
    <xf numFmtId="0" fontId="5" fillId="0" borderId="0" xfId="0" applyFont="1" applyAlignment="1">
      <alignment horizontal="center"/>
    </xf>
    <xf numFmtId="0" fontId="4" fillId="0" borderId="1"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horizontal="center" vertical="center"/>
    </xf>
    <xf numFmtId="8" fontId="2" fillId="0" borderId="1" xfId="0" applyNumberFormat="1" applyFont="1" applyBorder="1" applyAlignment="1">
      <alignment horizontal="right" vertical="center"/>
    </xf>
    <xf numFmtId="0" fontId="2" fillId="0" borderId="1" xfId="0" applyFont="1" applyBorder="1" applyAlignment="1">
      <alignment vertical="center"/>
    </xf>
    <xf numFmtId="0" fontId="3" fillId="0" borderId="1" xfId="0" applyFont="1" applyBorder="1" applyAlignment="1">
      <alignment horizontal="center" vertical="center"/>
    </xf>
    <xf numFmtId="0" fontId="5" fillId="0" borderId="0" xfId="0" applyFont="1" applyAlignment="1">
      <alignment horizontal="center" wrapText="1"/>
    </xf>
    <xf numFmtId="0" fontId="5" fillId="0" borderId="1" xfId="0" applyFont="1" applyBorder="1" applyAlignment="1">
      <alignment horizontal="center" vertical="top" wrapText="1"/>
    </xf>
    <xf numFmtId="0" fontId="5" fillId="0" borderId="1" xfId="0" applyFont="1" applyBorder="1" applyAlignment="1">
      <alignment horizontal="center" wrapText="1"/>
    </xf>
    <xf numFmtId="0" fontId="5" fillId="0" borderId="1" xfId="0" applyFont="1" applyBorder="1" applyAlignment="1">
      <alignment wrapText="1"/>
    </xf>
    <xf numFmtId="0" fontId="6" fillId="0" borderId="1" xfId="0" applyFont="1" applyBorder="1" applyAlignment="1">
      <alignment wrapText="1"/>
    </xf>
    <xf numFmtId="0" fontId="6" fillId="0" borderId="1" xfId="0" applyFont="1" applyBorder="1" applyAlignment="1">
      <alignment horizontal="center" wrapText="1"/>
    </xf>
    <xf numFmtId="1" fontId="5" fillId="0" borderId="0" xfId="0" applyNumberFormat="1" applyFont="1" applyAlignment="1">
      <alignment horizontal="right" wrapText="1"/>
    </xf>
    <xf numFmtId="6" fontId="2" fillId="0" borderId="1" xfId="0" applyNumberFormat="1" applyFont="1" applyBorder="1" applyAlignment="1">
      <alignment horizontal="right" vertical="top" wrapText="1"/>
    </xf>
    <xf numFmtId="16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0" fontId="3" fillId="0" borderId="5" xfId="0" applyFont="1" applyBorder="1" applyAlignment="1">
      <alignment horizontal="center" vertical="top" wrapText="1"/>
    </xf>
    <xf numFmtId="1" fontId="3" fillId="0" borderId="5" xfId="0" applyNumberFormat="1" applyFont="1" applyBorder="1" applyAlignment="1">
      <alignment horizontal="center" vertical="top" wrapText="1"/>
    </xf>
    <xf numFmtId="6" fontId="3" fillId="0" borderId="5" xfId="0" applyNumberFormat="1" applyFont="1" applyBorder="1" applyAlignment="1">
      <alignment wrapText="1"/>
    </xf>
    <xf numFmtId="0" fontId="2" fillId="0" borderId="2" xfId="0" applyFont="1" applyBorder="1" applyAlignment="1">
      <alignment horizontal="center" vertical="center"/>
    </xf>
    <xf numFmtId="0" fontId="2" fillId="0" borderId="1" xfId="0" applyFont="1" applyBorder="1" applyAlignment="1">
      <alignment wrapText="1"/>
    </xf>
    <xf numFmtId="0" fontId="2" fillId="0" borderId="4" xfId="0" applyFont="1" applyBorder="1" applyAlignment="1">
      <alignment vertical="center"/>
    </xf>
    <xf numFmtId="0" fontId="2" fillId="0" borderId="3" xfId="0" applyFont="1" applyBorder="1" applyAlignment="1">
      <alignment vertical="center"/>
    </xf>
    <xf numFmtId="6" fontId="2" fillId="0" borderId="1" xfId="0" applyNumberFormat="1" applyFont="1" applyBorder="1" applyAlignment="1">
      <alignment horizontal="right" vertical="center"/>
    </xf>
    <xf numFmtId="0" fontId="2" fillId="0" borderId="1" xfId="0" applyFont="1" applyBorder="1" applyAlignment="1">
      <alignment horizontal="left" wrapText="1" indent="2"/>
    </xf>
    <xf numFmtId="0" fontId="2" fillId="0" borderId="4" xfId="0"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vertical="top"/>
    </xf>
    <xf numFmtId="0" fontId="3" fillId="0" borderId="1" xfId="0" applyFont="1" applyBorder="1" applyAlignment="1">
      <alignment horizontal="left"/>
    </xf>
    <xf numFmtId="6" fontId="3" fillId="0" borderId="1" xfId="0" applyNumberFormat="1" applyFont="1" applyBorder="1" applyAlignment="1">
      <alignment horizontal="right" vertical="center"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6" fontId="11" fillId="0" borderId="1" xfId="0" applyNumberFormat="1" applyFont="1" applyBorder="1" applyAlignment="1">
      <alignment vertical="center"/>
    </xf>
    <xf numFmtId="0" fontId="12" fillId="0" borderId="1" xfId="0" applyFont="1" applyBorder="1" applyAlignment="1">
      <alignment vertical="center"/>
    </xf>
    <xf numFmtId="0" fontId="13" fillId="0" borderId="0" xfId="0" applyFont="1"/>
    <xf numFmtId="0" fontId="12" fillId="0" borderId="1" xfId="0" applyFont="1" applyBorder="1"/>
    <xf numFmtId="0" fontId="12" fillId="0" borderId="6" xfId="0" applyFont="1" applyBorder="1"/>
    <xf numFmtId="166" fontId="5" fillId="0" borderId="1" xfId="0" applyNumberFormat="1" applyFont="1" applyBorder="1" applyAlignment="1">
      <alignment horizontal="center"/>
    </xf>
    <xf numFmtId="166" fontId="5" fillId="0" borderId="1" xfId="0" applyNumberFormat="1" applyFont="1" applyBorder="1" applyAlignment="1">
      <alignment vertical="center"/>
    </xf>
    <xf numFmtId="0" fontId="17" fillId="0" borderId="0" xfId="0" applyFont="1" applyAlignment="1">
      <alignment vertical="center"/>
    </xf>
    <xf numFmtId="0" fontId="1" fillId="0" borderId="1" xfId="0" applyFont="1" applyBorder="1" applyAlignment="1">
      <alignment vertical="center" wrapText="1"/>
    </xf>
    <xf numFmtId="0" fontId="16"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6" fillId="0" borderId="1" xfId="0" applyFont="1" applyBorder="1" applyAlignment="1">
      <alignment horizontal="center" vertical="center" wrapText="1"/>
    </xf>
    <xf numFmtId="0" fontId="14" fillId="0" borderId="0" xfId="0" applyFont="1" applyAlignment="1">
      <alignment vertical="center"/>
    </xf>
    <xf numFmtId="0" fontId="18" fillId="0" borderId="1" xfId="0" applyFont="1" applyBorder="1" applyAlignment="1">
      <alignment horizontal="center" vertical="center" wrapText="1"/>
    </xf>
    <xf numFmtId="6" fontId="4" fillId="0" borderId="1" xfId="0" applyNumberFormat="1" applyFont="1" applyBorder="1" applyAlignment="1">
      <alignment horizontal="right" vertical="center"/>
    </xf>
    <xf numFmtId="165" fontId="11" fillId="0" borderId="1" xfId="0" applyNumberFormat="1" applyFont="1" applyBorder="1" applyAlignment="1">
      <alignment vertical="center"/>
    </xf>
    <xf numFmtId="0" fontId="20" fillId="0" borderId="0" xfId="0" applyFont="1" applyAlignment="1">
      <alignment vertical="center" wrapText="1"/>
    </xf>
    <xf numFmtId="0" fontId="20" fillId="0" borderId="0" xfId="0" applyFont="1"/>
    <xf numFmtId="3" fontId="20" fillId="0" borderId="0" xfId="0" applyNumberFormat="1" applyFont="1"/>
    <xf numFmtId="6" fontId="20" fillId="0" borderId="0" xfId="0" applyNumberFormat="1" applyFont="1"/>
    <xf numFmtId="0" fontId="5" fillId="0" borderId="1" xfId="0" applyFont="1" applyBorder="1" applyAlignment="1">
      <alignment horizontal="center" vertical="center" wrapText="1"/>
    </xf>
    <xf numFmtId="1" fontId="20" fillId="0" borderId="0" xfId="0" applyNumberFormat="1" applyFont="1"/>
    <xf numFmtId="0" fontId="1" fillId="0" borderId="0" xfId="0" applyFont="1" applyAlignment="1">
      <alignment vertical="center"/>
    </xf>
    <xf numFmtId="0" fontId="19" fillId="0" borderId="0" xfId="0" applyFont="1" applyAlignment="1">
      <alignment horizontal="center"/>
    </xf>
    <xf numFmtId="0" fontId="8" fillId="0" borderId="0" xfId="0" applyFont="1" applyAlignment="1">
      <alignment horizontal="left" vertical="top" wrapText="1"/>
    </xf>
    <xf numFmtId="0" fontId="21" fillId="0" borderId="0" xfId="0" applyFont="1" applyAlignment="1">
      <alignment horizontal="left" vertical="top" wrapText="1"/>
    </xf>
    <xf numFmtId="0" fontId="1" fillId="0" borderId="0" xfId="0" applyFont="1" applyAlignment="1">
      <alignment wrapText="1"/>
    </xf>
    <xf numFmtId="0" fontId="2" fillId="0" borderId="0" xfId="0" applyFont="1" applyAlignment="1">
      <alignment horizontal="left" vertical="top"/>
    </xf>
    <xf numFmtId="0" fontId="2" fillId="0" borderId="0" xfId="0" applyFont="1" applyAlignment="1">
      <alignment horizontal="left" wrapText="1"/>
    </xf>
    <xf numFmtId="0" fontId="2" fillId="0" borderId="1" xfId="0" applyFont="1" applyBorder="1" applyAlignment="1">
      <alignment horizontal="center" vertical="center"/>
    </xf>
    <xf numFmtId="1" fontId="4"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0" xfId="0" applyFont="1"/>
    <xf numFmtId="0" fontId="3" fillId="0" borderId="0" xfId="0" applyFont="1"/>
    <xf numFmtId="0" fontId="2" fillId="0" borderId="0" xfId="0" applyFont="1" applyAlignment="1">
      <alignment horizontal="left" vertical="top" wrapText="1"/>
    </xf>
    <xf numFmtId="0" fontId="12" fillId="0" borderId="1" xfId="0" applyFont="1" applyBorder="1" applyAlignment="1">
      <alignment horizontal="center"/>
    </xf>
    <xf numFmtId="0" fontId="5" fillId="0" borderId="0" xfId="0" applyFont="1" applyAlignment="1">
      <alignment wrapText="1"/>
    </xf>
    <xf numFmtId="0" fontId="13" fillId="0" borderId="0" xfId="0" applyFont="1" applyAlignment="1">
      <alignment horizontal="center"/>
    </xf>
    <xf numFmtId="0" fontId="1" fillId="0" borderId="0" xfId="0" applyFont="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top" wrapText="1"/>
    </xf>
    <xf numFmtId="1" fontId="3" fillId="0" borderId="1" xfId="0" applyNumberFormat="1" applyFont="1" applyBorder="1" applyAlignment="1">
      <alignment horizontal="center" vertical="top" wrapText="1"/>
    </xf>
    <xf numFmtId="0" fontId="3" fillId="0" borderId="0" xfId="0" applyFont="1" applyAlignment="1">
      <alignment horizontal="left"/>
    </xf>
    <xf numFmtId="0" fontId="14" fillId="0" borderId="0" xfId="0" applyFont="1" applyAlignment="1">
      <alignment horizontal="center" vertical="top" wrapText="1"/>
    </xf>
    <xf numFmtId="0" fontId="1" fillId="0" borderId="0" xfId="0" applyFont="1" applyAlignment="1">
      <alignment horizontal="center" vertical="center"/>
    </xf>
    <xf numFmtId="0" fontId="7" fillId="0" borderId="1" xfId="0" applyFont="1" applyBorder="1" applyAlignment="1">
      <alignment horizontal="center" vertical="top" wrapText="1"/>
    </xf>
    <xf numFmtId="0" fontId="1"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0A0D-4DCA-46CD-AD9F-FDB36C47157B}">
  <dimension ref="A1:B7"/>
  <sheetViews>
    <sheetView tabSelected="1" workbookViewId="0">
      <selection activeCell="A8" sqref="A8"/>
    </sheetView>
  </sheetViews>
  <sheetFormatPr defaultRowHeight="14.5" x14ac:dyDescent="0.35"/>
  <cols>
    <col min="1" max="1" width="27.81640625" customWidth="1"/>
    <col min="2" max="2" width="12.7265625" customWidth="1"/>
  </cols>
  <sheetData>
    <row r="1" spans="1:2" x14ac:dyDescent="0.35">
      <c r="A1" s="69" t="s">
        <v>0</v>
      </c>
      <c r="B1" s="69"/>
    </row>
    <row r="2" spans="1:2" ht="17.149999999999999" customHeight="1" x14ac:dyDescent="0.35">
      <c r="A2" s="62" t="s">
        <v>1</v>
      </c>
      <c r="B2" s="67">
        <f>'Table 1'!L42</f>
        <v>32.900454545454551</v>
      </c>
    </row>
    <row r="3" spans="1:2" ht="17.149999999999999" customHeight="1" x14ac:dyDescent="0.35">
      <c r="A3" s="62" t="s">
        <v>2</v>
      </c>
      <c r="B3" s="63">
        <f>Respondents!F8</f>
        <v>9</v>
      </c>
    </row>
    <row r="4" spans="1:2" ht="15" customHeight="1" x14ac:dyDescent="0.35">
      <c r="A4" s="62" t="s">
        <v>3</v>
      </c>
      <c r="B4" s="64">
        <f>'Table 1'!F38</f>
        <v>361.90500000000009</v>
      </c>
    </row>
    <row r="5" spans="1:2" ht="17.149999999999999" customHeight="1" x14ac:dyDescent="0.35">
      <c r="A5" s="62" t="s">
        <v>4</v>
      </c>
      <c r="B5" s="65">
        <f>'Table 1'!I40</f>
        <v>49600</v>
      </c>
    </row>
    <row r="6" spans="1:2" ht="17.149999999999999" customHeight="1" x14ac:dyDescent="0.35">
      <c r="A6" s="62" t="s">
        <v>5</v>
      </c>
      <c r="B6" s="65" t="s">
        <v>6</v>
      </c>
    </row>
    <row r="7" spans="1:2" ht="17.5" customHeight="1" x14ac:dyDescent="0.35">
      <c r="A7" s="62" t="s">
        <v>7</v>
      </c>
      <c r="B7" s="63"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
  <sheetViews>
    <sheetView topLeftCell="A33" zoomScaleNormal="100" workbookViewId="0">
      <selection activeCell="L42" sqref="L42"/>
    </sheetView>
  </sheetViews>
  <sheetFormatPr defaultColWidth="9.1796875" defaultRowHeight="13" x14ac:dyDescent="0.3"/>
  <cols>
    <col min="1" max="1" width="33.81640625" style="8" customWidth="1"/>
    <col min="2" max="2" width="13.7265625" style="11" customWidth="1"/>
    <col min="3" max="6" width="13.7265625" style="8" customWidth="1"/>
    <col min="7" max="7" width="13.7265625" style="11" customWidth="1"/>
    <col min="8" max="9" width="13.7265625" style="8" customWidth="1"/>
    <col min="10" max="10" width="9.1796875" style="8"/>
    <col min="11" max="11" width="15.1796875" style="8" customWidth="1"/>
    <col min="12" max="16384" width="9.1796875" style="8"/>
  </cols>
  <sheetData>
    <row r="1" spans="1:12" ht="15" x14ac:dyDescent="0.3">
      <c r="A1" s="72" t="s">
        <v>8</v>
      </c>
      <c r="B1" s="72"/>
      <c r="C1" s="72"/>
      <c r="D1" s="72"/>
      <c r="E1" s="72"/>
      <c r="F1" s="72"/>
      <c r="G1" s="72"/>
      <c r="H1" s="72"/>
      <c r="I1" s="72"/>
    </row>
    <row r="2" spans="1:12" x14ac:dyDescent="0.3">
      <c r="A2" s="9"/>
      <c r="B2" s="18"/>
      <c r="C2" s="9"/>
      <c r="D2" s="9"/>
      <c r="E2" s="9"/>
      <c r="I2" s="9"/>
    </row>
    <row r="3" spans="1:12" ht="65" x14ac:dyDescent="0.3">
      <c r="A3" s="43" t="s">
        <v>9</v>
      </c>
      <c r="B3" s="43" t="s">
        <v>10</v>
      </c>
      <c r="C3" s="43" t="s">
        <v>11</v>
      </c>
      <c r="D3" s="43" t="s">
        <v>12</v>
      </c>
      <c r="E3" s="43" t="s">
        <v>13</v>
      </c>
      <c r="F3" s="43" t="s">
        <v>14</v>
      </c>
      <c r="G3" s="44" t="s">
        <v>15</v>
      </c>
      <c r="H3" s="43" t="s">
        <v>16</v>
      </c>
      <c r="I3" s="43" t="s">
        <v>17</v>
      </c>
    </row>
    <row r="4" spans="1:12" x14ac:dyDescent="0.3">
      <c r="A4" s="32" t="s">
        <v>18</v>
      </c>
      <c r="B4" s="31" t="s">
        <v>19</v>
      </c>
      <c r="C4" s="33"/>
      <c r="D4" s="33"/>
      <c r="E4" s="33"/>
      <c r="F4" s="33"/>
      <c r="G4" s="33"/>
      <c r="H4" s="33"/>
      <c r="I4" s="34"/>
      <c r="K4" s="82" t="s">
        <v>20</v>
      </c>
      <c r="L4" s="82"/>
    </row>
    <row r="5" spans="1:12" x14ac:dyDescent="0.3">
      <c r="A5" s="32" t="s">
        <v>21</v>
      </c>
      <c r="B5" s="14" t="s">
        <v>19</v>
      </c>
      <c r="C5" s="16"/>
      <c r="D5" s="16"/>
      <c r="E5" s="16"/>
      <c r="F5" s="16"/>
      <c r="G5" s="16"/>
      <c r="H5" s="16"/>
      <c r="I5" s="16"/>
      <c r="K5" s="46" t="s">
        <v>22</v>
      </c>
      <c r="L5" s="51">
        <v>172.41</v>
      </c>
    </row>
    <row r="6" spans="1:12" ht="28.5" x14ac:dyDescent="0.3">
      <c r="A6" s="32" t="s">
        <v>23</v>
      </c>
      <c r="B6" s="14">
        <v>40</v>
      </c>
      <c r="C6" s="14">
        <v>1</v>
      </c>
      <c r="D6" s="14">
        <f>B6*C6</f>
        <v>40</v>
      </c>
      <c r="E6" s="14">
        <f>Respondents!B8</f>
        <v>0</v>
      </c>
      <c r="F6" s="14">
        <f>D6*E6</f>
        <v>0</v>
      </c>
      <c r="G6" s="14">
        <f>F6*0.05</f>
        <v>0</v>
      </c>
      <c r="H6" s="14">
        <f>F6*0.1</f>
        <v>0</v>
      </c>
      <c r="I6" s="35">
        <f>F6*$L$6+G6*$L$5+H6*$L$7</f>
        <v>0</v>
      </c>
      <c r="K6" s="46" t="s">
        <v>24</v>
      </c>
      <c r="L6" s="51">
        <v>141.75</v>
      </c>
    </row>
    <row r="7" spans="1:12" x14ac:dyDescent="0.3">
      <c r="A7" s="32" t="s">
        <v>25</v>
      </c>
      <c r="B7" s="14"/>
      <c r="C7" s="16"/>
      <c r="D7" s="16"/>
      <c r="E7" s="16"/>
      <c r="F7" s="16"/>
      <c r="G7" s="14"/>
      <c r="H7" s="16"/>
      <c r="I7" s="16"/>
      <c r="K7" s="46" t="s">
        <v>26</v>
      </c>
      <c r="L7" s="51">
        <v>71.36</v>
      </c>
    </row>
    <row r="8" spans="1:12" ht="28.5" x14ac:dyDescent="0.3">
      <c r="A8" s="3" t="s">
        <v>27</v>
      </c>
      <c r="B8" s="14">
        <v>4</v>
      </c>
      <c r="C8" s="14">
        <v>1</v>
      </c>
      <c r="D8" s="14">
        <f>B8*C8</f>
        <v>4</v>
      </c>
      <c r="E8" s="14">
        <f>Respondents!F8</f>
        <v>9</v>
      </c>
      <c r="F8" s="14">
        <f>D8*E8</f>
        <v>36</v>
      </c>
      <c r="G8" s="14">
        <f>F8*0.05</f>
        <v>1.8</v>
      </c>
      <c r="H8" s="14">
        <f>F8*0.1</f>
        <v>3.6</v>
      </c>
      <c r="I8" s="15">
        <f>F8*$L$6+G8*$L$5+H8*$L$7</f>
        <v>5670.2339999999995</v>
      </c>
    </row>
    <row r="9" spans="1:12" x14ac:dyDescent="0.3">
      <c r="A9" s="3" t="s">
        <v>28</v>
      </c>
      <c r="B9" s="14"/>
      <c r="C9" s="16"/>
      <c r="D9" s="16"/>
      <c r="E9" s="16"/>
      <c r="F9" s="16"/>
      <c r="G9" s="14"/>
      <c r="H9" s="16"/>
      <c r="I9" s="16"/>
    </row>
    <row r="10" spans="1:12" ht="26" x14ac:dyDescent="0.3">
      <c r="A10" s="36" t="s">
        <v>29</v>
      </c>
      <c r="B10" s="14" t="s">
        <v>19</v>
      </c>
      <c r="C10" s="16"/>
      <c r="D10" s="16"/>
      <c r="E10" s="16"/>
      <c r="F10" s="16"/>
      <c r="G10" s="14"/>
      <c r="H10" s="16"/>
      <c r="I10" s="16"/>
    </row>
    <row r="11" spans="1:12" ht="26" x14ac:dyDescent="0.3">
      <c r="A11" s="36" t="s">
        <v>30</v>
      </c>
      <c r="B11" s="14" t="s">
        <v>19</v>
      </c>
      <c r="C11" s="16"/>
      <c r="D11" s="16"/>
      <c r="E11" s="16"/>
      <c r="F11" s="16"/>
      <c r="G11" s="14"/>
      <c r="H11" s="16"/>
      <c r="I11" s="16"/>
    </row>
    <row r="12" spans="1:12" ht="15.5" x14ac:dyDescent="0.3">
      <c r="A12" s="36" t="s">
        <v>31</v>
      </c>
      <c r="B12" s="14">
        <v>2</v>
      </c>
      <c r="C12" s="14">
        <v>2</v>
      </c>
      <c r="D12" s="14">
        <f>B12*C12</f>
        <v>4</v>
      </c>
      <c r="E12" s="14">
        <v>18</v>
      </c>
      <c r="F12" s="14">
        <f>D12*E12</f>
        <v>72</v>
      </c>
      <c r="G12" s="31">
        <f>F12*0.05</f>
        <v>3.6</v>
      </c>
      <c r="H12" s="14">
        <f>F12*0.1</f>
        <v>7.2</v>
      </c>
      <c r="I12" s="15">
        <f>F12*$L$6+G12*$L$5+H12*$L$7</f>
        <v>11340.467999999999</v>
      </c>
    </row>
    <row r="13" spans="1:12" ht="15.5" x14ac:dyDescent="0.3">
      <c r="A13" s="36" t="s">
        <v>32</v>
      </c>
      <c r="B13" s="14">
        <v>2</v>
      </c>
      <c r="C13" s="14">
        <v>1</v>
      </c>
      <c r="D13" s="14">
        <f t="shared" ref="D13:D16" si="0">B13*C13</f>
        <v>2</v>
      </c>
      <c r="E13" s="14">
        <f>ROUND(E12*0.05,0)</f>
        <v>1</v>
      </c>
      <c r="F13" s="14">
        <f t="shared" ref="F13:F16" si="1">D13*E13</f>
        <v>2</v>
      </c>
      <c r="G13" s="31">
        <f>F13*0.05</f>
        <v>0.1</v>
      </c>
      <c r="H13" s="14">
        <f>F13*0.1</f>
        <v>0.2</v>
      </c>
      <c r="I13" s="15">
        <f>F13*$L$6+G13*$L$5+H13*$L$7</f>
        <v>315.01299999999998</v>
      </c>
    </row>
    <row r="14" spans="1:12" ht="15.5" x14ac:dyDescent="0.3">
      <c r="A14" s="36" t="s">
        <v>33</v>
      </c>
      <c r="B14" s="14">
        <v>0.1</v>
      </c>
      <c r="C14" s="14">
        <v>52</v>
      </c>
      <c r="D14" s="14">
        <f t="shared" si="0"/>
        <v>5.2</v>
      </c>
      <c r="E14" s="14">
        <v>18</v>
      </c>
      <c r="F14" s="14">
        <f t="shared" si="1"/>
        <v>93.600000000000009</v>
      </c>
      <c r="G14" s="31">
        <f>F14*0.05</f>
        <v>4.6800000000000006</v>
      </c>
      <c r="H14" s="14">
        <f>F14*0.1</f>
        <v>9.3600000000000012</v>
      </c>
      <c r="I14" s="15">
        <f>F14*$L$6+G14*$L$5+H14*$L$7</f>
        <v>14742.608400000001</v>
      </c>
    </row>
    <row r="15" spans="1:12" ht="28.5" x14ac:dyDescent="0.3">
      <c r="A15" s="36" t="s">
        <v>34</v>
      </c>
      <c r="B15" s="31" t="s">
        <v>19</v>
      </c>
      <c r="C15" s="33"/>
      <c r="D15" s="33"/>
      <c r="E15" s="33"/>
      <c r="F15" s="33"/>
      <c r="G15" s="37"/>
      <c r="H15" s="33"/>
      <c r="I15" s="34"/>
    </row>
    <row r="16" spans="1:12" ht="28.5" x14ac:dyDescent="0.3">
      <c r="A16" s="36" t="s">
        <v>35</v>
      </c>
      <c r="B16" s="14">
        <v>2</v>
      </c>
      <c r="C16" s="14">
        <v>2</v>
      </c>
      <c r="D16" s="14">
        <f t="shared" si="0"/>
        <v>4</v>
      </c>
      <c r="E16" s="14">
        <f>Respondents!F8</f>
        <v>9</v>
      </c>
      <c r="F16" s="14">
        <f t="shared" si="1"/>
        <v>36</v>
      </c>
      <c r="G16" s="14">
        <f>F16*0.05</f>
        <v>1.8</v>
      </c>
      <c r="H16" s="14">
        <f>F16*0.1</f>
        <v>3.6</v>
      </c>
      <c r="I16" s="15">
        <f>F16*$L$6+G16*$L$5+H16*$L$7</f>
        <v>5670.2339999999995</v>
      </c>
    </row>
    <row r="17" spans="1:9" ht="15.5" x14ac:dyDescent="0.3">
      <c r="A17" s="36" t="s">
        <v>36</v>
      </c>
      <c r="B17" s="31" t="s">
        <v>19</v>
      </c>
      <c r="C17" s="14"/>
      <c r="D17" s="14"/>
      <c r="E17" s="14"/>
      <c r="F17" s="14"/>
      <c r="G17" s="14"/>
      <c r="H17" s="14"/>
      <c r="I17" s="35"/>
    </row>
    <row r="18" spans="1:9" x14ac:dyDescent="0.3">
      <c r="A18" s="3" t="s">
        <v>37</v>
      </c>
      <c r="B18" s="14" t="s">
        <v>38</v>
      </c>
      <c r="C18" s="14"/>
      <c r="D18" s="14"/>
      <c r="E18" s="14"/>
      <c r="F18" s="14"/>
      <c r="G18" s="14"/>
      <c r="H18" s="14"/>
      <c r="I18" s="14"/>
    </row>
    <row r="19" spans="1:9" x14ac:dyDescent="0.3">
      <c r="A19" s="3" t="s">
        <v>39</v>
      </c>
      <c r="B19" s="14" t="s">
        <v>38</v>
      </c>
      <c r="C19" s="14"/>
      <c r="D19" s="14"/>
      <c r="E19" s="14"/>
      <c r="F19" s="14"/>
      <c r="G19" s="14"/>
      <c r="H19" s="14"/>
      <c r="I19" s="14"/>
    </row>
    <row r="20" spans="1:9" x14ac:dyDescent="0.3">
      <c r="A20" s="3" t="s">
        <v>40</v>
      </c>
      <c r="B20" s="14" t="s">
        <v>38</v>
      </c>
      <c r="C20" s="14"/>
      <c r="D20" s="14"/>
      <c r="E20" s="14"/>
      <c r="F20" s="14"/>
      <c r="G20" s="14"/>
      <c r="H20" s="14"/>
      <c r="I20" s="14"/>
    </row>
    <row r="21" spans="1:9" ht="15.5" x14ac:dyDescent="0.3">
      <c r="A21" s="36" t="s">
        <v>41</v>
      </c>
      <c r="B21" s="14">
        <v>2</v>
      </c>
      <c r="C21" s="14">
        <v>1</v>
      </c>
      <c r="D21" s="14">
        <f t="shared" ref="D21:D24" si="2">B21*C21</f>
        <v>2</v>
      </c>
      <c r="E21" s="14">
        <f>Respondents!B8</f>
        <v>0</v>
      </c>
      <c r="F21" s="14">
        <f t="shared" ref="F21:F24" si="3">D21*E21</f>
        <v>0</v>
      </c>
      <c r="G21" s="14">
        <f>F21*0.05</f>
        <v>0</v>
      </c>
      <c r="H21" s="14">
        <f>F21*0.1</f>
        <v>0</v>
      </c>
      <c r="I21" s="35">
        <f>F21*$L$6+G21*$L$5+H21*$L$7</f>
        <v>0</v>
      </c>
    </row>
    <row r="22" spans="1:9" ht="15.5" x14ac:dyDescent="0.3">
      <c r="A22" s="36" t="s">
        <v>42</v>
      </c>
      <c r="B22" s="14">
        <v>4</v>
      </c>
      <c r="C22" s="14">
        <v>1</v>
      </c>
      <c r="D22" s="14">
        <f t="shared" si="2"/>
        <v>4</v>
      </c>
      <c r="E22" s="14">
        <f>Respondents!B8</f>
        <v>0</v>
      </c>
      <c r="F22" s="14">
        <f t="shared" si="3"/>
        <v>0</v>
      </c>
      <c r="G22" s="14">
        <f>F22*0.05</f>
        <v>0</v>
      </c>
      <c r="H22" s="14">
        <f>F22*0.1</f>
        <v>0</v>
      </c>
      <c r="I22" s="35">
        <f>F22*$L$6+G22*$L$5+H22*$L$7</f>
        <v>0</v>
      </c>
    </row>
    <row r="23" spans="1:9" ht="15.5" x14ac:dyDescent="0.3">
      <c r="A23" s="36" t="s">
        <v>43</v>
      </c>
      <c r="B23" s="14">
        <v>4</v>
      </c>
      <c r="C23" s="14">
        <v>1</v>
      </c>
      <c r="D23" s="14">
        <f t="shared" si="2"/>
        <v>4</v>
      </c>
      <c r="E23" s="14">
        <f>Respondents!F8</f>
        <v>9</v>
      </c>
      <c r="F23" s="14">
        <f t="shared" si="3"/>
        <v>36</v>
      </c>
      <c r="G23" s="14">
        <f>F23*0.05</f>
        <v>1.8</v>
      </c>
      <c r="H23" s="14">
        <f>F23*0.1</f>
        <v>3.6</v>
      </c>
      <c r="I23" s="15">
        <f>F23*$L$6+G23*$L$5+H23*$L$7</f>
        <v>5670.2339999999995</v>
      </c>
    </row>
    <row r="24" spans="1:9" ht="15.5" x14ac:dyDescent="0.3">
      <c r="A24" s="36" t="s">
        <v>44</v>
      </c>
      <c r="B24" s="14">
        <v>2</v>
      </c>
      <c r="C24" s="14">
        <v>1</v>
      </c>
      <c r="D24" s="14">
        <f t="shared" si="2"/>
        <v>2</v>
      </c>
      <c r="E24" s="14">
        <v>2</v>
      </c>
      <c r="F24" s="14">
        <f t="shared" si="3"/>
        <v>4</v>
      </c>
      <c r="G24" s="14">
        <f>F24*0.05</f>
        <v>0.2</v>
      </c>
      <c r="H24" s="14">
        <f>F24*0.1</f>
        <v>0.4</v>
      </c>
      <c r="I24" s="15">
        <f>F24*$L$6+G24*$L$5+H24*$L$7</f>
        <v>630.02599999999995</v>
      </c>
    </row>
    <row r="25" spans="1:9" ht="13.5" x14ac:dyDescent="0.3">
      <c r="A25" s="38" t="s">
        <v>45</v>
      </c>
      <c r="B25" s="75"/>
      <c r="C25" s="75"/>
      <c r="D25" s="75"/>
      <c r="E25" s="75"/>
      <c r="F25" s="76">
        <f>SUM(F6:H24)</f>
        <v>321.54000000000008</v>
      </c>
      <c r="G25" s="76"/>
      <c r="H25" s="76"/>
      <c r="I25" s="60">
        <f>SUM(I6:I24)</f>
        <v>44038.817399999993</v>
      </c>
    </row>
    <row r="26" spans="1:9" x14ac:dyDescent="0.3">
      <c r="A26" s="32" t="s">
        <v>46</v>
      </c>
      <c r="B26" s="14"/>
      <c r="C26" s="14"/>
      <c r="D26" s="14"/>
      <c r="E26" s="14"/>
      <c r="F26" s="14"/>
      <c r="G26" s="14"/>
      <c r="H26" s="14"/>
      <c r="I26" s="14"/>
    </row>
    <row r="27" spans="1:9" ht="26" x14ac:dyDescent="0.3">
      <c r="A27" s="3" t="s">
        <v>47</v>
      </c>
      <c r="B27" s="14" t="s">
        <v>48</v>
      </c>
      <c r="C27" s="14"/>
      <c r="D27" s="14"/>
      <c r="E27" s="14"/>
      <c r="F27" s="14"/>
      <c r="G27" s="14"/>
      <c r="H27" s="14"/>
      <c r="I27" s="14"/>
    </row>
    <row r="28" spans="1:9" x14ac:dyDescent="0.3">
      <c r="A28" s="3" t="s">
        <v>49</v>
      </c>
      <c r="B28" s="14" t="s">
        <v>50</v>
      </c>
      <c r="C28" s="14"/>
      <c r="D28" s="14"/>
      <c r="E28" s="14"/>
      <c r="F28" s="14"/>
      <c r="G28" s="14"/>
      <c r="H28" s="14"/>
      <c r="I28" s="14"/>
    </row>
    <row r="29" spans="1:9" x14ac:dyDescent="0.3">
      <c r="A29" s="3" t="s">
        <v>51</v>
      </c>
      <c r="B29" s="14" t="s">
        <v>50</v>
      </c>
      <c r="C29" s="14"/>
      <c r="D29" s="14"/>
      <c r="E29" s="14"/>
      <c r="F29" s="14"/>
      <c r="G29" s="14"/>
      <c r="H29" s="14"/>
      <c r="I29" s="14"/>
    </row>
    <row r="30" spans="1:9" x14ac:dyDescent="0.3">
      <c r="A30" s="3" t="s">
        <v>52</v>
      </c>
      <c r="B30" s="14" t="s">
        <v>50</v>
      </c>
      <c r="C30" s="14"/>
      <c r="D30" s="14"/>
      <c r="E30" s="14"/>
      <c r="F30" s="14"/>
      <c r="G30" s="14"/>
      <c r="H30" s="14"/>
      <c r="I30" s="14"/>
    </row>
    <row r="31" spans="1:9" x14ac:dyDescent="0.3">
      <c r="A31" s="3" t="s">
        <v>53</v>
      </c>
      <c r="B31" s="14"/>
      <c r="C31" s="14"/>
      <c r="D31" s="14"/>
      <c r="E31" s="14"/>
      <c r="F31" s="14"/>
      <c r="G31" s="14"/>
      <c r="H31" s="14"/>
      <c r="I31" s="14"/>
    </row>
    <row r="32" spans="1:9" ht="28.5" x14ac:dyDescent="0.3">
      <c r="A32" s="36" t="s">
        <v>54</v>
      </c>
      <c r="B32" s="14">
        <v>0.3</v>
      </c>
      <c r="C32" s="14">
        <v>12</v>
      </c>
      <c r="D32" s="14">
        <f t="shared" ref="D32" si="4">B32*C32</f>
        <v>3.5999999999999996</v>
      </c>
      <c r="E32" s="14">
        <f>Respondents!F8</f>
        <v>9</v>
      </c>
      <c r="F32" s="14">
        <f t="shared" ref="F32" si="5">D32*E32</f>
        <v>32.4</v>
      </c>
      <c r="G32" s="14">
        <f>F32*0.05</f>
        <v>1.62</v>
      </c>
      <c r="H32" s="14">
        <f>F32*0.1</f>
        <v>3.24</v>
      </c>
      <c r="I32" s="15">
        <f>F32*$L$6+G32*$L$5+H32*$L$7</f>
        <v>5103.2105999999994</v>
      </c>
    </row>
    <row r="33" spans="1:13" x14ac:dyDescent="0.3">
      <c r="A33" s="3" t="s">
        <v>55</v>
      </c>
      <c r="B33" s="14" t="s">
        <v>19</v>
      </c>
      <c r="C33" s="16"/>
      <c r="D33" s="16"/>
      <c r="E33" s="16"/>
      <c r="F33" s="16"/>
      <c r="G33" s="14"/>
      <c r="H33" s="16"/>
      <c r="I33" s="16"/>
    </row>
    <row r="34" spans="1:13" ht="26" x14ac:dyDescent="0.3">
      <c r="A34" s="3" t="s">
        <v>56</v>
      </c>
      <c r="B34" s="14" t="s">
        <v>19</v>
      </c>
      <c r="C34" s="16"/>
      <c r="D34" s="16"/>
      <c r="E34" s="16"/>
      <c r="F34" s="16"/>
      <c r="G34" s="14"/>
      <c r="H34" s="16"/>
      <c r="I34" s="16"/>
    </row>
    <row r="35" spans="1:13" ht="28.5" x14ac:dyDescent="0.3">
      <c r="A35" s="3" t="s">
        <v>57</v>
      </c>
      <c r="B35" s="14">
        <v>0.3</v>
      </c>
      <c r="C35" s="14">
        <v>1</v>
      </c>
      <c r="D35" s="14">
        <f>B35*C35</f>
        <v>0.3</v>
      </c>
      <c r="E35" s="14">
        <f>Respondents!F8</f>
        <v>9</v>
      </c>
      <c r="F35" s="14">
        <f>D35*E35</f>
        <v>2.6999999999999997</v>
      </c>
      <c r="G35" s="14">
        <f>F35*0.05</f>
        <v>0.13499999999999998</v>
      </c>
      <c r="H35" s="14">
        <f>F35*0.1</f>
        <v>0.26999999999999996</v>
      </c>
      <c r="I35" s="15">
        <f>F35*$L$6+G35*$L$5+H35*$L$7</f>
        <v>425.26754999999997</v>
      </c>
    </row>
    <row r="36" spans="1:13" x14ac:dyDescent="0.3">
      <c r="A36" s="3" t="s">
        <v>58</v>
      </c>
      <c r="B36" s="14" t="s">
        <v>19</v>
      </c>
      <c r="C36" s="16"/>
      <c r="D36" s="16"/>
      <c r="E36" s="16"/>
      <c r="F36" s="16"/>
      <c r="G36" s="14"/>
      <c r="H36" s="16"/>
      <c r="I36" s="16"/>
    </row>
    <row r="37" spans="1:13" ht="27" x14ac:dyDescent="0.3">
      <c r="A37" s="12" t="s">
        <v>59</v>
      </c>
      <c r="B37" s="75"/>
      <c r="C37" s="75"/>
      <c r="D37" s="75"/>
      <c r="E37" s="75"/>
      <c r="F37" s="76">
        <f>SUM(F27:H35)</f>
        <v>40.365000000000002</v>
      </c>
      <c r="G37" s="76"/>
      <c r="H37" s="76"/>
      <c r="I37" s="61">
        <f>SUM(I27:I36)</f>
        <v>5528.478149999999</v>
      </c>
    </row>
    <row r="38" spans="1:13" ht="15" x14ac:dyDescent="0.3">
      <c r="A38" s="39" t="s">
        <v>60</v>
      </c>
      <c r="B38" s="17"/>
      <c r="C38" s="13"/>
      <c r="D38" s="13"/>
      <c r="E38" s="13"/>
      <c r="F38" s="77">
        <f>F25+F37</f>
        <v>361.90500000000009</v>
      </c>
      <c r="G38" s="78"/>
      <c r="H38" s="78"/>
      <c r="I38" s="41">
        <f>ROUND(I25+I37, -2)</f>
        <v>49600</v>
      </c>
    </row>
    <row r="39" spans="1:13" ht="15" x14ac:dyDescent="0.3">
      <c r="A39" s="40" t="s">
        <v>61</v>
      </c>
      <c r="B39" s="17"/>
      <c r="C39" s="17"/>
      <c r="D39" s="17"/>
      <c r="E39" s="17"/>
      <c r="F39" s="17"/>
      <c r="G39" s="17"/>
      <c r="H39" s="17"/>
      <c r="I39" s="41">
        <v>0</v>
      </c>
    </row>
    <row r="40" spans="1:13" ht="15" x14ac:dyDescent="0.3">
      <c r="A40" s="40" t="s">
        <v>62</v>
      </c>
      <c r="B40" s="17"/>
      <c r="C40" s="17"/>
      <c r="D40" s="17"/>
      <c r="E40" s="17"/>
      <c r="F40" s="17"/>
      <c r="G40" s="17"/>
      <c r="H40" s="17"/>
      <c r="I40" s="45">
        <f>I38+I39</f>
        <v>49600</v>
      </c>
      <c r="L40" s="10"/>
    </row>
    <row r="41" spans="1:13" x14ac:dyDescent="0.3">
      <c r="A41" s="1"/>
      <c r="B41" s="1"/>
      <c r="C41" s="1"/>
      <c r="D41" s="1"/>
      <c r="E41" s="1"/>
      <c r="F41" s="1"/>
      <c r="G41" s="1"/>
      <c r="H41" s="1"/>
      <c r="I41" s="2"/>
    </row>
    <row r="42" spans="1:13" x14ac:dyDescent="0.3">
      <c r="A42" s="79"/>
      <c r="B42" s="79"/>
      <c r="C42" s="79"/>
      <c r="D42" s="79"/>
      <c r="E42" s="79"/>
      <c r="F42" s="79"/>
      <c r="G42" s="79"/>
      <c r="H42" s="9"/>
      <c r="L42" s="24">
        <f>F38/Responses!E8</f>
        <v>32.900454545454551</v>
      </c>
      <c r="M42" s="8" t="s">
        <v>63</v>
      </c>
    </row>
    <row r="43" spans="1:13" x14ac:dyDescent="0.3">
      <c r="A43" s="80" t="s">
        <v>64</v>
      </c>
      <c r="B43" s="80"/>
      <c r="C43" s="80"/>
      <c r="D43" s="80"/>
      <c r="E43" s="80"/>
      <c r="F43" s="80"/>
      <c r="G43" s="80"/>
      <c r="H43" s="9"/>
      <c r="I43" s="9"/>
    </row>
    <row r="44" spans="1:13" ht="65.25" customHeight="1" x14ac:dyDescent="0.3">
      <c r="A44" s="81" t="s">
        <v>65</v>
      </c>
      <c r="B44" s="70"/>
      <c r="C44" s="70"/>
      <c r="D44" s="70"/>
      <c r="E44" s="70"/>
      <c r="F44" s="70"/>
      <c r="G44" s="70"/>
      <c r="H44" s="70"/>
      <c r="I44" s="70"/>
    </row>
    <row r="45" spans="1:13" ht="18.75" customHeight="1" x14ac:dyDescent="0.3">
      <c r="A45" s="74" t="s">
        <v>66</v>
      </c>
      <c r="B45" s="74"/>
      <c r="C45" s="74"/>
      <c r="D45" s="74"/>
      <c r="E45" s="74"/>
      <c r="F45" s="74"/>
      <c r="G45" s="74"/>
      <c r="H45" s="74"/>
      <c r="I45" s="74"/>
    </row>
    <row r="46" spans="1:13" ht="27.75" customHeight="1" x14ac:dyDescent="0.3">
      <c r="A46" s="74" t="s">
        <v>67</v>
      </c>
      <c r="B46" s="74"/>
      <c r="C46" s="74"/>
      <c r="D46" s="74"/>
      <c r="E46" s="74"/>
      <c r="F46" s="74"/>
      <c r="G46" s="74"/>
      <c r="H46" s="74"/>
      <c r="I46" s="74"/>
    </row>
    <row r="47" spans="1:13" ht="28.5" customHeight="1" x14ac:dyDescent="0.3">
      <c r="A47" s="74" t="s">
        <v>68</v>
      </c>
      <c r="B47" s="74"/>
      <c r="C47" s="74"/>
      <c r="D47" s="74"/>
      <c r="E47" s="74"/>
      <c r="F47" s="74"/>
      <c r="G47" s="74"/>
      <c r="H47" s="74"/>
      <c r="I47" s="74"/>
    </row>
    <row r="48" spans="1:13" ht="15.5" x14ac:dyDescent="0.3">
      <c r="A48" s="73" t="s">
        <v>69</v>
      </c>
      <c r="B48" s="73"/>
      <c r="C48" s="73"/>
      <c r="D48" s="73"/>
      <c r="E48" s="73"/>
      <c r="F48" s="73"/>
      <c r="G48" s="73"/>
      <c r="H48" s="73"/>
      <c r="I48" s="73"/>
    </row>
    <row r="49" spans="1:9" ht="15.5" x14ac:dyDescent="0.3">
      <c r="A49" s="73" t="s">
        <v>70</v>
      </c>
      <c r="B49" s="73"/>
      <c r="C49" s="73"/>
      <c r="D49" s="73"/>
      <c r="E49" s="73"/>
      <c r="F49" s="73"/>
      <c r="G49" s="73"/>
      <c r="H49" s="73"/>
      <c r="I49" s="73"/>
    </row>
    <row r="50" spans="1:9" ht="15.5" x14ac:dyDescent="0.3">
      <c r="A50" s="73" t="s">
        <v>71</v>
      </c>
      <c r="B50" s="73"/>
      <c r="C50" s="73"/>
      <c r="D50" s="73"/>
      <c r="E50" s="73"/>
      <c r="F50" s="73"/>
      <c r="G50" s="73"/>
      <c r="H50" s="73"/>
      <c r="I50" s="73"/>
    </row>
    <row r="51" spans="1:9" ht="15.5" x14ac:dyDescent="0.3">
      <c r="A51" s="73" t="s">
        <v>72</v>
      </c>
      <c r="B51" s="73"/>
      <c r="C51" s="73"/>
      <c r="D51" s="73"/>
      <c r="E51" s="73"/>
      <c r="F51" s="73"/>
      <c r="G51" s="73"/>
      <c r="H51" s="73"/>
      <c r="I51" s="73"/>
    </row>
    <row r="52" spans="1:9" ht="15.5" x14ac:dyDescent="0.3">
      <c r="A52" s="73" t="s">
        <v>73</v>
      </c>
      <c r="B52" s="73"/>
      <c r="C52" s="73"/>
      <c r="D52" s="73"/>
      <c r="E52" s="73"/>
      <c r="F52" s="73"/>
      <c r="G52" s="73"/>
      <c r="H52" s="73"/>
      <c r="I52" s="73"/>
    </row>
    <row r="53" spans="1:9" ht="15.5" x14ac:dyDescent="0.3">
      <c r="A53" s="73" t="s">
        <v>74</v>
      </c>
      <c r="B53" s="73"/>
      <c r="C53" s="73"/>
      <c r="D53" s="73"/>
      <c r="E53" s="73"/>
      <c r="F53" s="73"/>
      <c r="G53" s="73"/>
      <c r="H53" s="73"/>
      <c r="I53" s="73"/>
    </row>
    <row r="54" spans="1:9" x14ac:dyDescent="0.3">
      <c r="B54" s="8"/>
      <c r="G54" s="8"/>
      <c r="H54" s="83"/>
      <c r="I54" s="83"/>
    </row>
    <row r="55" spans="1:9" ht="15.65" customHeight="1" x14ac:dyDescent="0.3">
      <c r="A55" s="70"/>
      <c r="B55" s="70"/>
      <c r="C55" s="70"/>
      <c r="D55" s="70"/>
      <c r="E55" s="70"/>
      <c r="F55" s="70"/>
      <c r="G55" s="70"/>
      <c r="H55" s="70"/>
      <c r="I55" s="70"/>
    </row>
    <row r="56" spans="1:9" ht="32.5" customHeight="1" x14ac:dyDescent="0.3"/>
    <row r="57" spans="1:9" ht="15.65" customHeight="1" x14ac:dyDescent="0.3">
      <c r="A57" s="70"/>
      <c r="B57" s="70"/>
      <c r="C57" s="70"/>
      <c r="D57" s="70"/>
      <c r="E57" s="70"/>
      <c r="F57" s="70"/>
      <c r="G57" s="70"/>
      <c r="H57" s="70"/>
      <c r="I57" s="70"/>
    </row>
    <row r="58" spans="1:9" ht="15.65" customHeight="1" x14ac:dyDescent="0.3">
      <c r="A58" s="70"/>
      <c r="B58" s="70"/>
      <c r="C58" s="70"/>
      <c r="D58" s="70"/>
      <c r="E58" s="70"/>
      <c r="F58" s="70"/>
      <c r="G58" s="70"/>
      <c r="H58" s="70"/>
      <c r="I58" s="70"/>
    </row>
    <row r="59" spans="1:9" ht="41.15" customHeight="1" x14ac:dyDescent="0.3">
      <c r="A59" s="71"/>
      <c r="B59" s="71"/>
      <c r="C59" s="71"/>
      <c r="D59" s="71"/>
      <c r="E59" s="71"/>
      <c r="F59" s="71"/>
      <c r="G59" s="71"/>
      <c r="H59" s="71"/>
      <c r="I59" s="71"/>
    </row>
    <row r="60" spans="1:9" ht="15.65" customHeight="1" x14ac:dyDescent="0.3">
      <c r="A60" s="70"/>
      <c r="B60" s="70"/>
      <c r="C60" s="70"/>
      <c r="D60" s="70"/>
      <c r="E60" s="70"/>
      <c r="F60" s="70"/>
      <c r="G60" s="70"/>
      <c r="H60" s="70"/>
      <c r="I60" s="70"/>
    </row>
    <row r="61" spans="1:9" ht="41.15" customHeight="1" x14ac:dyDescent="0.3">
      <c r="A61" s="71"/>
      <c r="B61" s="71"/>
      <c r="C61" s="71"/>
      <c r="D61" s="71"/>
      <c r="E61" s="71"/>
      <c r="F61" s="71"/>
      <c r="G61" s="71"/>
      <c r="H61" s="71"/>
      <c r="I61" s="71"/>
    </row>
    <row r="62" spans="1:9" ht="15.65" customHeight="1" x14ac:dyDescent="0.3">
      <c r="A62" s="70"/>
      <c r="B62" s="70"/>
      <c r="C62" s="70"/>
      <c r="D62" s="70"/>
      <c r="E62" s="70"/>
      <c r="F62" s="70"/>
      <c r="G62" s="70"/>
      <c r="H62" s="70"/>
      <c r="I62" s="70"/>
    </row>
    <row r="63" spans="1:9" ht="24" customHeight="1" x14ac:dyDescent="0.3">
      <c r="A63" s="71"/>
      <c r="B63" s="71"/>
      <c r="C63" s="71"/>
      <c r="D63" s="71"/>
      <c r="E63" s="71"/>
      <c r="F63" s="71"/>
      <c r="G63" s="71"/>
      <c r="H63" s="71"/>
      <c r="I63" s="71"/>
    </row>
    <row r="64" spans="1:9" ht="15.65" customHeight="1" x14ac:dyDescent="0.3">
      <c r="A64" s="70"/>
      <c r="B64" s="70"/>
      <c r="C64" s="70"/>
      <c r="D64" s="70"/>
      <c r="E64" s="70"/>
      <c r="F64" s="70"/>
      <c r="G64" s="70"/>
      <c r="H64" s="70"/>
      <c r="I64" s="70"/>
    </row>
    <row r="65" spans="1:9" ht="24" customHeight="1" x14ac:dyDescent="0.3">
      <c r="A65" s="70"/>
      <c r="B65" s="70"/>
      <c r="C65" s="70"/>
      <c r="D65" s="70"/>
      <c r="E65" s="70"/>
      <c r="F65" s="70"/>
      <c r="G65" s="70"/>
      <c r="H65" s="70"/>
      <c r="I65" s="70"/>
    </row>
    <row r="66" spans="1:9" ht="15.65" customHeight="1" x14ac:dyDescent="0.3">
      <c r="A66" s="70"/>
      <c r="B66" s="70"/>
      <c r="C66" s="70"/>
      <c r="D66" s="70"/>
      <c r="E66" s="70"/>
      <c r="F66" s="70"/>
      <c r="G66" s="70"/>
      <c r="H66" s="70"/>
      <c r="I66" s="70"/>
    </row>
    <row r="67" spans="1:9" ht="15.65" customHeight="1" x14ac:dyDescent="0.3">
      <c r="A67" s="70"/>
      <c r="B67" s="70"/>
      <c r="C67" s="70"/>
      <c r="D67" s="70"/>
      <c r="E67" s="70"/>
      <c r="F67" s="70"/>
      <c r="G67" s="70"/>
      <c r="H67" s="70"/>
      <c r="I67" s="70"/>
    </row>
    <row r="68" spans="1:9" ht="15.65" customHeight="1" x14ac:dyDescent="0.3">
      <c r="A68" s="70"/>
      <c r="B68" s="70"/>
      <c r="C68" s="70"/>
      <c r="D68" s="70"/>
      <c r="E68" s="70"/>
      <c r="F68" s="70"/>
      <c r="G68" s="70"/>
      <c r="H68" s="70"/>
      <c r="I68" s="70"/>
    </row>
    <row r="69" spans="1:9" ht="15.65" customHeight="1" x14ac:dyDescent="0.3">
      <c r="A69" s="70"/>
      <c r="B69" s="70"/>
      <c r="C69" s="70"/>
      <c r="D69" s="70"/>
      <c r="E69" s="70"/>
      <c r="F69" s="70"/>
      <c r="G69" s="70"/>
      <c r="H69" s="70"/>
      <c r="I69" s="70"/>
    </row>
    <row r="70" spans="1:9" ht="15.65" customHeight="1" x14ac:dyDescent="0.3">
      <c r="A70" s="70"/>
      <c r="B70" s="70"/>
      <c r="C70" s="70"/>
      <c r="D70" s="70"/>
      <c r="E70" s="70"/>
      <c r="F70" s="70"/>
      <c r="G70" s="70"/>
      <c r="H70" s="70"/>
      <c r="I70" s="70"/>
    </row>
    <row r="71" spans="1:9" ht="15.65" customHeight="1" x14ac:dyDescent="0.3">
      <c r="A71" s="70"/>
      <c r="B71" s="70"/>
      <c r="C71" s="70"/>
      <c r="D71" s="70"/>
      <c r="E71" s="70"/>
      <c r="F71" s="70"/>
      <c r="G71" s="70"/>
      <c r="H71" s="70"/>
      <c r="I71" s="70"/>
    </row>
    <row r="72" spans="1:9" ht="15.65" customHeight="1" x14ac:dyDescent="0.3">
      <c r="A72" s="70"/>
      <c r="B72" s="70"/>
      <c r="C72" s="70"/>
      <c r="D72" s="70"/>
      <c r="E72" s="70"/>
      <c r="F72" s="70"/>
      <c r="G72" s="70"/>
      <c r="H72" s="70"/>
      <c r="I72" s="70"/>
    </row>
    <row r="73" spans="1:9" ht="15.65" customHeight="1" x14ac:dyDescent="0.3">
      <c r="A73" s="70"/>
      <c r="B73" s="70"/>
      <c r="C73" s="70"/>
      <c r="D73" s="70"/>
      <c r="E73" s="70"/>
      <c r="F73" s="70"/>
      <c r="G73" s="70"/>
      <c r="H73" s="70"/>
      <c r="I73" s="70"/>
    </row>
  </sheetData>
  <mergeCells count="38">
    <mergeCell ref="K4:L4"/>
    <mergeCell ref="H54:I54"/>
    <mergeCell ref="A52:I52"/>
    <mergeCell ref="A53:I53"/>
    <mergeCell ref="A55:I55"/>
    <mergeCell ref="A1:I1"/>
    <mergeCell ref="A48:I48"/>
    <mergeCell ref="A49:I49"/>
    <mergeCell ref="A50:I50"/>
    <mergeCell ref="A51:I51"/>
    <mergeCell ref="A47:I47"/>
    <mergeCell ref="B37:E37"/>
    <mergeCell ref="F37:H37"/>
    <mergeCell ref="B25:E25"/>
    <mergeCell ref="F25:H25"/>
    <mergeCell ref="F38:H38"/>
    <mergeCell ref="A42:G42"/>
    <mergeCell ref="A43:G43"/>
    <mergeCell ref="A46:I46"/>
    <mergeCell ref="A45:I45"/>
    <mergeCell ref="A44:I44"/>
    <mergeCell ref="A57:I57"/>
    <mergeCell ref="A58:I58"/>
    <mergeCell ref="A59:I59"/>
    <mergeCell ref="A60:I60"/>
    <mergeCell ref="A61:I61"/>
    <mergeCell ref="A62:I62"/>
    <mergeCell ref="A63:I63"/>
    <mergeCell ref="A64:I64"/>
    <mergeCell ref="A65:I65"/>
    <mergeCell ref="A71:I71"/>
    <mergeCell ref="A72:I72"/>
    <mergeCell ref="A73:I73"/>
    <mergeCell ref="A66:I66"/>
    <mergeCell ref="A67:I67"/>
    <mergeCell ref="A68:I68"/>
    <mergeCell ref="A69:I69"/>
    <mergeCell ref="A70:I70"/>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86" workbookViewId="0">
      <selection activeCell="L11" sqref="L11"/>
    </sheetView>
  </sheetViews>
  <sheetFormatPr defaultColWidth="9.1796875" defaultRowHeight="14" x14ac:dyDescent="0.3"/>
  <cols>
    <col min="1" max="1" width="43.1796875" style="47" customWidth="1"/>
    <col min="2" max="4" width="10.7265625" style="47" customWidth="1"/>
    <col min="5" max="5" width="11.7265625" style="47" customWidth="1"/>
    <col min="6" max="8" width="10.7265625" style="47" customWidth="1"/>
    <col min="9" max="9" width="9.26953125" style="47" bestFit="1" customWidth="1"/>
    <col min="10" max="10" width="9.1796875" style="47"/>
    <col min="11" max="11" width="12.453125" style="47" customWidth="1"/>
    <col min="12" max="16384" width="9.1796875" style="47"/>
  </cols>
  <sheetData>
    <row r="1" spans="1:13" ht="30.75" customHeight="1" x14ac:dyDescent="0.3">
      <c r="A1" s="85" t="s">
        <v>75</v>
      </c>
      <c r="B1" s="85"/>
      <c r="C1" s="85"/>
      <c r="D1" s="85"/>
      <c r="E1" s="85"/>
      <c r="F1" s="85"/>
      <c r="G1" s="85"/>
      <c r="H1" s="85"/>
      <c r="I1" s="85"/>
    </row>
    <row r="3" spans="1:13" ht="78" x14ac:dyDescent="0.3">
      <c r="A3" s="43" t="s">
        <v>76</v>
      </c>
      <c r="B3" s="43" t="s">
        <v>10</v>
      </c>
      <c r="C3" s="43" t="s">
        <v>11</v>
      </c>
      <c r="D3" s="43" t="s">
        <v>12</v>
      </c>
      <c r="E3" s="43" t="s">
        <v>77</v>
      </c>
      <c r="F3" s="43" t="s">
        <v>78</v>
      </c>
      <c r="G3" s="43" t="s">
        <v>79</v>
      </c>
      <c r="H3" s="43" t="s">
        <v>80</v>
      </c>
      <c r="I3" s="43" t="s">
        <v>81</v>
      </c>
      <c r="J3" s="8"/>
      <c r="K3" s="8"/>
      <c r="L3" s="8"/>
      <c r="M3" s="8"/>
    </row>
    <row r="4" spans="1:13" x14ac:dyDescent="0.3">
      <c r="A4" s="4" t="s">
        <v>82</v>
      </c>
      <c r="B4" s="88"/>
      <c r="C4" s="88"/>
      <c r="D4" s="88"/>
      <c r="E4" s="88"/>
      <c r="F4" s="88"/>
      <c r="G4" s="88"/>
      <c r="H4" s="88"/>
      <c r="I4" s="88"/>
      <c r="J4" s="8"/>
      <c r="K4" s="86" t="s">
        <v>20</v>
      </c>
      <c r="L4" s="87"/>
      <c r="M4" s="8"/>
    </row>
    <row r="5" spans="1:13" ht="15.5" x14ac:dyDescent="0.3">
      <c r="A5" s="4" t="s">
        <v>83</v>
      </c>
      <c r="B5" s="5">
        <v>1</v>
      </c>
      <c r="C5" s="5">
        <v>1</v>
      </c>
      <c r="D5" s="5">
        <f>B5*C5</f>
        <v>1</v>
      </c>
      <c r="E5" s="5">
        <f>'Table 1'!E21</f>
        <v>0</v>
      </c>
      <c r="F5" s="5">
        <f>D5*E5</f>
        <v>0</v>
      </c>
      <c r="G5" s="27">
        <f>F5*0.05</f>
        <v>0</v>
      </c>
      <c r="H5" s="5">
        <f>F5*0.1</f>
        <v>0</v>
      </c>
      <c r="I5" s="25">
        <f>F5*$L$6+G5*$L$5+H5*$L$7</f>
        <v>0</v>
      </c>
      <c r="J5" s="8"/>
      <c r="K5" s="48" t="s">
        <v>22</v>
      </c>
      <c r="L5" s="50">
        <v>76.91</v>
      </c>
      <c r="M5" s="8"/>
    </row>
    <row r="6" spans="1:13" ht="15.5" x14ac:dyDescent="0.3">
      <c r="A6" s="4" t="s">
        <v>84</v>
      </c>
      <c r="B6" s="5">
        <v>2</v>
      </c>
      <c r="C6" s="5">
        <v>1</v>
      </c>
      <c r="D6" s="5">
        <f t="shared" ref="D6:D8" si="0">B6*C6</f>
        <v>2</v>
      </c>
      <c r="E6" s="5">
        <f>'Table 1'!E22</f>
        <v>0</v>
      </c>
      <c r="F6" s="5">
        <f t="shared" ref="F6:F8" si="1">D6*E6</f>
        <v>0</v>
      </c>
      <c r="G6" s="27">
        <f t="shared" ref="G6:G8" si="2">F6*0.05</f>
        <v>0</v>
      </c>
      <c r="H6" s="5">
        <f t="shared" ref="H6:H8" si="3">F6*0.1</f>
        <v>0</v>
      </c>
      <c r="I6" s="25">
        <f>F6*$L$6+G6*$L$5+H6*$L$7</f>
        <v>0</v>
      </c>
      <c r="J6" s="8"/>
      <c r="K6" s="49" t="s">
        <v>24</v>
      </c>
      <c r="L6" s="50">
        <v>57.07</v>
      </c>
      <c r="M6" s="8"/>
    </row>
    <row r="7" spans="1:13" ht="15.5" x14ac:dyDescent="0.3">
      <c r="A7" s="4" t="s">
        <v>85</v>
      </c>
      <c r="B7" s="5">
        <v>2</v>
      </c>
      <c r="C7" s="5">
        <v>1</v>
      </c>
      <c r="D7" s="5">
        <f t="shared" si="0"/>
        <v>2</v>
      </c>
      <c r="E7" s="5">
        <f>'Table 1'!E23</f>
        <v>9</v>
      </c>
      <c r="F7" s="5">
        <f t="shared" si="1"/>
        <v>18</v>
      </c>
      <c r="G7" s="27">
        <f t="shared" si="2"/>
        <v>0.9</v>
      </c>
      <c r="H7" s="5">
        <f t="shared" si="3"/>
        <v>1.8</v>
      </c>
      <c r="I7" s="6">
        <f>F7*$L$6+G7*$L$5+H7*$L$7</f>
        <v>1152.0630000000001</v>
      </c>
      <c r="J7" s="8"/>
      <c r="K7" s="48" t="s">
        <v>26</v>
      </c>
      <c r="L7" s="50">
        <v>30.88</v>
      </c>
      <c r="M7" s="8"/>
    </row>
    <row r="8" spans="1:13" ht="15.5" x14ac:dyDescent="0.3">
      <c r="A8" s="4" t="s">
        <v>86</v>
      </c>
      <c r="B8" s="5">
        <v>2</v>
      </c>
      <c r="C8" s="5">
        <v>1</v>
      </c>
      <c r="D8" s="5">
        <f t="shared" si="0"/>
        <v>2</v>
      </c>
      <c r="E8" s="5">
        <f>'Table 1'!E24</f>
        <v>2</v>
      </c>
      <c r="F8" s="5">
        <f t="shared" si="1"/>
        <v>4</v>
      </c>
      <c r="G8" s="26">
        <f t="shared" si="2"/>
        <v>0.2</v>
      </c>
      <c r="H8" s="5">
        <f t="shared" si="3"/>
        <v>0.4</v>
      </c>
      <c r="I8" s="6">
        <f>F8*$L$6+G8*$L$5+H8*$L$7</f>
        <v>256.01400000000001</v>
      </c>
      <c r="J8" s="8"/>
    </row>
    <row r="9" spans="1:13" ht="15" x14ac:dyDescent="0.3">
      <c r="A9" s="42" t="s">
        <v>87</v>
      </c>
      <c r="B9" s="42"/>
      <c r="C9" s="42"/>
      <c r="D9" s="42"/>
      <c r="E9" s="42"/>
      <c r="F9" s="89">
        <f>SUM(F5:H8)</f>
        <v>25.299999999999997</v>
      </c>
      <c r="G9" s="89"/>
      <c r="H9" s="89"/>
      <c r="I9" s="7">
        <f>ROUND(SUM(I5:I8), -1)</f>
        <v>1410</v>
      </c>
      <c r="J9" s="8"/>
      <c r="K9" s="8"/>
      <c r="L9" s="8"/>
      <c r="M9" s="8"/>
    </row>
    <row r="10" spans="1:13" x14ac:dyDescent="0.3">
      <c r="A10" s="28"/>
      <c r="B10" s="28"/>
      <c r="C10" s="28"/>
      <c r="D10" s="28"/>
      <c r="E10" s="28"/>
      <c r="F10" s="29"/>
      <c r="G10" s="29"/>
      <c r="H10" s="29"/>
      <c r="I10" s="30"/>
      <c r="J10" s="8"/>
      <c r="K10" s="8"/>
      <c r="L10" s="8"/>
      <c r="M10" s="8"/>
    </row>
    <row r="11" spans="1:13" x14ac:dyDescent="0.3">
      <c r="A11" s="90" t="s">
        <v>64</v>
      </c>
      <c r="B11" s="90"/>
      <c r="C11" s="90"/>
      <c r="D11" s="90"/>
      <c r="E11" s="90"/>
      <c r="F11" s="90"/>
      <c r="G11" s="90"/>
      <c r="H11" s="90"/>
      <c r="I11" s="90"/>
      <c r="J11" s="8"/>
      <c r="K11" s="10"/>
      <c r="L11" s="8"/>
      <c r="M11" s="8"/>
    </row>
    <row r="12" spans="1:13" ht="57" customHeight="1" x14ac:dyDescent="0.3">
      <c r="A12" s="70" t="s">
        <v>120</v>
      </c>
      <c r="B12" s="70"/>
      <c r="C12" s="70"/>
      <c r="D12" s="70"/>
      <c r="E12" s="70"/>
      <c r="F12" s="70"/>
      <c r="G12" s="70"/>
      <c r="H12" s="70"/>
      <c r="I12" s="70"/>
      <c r="J12" s="8"/>
      <c r="K12" s="8"/>
      <c r="L12" s="8"/>
      <c r="M12" s="8"/>
    </row>
    <row r="13" spans="1:13" ht="15.5" x14ac:dyDescent="0.3">
      <c r="A13" s="79" t="s">
        <v>88</v>
      </c>
      <c r="B13" s="79"/>
      <c r="C13" s="79"/>
      <c r="D13" s="79"/>
      <c r="E13" s="79"/>
      <c r="F13" s="79"/>
      <c r="G13" s="79"/>
      <c r="H13" s="79"/>
      <c r="I13" s="79"/>
      <c r="J13" s="8"/>
      <c r="K13" s="8"/>
      <c r="L13" s="8"/>
      <c r="M13" s="8"/>
    </row>
    <row r="14" spans="1:13" ht="15.5" x14ac:dyDescent="0.3">
      <c r="A14" s="79" t="s">
        <v>89</v>
      </c>
      <c r="B14" s="79"/>
      <c r="C14" s="79"/>
      <c r="D14" s="79"/>
      <c r="E14" s="79"/>
      <c r="F14" s="79"/>
      <c r="G14" s="79"/>
      <c r="H14" s="79"/>
      <c r="I14" s="79"/>
      <c r="J14" s="8"/>
      <c r="K14" s="8"/>
      <c r="L14" s="8"/>
      <c r="M14" s="8"/>
    </row>
    <row r="15" spans="1:13" ht="15.5" x14ac:dyDescent="0.3">
      <c r="A15" s="79" t="s">
        <v>90</v>
      </c>
      <c r="B15" s="79"/>
      <c r="C15" s="79"/>
      <c r="D15" s="79"/>
      <c r="E15" s="79"/>
      <c r="F15" s="79"/>
      <c r="G15" s="79"/>
      <c r="H15" s="79"/>
      <c r="I15" s="79"/>
      <c r="J15" s="8"/>
      <c r="K15" s="8"/>
      <c r="L15" s="8"/>
      <c r="M15" s="8"/>
    </row>
    <row r="16" spans="1:13" ht="15.5" x14ac:dyDescent="0.3">
      <c r="A16" s="79" t="s">
        <v>91</v>
      </c>
      <c r="B16" s="79"/>
      <c r="C16" s="79"/>
      <c r="D16" s="79"/>
      <c r="E16" s="79"/>
      <c r="F16" s="79"/>
      <c r="G16" s="79"/>
      <c r="H16" s="79"/>
      <c r="I16" s="79"/>
      <c r="J16" s="8"/>
      <c r="K16" s="8"/>
      <c r="L16" s="8"/>
      <c r="M16" s="8"/>
    </row>
    <row r="17" spans="1:9" ht="15" customHeight="1" x14ac:dyDescent="0.3">
      <c r="A17" s="73" t="s">
        <v>92</v>
      </c>
      <c r="B17" s="73"/>
      <c r="C17" s="73"/>
      <c r="D17" s="73"/>
      <c r="E17" s="73"/>
      <c r="F17" s="73"/>
      <c r="G17" s="73"/>
      <c r="H17" s="73"/>
      <c r="I17" s="73"/>
    </row>
    <row r="18" spans="1:9" x14ac:dyDescent="0.3">
      <c r="A18" s="84"/>
      <c r="B18" s="84"/>
      <c r="C18" s="84"/>
      <c r="D18" s="84"/>
      <c r="E18" s="84"/>
      <c r="F18" s="84"/>
      <c r="G18" s="84"/>
      <c r="H18" s="84"/>
      <c r="I18" s="84"/>
    </row>
    <row r="19" spans="1:9" ht="15.65" customHeight="1" x14ac:dyDescent="0.3">
      <c r="A19" s="70"/>
      <c r="B19" s="70"/>
      <c r="C19" s="70"/>
      <c r="D19" s="70"/>
      <c r="E19" s="70"/>
      <c r="F19" s="70"/>
      <c r="G19" s="70"/>
      <c r="H19" s="70"/>
      <c r="I19" s="70"/>
    </row>
    <row r="20" spans="1:9" ht="14.15" customHeight="1" x14ac:dyDescent="0.3">
      <c r="A20" s="70"/>
      <c r="B20" s="70"/>
      <c r="C20" s="70"/>
      <c r="D20" s="70"/>
      <c r="E20" s="70"/>
      <c r="F20" s="70"/>
      <c r="G20" s="70"/>
      <c r="H20" s="70"/>
      <c r="I20" s="70"/>
    </row>
    <row r="21" spans="1:9" ht="15.65" customHeight="1" x14ac:dyDescent="0.3">
      <c r="A21" s="70"/>
      <c r="B21" s="70"/>
      <c r="C21" s="70"/>
      <c r="D21" s="70"/>
      <c r="E21" s="70"/>
      <c r="F21" s="70"/>
      <c r="G21" s="70"/>
      <c r="H21" s="70"/>
      <c r="I21" s="70"/>
    </row>
    <row r="22" spans="1:9" ht="15.65" customHeight="1" x14ac:dyDescent="0.3">
      <c r="A22" s="70"/>
      <c r="B22" s="70"/>
      <c r="C22" s="70"/>
      <c r="D22" s="70"/>
      <c r="E22" s="70"/>
      <c r="F22" s="70"/>
      <c r="G22" s="70"/>
      <c r="H22" s="70"/>
      <c r="I22" s="70"/>
    </row>
    <row r="23" spans="1:9" ht="15.65" customHeight="1" x14ac:dyDescent="0.3">
      <c r="A23" s="70"/>
      <c r="B23" s="70"/>
      <c r="C23" s="70"/>
      <c r="D23" s="70"/>
      <c r="E23" s="70"/>
      <c r="F23" s="70"/>
      <c r="G23" s="70"/>
      <c r="H23" s="70"/>
      <c r="I23" s="70"/>
    </row>
    <row r="24" spans="1:9" ht="15.65" customHeight="1" x14ac:dyDescent="0.3">
      <c r="A24" s="70"/>
      <c r="B24" s="70"/>
      <c r="C24" s="70"/>
      <c r="D24" s="70"/>
      <c r="E24" s="70"/>
      <c r="F24" s="70"/>
      <c r="G24" s="70"/>
      <c r="H24" s="70"/>
      <c r="I24" s="70"/>
    </row>
    <row r="25" spans="1:9" ht="15.65" customHeight="1" x14ac:dyDescent="0.3">
      <c r="A25" s="70"/>
      <c r="B25" s="70"/>
      <c r="C25" s="70"/>
      <c r="D25" s="70"/>
      <c r="E25" s="70"/>
      <c r="F25" s="70"/>
      <c r="G25" s="70"/>
      <c r="H25" s="70"/>
      <c r="I25" s="70"/>
    </row>
    <row r="26" spans="1:9" ht="15.65" customHeight="1" x14ac:dyDescent="0.3">
      <c r="A26" s="70"/>
      <c r="B26" s="70"/>
      <c r="C26" s="70"/>
      <c r="D26" s="70"/>
      <c r="E26" s="70"/>
      <c r="F26" s="70"/>
      <c r="G26" s="70"/>
      <c r="H26" s="70"/>
      <c r="I26" s="70"/>
    </row>
    <row r="27" spans="1:9" ht="15.65" customHeight="1" x14ac:dyDescent="0.3">
      <c r="A27" s="70"/>
      <c r="B27" s="70"/>
      <c r="C27" s="70"/>
      <c r="D27" s="70"/>
      <c r="E27" s="70"/>
      <c r="F27" s="70"/>
      <c r="G27" s="70"/>
      <c r="H27" s="70"/>
      <c r="I27" s="70"/>
    </row>
  </sheetData>
  <mergeCells count="21">
    <mergeCell ref="A18:I18"/>
    <mergeCell ref="A17:I17"/>
    <mergeCell ref="A1:I1"/>
    <mergeCell ref="K4:L4"/>
    <mergeCell ref="A13:I13"/>
    <mergeCell ref="A14:I14"/>
    <mergeCell ref="A15:I15"/>
    <mergeCell ref="A16:I16"/>
    <mergeCell ref="B4:I4"/>
    <mergeCell ref="F9:H9"/>
    <mergeCell ref="A12:I12"/>
    <mergeCell ref="A11:I11"/>
    <mergeCell ref="A24:I24"/>
    <mergeCell ref="A25:I25"/>
    <mergeCell ref="A26:I26"/>
    <mergeCell ref="A27:I27"/>
    <mergeCell ref="A19:I19"/>
    <mergeCell ref="A20:I20"/>
    <mergeCell ref="A21:I21"/>
    <mergeCell ref="A22:I22"/>
    <mergeCell ref="A23:I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4836A-E244-47F0-BF17-3422FA789282}">
  <dimension ref="A1:L4"/>
  <sheetViews>
    <sheetView workbookViewId="0">
      <selection activeCell="E13" sqref="E13"/>
    </sheetView>
  </sheetViews>
  <sheetFormatPr defaultRowHeight="14.5" x14ac:dyDescent="0.35"/>
  <sheetData>
    <row r="1" spans="1:12" ht="15" x14ac:dyDescent="0.35">
      <c r="A1" s="92" t="s">
        <v>119</v>
      </c>
      <c r="B1" s="92"/>
      <c r="C1" s="92"/>
      <c r="D1" s="92"/>
      <c r="E1" s="92"/>
      <c r="F1" s="92"/>
      <c r="G1" s="92"/>
      <c r="H1" s="92"/>
      <c r="I1" s="92"/>
      <c r="J1" s="92"/>
      <c r="K1" s="68"/>
      <c r="L1" s="68"/>
    </row>
    <row r="2" spans="1:12" ht="15.5" x14ac:dyDescent="0.35">
      <c r="A2" s="58"/>
    </row>
    <row r="3" spans="1:12" ht="15.65" customHeight="1" x14ac:dyDescent="0.35">
      <c r="A3" s="91" t="s">
        <v>108</v>
      </c>
      <c r="B3" s="91"/>
      <c r="C3" s="91"/>
      <c r="D3" s="91"/>
      <c r="E3" s="91"/>
      <c r="F3" s="91"/>
      <c r="G3" s="91"/>
      <c r="H3" s="91"/>
      <c r="I3" s="91"/>
      <c r="J3" s="91"/>
    </row>
    <row r="4" spans="1:12" ht="32.25" customHeight="1" x14ac:dyDescent="0.35">
      <c r="A4" s="91"/>
      <c r="B4" s="91"/>
      <c r="C4" s="91"/>
      <c r="D4" s="91"/>
      <c r="E4" s="91"/>
      <c r="F4" s="91"/>
      <c r="G4" s="91"/>
      <c r="H4" s="91"/>
      <c r="I4" s="91"/>
      <c r="J4" s="91"/>
    </row>
  </sheetData>
  <mergeCells count="2">
    <mergeCell ref="A3:J4"/>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0830-E72B-4D2C-B749-9AA04785941D}">
  <dimension ref="A1:E8"/>
  <sheetViews>
    <sheetView workbookViewId="0">
      <selection activeCell="M10" sqref="M10"/>
    </sheetView>
  </sheetViews>
  <sheetFormatPr defaultRowHeight="14.5" x14ac:dyDescent="0.35"/>
  <cols>
    <col min="1" max="1" width="17.81640625" customWidth="1"/>
    <col min="2" max="2" width="14.453125" customWidth="1"/>
    <col min="3" max="3" width="13.26953125" customWidth="1"/>
    <col min="4" max="4" width="15.26953125" customWidth="1"/>
    <col min="5" max="5" width="18.7265625" customWidth="1"/>
  </cols>
  <sheetData>
    <row r="1" spans="1:5" ht="15" customHeight="1" x14ac:dyDescent="0.35">
      <c r="A1" s="93" t="s">
        <v>109</v>
      </c>
      <c r="B1" s="93"/>
      <c r="C1" s="93"/>
      <c r="D1" s="93"/>
      <c r="E1" s="93"/>
    </row>
    <row r="2" spans="1:5" x14ac:dyDescent="0.35">
      <c r="A2" s="19" t="s">
        <v>96</v>
      </c>
      <c r="B2" s="19" t="s">
        <v>97</v>
      </c>
      <c r="C2" s="19" t="s">
        <v>98</v>
      </c>
      <c r="D2" s="19" t="s">
        <v>99</v>
      </c>
      <c r="E2" s="19" t="s">
        <v>100</v>
      </c>
    </row>
    <row r="3" spans="1:5" ht="73.5" customHeight="1" x14ac:dyDescent="0.35">
      <c r="A3" s="66" t="s">
        <v>110</v>
      </c>
      <c r="B3" s="66" t="s">
        <v>2</v>
      </c>
      <c r="C3" s="66" t="s">
        <v>111</v>
      </c>
      <c r="D3" s="66" t="s">
        <v>112</v>
      </c>
      <c r="E3" s="66" t="s">
        <v>113</v>
      </c>
    </row>
    <row r="4" spans="1:5" ht="34.5" customHeight="1" x14ac:dyDescent="0.35">
      <c r="A4" s="21" t="s">
        <v>114</v>
      </c>
      <c r="B4" s="20">
        <f>'Table 1'!E21</f>
        <v>0</v>
      </c>
      <c r="C4" s="20">
        <v>1</v>
      </c>
      <c r="D4" s="20">
        <v>0</v>
      </c>
      <c r="E4" s="20">
        <f>B4*C4+D4</f>
        <v>0</v>
      </c>
    </row>
    <row r="5" spans="1:5" ht="35.5" customHeight="1" x14ac:dyDescent="0.35">
      <c r="A5" s="21" t="s">
        <v>115</v>
      </c>
      <c r="B5" s="20">
        <f>'Table 1'!E22</f>
        <v>0</v>
      </c>
      <c r="C5" s="20">
        <v>1</v>
      </c>
      <c r="D5" s="20">
        <v>0</v>
      </c>
      <c r="E5" s="20">
        <f t="shared" ref="E5:E7" si="0">B5*C5+D5</f>
        <v>0</v>
      </c>
    </row>
    <row r="6" spans="1:5" ht="35.5" customHeight="1" x14ac:dyDescent="0.35">
      <c r="A6" s="21" t="s">
        <v>116</v>
      </c>
      <c r="B6" s="20">
        <f>'Table 1'!E23</f>
        <v>9</v>
      </c>
      <c r="C6" s="20">
        <v>1</v>
      </c>
      <c r="D6" s="20">
        <v>0</v>
      </c>
      <c r="E6" s="20">
        <f t="shared" si="0"/>
        <v>9</v>
      </c>
    </row>
    <row r="7" spans="1:5" ht="32.15" customHeight="1" x14ac:dyDescent="0.35">
      <c r="A7" s="21" t="s">
        <v>117</v>
      </c>
      <c r="B7" s="20">
        <f>'Table 1'!E24</f>
        <v>2</v>
      </c>
      <c r="C7" s="20">
        <v>1</v>
      </c>
      <c r="D7" s="20">
        <v>0</v>
      </c>
      <c r="E7" s="20">
        <f t="shared" si="0"/>
        <v>2</v>
      </c>
    </row>
    <row r="8" spans="1:5" x14ac:dyDescent="0.35">
      <c r="A8" s="22" t="s">
        <v>118</v>
      </c>
      <c r="B8" s="20"/>
      <c r="C8" s="20"/>
      <c r="D8" s="20"/>
      <c r="E8" s="23">
        <f>SUM(E4:E7)</f>
        <v>11</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0DB3C-9A28-41EB-851E-897A358CA442}">
  <dimension ref="A1:F9"/>
  <sheetViews>
    <sheetView workbookViewId="0">
      <selection activeCell="F5" sqref="F5"/>
    </sheetView>
  </sheetViews>
  <sheetFormatPr defaultRowHeight="14.5" x14ac:dyDescent="0.35"/>
  <cols>
    <col min="1" max="1" width="28.54296875" customWidth="1"/>
    <col min="2" max="2" width="13.81640625" customWidth="1"/>
    <col min="3" max="3" width="14.7265625" customWidth="1"/>
    <col min="4" max="4" width="18.1796875" customWidth="1"/>
    <col min="5" max="5" width="15" customWidth="1"/>
    <col min="6" max="6" width="13" customWidth="1"/>
  </cols>
  <sheetData>
    <row r="1" spans="1:6" ht="15" customHeight="1" x14ac:dyDescent="0.35">
      <c r="A1" s="94" t="s">
        <v>2</v>
      </c>
      <c r="B1" s="94"/>
      <c r="C1" s="94"/>
      <c r="D1" s="94"/>
      <c r="E1" s="94"/>
      <c r="F1" s="94"/>
    </row>
    <row r="2" spans="1:6" ht="42.65" customHeight="1" x14ac:dyDescent="0.35">
      <c r="A2" s="53"/>
      <c r="B2" s="95" t="s">
        <v>93</v>
      </c>
      <c r="C2" s="95"/>
      <c r="D2" s="54" t="s">
        <v>94</v>
      </c>
      <c r="E2" s="96"/>
      <c r="F2" s="96"/>
    </row>
    <row r="3" spans="1:6" x14ac:dyDescent="0.35">
      <c r="A3" s="97" t="s">
        <v>95</v>
      </c>
      <c r="B3" s="55" t="s">
        <v>96</v>
      </c>
      <c r="C3" s="55" t="s">
        <v>97</v>
      </c>
      <c r="D3" s="55" t="s">
        <v>98</v>
      </c>
      <c r="E3" s="55" t="s">
        <v>99</v>
      </c>
      <c r="F3" s="55" t="s">
        <v>100</v>
      </c>
    </row>
    <row r="4" spans="1:6" ht="71.5" customHeight="1" x14ac:dyDescent="0.35">
      <c r="A4" s="97"/>
      <c r="B4" s="56" t="s">
        <v>101</v>
      </c>
      <c r="C4" s="56" t="s">
        <v>102</v>
      </c>
      <c r="D4" s="56" t="s">
        <v>103</v>
      </c>
      <c r="E4" s="56" t="s">
        <v>104</v>
      </c>
      <c r="F4" s="56" t="s">
        <v>105</v>
      </c>
    </row>
    <row r="5" spans="1:6" x14ac:dyDescent="0.35">
      <c r="A5" s="57">
        <v>1</v>
      </c>
      <c r="B5" s="57">
        <v>0</v>
      </c>
      <c r="C5" s="57">
        <v>9</v>
      </c>
      <c r="D5" s="57">
        <v>0</v>
      </c>
      <c r="E5" s="57">
        <v>0</v>
      </c>
      <c r="F5" s="57">
        <f>B5+C5+D5-E5</f>
        <v>9</v>
      </c>
    </row>
    <row r="6" spans="1:6" x14ac:dyDescent="0.35">
      <c r="A6" s="57">
        <v>2</v>
      </c>
      <c r="B6" s="57">
        <v>0</v>
      </c>
      <c r="C6" s="57">
        <v>9</v>
      </c>
      <c r="D6" s="57">
        <v>0</v>
      </c>
      <c r="E6" s="57">
        <v>0</v>
      </c>
      <c r="F6" s="57">
        <f t="shared" ref="F6:F7" si="0">B6+C6+D6-E6</f>
        <v>9</v>
      </c>
    </row>
    <row r="7" spans="1:6" x14ac:dyDescent="0.35">
      <c r="A7" s="57">
        <v>3</v>
      </c>
      <c r="B7" s="57">
        <v>0</v>
      </c>
      <c r="C7" s="57">
        <v>9</v>
      </c>
      <c r="D7" s="57">
        <v>0</v>
      </c>
      <c r="E7" s="57">
        <v>0</v>
      </c>
      <c r="F7" s="57">
        <f t="shared" si="0"/>
        <v>9</v>
      </c>
    </row>
    <row r="8" spans="1:6" x14ac:dyDescent="0.35">
      <c r="A8" s="59" t="s">
        <v>106</v>
      </c>
      <c r="B8" s="59">
        <f>AVERAGE(B5:B7)</f>
        <v>0</v>
      </c>
      <c r="C8" s="59">
        <f>AVERAGE(C5:C7)</f>
        <v>9</v>
      </c>
      <c r="D8" s="59">
        <f t="shared" ref="D8:F8" si="1">AVERAGE(D5:D7)</f>
        <v>0</v>
      </c>
      <c r="E8" s="59">
        <f t="shared" si="1"/>
        <v>0</v>
      </c>
      <c r="F8" s="59">
        <f t="shared" si="1"/>
        <v>9</v>
      </c>
    </row>
    <row r="9" spans="1:6" ht="18.5" x14ac:dyDescent="0.35">
      <c r="A9" s="52" t="s">
        <v>107</v>
      </c>
    </row>
  </sheetData>
  <mergeCells count="4">
    <mergeCell ref="A1:F1"/>
    <mergeCell ref="B2:C2"/>
    <mergeCell ref="E2:F2"/>
    <mergeCell ref="A3:A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2024-10-22T18:31:52+00:00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063141-3AC5-488E-9E7E-B651AA2DF31F}">
  <ds:schemaRefs>
    <ds:schemaRef ds:uri="http://purl.org/dc/dcmitype/"/>
    <ds:schemaRef ds:uri="http://www.w3.org/XML/1998/namespace"/>
    <ds:schemaRef ds:uri="4d6aed1e-57d3-46e3-9aba-f706adbce63b"/>
    <ds:schemaRef ds:uri="http://purl.org/dc/terms/"/>
    <ds:schemaRef ds:uri="1891fcec-84c2-4840-9468-b51a784ab0d1"/>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4ffa91fb-a0ff-4ac5-b2db-65c790d184a4"/>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AA9A1B4E-A28B-402C-94FC-1C27A4101C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C9E970-3ACE-4A25-B741-88F8C9BC6340}">
  <ds:schemaRefs>
    <ds:schemaRef ds:uri="Microsoft.SharePoint.Taxonomy.ContentTypeSync"/>
  </ds:schemaRefs>
</ds:datastoreItem>
</file>

<file path=customXml/itemProps4.xml><?xml version="1.0" encoding="utf-8"?>
<ds:datastoreItem xmlns:ds="http://schemas.openxmlformats.org/officeDocument/2006/customXml" ds:itemID="{CE0F0734-1EDF-4E0F-8462-7B34B3C995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AHou</dc:creator>
  <cp:keywords/>
  <dc:description/>
  <cp:lastModifiedBy>Salahuddin, Diane</cp:lastModifiedBy>
  <cp:revision/>
  <dcterms:created xsi:type="dcterms:W3CDTF">2014-12-10T21:19:19Z</dcterms:created>
  <dcterms:modified xsi:type="dcterms:W3CDTF">2025-02-12T00:06:03Z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ies>
</file>