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adyam_negasi_usda_gov/Documents/Documents/02-PRA and Common Forms/0575-0042 Planning and Performing Construction/"/>
    </mc:Choice>
  </mc:AlternateContent>
  <xr:revisionPtr revIDLastSave="0" documentId="8_{D63E6275-1AE8-42C7-A8CC-6F1E2D09EA91}" xr6:coauthVersionLast="47" xr6:coauthVersionMax="47" xr10:uidLastSave="{00000000-0000-0000-0000-000000000000}"/>
  <bookViews>
    <workbookView xWindow="4110" yWindow="1110" windowWidth="20280" windowHeight="13005" xr2:uid="{00000000-000D-0000-FFFF-FFFF00000000}"/>
  </bookViews>
  <sheets>
    <sheet name="Burden" sheetId="5" r:id="rId1"/>
    <sheet name="Federal Cost" sheetId="4" r:id="rId2"/>
    <sheet name="Current Sheet" sheetId="1" r:id="rId3"/>
    <sheet name="Sheet3" sheetId="3" r:id="rId4"/>
    <sheet name="Old" sheetId="2" r:id="rId5"/>
  </sheets>
  <definedNames>
    <definedName name="_xlnm.Print_Area" localSheetId="2">'Current Sheet'!$A$1:$K$25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5" l="1"/>
  <c r="H19" i="5"/>
  <c r="F19" i="5"/>
  <c r="H8" i="5"/>
  <c r="D21" i="5"/>
  <c r="F17" i="5"/>
  <c r="H17" i="5" s="1"/>
  <c r="J17" i="5" s="1"/>
  <c r="J16" i="5"/>
  <c r="F15" i="5"/>
  <c r="H15" i="5" s="1"/>
  <c r="J15" i="5" s="1"/>
  <c r="F14" i="5"/>
  <c r="H14" i="5" s="1"/>
  <c r="J14" i="5" s="1"/>
  <c r="F13" i="5"/>
  <c r="F9" i="5"/>
  <c r="H9" i="5" s="1"/>
  <c r="J9" i="5" s="1"/>
  <c r="F22" i="5" l="1"/>
  <c r="H13" i="5"/>
  <c r="H23" i="5" l="1"/>
  <c r="H25" i="5" s="1"/>
  <c r="J13" i="5"/>
  <c r="J19" i="5" l="1"/>
  <c r="J24" i="5" s="1"/>
  <c r="E6" i="4"/>
  <c r="F4" i="4"/>
  <c r="F3" i="4"/>
  <c r="F2" i="4"/>
  <c r="F6" i="4" s="1"/>
  <c r="D25" i="1"/>
  <c r="F16" i="1"/>
  <c r="C8" i="3"/>
  <c r="C5" i="3"/>
  <c r="F25" i="2" l="1"/>
  <c r="H23" i="2"/>
  <c r="F23" i="2"/>
  <c r="H21" i="2"/>
  <c r="F21" i="2"/>
  <c r="H20" i="2"/>
  <c r="F20" i="2"/>
  <c r="F19" i="2"/>
  <c r="H19" i="2" s="1"/>
  <c r="F16" i="2"/>
  <c r="H16" i="2" s="1"/>
  <c r="H25" i="2" s="1"/>
  <c r="F21" i="1" l="1"/>
  <c r="H21" i="1" s="1"/>
  <c r="F20" i="1"/>
  <c r="H20" i="1" s="1"/>
  <c r="F19" i="1"/>
  <c r="H19" i="1" s="1"/>
  <c r="F23" i="1" l="1"/>
  <c r="H23" i="1" l="1"/>
  <c r="F25" i="1"/>
  <c r="H16" i="1" l="1"/>
  <c r="H25" i="1" s="1"/>
</calcChain>
</file>

<file path=xl/sharedStrings.xml><?xml version="1.0" encoding="utf-8"?>
<sst xmlns="http://schemas.openxmlformats.org/spreadsheetml/2006/main" count="266" uniqueCount="131">
  <si>
    <t xml:space="preserve">                                                                    USDA - RUS</t>
  </si>
  <si>
    <t xml:space="preserve"> </t>
  </si>
  <si>
    <t>OMB  No.</t>
  </si>
  <si>
    <t>7 CFR Part 1738, Broadband Access</t>
  </si>
  <si>
    <t>0572-0154</t>
  </si>
  <si>
    <t xml:space="preserve">      SUMMARY  OF  INFORMATION  COLLECTION</t>
  </si>
  <si>
    <t>Date  Prepared</t>
  </si>
  <si>
    <t xml:space="preserve"> INSTRUCTIONS:</t>
  </si>
  <si>
    <t xml:space="preserve"> Use this form when a single information collection document involves multiple reporting and recordkeeping requirements.</t>
  </si>
  <si>
    <t>&gt;</t>
  </si>
  <si>
    <t>(f)  TOTAL</t>
  </si>
  <si>
    <t>(h)  TOTAL</t>
  </si>
  <si>
    <t>(k)  TOTAL</t>
  </si>
  <si>
    <t xml:space="preserve">                   </t>
  </si>
  <si>
    <t>-</t>
  </si>
  <si>
    <t>= (e)  Average</t>
  </si>
  <si>
    <t>= (g)  Average</t>
  </si>
  <si>
    <t>= (j) Average</t>
  </si>
  <si>
    <t xml:space="preserve"> 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</si>
  <si>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</si>
  <si>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</si>
  <si>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</si>
  <si>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</si>
  <si>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</si>
  <si>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</si>
  <si>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</si>
  <si>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</si>
  <si>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</si>
  <si>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</si>
  <si>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</si>
  <si>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</si>
  <si>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</si>
  <si>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</si>
  <si>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</si>
  <si>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</si>
  <si>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</si>
  <si>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</si>
  <si>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</si>
  <si>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</si>
  <si>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</si>
  <si>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</si>
  <si>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</si>
  <si>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</si>
  <si>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</si>
  <si>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</si>
  <si>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</si>
  <si>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</si>
  <si>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</si>
  <si>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</si>
  <si>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</si>
  <si>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</si>
  <si>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</si>
  <si>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</si>
  <si>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</si>
  <si>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</si>
  <si>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</si>
  <si>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</si>
  <si>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</si>
  <si>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</si>
  <si>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</si>
  <si>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</si>
  <si>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1738</t>
  </si>
  <si>
    <t>Pre-Loan data collected and RDApply submission                                                   (Including Guide RUS Bulletin and uploaded documentation)</t>
  </si>
  <si>
    <t>RDApply &amp; 1738-I</t>
  </si>
  <si>
    <t xml:space="preserve">  </t>
  </si>
  <si>
    <t>Public Notice Filing responses:</t>
  </si>
  <si>
    <t>Broadband</t>
  </si>
  <si>
    <t>Telecom Infrastructure (remaining burden covered under 0572-0079)</t>
  </si>
  <si>
    <t>Community Connect (remaining burden covered under 0572-0127)</t>
  </si>
  <si>
    <t>Preparation of Loan Documents</t>
  </si>
  <si>
    <t>TOTALS</t>
  </si>
  <si>
    <t xml:space="preserve">Job title </t>
  </si>
  <si>
    <t xml:space="preserve">Wage Category </t>
  </si>
  <si>
    <t>Wages</t>
  </si>
  <si>
    <t>Hours</t>
  </si>
  <si>
    <t>Cost of Burden</t>
  </si>
  <si>
    <t xml:space="preserve">National Office Loan Specialist </t>
  </si>
  <si>
    <t>GS 13, Step 5</t>
  </si>
  <si>
    <t>National Office Branch Chief or Attorney</t>
  </si>
  <si>
    <t>GS 14, Step 1</t>
  </si>
  <si>
    <t xml:space="preserve">National Office Administrative Assistant </t>
  </si>
  <si>
    <t>GS 7, Step 1</t>
  </si>
  <si>
    <t>Totals</t>
  </si>
  <si>
    <t xml:space="preserve">Collection Number </t>
  </si>
  <si>
    <t>Expiration Date</t>
  </si>
  <si>
    <t>Formula Check for Information Collections</t>
  </si>
  <si>
    <t>A = Respondents (given)</t>
  </si>
  <si>
    <t>c ÷ b = a</t>
  </si>
  <si>
    <t>B = Responses Per Respondent (?)</t>
  </si>
  <si>
    <t>c ÷ a = b</t>
  </si>
  <si>
    <t>C = Annual Responses (given)</t>
  </si>
  <si>
    <t>a x b = c</t>
  </si>
  <si>
    <t>D = Total Burden (given)</t>
  </si>
  <si>
    <t>c x (.xxxx) = d</t>
  </si>
  <si>
    <t>Estimate of Burden</t>
  </si>
  <si>
    <t>d ÷ c = (.xxxx)</t>
  </si>
  <si>
    <t>Telecon Infrastructure (remaining burden covered under 0572-0079)</t>
  </si>
  <si>
    <t>Community Connect (remianing burden covered under 0572-0127)</t>
  </si>
  <si>
    <t>Section of Regulations</t>
  </si>
  <si>
    <t>Title</t>
  </si>
  <si>
    <t>Form No. (if any)</t>
  </si>
  <si>
    <t>Estimated
No. of
Respondents</t>
  </si>
  <si>
    <t>Reports
Filed
Annually</t>
  </si>
  <si>
    <t>Total
Annual
Reponses
(D) X (E)</t>
  </si>
  <si>
    <t>Estimated
No. of
Man Hours
per
Reponse</t>
  </si>
  <si>
    <t>Estimated
Total Man
Hours
(F) X (G)</t>
  </si>
  <si>
    <t>Wage Class*
$/hr</t>
  </si>
  <si>
    <t>Total Cost
to the
Public
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</si>
  <si>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</si>
  <si>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</si>
  <si>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</si>
  <si>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</si>
  <si>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</si>
  <si>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</si>
  <si>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</si>
  <si>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</si>
  <si>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</si>
  <si>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</si>
  <si>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GRAND TOTAL FOR THIS COLLECTION:</t>
  </si>
  <si>
    <t>Respondents</t>
  </si>
  <si>
    <t>Total Estimated Annual Responses</t>
  </si>
  <si>
    <t>Total Estimated Annual Burden Hours</t>
  </si>
  <si>
    <t>Total Annual Burden Cost</t>
  </si>
  <si>
    <t>Total Estimated Burden Hours per Response</t>
  </si>
  <si>
    <t>USDA Rural Utilities Service</t>
  </si>
  <si>
    <t>OMB No. 0572-0154</t>
  </si>
  <si>
    <t>2024 - 7 CFR part 1738, Rural Broadband Access Loan and Loan Guarantee Program</t>
  </si>
  <si>
    <t>Pre-Loan data collected and online submission                                                   (Including Guide RUS Bulletin and uploaded documentation)</t>
  </si>
  <si>
    <t>Sams Registration and Maintenance</t>
  </si>
  <si>
    <t>SAM.gov</t>
  </si>
  <si>
    <t>Online Application System &amp; 1738-I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</si>
</sst>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  <numFmt numFmtId="167" formatCode="0.000"/>
  </numFmts>
  <fonts count="34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sz val="11"/>
      <name val="Times New Roman"/>
      <family val="1"/>
    </font>
    <font>
      <sz val="10"/>
      <name val="TMSRMN"/>
    </font>
    <font>
      <sz val="1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TMSRMN"/>
    </font>
    <font>
      <b/>
      <sz val="12"/>
      <color indexed="8"/>
      <name val="TMSRMN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37" fontId="2" fillId="0" borderId="1" xfId="0" applyNumberFormat="1" applyFont="1" applyBorder="1"/>
    <xf numFmtId="37" fontId="2" fillId="0" borderId="2" xfId="0" applyNumberFormat="1" applyFont="1" applyBorder="1"/>
    <xf numFmtId="37" fontId="3" fillId="0" borderId="3" xfId="0" applyNumberFormat="1" applyFont="1" applyBorder="1"/>
    <xf numFmtId="37" fontId="4" fillId="0" borderId="2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37" fontId="4" fillId="0" borderId="0" xfId="0" applyNumberFormat="1" applyFont="1"/>
    <xf numFmtId="37" fontId="3" fillId="0" borderId="6" xfId="0" applyNumberFormat="1" applyFont="1" applyBorder="1"/>
    <xf numFmtId="37" fontId="6" fillId="0" borderId="7" xfId="0" applyNumberFormat="1" applyFont="1" applyBorder="1"/>
    <xf numFmtId="37" fontId="4" fillId="0" borderId="8" xfId="0" applyNumberFormat="1" applyFont="1" applyBorder="1"/>
    <xf numFmtId="37" fontId="7" fillId="0" borderId="5" xfId="0" applyNumberFormat="1" applyFont="1" applyBorder="1"/>
    <xf numFmtId="164" fontId="3" fillId="0" borderId="9" xfId="0" applyNumberFormat="1" applyFont="1" applyBorder="1"/>
    <xf numFmtId="164" fontId="4" fillId="0" borderId="0" xfId="0" applyNumberFormat="1" applyFont="1"/>
    <xf numFmtId="164" fontId="4" fillId="0" borderId="10" xfId="0" applyNumberFormat="1" applyFont="1" applyBorder="1"/>
    <xf numFmtId="37" fontId="4" fillId="0" borderId="11" xfId="0" applyNumberFormat="1" applyFont="1" applyBorder="1"/>
    <xf numFmtId="37" fontId="4" fillId="0" borderId="7" xfId="0" applyNumberFormat="1" applyFont="1" applyBorder="1"/>
    <xf numFmtId="37" fontId="8" fillId="0" borderId="7" xfId="0" applyNumberFormat="1" applyFont="1" applyBorder="1"/>
    <xf numFmtId="37" fontId="5" fillId="0" borderId="6" xfId="0" applyNumberFormat="1" applyFont="1" applyBorder="1"/>
    <xf numFmtId="164" fontId="3" fillId="0" borderId="6" xfId="0" applyNumberFormat="1" applyFont="1" applyBorder="1"/>
    <xf numFmtId="164" fontId="4" fillId="0" borderId="8" xfId="0" applyNumberFormat="1" applyFont="1" applyBorder="1"/>
    <xf numFmtId="0" fontId="9" fillId="0" borderId="13" xfId="0" applyFont="1" applyBorder="1" applyAlignment="1">
      <alignment horizontal="center"/>
    </xf>
    <xf numFmtId="37" fontId="7" fillId="0" borderId="3" xfId="0" applyNumberFormat="1" applyFont="1" applyBorder="1" applyAlignment="1">
      <alignment horizontal="left"/>
    </xf>
    <xf numFmtId="37" fontId="9" fillId="0" borderId="13" xfId="0" applyNumberFormat="1" applyFont="1" applyBorder="1" applyAlignment="1">
      <alignment horizontal="center"/>
    </xf>
    <xf numFmtId="37" fontId="9" fillId="2" borderId="13" xfId="0" applyNumberFormat="1" applyFont="1" applyFill="1" applyBorder="1" applyAlignment="1">
      <alignment horizontal="right"/>
    </xf>
    <xf numFmtId="37" fontId="9" fillId="2" borderId="14" xfId="0" applyNumberFormat="1" applyFont="1" applyFill="1" applyBorder="1" applyAlignment="1">
      <alignment horizontal="right"/>
    </xf>
    <xf numFmtId="37" fontId="9" fillId="2" borderId="10" xfId="0" applyNumberFormat="1" applyFont="1" applyFill="1" applyBorder="1" applyAlignment="1">
      <alignment horizontal="right"/>
    </xf>
    <xf numFmtId="37" fontId="9" fillId="2" borderId="13" xfId="0" applyNumberFormat="1" applyFont="1" applyFill="1" applyBorder="1"/>
    <xf numFmtId="37" fontId="9" fillId="2" borderId="14" xfId="0" applyNumberFormat="1" applyFont="1" applyFill="1" applyBorder="1"/>
    <xf numFmtId="37" fontId="9" fillId="2" borderId="10" xfId="0" applyNumberFormat="1" applyFont="1" applyFill="1" applyBorder="1"/>
    <xf numFmtId="37" fontId="14" fillId="0" borderId="19" xfId="0" applyNumberFormat="1" applyFont="1" applyBorder="1" applyAlignment="1">
      <alignment horizontal="center"/>
    </xf>
    <xf numFmtId="37" fontId="9" fillId="2" borderId="21" xfId="0" applyNumberFormat="1" applyFont="1" applyFill="1" applyBorder="1"/>
    <xf numFmtId="37" fontId="9" fillId="2" borderId="20" xfId="0" applyNumberFormat="1" applyFont="1" applyFill="1" applyBorder="1"/>
    <xf numFmtId="37" fontId="9" fillId="2" borderId="22" xfId="0" applyNumberFormat="1" applyFont="1" applyFill="1" applyBorder="1"/>
    <xf numFmtId="37" fontId="14" fillId="0" borderId="2" xfId="0" applyNumberFormat="1" applyFont="1" applyBorder="1" applyAlignment="1">
      <alignment horizontal="center"/>
    </xf>
    <xf numFmtId="37" fontId="9" fillId="0" borderId="2" xfId="0" applyNumberFormat="1" applyFont="1" applyBorder="1"/>
    <xf numFmtId="37" fontId="14" fillId="3" borderId="0" xfId="0" applyNumberFormat="1" applyFont="1" applyFill="1" applyAlignment="1">
      <alignment horizontal="center"/>
    </xf>
    <xf numFmtId="37" fontId="9" fillId="3" borderId="0" xfId="0" applyNumberFormat="1" applyFont="1" applyFill="1"/>
    <xf numFmtId="37" fontId="12" fillId="0" borderId="0" xfId="0" applyNumberFormat="1" applyFont="1" applyAlignment="1">
      <alignment horizontal="left"/>
    </xf>
    <xf numFmtId="0" fontId="0" fillId="0" borderId="24" xfId="0" applyBorder="1"/>
    <xf numFmtId="37" fontId="15" fillId="0" borderId="7" xfId="0" applyNumberFormat="1" applyFont="1" applyBorder="1"/>
    <xf numFmtId="0" fontId="16" fillId="0" borderId="7" xfId="0" applyFont="1" applyBorder="1" applyAlignment="1">
      <alignment horizontal="center"/>
    </xf>
    <xf numFmtId="37" fontId="17" fillId="0" borderId="14" xfId="0" applyNumberFormat="1" applyFont="1" applyBorder="1" applyAlignment="1">
      <alignment vertical="center" wrapText="1"/>
    </xf>
    <xf numFmtId="37" fontId="18" fillId="0" borderId="14" xfId="0" applyNumberFormat="1" applyFont="1" applyBorder="1" applyAlignment="1">
      <alignment horizontal="center" vertical="center" wrapText="1"/>
    </xf>
    <xf numFmtId="37" fontId="18" fillId="0" borderId="14" xfId="0" applyNumberFormat="1" applyFont="1" applyBorder="1" applyAlignment="1">
      <alignment vertical="center"/>
    </xf>
    <xf numFmtId="39" fontId="18" fillId="0" borderId="14" xfId="0" applyNumberFormat="1" applyFont="1" applyBorder="1" applyAlignment="1">
      <alignment horizontal="right" vertical="center"/>
    </xf>
    <xf numFmtId="4" fontId="18" fillId="0" borderId="14" xfId="1" applyNumberFormat="1" applyFont="1" applyBorder="1" applyAlignment="1" applyProtection="1">
      <alignment horizontal="right" vertical="center"/>
    </xf>
    <xf numFmtId="37" fontId="17" fillId="0" borderId="14" xfId="0" applyNumberFormat="1" applyFont="1" applyBorder="1" applyAlignment="1">
      <alignment vertical="center"/>
    </xf>
    <xf numFmtId="37" fontId="18" fillId="0" borderId="14" xfId="0" applyNumberFormat="1" applyFont="1" applyBorder="1" applyAlignment="1">
      <alignment horizontal="center" vertical="center"/>
    </xf>
    <xf numFmtId="37" fontId="18" fillId="0" borderId="14" xfId="0" applyNumberFormat="1" applyFont="1" applyBorder="1" applyAlignment="1">
      <alignment horizontal="right" vertical="center"/>
    </xf>
    <xf numFmtId="2" fontId="18" fillId="0" borderId="14" xfId="0" applyNumberFormat="1" applyFont="1" applyBorder="1" applyAlignment="1">
      <alignment vertical="center"/>
    </xf>
    <xf numFmtId="165" fontId="18" fillId="0" borderId="14" xfId="0" applyNumberFormat="1" applyFont="1" applyBorder="1" applyAlignment="1">
      <alignment horizontal="right" vertical="center"/>
    </xf>
    <xf numFmtId="37" fontId="17" fillId="0" borderId="14" xfId="0" applyNumberFormat="1" applyFont="1" applyBorder="1" applyAlignment="1">
      <alignment horizontal="left" vertical="center"/>
    </xf>
    <xf numFmtId="37" fontId="18" fillId="0" borderId="12" xfId="0" applyNumberFormat="1" applyFont="1" applyBorder="1" applyAlignment="1">
      <alignment vertical="center"/>
    </xf>
    <xf numFmtId="37" fontId="18" fillId="0" borderId="14" xfId="0" applyNumberFormat="1" applyFont="1" applyBorder="1"/>
    <xf numFmtId="37" fontId="18" fillId="0" borderId="12" xfId="0" applyNumberFormat="1" applyFont="1" applyBorder="1"/>
    <xf numFmtId="2" fontId="18" fillId="0" borderId="14" xfId="0" applyNumberFormat="1" applyFont="1" applyBorder="1"/>
    <xf numFmtId="37" fontId="11" fillId="0" borderId="14" xfId="0" applyNumberFormat="1" applyFont="1" applyBorder="1" applyAlignment="1">
      <alignment horizontal="left"/>
    </xf>
    <xf numFmtId="166" fontId="18" fillId="0" borderId="0" xfId="1" applyNumberFormat="1" applyFont="1" applyBorder="1" applyProtection="1"/>
    <xf numFmtId="37" fontId="19" fillId="0" borderId="20" xfId="0" applyNumberFormat="1" applyFont="1" applyBorder="1" applyAlignment="1">
      <alignment horizontal="left"/>
    </xf>
    <xf numFmtId="37" fontId="19" fillId="0" borderId="23" xfId="0" applyNumberFormat="1" applyFont="1" applyBorder="1"/>
    <xf numFmtId="37" fontId="19" fillId="0" borderId="20" xfId="0" applyNumberFormat="1" applyFont="1" applyBorder="1"/>
    <xf numFmtId="1" fontId="18" fillId="0" borderId="20" xfId="0" applyNumberFormat="1" applyFont="1" applyBorder="1"/>
    <xf numFmtId="3" fontId="18" fillId="0" borderId="18" xfId="0" applyNumberFormat="1" applyFont="1" applyBorder="1"/>
    <xf numFmtId="37" fontId="19" fillId="0" borderId="2" xfId="0" applyNumberFormat="1" applyFont="1" applyBorder="1" applyAlignment="1">
      <alignment horizontal="left"/>
    </xf>
    <xf numFmtId="37" fontId="13" fillId="0" borderId="2" xfId="0" applyNumberFormat="1" applyFont="1" applyBorder="1" applyAlignment="1">
      <alignment horizontal="center"/>
    </xf>
    <xf numFmtId="37" fontId="19" fillId="0" borderId="2" xfId="0" applyNumberFormat="1" applyFont="1" applyBorder="1"/>
    <xf numFmtId="2" fontId="19" fillId="0" borderId="2" xfId="0" applyNumberFormat="1" applyFont="1" applyBorder="1"/>
    <xf numFmtId="166" fontId="19" fillId="0" borderId="2" xfId="1" applyNumberFormat="1" applyFont="1" applyFill="1" applyBorder="1" applyProtection="1"/>
    <xf numFmtId="37" fontId="19" fillId="3" borderId="0" xfId="0" applyNumberFormat="1" applyFont="1" applyFill="1" applyAlignment="1">
      <alignment horizontal="left"/>
    </xf>
    <xf numFmtId="37" fontId="13" fillId="3" borderId="0" xfId="0" applyNumberFormat="1" applyFont="1" applyFill="1" applyAlignment="1">
      <alignment horizontal="center"/>
    </xf>
    <xf numFmtId="37" fontId="19" fillId="3" borderId="0" xfId="0" applyNumberFormat="1" applyFont="1" applyFill="1"/>
    <xf numFmtId="2" fontId="19" fillId="3" borderId="0" xfId="0" applyNumberFormat="1" applyFont="1" applyFill="1"/>
    <xf numFmtId="166" fontId="19" fillId="3" borderId="0" xfId="1" applyNumberFormat="1" applyFont="1" applyFill="1" applyBorder="1" applyProtection="1"/>
    <xf numFmtId="0" fontId="10" fillId="0" borderId="13" xfId="0" applyFont="1" applyBorder="1" applyAlignment="1">
      <alignment horizontal="center" vertical="center"/>
    </xf>
    <xf numFmtId="37" fontId="21" fillId="0" borderId="0" xfId="0" applyNumberFormat="1" applyFont="1" applyAlignment="1">
      <alignment horizontal="center"/>
    </xf>
    <xf numFmtId="37" fontId="20" fillId="0" borderId="0" xfId="0" applyNumberFormat="1" applyFont="1"/>
    <xf numFmtId="37" fontId="20" fillId="0" borderId="0" xfId="0" applyNumberFormat="1" applyFont="1" applyAlignment="1">
      <alignment horizontal="center"/>
    </xf>
    <xf numFmtId="37" fontId="20" fillId="0" borderId="17" xfId="0" applyNumberFormat="1" applyFont="1" applyBorder="1"/>
    <xf numFmtId="37" fontId="21" fillId="0" borderId="5" xfId="0" applyNumberFormat="1" applyFont="1" applyBorder="1"/>
    <xf numFmtId="37" fontId="20" fillId="0" borderId="0" xfId="0" applyNumberFormat="1" applyFont="1" applyAlignment="1">
      <alignment horizontal="fill"/>
    </xf>
    <xf numFmtId="49" fontId="20" fillId="0" borderId="0" xfId="0" applyNumberFormat="1" applyFont="1"/>
    <xf numFmtId="37" fontId="20" fillId="0" borderId="10" xfId="0" applyNumberFormat="1" applyFont="1" applyBorder="1"/>
    <xf numFmtId="37" fontId="21" fillId="0" borderId="11" xfId="0" applyNumberFormat="1" applyFont="1" applyBorder="1" applyAlignment="1">
      <alignment horizontal="center"/>
    </xf>
    <xf numFmtId="37" fontId="20" fillId="0" borderId="7" xfId="0" applyNumberFormat="1" applyFont="1" applyBorder="1"/>
    <xf numFmtId="37" fontId="20" fillId="0" borderId="7" xfId="0" applyNumberFormat="1" applyFont="1" applyBorder="1" applyAlignment="1">
      <alignment horizontal="center"/>
    </xf>
    <xf numFmtId="37" fontId="20" fillId="0" borderId="8" xfId="0" applyNumberFormat="1" applyFont="1" applyBorder="1"/>
    <xf numFmtId="37" fontId="20" fillId="0" borderId="11" xfId="0" applyNumberFormat="1" applyFont="1" applyBorder="1"/>
    <xf numFmtId="37" fontId="20" fillId="0" borderId="12" xfId="0" applyNumberFormat="1" applyFont="1" applyBorder="1"/>
    <xf numFmtId="37" fontId="20" fillId="0" borderId="13" xfId="0" applyNumberFormat="1" applyFont="1" applyBorder="1"/>
    <xf numFmtId="37" fontId="20" fillId="0" borderId="14" xfId="0" applyNumberFormat="1" applyFont="1" applyBorder="1"/>
    <xf numFmtId="37" fontId="20" fillId="0" borderId="14" xfId="0" applyNumberFormat="1" applyFont="1" applyBorder="1" applyAlignment="1">
      <alignment horizontal="center"/>
    </xf>
    <xf numFmtId="37" fontId="20" fillId="0" borderId="13" xfId="0" applyNumberFormat="1" applyFont="1" applyBorder="1" applyAlignment="1">
      <alignment horizontal="center"/>
    </xf>
    <xf numFmtId="37" fontId="20" fillId="0" borderId="10" xfId="0" applyNumberFormat="1" applyFont="1" applyBorder="1" applyAlignment="1">
      <alignment horizontal="center"/>
    </xf>
    <xf numFmtId="37" fontId="21" fillId="0" borderId="14" xfId="0" applyNumberFormat="1" applyFont="1" applyBorder="1" applyAlignment="1">
      <alignment horizontal="center"/>
    </xf>
    <xf numFmtId="37" fontId="21" fillId="0" borderId="10" xfId="0" applyNumberFormat="1" applyFont="1" applyBorder="1" applyAlignment="1">
      <alignment horizontal="center"/>
    </xf>
    <xf numFmtId="37" fontId="21" fillId="0" borderId="15" xfId="0" applyNumberFormat="1" applyFont="1" applyBorder="1" applyAlignment="1">
      <alignment horizontal="center"/>
    </xf>
    <xf numFmtId="37" fontId="21" fillId="0" borderId="16" xfId="0" applyNumberFormat="1" applyFont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1" fillId="0" borderId="8" xfId="0" applyNumberFormat="1" applyFont="1" applyBorder="1" applyAlignment="1">
      <alignment horizontal="center"/>
    </xf>
    <xf numFmtId="37" fontId="21" fillId="0" borderId="0" xfId="0" applyNumberFormat="1" applyFont="1" applyAlignment="1">
      <alignment horizontal="center" wrapText="1"/>
    </xf>
    <xf numFmtId="37" fontId="20" fillId="0" borderId="5" xfId="0" applyNumberFormat="1" applyFont="1" applyBorder="1" applyAlignment="1">
      <alignment vertical="center"/>
    </xf>
    <xf numFmtId="37" fontId="20" fillId="4" borderId="7" xfId="0" applyNumberFormat="1" applyFont="1" applyFill="1" applyBorder="1"/>
    <xf numFmtId="37" fontId="20" fillId="4" borderId="8" xfId="0" applyNumberFormat="1" applyFont="1" applyFill="1" applyBorder="1"/>
    <xf numFmtId="37" fontId="20" fillId="4" borderId="7" xfId="0" applyNumberFormat="1" applyFont="1" applyFill="1" applyBorder="1" applyAlignment="1">
      <alignment horizontal="center"/>
    </xf>
    <xf numFmtId="37" fontId="20" fillId="4" borderId="11" xfId="0" applyNumberFormat="1" applyFont="1" applyFill="1" applyBorder="1"/>
    <xf numFmtId="37" fontId="17" fillId="4" borderId="14" xfId="0" applyNumberFormat="1" applyFont="1" applyFill="1" applyBorder="1" applyAlignment="1">
      <alignment vertical="center"/>
    </xf>
    <xf numFmtId="37" fontId="18" fillId="4" borderId="14" xfId="0" applyNumberFormat="1" applyFont="1" applyFill="1" applyBorder="1" applyAlignment="1">
      <alignment horizontal="center" vertical="center"/>
    </xf>
    <xf numFmtId="37" fontId="18" fillId="4" borderId="14" xfId="0" applyNumberFormat="1" applyFont="1" applyFill="1" applyBorder="1" applyAlignment="1">
      <alignment vertical="center"/>
    </xf>
    <xf numFmtId="165" fontId="18" fillId="4" borderId="14" xfId="0" applyNumberFormat="1" applyFont="1" applyFill="1" applyBorder="1" applyAlignment="1">
      <alignment horizontal="right" vertical="center"/>
    </xf>
    <xf numFmtId="4" fontId="18" fillId="4" borderId="14" xfId="1" applyNumberFormat="1" applyFont="1" applyFill="1" applyBorder="1" applyAlignment="1" applyProtection="1">
      <alignment horizontal="right" vertical="center"/>
    </xf>
    <xf numFmtId="39" fontId="18" fillId="0" borderId="18" xfId="0" applyNumberFormat="1" applyFont="1" applyBorder="1"/>
    <xf numFmtId="0" fontId="0" fillId="5" borderId="25" xfId="0" applyFill="1" applyBorder="1" applyAlignment="1" applyProtection="1">
      <alignment vertical="center" wrapText="1"/>
      <protection locked="0"/>
    </xf>
    <xf numFmtId="14" fontId="0" fillId="5" borderId="25" xfId="0" applyNumberFormat="1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0" fontId="9" fillId="0" borderId="31" xfId="0" applyFont="1" applyBorder="1" applyAlignment="1">
      <alignment horizontal="center"/>
    </xf>
    <xf numFmtId="37" fontId="17" fillId="4" borderId="31" xfId="0" applyNumberFormat="1" applyFont="1" applyFill="1" applyBorder="1" applyAlignment="1">
      <alignment vertical="center"/>
    </xf>
    <xf numFmtId="37" fontId="18" fillId="4" borderId="31" xfId="0" applyNumberFormat="1" applyFont="1" applyFill="1" applyBorder="1" applyAlignment="1">
      <alignment horizontal="center" vertical="center"/>
    </xf>
    <xf numFmtId="37" fontId="18" fillId="4" borderId="31" xfId="0" applyNumberFormat="1" applyFont="1" applyFill="1" applyBorder="1" applyAlignment="1">
      <alignment vertical="center"/>
    </xf>
    <xf numFmtId="165" fontId="18" fillId="4" borderId="31" xfId="0" applyNumberFormat="1" applyFont="1" applyFill="1" applyBorder="1" applyAlignment="1">
      <alignment horizontal="right" vertical="center"/>
    </xf>
    <xf numFmtId="4" fontId="18" fillId="4" borderId="31" xfId="1" applyNumberFormat="1" applyFont="1" applyFill="1" applyBorder="1" applyAlignment="1" applyProtection="1">
      <alignment horizontal="right" vertical="center"/>
    </xf>
    <xf numFmtId="37" fontId="9" fillId="2" borderId="31" xfId="0" applyNumberFormat="1" applyFont="1" applyFill="1" applyBorder="1" applyAlignment="1">
      <alignment horizontal="right"/>
    </xf>
    <xf numFmtId="0" fontId="0" fillId="0" borderId="31" xfId="0" applyBorder="1"/>
    <xf numFmtId="37" fontId="6" fillId="0" borderId="19" xfId="0" applyNumberFormat="1" applyFont="1" applyBorder="1" applyAlignment="1">
      <alignment horizontal="center"/>
    </xf>
    <xf numFmtId="37" fontId="23" fillId="0" borderId="20" xfId="0" applyNumberFormat="1" applyFont="1" applyBorder="1" applyAlignment="1">
      <alignment horizontal="left"/>
    </xf>
    <xf numFmtId="37" fontId="23" fillId="0" borderId="23" xfId="0" applyNumberFormat="1" applyFont="1" applyBorder="1"/>
    <xf numFmtId="37" fontId="23" fillId="0" borderId="20" xfId="0" applyNumberFormat="1" applyFont="1" applyBorder="1"/>
    <xf numFmtId="1" fontId="24" fillId="0" borderId="20" xfId="0" applyNumberFormat="1" applyFont="1" applyBorder="1"/>
    <xf numFmtId="3" fontId="24" fillId="0" borderId="18" xfId="0" applyNumberFormat="1" applyFont="1" applyBorder="1"/>
    <xf numFmtId="37" fontId="24" fillId="0" borderId="18" xfId="0" applyNumberFormat="1" applyFont="1" applyBorder="1"/>
    <xf numFmtId="37" fontId="25" fillId="2" borderId="21" xfId="0" applyNumberFormat="1" applyFont="1" applyFill="1" applyBorder="1"/>
    <xf numFmtId="37" fontId="25" fillId="2" borderId="20" xfId="0" applyNumberFormat="1" applyFont="1" applyFill="1" applyBorder="1"/>
    <xf numFmtId="37" fontId="25" fillId="2" borderId="22" xfId="0" applyNumberFormat="1" applyFont="1" applyFill="1" applyBorder="1"/>
    <xf numFmtId="0" fontId="23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26" fillId="4" borderId="31" xfId="0" applyFont="1" applyFill="1" applyBorder="1" applyAlignment="1">
      <alignment horizontal="center" vertical="center" wrapText="1"/>
    </xf>
    <xf numFmtId="0" fontId="26" fillId="0" borderId="0" xfId="0" applyFont="1"/>
    <xf numFmtId="37" fontId="0" fillId="0" borderId="0" xfId="0" applyNumberFormat="1"/>
    <xf numFmtId="43" fontId="17" fillId="0" borderId="0" xfId="1" applyFont="1"/>
    <xf numFmtId="43" fontId="26" fillId="0" borderId="0" xfId="1" applyFont="1"/>
    <xf numFmtId="166" fontId="26" fillId="0" borderId="0" xfId="1" applyNumberFormat="1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9" fillId="0" borderId="0" xfId="0" applyFont="1"/>
    <xf numFmtId="2" fontId="27" fillId="0" borderId="0" xfId="0" applyNumberFormat="1" applyFont="1" applyAlignment="1">
      <alignment vertical="top"/>
    </xf>
    <xf numFmtId="44" fontId="27" fillId="0" borderId="0" xfId="2" applyFont="1" applyFill="1" applyAlignment="1">
      <alignment vertical="top"/>
    </xf>
    <xf numFmtId="44" fontId="27" fillId="0" borderId="0" xfId="0" applyNumberFormat="1" applyFont="1" applyAlignment="1">
      <alignment vertical="top"/>
    </xf>
    <xf numFmtId="0" fontId="30" fillId="7" borderId="0" xfId="0" applyFont="1" applyFill="1"/>
    <xf numFmtId="0" fontId="27" fillId="7" borderId="0" xfId="0" applyFont="1" applyFill="1" applyAlignment="1">
      <alignment vertical="top"/>
    </xf>
    <xf numFmtId="0" fontId="30" fillId="0" borderId="0" xfId="0" applyFont="1"/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vertical="top"/>
    </xf>
    <xf numFmtId="0" fontId="31" fillId="0" borderId="0" xfId="0" applyFont="1" applyAlignment="1">
      <alignment vertical="top"/>
    </xf>
    <xf numFmtId="2" fontId="31" fillId="0" borderId="0" xfId="0" applyNumberFormat="1" applyFont="1" applyAlignment="1">
      <alignment vertical="top"/>
    </xf>
    <xf numFmtId="44" fontId="31" fillId="0" borderId="0" xfId="0" applyNumberFormat="1" applyFont="1" applyAlignment="1">
      <alignment vertical="top"/>
    </xf>
    <xf numFmtId="0" fontId="27" fillId="8" borderId="0" xfId="0" applyFont="1" applyFill="1"/>
    <xf numFmtId="0" fontId="29" fillId="8" borderId="0" xfId="0" applyFont="1" applyFill="1"/>
    <xf numFmtId="0" fontId="28" fillId="0" borderId="0" xfId="0" applyFont="1"/>
    <xf numFmtId="0" fontId="27" fillId="6" borderId="0" xfId="0" applyFont="1" applyFill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27" fillId="9" borderId="0" xfId="0" applyFont="1" applyFill="1" applyAlignment="1">
      <alignment vertical="top"/>
    </xf>
    <xf numFmtId="0" fontId="27" fillId="9" borderId="0" xfId="0" applyFont="1" applyFill="1" applyAlignment="1">
      <alignment horizontal="center" vertical="top" wrapText="1"/>
    </xf>
    <xf numFmtId="2" fontId="27" fillId="9" borderId="0" xfId="0" applyNumberFormat="1" applyFont="1" applyFill="1" applyAlignment="1">
      <alignment vertical="top"/>
    </xf>
    <xf numFmtId="0" fontId="27" fillId="10" borderId="0" xfId="0" applyFont="1" applyFill="1" applyAlignment="1">
      <alignment vertical="top"/>
    </xf>
    <xf numFmtId="0" fontId="27" fillId="10" borderId="0" xfId="0" applyFont="1" applyFill="1" applyAlignment="1">
      <alignment horizontal="center" vertical="top" wrapText="1"/>
    </xf>
    <xf numFmtId="2" fontId="27" fillId="10" borderId="0" xfId="0" applyNumberFormat="1" applyFont="1" applyFill="1" applyAlignment="1">
      <alignment vertical="top"/>
    </xf>
    <xf numFmtId="44" fontId="27" fillId="10" borderId="0" xfId="0" applyNumberFormat="1" applyFont="1" applyFill="1" applyAlignment="1">
      <alignment vertical="top"/>
    </xf>
    <xf numFmtId="0" fontId="27" fillId="11" borderId="0" xfId="0" applyFont="1" applyFill="1" applyAlignment="1">
      <alignment vertical="top"/>
    </xf>
    <xf numFmtId="0" fontId="27" fillId="11" borderId="0" xfId="0" applyFont="1" applyFill="1" applyAlignment="1">
      <alignment horizontal="center" vertical="top" wrapText="1"/>
    </xf>
    <xf numFmtId="167" fontId="27" fillId="11" borderId="0" xfId="0" applyNumberFormat="1" applyFont="1" applyFill="1" applyAlignment="1">
      <alignment vertical="top"/>
    </xf>
    <xf numFmtId="0" fontId="10" fillId="0" borderId="5" xfId="0" applyFont="1" applyBorder="1" applyAlignment="1">
      <alignment horizontal="center" vertical="center"/>
    </xf>
    <xf numFmtId="37" fontId="17" fillId="0" borderId="0" xfId="0" applyNumberFormat="1" applyFont="1" applyAlignment="1">
      <alignment vertical="center" wrapText="1"/>
    </xf>
    <xf numFmtId="37" fontId="17" fillId="0" borderId="0" xfId="0" applyNumberFormat="1" applyFont="1" applyAlignment="1">
      <alignment vertical="center"/>
    </xf>
    <xf numFmtId="37" fontId="18" fillId="0" borderId="0" xfId="0" applyNumberFormat="1" applyFont="1" applyAlignment="1">
      <alignment horizontal="center" vertical="center"/>
    </xf>
    <xf numFmtId="37" fontId="18" fillId="0" borderId="0" xfId="0" applyNumberFormat="1" applyFont="1" applyAlignment="1">
      <alignment vertical="center"/>
    </xf>
    <xf numFmtId="37" fontId="17" fillId="0" borderId="0" xfId="0" applyNumberFormat="1" applyFont="1" applyAlignment="1">
      <alignment horizontal="left" vertical="center"/>
    </xf>
    <xf numFmtId="37" fontId="28" fillId="8" borderId="0" xfId="0" applyNumberFormat="1" applyFont="1" applyFill="1"/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/>
    </xf>
    <xf numFmtId="37" fontId="1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0" fontId="28" fillId="6" borderId="0" xfId="0" applyFont="1" applyFill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6344-BFF7-4DEC-99AB-039F74B3274E}">
  <dimension ref="A1:J25"/>
  <sheetViews>
    <sheetView tabSelected="1" topLeftCell="B4" workbookViewId="0">
      <selection activeCell="I18" sqref="I18"/>
    </sheetView>
  </sheetViews>
  <sheetFormatPr defaultRowHeight="12.75"/>
  <cols>
    <col min="1" max="1" width="14.7109375" customWidth="1"/>
    <col min="2" max="2" width="69.140625" customWidth="1"/>
    <col min="3" max="3" width="15.42578125" bestFit="1" customWidth="1"/>
    <col min="4" max="4" width="10.85546875" customWidth="1"/>
    <col min="5" max="5" width="9.140625" customWidth="1"/>
    <col min="6" max="6" width="9.5703125" customWidth="1"/>
    <col min="7" max="7" width="11.42578125" customWidth="1"/>
    <col min="8" max="8" width="10.42578125" customWidth="1"/>
    <col min="9" max="10" width="12.42578125" customWidth="1"/>
  </cols>
  <sheetData>
    <row r="1" spans="1:10">
      <c r="A1" s="186" t="s">
        <v>126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>
      <c r="A2" s="186" t="s">
        <v>124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>
      <c r="A3" s="186" t="s">
        <v>125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63.75">
      <c r="A4" s="146" t="s">
        <v>98</v>
      </c>
      <c r="B4" s="145" t="s">
        <v>99</v>
      </c>
      <c r="C4" s="145" t="s">
        <v>100</v>
      </c>
      <c r="D4" s="146" t="s">
        <v>101</v>
      </c>
      <c r="E4" s="146" t="s">
        <v>102</v>
      </c>
      <c r="F4" s="146" t="s">
        <v>103</v>
      </c>
      <c r="G4" s="146" t="s">
        <v>104</v>
      </c>
      <c r="H4" s="146" t="s">
        <v>105</v>
      </c>
      <c r="I4" s="146" t="s">
        <v>106</v>
      </c>
      <c r="J4" s="146" t="s">
        <v>107</v>
      </c>
    </row>
    <row r="5" spans="1:10">
      <c r="A5" s="147" t="s">
        <v>108</v>
      </c>
      <c r="B5" s="147" t="s">
        <v>109</v>
      </c>
      <c r="C5" s="147" t="s">
        <v>110</v>
      </c>
      <c r="D5" s="147" t="s">
        <v>111</v>
      </c>
      <c r="E5" s="147" t="s">
        <v>112</v>
      </c>
      <c r="F5" s="147" t="s">
        <v>113</v>
      </c>
      <c r="G5" s="147" t="s">
        <v>114</v>
      </c>
      <c r="H5" s="147" t="s">
        <v>115</v>
      </c>
      <c r="I5" s="147" t="s">
        <v>116</v>
      </c>
      <c r="J5" s="147" t="s">
        <v>117</v>
      </c>
    </row>
    <row r="6" spans="1:10">
      <c r="A6" s="147"/>
      <c r="B6" s="147"/>
      <c r="C6" s="148"/>
      <c r="D6" s="148"/>
      <c r="E6" s="148"/>
      <c r="F6" s="148"/>
      <c r="G6" s="148"/>
      <c r="H6" s="148"/>
      <c r="I6" s="148"/>
      <c r="J6" s="148"/>
    </row>
    <row r="7" spans="1:10">
      <c r="A7" s="187"/>
      <c r="B7" s="187"/>
      <c r="C7" s="187"/>
      <c r="D7" s="187"/>
      <c r="E7" s="187"/>
      <c r="F7" s="187"/>
      <c r="G7" s="187"/>
      <c r="H7" s="187"/>
      <c r="I7" s="187"/>
      <c r="J7" s="187"/>
    </row>
    <row r="8" spans="1:10">
      <c r="A8" s="183" t="s">
        <v>61</v>
      </c>
      <c r="B8" s="184" t="s">
        <v>128</v>
      </c>
      <c r="C8" s="184" t="s">
        <v>129</v>
      </c>
      <c r="D8" s="148">
        <v>1</v>
      </c>
      <c r="E8" s="148">
        <v>1</v>
      </c>
      <c r="F8" s="148">
        <v>1</v>
      </c>
      <c r="G8" s="148">
        <v>2</v>
      </c>
      <c r="H8" s="148">
        <f>F8*G8</f>
        <v>2</v>
      </c>
      <c r="I8" s="148">
        <v>52.44</v>
      </c>
      <c r="J8" s="152">
        <f>H8*I8</f>
        <v>104.88</v>
      </c>
    </row>
    <row r="9" spans="1:10" ht="38.25">
      <c r="A9" s="176" t="s">
        <v>61</v>
      </c>
      <c r="B9" s="177" t="s">
        <v>127</v>
      </c>
      <c r="C9" s="185" t="s">
        <v>130</v>
      </c>
      <c r="D9" s="148">
        <v>1</v>
      </c>
      <c r="E9" s="148">
        <v>1</v>
      </c>
      <c r="F9" s="148">
        <f>D9*E9</f>
        <v>1</v>
      </c>
      <c r="G9" s="150">
        <v>400</v>
      </c>
      <c r="H9" s="150">
        <f>F9*G9</f>
        <v>400</v>
      </c>
      <c r="I9" s="151">
        <v>52.44</v>
      </c>
      <c r="J9" s="152">
        <f>H9*I9</f>
        <v>20976</v>
      </c>
    </row>
    <row r="10" spans="1:10">
      <c r="A10" s="148"/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10">
      <c r="A11" s="153"/>
      <c r="B11" s="154"/>
      <c r="C11" s="154"/>
      <c r="D11" s="154"/>
      <c r="E11" s="154"/>
      <c r="F11" s="154"/>
      <c r="G11" s="154"/>
      <c r="H11" s="154"/>
      <c r="I11" s="154"/>
      <c r="J11" s="154"/>
    </row>
    <row r="12" spans="1:10">
      <c r="A12" s="155"/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 ht="15">
      <c r="A13" s="147"/>
      <c r="B13" s="178" t="s">
        <v>66</v>
      </c>
      <c r="C13" s="179"/>
      <c r="D13" s="180">
        <v>1</v>
      </c>
      <c r="E13" s="148">
        <v>3</v>
      </c>
      <c r="F13" s="148">
        <f t="shared" ref="F13:F14" si="0">D13*E13</f>
        <v>3</v>
      </c>
      <c r="G13" s="150">
        <v>1.5</v>
      </c>
      <c r="H13" s="150">
        <f t="shared" ref="H13:H17" si="1">F13*G13</f>
        <v>4.5</v>
      </c>
      <c r="I13" s="151">
        <v>52.44</v>
      </c>
      <c r="J13" s="151">
        <f t="shared" ref="J13:J17" si="2">I13*H13</f>
        <v>235.98</v>
      </c>
    </row>
    <row r="14" spans="1:10" ht="15">
      <c r="A14" s="147"/>
      <c r="B14" s="177" t="s">
        <v>67</v>
      </c>
      <c r="C14" s="179"/>
      <c r="D14" s="180">
        <v>16</v>
      </c>
      <c r="E14" s="148">
        <v>3</v>
      </c>
      <c r="F14" s="148">
        <f t="shared" si="0"/>
        <v>48</v>
      </c>
      <c r="G14" s="150">
        <v>1.5</v>
      </c>
      <c r="H14" s="150">
        <f t="shared" si="1"/>
        <v>72</v>
      </c>
      <c r="I14" s="151">
        <v>52.44</v>
      </c>
      <c r="J14" s="151">
        <f t="shared" si="2"/>
        <v>3775.68</v>
      </c>
    </row>
    <row r="15" spans="1:10" ht="15">
      <c r="A15" s="147"/>
      <c r="B15" s="177" t="s">
        <v>68</v>
      </c>
      <c r="C15" s="179"/>
      <c r="D15" s="180">
        <v>73</v>
      </c>
      <c r="E15" s="148">
        <v>3</v>
      </c>
      <c r="F15" s="148">
        <f>D15*E15</f>
        <v>219</v>
      </c>
      <c r="G15" s="150">
        <v>1.5</v>
      </c>
      <c r="H15" s="150">
        <f t="shared" si="1"/>
        <v>328.5</v>
      </c>
      <c r="I15" s="151">
        <v>52.44</v>
      </c>
      <c r="J15" s="151">
        <f t="shared" si="2"/>
        <v>17226.54</v>
      </c>
    </row>
    <row r="16" spans="1:10" ht="15">
      <c r="A16" s="147"/>
      <c r="B16" s="178"/>
      <c r="C16" s="179"/>
      <c r="D16" s="180"/>
      <c r="E16" s="148"/>
      <c r="F16" s="148"/>
      <c r="G16" s="150"/>
      <c r="H16" s="150"/>
      <c r="I16" s="151"/>
      <c r="J16" s="151">
        <f t="shared" si="2"/>
        <v>0</v>
      </c>
    </row>
    <row r="17" spans="1:10" ht="15">
      <c r="A17" s="147"/>
      <c r="B17" s="181" t="s">
        <v>69</v>
      </c>
      <c r="C17" s="180"/>
      <c r="D17" s="180">
        <v>1</v>
      </c>
      <c r="E17" s="148">
        <v>1</v>
      </c>
      <c r="F17" s="148">
        <f t="shared" ref="F17" si="3">D17*E17</f>
        <v>1</v>
      </c>
      <c r="G17" s="150">
        <v>24</v>
      </c>
      <c r="H17" s="150">
        <f t="shared" si="1"/>
        <v>24</v>
      </c>
      <c r="I17" s="151">
        <v>52.44</v>
      </c>
      <c r="J17" s="151">
        <f t="shared" si="2"/>
        <v>1258.56</v>
      </c>
    </row>
    <row r="18" spans="1:10">
      <c r="A18" s="148"/>
      <c r="B18" s="148"/>
      <c r="C18" s="148"/>
      <c r="D18" s="148"/>
      <c r="E18" s="148"/>
      <c r="F18" s="148"/>
      <c r="G18" s="148"/>
      <c r="H18" s="148"/>
      <c r="I18" s="148"/>
      <c r="J18" s="148"/>
    </row>
    <row r="19" spans="1:10">
      <c r="A19" s="148"/>
      <c r="B19" s="156" t="s">
        <v>118</v>
      </c>
      <c r="C19" s="157"/>
      <c r="D19" s="158"/>
      <c r="E19" s="157"/>
      <c r="F19" s="158">
        <f>F8+F9+F13+F14+F15+F17</f>
        <v>273</v>
      </c>
      <c r="G19" s="157"/>
      <c r="H19" s="159">
        <f>H8+H9+H13+H14+H15+H17</f>
        <v>831</v>
      </c>
      <c r="I19" s="157"/>
      <c r="J19" s="160">
        <f>J8+J9+J13+J14+J15+J16+J17</f>
        <v>43577.64</v>
      </c>
    </row>
    <row r="20" spans="1:10">
      <c r="A20" s="148"/>
      <c r="B20" s="156"/>
      <c r="C20" s="157"/>
      <c r="D20" s="157"/>
      <c r="E20" s="157"/>
      <c r="F20" s="158"/>
      <c r="G20" s="157"/>
      <c r="H20" s="159"/>
      <c r="I20" s="157"/>
      <c r="J20" s="160"/>
    </row>
    <row r="21" spans="1:10" ht="15.75">
      <c r="A21" s="149"/>
      <c r="B21" s="161" t="s">
        <v>119</v>
      </c>
      <c r="C21" s="162"/>
      <c r="D21" s="182">
        <f>D13+D14+D15</f>
        <v>90</v>
      </c>
      <c r="E21" s="163"/>
      <c r="F21" s="163"/>
      <c r="G21" s="163"/>
      <c r="H21" s="163"/>
      <c r="I21" s="163"/>
      <c r="J21" s="163"/>
    </row>
    <row r="22" spans="1:10">
      <c r="A22" s="147"/>
      <c r="B22" s="164" t="s">
        <v>120</v>
      </c>
      <c r="C22" s="165"/>
      <c r="D22" s="164"/>
      <c r="E22" s="164"/>
      <c r="F22" s="164">
        <f>F19</f>
        <v>273</v>
      </c>
      <c r="G22" s="150"/>
      <c r="H22" s="150"/>
      <c r="I22" s="148"/>
      <c r="J22" s="148"/>
    </row>
    <row r="23" spans="1:10">
      <c r="A23" s="147"/>
      <c r="B23" s="166" t="s">
        <v>121</v>
      </c>
      <c r="C23" s="167"/>
      <c r="D23" s="166"/>
      <c r="E23" s="166"/>
      <c r="F23" s="166"/>
      <c r="G23" s="168"/>
      <c r="H23" s="168">
        <f>H19</f>
        <v>831</v>
      </c>
      <c r="I23" s="148"/>
      <c r="J23" s="148"/>
    </row>
    <row r="24" spans="1:10">
      <c r="A24" s="147"/>
      <c r="B24" s="169" t="s">
        <v>122</v>
      </c>
      <c r="C24" s="170"/>
      <c r="D24" s="169"/>
      <c r="E24" s="169"/>
      <c r="F24" s="169"/>
      <c r="G24" s="171"/>
      <c r="H24" s="171"/>
      <c r="I24" s="169"/>
      <c r="J24" s="172">
        <f>J19</f>
        <v>43577.64</v>
      </c>
    </row>
    <row r="25" spans="1:10">
      <c r="A25" s="147"/>
      <c r="B25" s="173" t="s">
        <v>123</v>
      </c>
      <c r="C25" s="174"/>
      <c r="D25" s="173"/>
      <c r="E25" s="173"/>
      <c r="F25" s="173"/>
      <c r="G25" s="173"/>
      <c r="H25" s="175">
        <f>H23/F22</f>
        <v>3.0439560439560438</v>
      </c>
      <c r="I25" s="148"/>
      <c r="J25" s="148"/>
    </row>
  </sheetData>
  <mergeCells count="4">
    <mergeCell ref="A1:J1"/>
    <mergeCell ref="A2:J2"/>
    <mergeCell ref="A3:J3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CBC6-3F48-45CA-BE02-1684F7F71CCF}">
  <dimension ref="A1:F6"/>
  <sheetViews>
    <sheetView workbookViewId="0">
      <selection activeCell="E6" sqref="E6"/>
    </sheetView>
  </sheetViews>
  <sheetFormatPr defaultRowHeight="12.75"/>
  <cols>
    <col min="2" max="2" width="17.42578125" customWidth="1"/>
    <col min="3" max="3" width="15.42578125" customWidth="1"/>
    <col min="4" max="4" width="12.140625" customWidth="1"/>
    <col min="5" max="5" width="13" customWidth="1"/>
    <col min="6" max="6" width="12.140625" bestFit="1" customWidth="1"/>
  </cols>
  <sheetData>
    <row r="1" spans="1:6" ht="31.5">
      <c r="A1" s="139"/>
      <c r="B1" s="139" t="s">
        <v>71</v>
      </c>
      <c r="C1" s="139" t="s">
        <v>72</v>
      </c>
      <c r="D1" s="139" t="s">
        <v>73</v>
      </c>
      <c r="E1" s="139" t="s">
        <v>74</v>
      </c>
      <c r="F1" s="139" t="s">
        <v>75</v>
      </c>
    </row>
    <row r="2" spans="1:6" ht="15">
      <c r="A2" s="138"/>
      <c r="B2" s="138" t="s">
        <v>76</v>
      </c>
      <c r="C2" s="138" t="s">
        <v>77</v>
      </c>
      <c r="D2" s="138">
        <v>82.88</v>
      </c>
      <c r="E2" s="138">
        <v>623</v>
      </c>
      <c r="F2" s="142">
        <f>SUM(D2*E2)</f>
        <v>51634.239999999998</v>
      </c>
    </row>
    <row r="3" spans="1:6" ht="15">
      <c r="A3" s="138"/>
      <c r="B3" s="137" t="s">
        <v>78</v>
      </c>
      <c r="C3" s="138" t="s">
        <v>79</v>
      </c>
      <c r="D3" s="138">
        <v>86.42</v>
      </c>
      <c r="E3" s="138">
        <v>445</v>
      </c>
      <c r="F3" s="142">
        <f>SUM(D3*E3)</f>
        <v>38456.9</v>
      </c>
    </row>
    <row r="4" spans="1:6" ht="15">
      <c r="A4" s="138"/>
      <c r="B4" s="138" t="s">
        <v>80</v>
      </c>
      <c r="C4" s="138" t="s">
        <v>81</v>
      </c>
      <c r="D4" s="138">
        <v>34.68</v>
      </c>
      <c r="E4" s="138">
        <v>445</v>
      </c>
      <c r="F4" s="142">
        <f>SUM(D4*E4)</f>
        <v>15432.6</v>
      </c>
    </row>
    <row r="5" spans="1:6" ht="15">
      <c r="A5" s="138"/>
      <c r="B5" s="138"/>
      <c r="C5" s="138"/>
      <c r="D5" s="138"/>
      <c r="E5" s="138"/>
      <c r="F5" s="142"/>
    </row>
    <row r="6" spans="1:6" ht="15.75">
      <c r="A6" s="140"/>
      <c r="B6" s="140" t="s">
        <v>82</v>
      </c>
      <c r="C6" s="140"/>
      <c r="D6" s="140"/>
      <c r="E6" s="144">
        <f>SUM(E2:E4)</f>
        <v>1513</v>
      </c>
      <c r="F6" s="143">
        <f>SUM(F2:F4)</f>
        <v>105523.74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opLeftCell="A10" zoomScaleNormal="100" workbookViewId="0">
      <selection activeCell="B19" sqref="B19:D23"/>
    </sheetView>
  </sheetViews>
  <sheetFormatPr defaultRowHeight="12.75"/>
  <cols>
    <col min="1" max="1" width="15" customWidth="1"/>
    <col min="2" max="2" width="52.140625" customWidth="1"/>
    <col min="3" max="3" width="13" customWidth="1"/>
    <col min="4" max="4" width="11.42578125" customWidth="1"/>
    <col min="5" max="5" width="11.5703125" customWidth="1"/>
    <col min="6" max="6" width="12" customWidth="1"/>
    <col min="7" max="7" width="11.5703125" customWidth="1"/>
    <col min="8" max="8" width="12.140625" customWidth="1"/>
    <col min="9" max="9" width="11" customWidth="1"/>
    <col min="10" max="10" width="11.85546875" customWidth="1"/>
    <col min="11" max="11" width="9.5703125" customWidth="1"/>
  </cols>
  <sheetData>
    <row r="1" spans="1:11" ht="15.75">
      <c r="A1" s="1" t="s">
        <v>0</v>
      </c>
      <c r="B1" s="2"/>
      <c r="C1" s="22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39"/>
      <c r="D2" s="38" t="s">
        <v>3</v>
      </c>
      <c r="E2" s="7"/>
      <c r="F2" s="7"/>
      <c r="G2" s="7"/>
      <c r="H2" s="7"/>
      <c r="I2" s="8"/>
      <c r="J2" s="9" t="s">
        <v>4</v>
      </c>
      <c r="K2" s="10"/>
    </row>
    <row r="3" spans="1:11" ht="15.75">
      <c r="A3" s="11" t="s">
        <v>5</v>
      </c>
      <c r="B3" s="7"/>
      <c r="C3" s="39"/>
      <c r="D3" s="38"/>
      <c r="E3" s="7"/>
      <c r="F3" s="7"/>
      <c r="G3" s="7"/>
      <c r="H3" s="7"/>
      <c r="I3" s="12" t="s">
        <v>6</v>
      </c>
      <c r="J3" s="13"/>
      <c r="K3" s="14"/>
    </row>
    <row r="4" spans="1:11" ht="18.75">
      <c r="A4" s="15"/>
      <c r="B4" s="17"/>
      <c r="C4" s="18" t="s">
        <v>1</v>
      </c>
      <c r="D4" s="40" t="s">
        <v>1</v>
      </c>
      <c r="E4" s="16"/>
      <c r="F4" s="16"/>
      <c r="G4" s="16"/>
      <c r="H4" s="16"/>
      <c r="I4" s="19" t="s">
        <v>1</v>
      </c>
      <c r="J4" s="41">
        <v>2024</v>
      </c>
      <c r="K4" s="20"/>
    </row>
    <row r="5" spans="1:11" ht="24">
      <c r="A5" s="101" t="s">
        <v>7</v>
      </c>
      <c r="B5" s="100" t="s">
        <v>8</v>
      </c>
      <c r="C5" s="76"/>
      <c r="D5" s="76" t="s">
        <v>9</v>
      </c>
      <c r="E5" s="77" t="s">
        <v>10</v>
      </c>
      <c r="F5" s="76"/>
      <c r="G5" s="77" t="s">
        <v>11</v>
      </c>
      <c r="H5" s="76"/>
      <c r="I5" s="77" t="s">
        <v>12</v>
      </c>
      <c r="J5" s="76"/>
      <c r="K5" s="78"/>
    </row>
    <row r="6" spans="1:11">
      <c r="A6" s="79" t="s">
        <v>13</v>
      </c>
      <c r="B6" s="76"/>
      <c r="C6" s="76"/>
      <c r="D6" s="76" t="s">
        <v>9</v>
      </c>
      <c r="E6" s="80" t="s">
        <v>14</v>
      </c>
      <c r="F6" s="76" t="s">
        <v>15</v>
      </c>
      <c r="G6" s="80" t="s">
        <v>14</v>
      </c>
      <c r="H6" s="76" t="s">
        <v>16</v>
      </c>
      <c r="I6" s="80" t="s">
        <v>14</v>
      </c>
      <c r="J6" s="81" t="s">
        <v>17</v>
      </c>
      <c r="K6" s="82" t="s">
        <v>1</v>
      </c>
    </row>
    <row r="7" spans="1:11">
      <c r="A7" s="83" t="s">
        <v>18</v>
      </c>
      <c r="B7" s="84"/>
      <c r="C7" s="84"/>
      <c r="D7" s="84" t="s">
        <v>9</v>
      </c>
      <c r="E7" s="85" t="s">
        <v>19</v>
      </c>
      <c r="F7" s="84"/>
      <c r="G7" s="85" t="s">
        <v>10</v>
      </c>
      <c r="H7" s="84"/>
      <c r="I7" s="85" t="s">
        <v>20</v>
      </c>
      <c r="J7" s="84"/>
      <c r="K7" s="86"/>
    </row>
    <row r="8" spans="1:11">
      <c r="A8" s="87" t="s">
        <v>21</v>
      </c>
      <c r="B8" s="84"/>
      <c r="C8" s="88"/>
      <c r="D8" s="102"/>
      <c r="E8" s="102"/>
      <c r="F8" s="102"/>
      <c r="G8" s="102" t="s">
        <v>22</v>
      </c>
      <c r="H8" s="102"/>
      <c r="I8" s="102"/>
      <c r="J8" s="102"/>
      <c r="K8" s="103"/>
    </row>
    <row r="9" spans="1:11">
      <c r="A9" s="89"/>
      <c r="B9" s="90"/>
      <c r="C9" s="91" t="s">
        <v>23</v>
      </c>
      <c r="D9" s="102"/>
      <c r="E9" s="102"/>
      <c r="F9" s="104" t="s">
        <v>24</v>
      </c>
      <c r="G9" s="102"/>
      <c r="H9" s="102"/>
      <c r="I9" s="105"/>
      <c r="J9" s="104" t="s">
        <v>25</v>
      </c>
      <c r="K9" s="103"/>
    </row>
    <row r="10" spans="1:11">
      <c r="A10" s="89"/>
      <c r="B10" s="90"/>
      <c r="C10" s="91" t="s">
        <v>26</v>
      </c>
      <c r="D10" s="91" t="s">
        <v>27</v>
      </c>
      <c r="E10" s="91" t="s">
        <v>27</v>
      </c>
      <c r="F10" s="91" t="s">
        <v>28</v>
      </c>
      <c r="G10" s="91" t="s">
        <v>29</v>
      </c>
      <c r="H10" s="77" t="s">
        <v>28</v>
      </c>
      <c r="I10" s="92" t="s">
        <v>27</v>
      </c>
      <c r="J10" s="91" t="s">
        <v>30</v>
      </c>
      <c r="K10" s="93" t="s">
        <v>28</v>
      </c>
    </row>
    <row r="11" spans="1:11">
      <c r="A11" s="92" t="s">
        <v>31</v>
      </c>
      <c r="B11" s="90"/>
      <c r="C11" s="94" t="s">
        <v>32</v>
      </c>
      <c r="D11" s="91" t="s">
        <v>33</v>
      </c>
      <c r="E11" s="91" t="s">
        <v>34</v>
      </c>
      <c r="F11" s="91" t="s">
        <v>30</v>
      </c>
      <c r="G11" s="91" t="s">
        <v>35</v>
      </c>
      <c r="H11" s="77" t="s">
        <v>29</v>
      </c>
      <c r="I11" s="92" t="s">
        <v>36</v>
      </c>
      <c r="J11" s="91" t="s">
        <v>37</v>
      </c>
      <c r="K11" s="93" t="s">
        <v>36</v>
      </c>
    </row>
    <row r="12" spans="1:11">
      <c r="A12" s="92" t="s">
        <v>38</v>
      </c>
      <c r="B12" s="91" t="s">
        <v>39</v>
      </c>
      <c r="C12" s="94" t="s">
        <v>40</v>
      </c>
      <c r="D12" s="91" t="s">
        <v>41</v>
      </c>
      <c r="E12" s="91" t="s">
        <v>35</v>
      </c>
      <c r="F12" s="91" t="s">
        <v>34</v>
      </c>
      <c r="G12" s="91" t="s">
        <v>42</v>
      </c>
      <c r="H12" s="75" t="s">
        <v>43</v>
      </c>
      <c r="I12" s="92" t="s">
        <v>44</v>
      </c>
      <c r="J12" s="91" t="s">
        <v>36</v>
      </c>
      <c r="K12" s="93" t="s">
        <v>45</v>
      </c>
    </row>
    <row r="13" spans="1:11">
      <c r="A13" s="89"/>
      <c r="B13" s="91"/>
      <c r="C13" s="90"/>
      <c r="D13" s="90"/>
      <c r="E13" s="91" t="s">
        <v>33</v>
      </c>
      <c r="F13" s="94" t="s">
        <v>46</v>
      </c>
      <c r="G13" s="91"/>
      <c r="H13" s="76"/>
      <c r="I13" s="89"/>
      <c r="J13" s="91" t="s">
        <v>47</v>
      </c>
      <c r="K13" s="93" t="s">
        <v>29</v>
      </c>
    </row>
    <row r="14" spans="1:11">
      <c r="A14" s="89"/>
      <c r="B14" s="91"/>
      <c r="C14" s="90"/>
      <c r="D14" s="90"/>
      <c r="E14" s="91" t="s">
        <v>48</v>
      </c>
      <c r="F14" s="90"/>
      <c r="G14" s="91"/>
      <c r="H14" s="76"/>
      <c r="I14" s="89"/>
      <c r="J14" s="90"/>
      <c r="K14" s="95" t="s">
        <v>49</v>
      </c>
    </row>
    <row r="15" spans="1:11">
      <c r="A15" s="96" t="s">
        <v>50</v>
      </c>
      <c r="B15" s="97" t="s">
        <v>51</v>
      </c>
      <c r="C15" s="97" t="s">
        <v>52</v>
      </c>
      <c r="D15" s="97" t="s">
        <v>53</v>
      </c>
      <c r="E15" s="97" t="s">
        <v>54</v>
      </c>
      <c r="F15" s="97" t="s">
        <v>55</v>
      </c>
      <c r="G15" s="97" t="s">
        <v>56</v>
      </c>
      <c r="H15" s="98" t="s">
        <v>57</v>
      </c>
      <c r="I15" s="96" t="s">
        <v>58</v>
      </c>
      <c r="J15" s="97" t="s">
        <v>59</v>
      </c>
      <c r="K15" s="99" t="s">
        <v>60</v>
      </c>
    </row>
    <row r="16" spans="1:11" ht="35.1" customHeight="1">
      <c r="A16" s="74" t="s">
        <v>61</v>
      </c>
      <c r="B16" s="42" t="s">
        <v>62</v>
      </c>
      <c r="C16" s="43" t="s">
        <v>63</v>
      </c>
      <c r="D16" s="44">
        <v>1</v>
      </c>
      <c r="E16" s="44">
        <v>1</v>
      </c>
      <c r="F16" s="44">
        <f>SUM(E16*D16)</f>
        <v>1</v>
      </c>
      <c r="G16" s="45">
        <v>400</v>
      </c>
      <c r="H16" s="46">
        <f>SUM(G16*F16)</f>
        <v>400</v>
      </c>
      <c r="I16" s="24" t="s">
        <v>1</v>
      </c>
      <c r="J16" s="25" t="s">
        <v>1</v>
      </c>
      <c r="K16" s="26" t="s">
        <v>1</v>
      </c>
    </row>
    <row r="17" spans="1:11" ht="15">
      <c r="A17" s="21"/>
      <c r="B17" s="47" t="s">
        <v>64</v>
      </c>
      <c r="C17" s="48"/>
      <c r="D17" s="44"/>
      <c r="E17" s="44"/>
      <c r="F17" s="44" t="s">
        <v>64</v>
      </c>
      <c r="G17" s="49"/>
      <c r="H17" s="50" t="s">
        <v>1</v>
      </c>
      <c r="I17" s="24"/>
      <c r="J17" s="25"/>
      <c r="K17" s="26" t="s">
        <v>1</v>
      </c>
    </row>
    <row r="18" spans="1:11" s="125" customFormat="1" ht="24.95" customHeight="1">
      <c r="A18" s="118"/>
      <c r="B18" s="119" t="s">
        <v>65</v>
      </c>
      <c r="C18" s="120"/>
      <c r="D18" s="121"/>
      <c r="E18" s="121"/>
      <c r="F18" s="121"/>
      <c r="G18" s="122"/>
      <c r="H18" s="123"/>
      <c r="I18" s="124"/>
      <c r="J18" s="124"/>
      <c r="K18" s="124"/>
    </row>
    <row r="19" spans="1:11" ht="24.95" customHeight="1">
      <c r="A19" s="21"/>
      <c r="B19" s="47" t="s">
        <v>66</v>
      </c>
      <c r="C19" s="48"/>
      <c r="D19" s="44">
        <v>1</v>
      </c>
      <c r="E19" s="44">
        <v>3</v>
      </c>
      <c r="F19" s="44">
        <f>SUM(E19*D19)</f>
        <v>3</v>
      </c>
      <c r="G19" s="51">
        <v>1.5</v>
      </c>
      <c r="H19" s="46">
        <f>SUM(G19*F19)</f>
        <v>4.5</v>
      </c>
      <c r="I19" s="24"/>
      <c r="J19" s="25"/>
      <c r="K19" s="26"/>
    </row>
    <row r="20" spans="1:11" ht="30">
      <c r="A20" s="21"/>
      <c r="B20" s="42" t="s">
        <v>67</v>
      </c>
      <c r="C20" s="48"/>
      <c r="D20" s="44">
        <v>16</v>
      </c>
      <c r="E20" s="44">
        <v>3</v>
      </c>
      <c r="F20" s="44">
        <f>SUM(E20*D20)</f>
        <v>48</v>
      </c>
      <c r="G20" s="51">
        <v>1.5</v>
      </c>
      <c r="H20" s="46">
        <f>SUM(G20*F20)</f>
        <v>72</v>
      </c>
      <c r="I20" s="24"/>
      <c r="J20" s="25"/>
      <c r="K20" s="26"/>
    </row>
    <row r="21" spans="1:11" ht="30">
      <c r="A21" s="21"/>
      <c r="B21" s="42" t="s">
        <v>68</v>
      </c>
      <c r="C21" s="48"/>
      <c r="D21" s="44">
        <v>73</v>
      </c>
      <c r="E21" s="44">
        <v>3</v>
      </c>
      <c r="F21" s="44">
        <f>SUM(E21*D21)</f>
        <v>219</v>
      </c>
      <c r="G21" s="51">
        <v>1.5</v>
      </c>
      <c r="H21" s="46">
        <f>SUM(G21*F21)</f>
        <v>328.5</v>
      </c>
      <c r="I21" s="24"/>
      <c r="J21" s="25"/>
      <c r="K21" s="26"/>
    </row>
    <row r="22" spans="1:11" ht="15">
      <c r="A22" s="21"/>
      <c r="B22" s="47"/>
      <c r="C22" s="48"/>
      <c r="D22" s="44"/>
      <c r="E22" s="44"/>
      <c r="F22" s="44"/>
      <c r="G22" s="49"/>
      <c r="H22" s="50"/>
      <c r="I22" s="24"/>
      <c r="J22" s="25"/>
      <c r="K22" s="26"/>
    </row>
    <row r="23" spans="1:11" ht="24.95" customHeight="1">
      <c r="A23" s="21"/>
      <c r="B23" s="52" t="s">
        <v>69</v>
      </c>
      <c r="C23" s="53"/>
      <c r="D23" s="53">
        <v>1</v>
      </c>
      <c r="E23" s="44">
        <v>1</v>
      </c>
      <c r="F23" s="44">
        <f>SUM(E23*D23)</f>
        <v>1</v>
      </c>
      <c r="G23" s="50">
        <v>24</v>
      </c>
      <c r="H23" s="46">
        <f>SUM(G23*F23)</f>
        <v>24</v>
      </c>
      <c r="I23" s="24"/>
      <c r="J23" s="25"/>
      <c r="K23" s="26"/>
    </row>
    <row r="24" spans="1:11" ht="13.5" thickBot="1">
      <c r="A24" s="23"/>
      <c r="B24" s="57"/>
      <c r="C24" s="55"/>
      <c r="D24" s="55"/>
      <c r="E24" s="54"/>
      <c r="F24" s="54"/>
      <c r="G24" s="56"/>
      <c r="H24" s="58"/>
      <c r="I24" s="27"/>
      <c r="J24" s="28"/>
      <c r="K24" s="29"/>
    </row>
    <row r="25" spans="1:11" s="136" customFormat="1" ht="15.95" customHeight="1" thickBot="1">
      <c r="A25" s="126"/>
      <c r="B25" s="127" t="s">
        <v>70</v>
      </c>
      <c r="C25" s="128"/>
      <c r="D25" s="129">
        <f>D19+D20+D21</f>
        <v>90</v>
      </c>
      <c r="E25" s="130"/>
      <c r="F25" s="131">
        <f>SUM(F16:F24)</f>
        <v>272</v>
      </c>
      <c r="G25" s="130"/>
      <c r="H25" s="132">
        <f>SUM(H16:H24)</f>
        <v>829</v>
      </c>
      <c r="I25" s="133" t="s">
        <v>1</v>
      </c>
      <c r="J25" s="134" t="s">
        <v>1</v>
      </c>
      <c r="K25" s="135" t="s">
        <v>1</v>
      </c>
    </row>
    <row r="26" spans="1:11">
      <c r="D26" s="141"/>
    </row>
    <row r="28" spans="1:11" s="139" customFormat="1" ht="33.75" customHeight="1"/>
    <row r="29" spans="1:11" s="138" customFormat="1" ht="15"/>
    <row r="30" spans="1:11" s="138" customFormat="1" ht="15"/>
    <row r="31" spans="1:11" s="138" customFormat="1" ht="15"/>
    <row r="32" spans="1:11" s="138" customFormat="1" ht="15"/>
    <row r="33" s="140" customFormat="1" ht="15.75"/>
    <row r="34" s="138" customFormat="1" ht="15"/>
    <row r="35" s="138" customFormat="1" ht="15"/>
    <row r="36" s="138" customFormat="1" ht="15"/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C4" sqref="C4"/>
    </sheetView>
  </sheetViews>
  <sheetFormatPr defaultRowHeight="12.75"/>
  <cols>
    <col min="1" max="1" width="36.85546875" customWidth="1"/>
    <col min="2" max="2" width="25.140625" style="117" customWidth="1"/>
    <col min="3" max="3" width="15.42578125" customWidth="1"/>
  </cols>
  <sheetData>
    <row r="1" spans="1:3" ht="13.5" thickBot="1">
      <c r="A1" s="188" t="s">
        <v>83</v>
      </c>
      <c r="B1" s="188"/>
      <c r="C1" s="112"/>
    </row>
    <row r="2" spans="1:3" ht="13.5" thickBot="1">
      <c r="A2" s="189" t="s">
        <v>84</v>
      </c>
      <c r="B2" s="189"/>
      <c r="C2" s="113"/>
    </row>
    <row r="3" spans="1:3" ht="13.5" thickBot="1">
      <c r="A3" s="190" t="s">
        <v>85</v>
      </c>
      <c r="B3" s="191"/>
      <c r="C3" s="192"/>
    </row>
    <row r="4" spans="1:3">
      <c r="A4" s="114" t="s">
        <v>86</v>
      </c>
      <c r="B4" s="115" t="s">
        <v>87</v>
      </c>
      <c r="C4" s="112">
        <v>90</v>
      </c>
    </row>
    <row r="5" spans="1:3" ht="13.5" thickBot="1">
      <c r="A5" s="114" t="s">
        <v>88</v>
      </c>
      <c r="B5" s="115" t="s">
        <v>89</v>
      </c>
      <c r="C5" s="116">
        <f>C6/C4</f>
        <v>3.0222222222222221</v>
      </c>
    </row>
    <row r="6" spans="1:3">
      <c r="A6" s="114" t="s">
        <v>90</v>
      </c>
      <c r="B6" s="115" t="s">
        <v>91</v>
      </c>
      <c r="C6" s="112">
        <v>272</v>
      </c>
    </row>
    <row r="7" spans="1:3">
      <c r="A7" s="114" t="s">
        <v>92</v>
      </c>
      <c r="B7" s="115" t="s">
        <v>93</v>
      </c>
      <c r="C7" s="112">
        <v>829</v>
      </c>
    </row>
    <row r="8" spans="1:3" ht="13.5" thickBot="1">
      <c r="A8" s="114" t="s">
        <v>94</v>
      </c>
      <c r="B8" s="115" t="s">
        <v>95</v>
      </c>
      <c r="C8" s="116">
        <f>C7/C6</f>
        <v>3.0477941176470589</v>
      </c>
    </row>
    <row r="10" spans="1:3" ht="26.25">
      <c r="A10" s="193"/>
      <c r="B10" s="193"/>
      <c r="C10" s="193"/>
    </row>
  </sheetData>
  <mergeCells count="4">
    <mergeCell ref="A1:B1"/>
    <mergeCell ref="A2:B2"/>
    <mergeCell ref="A3:C3"/>
    <mergeCell ref="A10:C10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opLeftCell="A20" workbookViewId="0">
      <selection activeCell="D30" sqref="D30"/>
    </sheetView>
  </sheetViews>
  <sheetFormatPr defaultRowHeight="12.75"/>
  <cols>
    <col min="1" max="1" width="15" customWidth="1"/>
    <col min="2" max="2" width="52.140625" customWidth="1"/>
    <col min="3" max="3" width="10.85546875" customWidth="1"/>
    <col min="4" max="4" width="11.42578125" customWidth="1"/>
    <col min="5" max="5" width="11.5703125" customWidth="1"/>
    <col min="6" max="6" width="12" customWidth="1"/>
    <col min="7" max="7" width="11.5703125" customWidth="1"/>
    <col min="8" max="8" width="12.140625" customWidth="1"/>
    <col min="9" max="9" width="11" customWidth="1"/>
    <col min="10" max="10" width="11.85546875" customWidth="1"/>
    <col min="11" max="11" width="9.5703125" customWidth="1"/>
  </cols>
  <sheetData>
    <row r="1" spans="1:11" ht="15.75">
      <c r="A1" s="1" t="s">
        <v>0</v>
      </c>
      <c r="B1" s="2"/>
      <c r="C1" s="22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39"/>
      <c r="D2" s="38" t="s">
        <v>3</v>
      </c>
      <c r="E2" s="7"/>
      <c r="F2" s="7"/>
      <c r="G2" s="7"/>
      <c r="H2" s="7"/>
      <c r="I2" s="8"/>
      <c r="J2" s="9" t="s">
        <v>4</v>
      </c>
      <c r="K2" s="10"/>
    </row>
    <row r="3" spans="1:11" ht="15.75">
      <c r="A3" s="11" t="s">
        <v>5</v>
      </c>
      <c r="B3" s="7"/>
      <c r="C3" s="39"/>
      <c r="D3" s="38"/>
      <c r="E3" s="7"/>
      <c r="F3" s="7"/>
      <c r="G3" s="7"/>
      <c r="H3" s="7"/>
      <c r="I3" s="12" t="s">
        <v>6</v>
      </c>
      <c r="J3" s="13"/>
      <c r="K3" s="14"/>
    </row>
    <row r="4" spans="1:11" ht="18.75">
      <c r="A4" s="15"/>
      <c r="B4" s="17"/>
      <c r="C4" s="18" t="s">
        <v>1</v>
      </c>
      <c r="D4" s="40" t="s">
        <v>1</v>
      </c>
      <c r="E4" s="16"/>
      <c r="F4" s="16"/>
      <c r="G4" s="16"/>
      <c r="H4" s="16"/>
      <c r="I4" s="19" t="s">
        <v>1</v>
      </c>
      <c r="J4" s="41">
        <v>2020</v>
      </c>
      <c r="K4" s="20"/>
    </row>
    <row r="5" spans="1:11" ht="24">
      <c r="A5" s="101" t="s">
        <v>7</v>
      </c>
      <c r="B5" s="100" t="s">
        <v>8</v>
      </c>
      <c r="C5" s="76"/>
      <c r="D5" s="76" t="s">
        <v>9</v>
      </c>
      <c r="E5" s="77" t="s">
        <v>10</v>
      </c>
      <c r="F5" s="76"/>
      <c r="G5" s="77" t="s">
        <v>11</v>
      </c>
      <c r="H5" s="76"/>
      <c r="I5" s="77" t="s">
        <v>12</v>
      </c>
      <c r="J5" s="76"/>
      <c r="K5" s="78"/>
    </row>
    <row r="6" spans="1:11">
      <c r="A6" s="79" t="s">
        <v>13</v>
      </c>
      <c r="B6" s="76"/>
      <c r="C6" s="76"/>
      <c r="D6" s="76" t="s">
        <v>9</v>
      </c>
      <c r="E6" s="80" t="s">
        <v>14</v>
      </c>
      <c r="F6" s="76" t="s">
        <v>15</v>
      </c>
      <c r="G6" s="80" t="s">
        <v>14</v>
      </c>
      <c r="H6" s="76" t="s">
        <v>16</v>
      </c>
      <c r="I6" s="80" t="s">
        <v>14</v>
      </c>
      <c r="J6" s="81" t="s">
        <v>17</v>
      </c>
      <c r="K6" s="82" t="s">
        <v>1</v>
      </c>
    </row>
    <row r="7" spans="1:11">
      <c r="A7" s="83" t="s">
        <v>18</v>
      </c>
      <c r="B7" s="84"/>
      <c r="C7" s="84"/>
      <c r="D7" s="84" t="s">
        <v>9</v>
      </c>
      <c r="E7" s="85" t="s">
        <v>19</v>
      </c>
      <c r="F7" s="84"/>
      <c r="G7" s="85" t="s">
        <v>10</v>
      </c>
      <c r="H7" s="84"/>
      <c r="I7" s="85" t="s">
        <v>20</v>
      </c>
      <c r="J7" s="84"/>
      <c r="K7" s="86"/>
    </row>
    <row r="8" spans="1:11">
      <c r="A8" s="87" t="s">
        <v>21</v>
      </c>
      <c r="B8" s="84"/>
      <c r="C8" s="88"/>
      <c r="D8" s="102"/>
      <c r="E8" s="102"/>
      <c r="F8" s="102"/>
      <c r="G8" s="102" t="s">
        <v>22</v>
      </c>
      <c r="H8" s="102"/>
      <c r="I8" s="102"/>
      <c r="J8" s="102"/>
      <c r="K8" s="103"/>
    </row>
    <row r="9" spans="1:11">
      <c r="A9" s="89"/>
      <c r="B9" s="90"/>
      <c r="C9" s="91" t="s">
        <v>23</v>
      </c>
      <c r="D9" s="102"/>
      <c r="E9" s="102"/>
      <c r="F9" s="104" t="s">
        <v>24</v>
      </c>
      <c r="G9" s="102"/>
      <c r="H9" s="102"/>
      <c r="I9" s="105"/>
      <c r="J9" s="104" t="s">
        <v>25</v>
      </c>
      <c r="K9" s="103"/>
    </row>
    <row r="10" spans="1:11">
      <c r="A10" s="89"/>
      <c r="B10" s="90"/>
      <c r="C10" s="91" t="s">
        <v>26</v>
      </c>
      <c r="D10" s="91" t="s">
        <v>27</v>
      </c>
      <c r="E10" s="91" t="s">
        <v>27</v>
      </c>
      <c r="F10" s="91" t="s">
        <v>28</v>
      </c>
      <c r="G10" s="91" t="s">
        <v>29</v>
      </c>
      <c r="H10" s="77" t="s">
        <v>28</v>
      </c>
      <c r="I10" s="92" t="s">
        <v>27</v>
      </c>
      <c r="J10" s="91" t="s">
        <v>30</v>
      </c>
      <c r="K10" s="93" t="s">
        <v>28</v>
      </c>
    </row>
    <row r="11" spans="1:11">
      <c r="A11" s="92" t="s">
        <v>31</v>
      </c>
      <c r="B11" s="90"/>
      <c r="C11" s="94" t="s">
        <v>32</v>
      </c>
      <c r="D11" s="91" t="s">
        <v>33</v>
      </c>
      <c r="E11" s="91" t="s">
        <v>34</v>
      </c>
      <c r="F11" s="91" t="s">
        <v>30</v>
      </c>
      <c r="G11" s="91" t="s">
        <v>35</v>
      </c>
      <c r="H11" s="77" t="s">
        <v>29</v>
      </c>
      <c r="I11" s="92" t="s">
        <v>36</v>
      </c>
      <c r="J11" s="91" t="s">
        <v>37</v>
      </c>
      <c r="K11" s="93" t="s">
        <v>36</v>
      </c>
    </row>
    <row r="12" spans="1:11">
      <c r="A12" s="92" t="s">
        <v>38</v>
      </c>
      <c r="B12" s="91" t="s">
        <v>39</v>
      </c>
      <c r="C12" s="94" t="s">
        <v>40</v>
      </c>
      <c r="D12" s="91" t="s">
        <v>41</v>
      </c>
      <c r="E12" s="91" t="s">
        <v>35</v>
      </c>
      <c r="F12" s="91" t="s">
        <v>34</v>
      </c>
      <c r="G12" s="91" t="s">
        <v>42</v>
      </c>
      <c r="H12" s="75" t="s">
        <v>43</v>
      </c>
      <c r="I12" s="92" t="s">
        <v>44</v>
      </c>
      <c r="J12" s="91" t="s">
        <v>36</v>
      </c>
      <c r="K12" s="93" t="s">
        <v>45</v>
      </c>
    </row>
    <row r="13" spans="1:11">
      <c r="A13" s="89"/>
      <c r="B13" s="91"/>
      <c r="C13" s="90"/>
      <c r="D13" s="90"/>
      <c r="E13" s="91" t="s">
        <v>33</v>
      </c>
      <c r="F13" s="94" t="s">
        <v>46</v>
      </c>
      <c r="G13" s="91"/>
      <c r="H13" s="76"/>
      <c r="I13" s="89"/>
      <c r="J13" s="91" t="s">
        <v>47</v>
      </c>
      <c r="K13" s="93" t="s">
        <v>29</v>
      </c>
    </row>
    <row r="14" spans="1:11">
      <c r="A14" s="89"/>
      <c r="B14" s="91"/>
      <c r="C14" s="90"/>
      <c r="D14" s="90"/>
      <c r="E14" s="91" t="s">
        <v>48</v>
      </c>
      <c r="F14" s="90"/>
      <c r="G14" s="91"/>
      <c r="H14" s="76"/>
      <c r="I14" s="89"/>
      <c r="J14" s="90"/>
      <c r="K14" s="95" t="s">
        <v>49</v>
      </c>
    </row>
    <row r="15" spans="1:11">
      <c r="A15" s="96" t="s">
        <v>50</v>
      </c>
      <c r="B15" s="97" t="s">
        <v>51</v>
      </c>
      <c r="C15" s="97" t="s">
        <v>52</v>
      </c>
      <c r="D15" s="97" t="s">
        <v>53</v>
      </c>
      <c r="E15" s="97" t="s">
        <v>54</v>
      </c>
      <c r="F15" s="97" t="s">
        <v>55</v>
      </c>
      <c r="G15" s="97" t="s">
        <v>56</v>
      </c>
      <c r="H15" s="98" t="s">
        <v>57</v>
      </c>
      <c r="I15" s="96" t="s">
        <v>58</v>
      </c>
      <c r="J15" s="97" t="s">
        <v>59</v>
      </c>
      <c r="K15" s="99" t="s">
        <v>60</v>
      </c>
    </row>
    <row r="16" spans="1:11" ht="45">
      <c r="A16" s="74" t="s">
        <v>61</v>
      </c>
      <c r="B16" s="42" t="s">
        <v>62</v>
      </c>
      <c r="C16" s="43" t="s">
        <v>63</v>
      </c>
      <c r="D16" s="44">
        <v>50</v>
      </c>
      <c r="E16" s="44">
        <v>1</v>
      </c>
      <c r="F16" s="44">
        <f>SUM(E16*D16)</f>
        <v>50</v>
      </c>
      <c r="G16" s="45">
        <v>400</v>
      </c>
      <c r="H16" s="46">
        <f>SUM(G16*F16)</f>
        <v>20000</v>
      </c>
      <c r="I16" s="24" t="s">
        <v>1</v>
      </c>
      <c r="J16" s="25" t="s">
        <v>1</v>
      </c>
      <c r="K16" s="26" t="s">
        <v>1</v>
      </c>
    </row>
    <row r="17" spans="1:11" ht="15">
      <c r="A17" s="21"/>
      <c r="B17" s="47" t="s">
        <v>64</v>
      </c>
      <c r="C17" s="48"/>
      <c r="D17" s="44"/>
      <c r="E17" s="44"/>
      <c r="F17" s="44" t="s">
        <v>64</v>
      </c>
      <c r="G17" s="49"/>
      <c r="H17" s="50" t="s">
        <v>1</v>
      </c>
      <c r="I17" s="24"/>
      <c r="J17" s="25"/>
      <c r="K17" s="26" t="s">
        <v>1</v>
      </c>
    </row>
    <row r="18" spans="1:11" ht="15">
      <c r="A18" s="21"/>
      <c r="B18" s="106" t="s">
        <v>65</v>
      </c>
      <c r="C18" s="107"/>
      <c r="D18" s="108"/>
      <c r="E18" s="108"/>
      <c r="F18" s="108"/>
      <c r="G18" s="109"/>
      <c r="H18" s="110"/>
      <c r="I18" s="24"/>
      <c r="J18" s="25"/>
      <c r="K18" s="26"/>
    </row>
    <row r="19" spans="1:11" ht="15">
      <c r="A19" s="21"/>
      <c r="B19" s="47" t="s">
        <v>66</v>
      </c>
      <c r="C19" s="48"/>
      <c r="D19" s="44">
        <v>50</v>
      </c>
      <c r="E19" s="44">
        <v>3</v>
      </c>
      <c r="F19" s="44">
        <f t="shared" ref="F19:F21" si="0">SUM(E19*D19)</f>
        <v>150</v>
      </c>
      <c r="G19" s="51">
        <v>1.5</v>
      </c>
      <c r="H19" s="46">
        <f>SUM(G19*F19)</f>
        <v>225</v>
      </c>
      <c r="I19" s="24"/>
      <c r="J19" s="25"/>
      <c r="K19" s="26"/>
    </row>
    <row r="20" spans="1:11" ht="30">
      <c r="A20" s="21"/>
      <c r="B20" s="42" t="s">
        <v>96</v>
      </c>
      <c r="C20" s="48"/>
      <c r="D20" s="44">
        <v>36</v>
      </c>
      <c r="E20" s="44">
        <v>3</v>
      </c>
      <c r="F20" s="44">
        <f t="shared" si="0"/>
        <v>108</v>
      </c>
      <c r="G20" s="51">
        <v>1.5</v>
      </c>
      <c r="H20" s="46">
        <f>SUM(G20*F20)</f>
        <v>162</v>
      </c>
      <c r="I20" s="24"/>
      <c r="J20" s="25"/>
      <c r="K20" s="26"/>
    </row>
    <row r="21" spans="1:11" ht="30">
      <c r="A21" s="21"/>
      <c r="B21" s="42" t="s">
        <v>97</v>
      </c>
      <c r="C21" s="48"/>
      <c r="D21" s="44">
        <v>70</v>
      </c>
      <c r="E21" s="44">
        <v>3</v>
      </c>
      <c r="F21" s="44">
        <f t="shared" si="0"/>
        <v>210</v>
      </c>
      <c r="G21" s="51">
        <v>1.5</v>
      </c>
      <c r="H21" s="46">
        <f>SUM(G21*F21)</f>
        <v>315</v>
      </c>
      <c r="I21" s="24"/>
      <c r="J21" s="25"/>
      <c r="K21" s="26"/>
    </row>
    <row r="22" spans="1:11" ht="15">
      <c r="A22" s="21"/>
      <c r="B22" s="47"/>
      <c r="C22" s="48"/>
      <c r="D22" s="44"/>
      <c r="E22" s="44"/>
      <c r="F22" s="44"/>
      <c r="G22" s="49"/>
      <c r="H22" s="50"/>
      <c r="I22" s="24"/>
      <c r="J22" s="25"/>
      <c r="K22" s="26"/>
    </row>
    <row r="23" spans="1:11" ht="15">
      <c r="A23" s="21"/>
      <c r="B23" s="52" t="s">
        <v>69</v>
      </c>
      <c r="C23" s="53"/>
      <c r="D23" s="53">
        <v>10</v>
      </c>
      <c r="E23" s="44">
        <v>1</v>
      </c>
      <c r="F23" s="44">
        <f>SUM(E23*D23)</f>
        <v>10</v>
      </c>
      <c r="G23" s="50">
        <v>24</v>
      </c>
      <c r="H23" s="46">
        <f>SUM(G23*F23)</f>
        <v>240</v>
      </c>
      <c r="I23" s="24"/>
      <c r="J23" s="25"/>
      <c r="K23" s="26"/>
    </row>
    <row r="24" spans="1:11" ht="13.5" thickBot="1">
      <c r="A24" s="23"/>
      <c r="B24" s="57"/>
      <c r="C24" s="55"/>
      <c r="D24" s="55"/>
      <c r="E24" s="54"/>
      <c r="F24" s="54"/>
      <c r="G24" s="56"/>
      <c r="H24" s="58"/>
      <c r="I24" s="27"/>
      <c r="J24" s="28"/>
      <c r="K24" s="29"/>
    </row>
    <row r="25" spans="1:11" ht="13.5" thickBot="1">
      <c r="A25" s="30"/>
      <c r="B25" s="59" t="s">
        <v>70</v>
      </c>
      <c r="C25" s="60"/>
      <c r="D25" s="61">
        <v>156</v>
      </c>
      <c r="E25" s="62">
        <v>5</v>
      </c>
      <c r="F25" s="63">
        <f>SUM(F16:F23)</f>
        <v>528</v>
      </c>
      <c r="G25" s="62">
        <v>134</v>
      </c>
      <c r="H25" s="111">
        <f>SUM(H16:H23)</f>
        <v>20942</v>
      </c>
      <c r="I25" s="31" t="s">
        <v>1</v>
      </c>
      <c r="J25" s="32" t="s">
        <v>1</v>
      </c>
      <c r="K25" s="33" t="s">
        <v>1</v>
      </c>
    </row>
    <row r="26" spans="1:11">
      <c r="A26" s="34"/>
      <c r="B26" s="64"/>
      <c r="C26" s="65"/>
      <c r="D26" s="66"/>
      <c r="E26" s="66"/>
      <c r="F26" s="66"/>
      <c r="G26" s="67"/>
      <c r="H26" s="68"/>
      <c r="I26" s="35"/>
      <c r="J26" s="35"/>
      <c r="K26" s="35"/>
    </row>
    <row r="27" spans="1:11">
      <c r="A27" s="36"/>
      <c r="B27" s="69"/>
      <c r="C27" s="70"/>
      <c r="D27" s="71"/>
      <c r="E27" s="71"/>
      <c r="F27" s="71"/>
      <c r="G27" s="72"/>
      <c r="H27" s="73"/>
      <c r="I27" s="37"/>
      <c r="J27" s="37"/>
      <c r="K27" s="37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4" ma:contentTypeDescription="Create a new document." ma:contentTypeScope="" ma:versionID="de0edf02310aad36eef8e74012da5f39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e57d4aa4bff8ee6502cfc3a457d0830a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>69</PRA_List_ID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75EFB9A7-075D-45C7-8BC6-828FF0347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2D36D-DDC5-4EA4-90E4-C915FBB5E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E82C72-BD5F-4C99-9113-2043E7E45109}">
  <ds:schemaRefs>
    <ds:schemaRef ds:uri="http://www.w3.org/XML/1998/namespace"/>
    <ds:schemaRef ds:uri="http://schemas.microsoft.com/office/2006/metadata/properties"/>
    <ds:schemaRef ds:uri="73fb875a-8af9-4255-b008-0995492d31cd"/>
    <ds:schemaRef ds:uri="http://purl.org/dc/dcmitype/"/>
    <ds:schemaRef ds:uri="a1b2674d-54f9-4586-a136-140e05e0fc2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19ae5d0-f236-4513-9fa4-77866879970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Burden</vt:lpstr>
      <vt:lpstr>Federal Cost</vt:lpstr>
      <vt:lpstr>Current Sheet</vt:lpstr>
      <vt:lpstr>Sheet3</vt:lpstr>
      <vt:lpstr>Old</vt:lpstr>
      <vt:lpstr>'Current Sheet'!Print_Area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Broadband Loans, Loan/Grant Combination and Loan Guarantees</dc:title>
  <dc:subject/>
  <dc:creator>Dawn Wolfgang</dc:creator>
  <cp:keywords/>
  <dc:description/>
  <cp:lastModifiedBy>Negasi, Adyam - RD, DC</cp:lastModifiedBy>
  <cp:revision/>
  <dcterms:created xsi:type="dcterms:W3CDTF">1999-05-21T13:07:41Z</dcterms:created>
  <dcterms:modified xsi:type="dcterms:W3CDTF">2024-07-17T21:30:58Z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