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ource Data" sheetId="1" r:id="rId4"/>
    <sheet state="visible" name="ICR details" sheetId="2" r:id="rId5"/>
    <sheet state="visible" name="summary" sheetId="3" r:id="rId6"/>
    <sheet state="visible" name="use of SBA" sheetId="4" r:id="rId7"/>
  </sheets>
  <definedNames/>
  <calcPr/>
  <extLst>
    <ext uri="GoogleSheetsCustomDataVersion2">
      <go:sheetsCustomData xmlns:go="http://customooxmlschemas.google.com/" r:id="rId8" roundtripDataChecksum="Q1lA81mDZsVxZZqMN34jMs9gGPhaxnN49RXhKijxaB0="/>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
ID#AAABTXwyM3Y
Nicole Thompson    (2024-08-08 15:28:38)
@marcusjohnson@usaid.gov This sheet was hidden and seems to include the previous GLAAS figures? Were you using anything from here?
_Assigned to marcusjohnson@usaid.gov_</t>
      </text>
    </comment>
  </commentList>
  <extLst>
    <ext uri="GoogleSheetsCustomDataVersion2">
      <go:sheetsCustomData xmlns:go="http://customooxmlschemas.google.com/" r:id="rId1" roundtripDataSignature="AMtx7mhp/T5H0SCA+81H/mAb6e/N54k88w=="/>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3">
      <text>
        <t xml:space="preserve">======
ID#AAABTXwyM3c
Nicole Thompson    (2024-08-08 15:29:41)
@marcusjohnson@usaid.gov This sheet was also hidden but seems to be the source for all the information that is pulled into the summary sheet. Seems to have all the info for explaining the calculations. Hoping you were using this?
_Assigned to marcusjohnson@usaid.gov_
------
ID#AAABTXwyM3k
Marcus Johnson    (2024-08-08 15:43:58)
Great detective work! I would have never ever have thought of a hidden, 2018 original.</t>
      </text>
    </comment>
  </commentList>
  <extLst>
    <ext uri="GoogleSheetsCustomDataVersion2">
      <go:sheetsCustomData xmlns:go="http://customooxmlschemas.google.com/" r:id="rId1" roundtripDataSignature="AMtx7mitxoW4R7tFrGUhSaK9ti1LnKHlmQ=="/>
    </ext>
  </extLst>
</comments>
</file>

<file path=xl/sharedStrings.xml><?xml version="1.0" encoding="utf-8"?>
<sst xmlns="http://schemas.openxmlformats.org/spreadsheetml/2006/main" count="547" uniqueCount="157">
  <si>
    <t>GLAAS DATA</t>
  </si>
  <si>
    <t>PROC_INST_NM</t>
  </si>
  <si>
    <t>(Multiple Items)</t>
  </si>
  <si>
    <t>SAP THRESHOLD</t>
  </si>
  <si>
    <t>&gt;=$250K</t>
  </si>
  <si>
    <t>OCEAN TRANS (Y/N)</t>
  </si>
  <si>
    <t>N</t>
  </si>
  <si>
    <t>CONTRACT TYPE</t>
  </si>
  <si>
    <t>AWARD_IDV_TYPE</t>
  </si>
  <si>
    <t>Sum of OBL_AA_AMT</t>
  </si>
  <si>
    <t>Sum of TEC_AMT</t>
  </si>
  <si>
    <t># OF CONTRACTS</t>
  </si>
  <si>
    <t>Cost Reimbursable</t>
  </si>
  <si>
    <t>Cost No Fee Total</t>
  </si>
  <si>
    <t>Cost Plus Award Fee</t>
  </si>
  <si>
    <t>Cost Plus Fixed Fee</t>
  </si>
  <si>
    <t>Cost Reimbursable Total</t>
  </si>
  <si>
    <t>Cost Plus Incentive Fee</t>
  </si>
  <si>
    <t>Fixed Price</t>
  </si>
  <si>
    <t>Fixed Award Fee</t>
  </si>
  <si>
    <t>Fixed Price Incentive</t>
  </si>
  <si>
    <t>Fixed Price LOE</t>
  </si>
  <si>
    <t>Fixed Price EPA</t>
  </si>
  <si>
    <t>Fixed Labor Hours</t>
  </si>
  <si>
    <t>Fixed Price Total</t>
  </si>
  <si>
    <t>Time&amp;Materials</t>
  </si>
  <si>
    <t>Grand Total</t>
  </si>
  <si>
    <t>GS Salary DATA</t>
  </si>
  <si>
    <t>GS</t>
  </si>
  <si>
    <t>Step</t>
  </si>
  <si>
    <t>$/hr</t>
  </si>
  <si>
    <t>Bureau Labor Statistics</t>
  </si>
  <si>
    <t>Rate</t>
  </si>
  <si>
    <t>Position</t>
  </si>
  <si>
    <t xml:space="preserve">Business and Financial Operations Occupation in the DC area as of May 2023 </t>
  </si>
  <si>
    <t>(All)</t>
  </si>
  <si>
    <t>P_OF_PERF_COUNTRY_NAME</t>
  </si>
  <si>
    <t>CO_BUS_SIZE</t>
  </si>
  <si>
    <t>S</t>
  </si>
  <si>
    <t>Small Business CR Contracts</t>
  </si>
  <si>
    <t>DEFINITIVE CONTRACT</t>
  </si>
  <si>
    <t>DELIVERY ORDER</t>
  </si>
  <si>
    <t>IDC</t>
  </si>
  <si>
    <t>BOA</t>
  </si>
  <si>
    <t>BPA CALL</t>
  </si>
  <si>
    <t>Place of Performance OUTSIDE USA</t>
  </si>
  <si>
    <t xml:space="preserve">ATTACHMENT I to the SUPPORTING STATEMENT FOR REQUEST FOR APPROVAL UNDER 
THE PAPERWORK REDUCTION ACT AND 5 CFR 1320
</t>
  </si>
  <si>
    <t xml:space="preserve">2024 Submission
THE PAPERWORK REDUCTION ACT AND 5 CFR 1320
</t>
  </si>
  <si>
    <t xml:space="preserve">Item #    </t>
  </si>
  <si>
    <t>AIDAR citation for the info Collection</t>
  </si>
  <si>
    <t xml:space="preserve">Summary &amp; Justification </t>
  </si>
  <si>
    <t>FAR or AIDAR Prescription</t>
  </si>
  <si>
    <t>Applicability</t>
  </si>
  <si>
    <t>Annual Federal Burden:</t>
  </si>
  <si>
    <t>Annual Public Burden:</t>
  </si>
  <si>
    <t>A.</t>
  </si>
  <si>
    <t>Hours per submission</t>
  </si>
  <si>
    <t>Explanation of how the numbers are estimated</t>
  </si>
  <si>
    <t xml:space="preserve">B. </t>
  </si>
  <si>
    <t>Number of Respondents per year</t>
  </si>
  <si>
    <t xml:space="preserve">C. </t>
  </si>
  <si>
    <t>Number of responses per respondent</t>
  </si>
  <si>
    <t>D.</t>
  </si>
  <si>
    <t>No. of submissions/year</t>
  </si>
  <si>
    <t>E.</t>
  </si>
  <si>
    <t>Total hr burden (A x D)</t>
  </si>
  <si>
    <t>Total hr burden (A x B)</t>
  </si>
  <si>
    <t>F.</t>
  </si>
  <si>
    <t>Hourly Rate</t>
  </si>
  <si>
    <t>G.</t>
  </si>
  <si>
    <t>Total cost burden (F x E)</t>
  </si>
  <si>
    <t>Total cost burden (C x D)</t>
  </si>
  <si>
    <t>752.219-8 Utilization of Small Business Concerns and Small Disadvantaged Business Concerns</t>
  </si>
  <si>
    <t>Contractors must notify OSDBU at least 45 days before placing orders for supplies or equipment in excess of 100k financed by USAID. This provides USAID with the means to monitor and encourage small business participation</t>
  </si>
  <si>
    <t>FAR 19.708(a) and AIDAR 719.708</t>
  </si>
  <si>
    <t>Above SAT, not PSC, not performed overseas.</t>
  </si>
  <si>
    <t>based on our previous experience</t>
  </si>
  <si>
    <t>Formula: (A*D)</t>
  </si>
  <si>
    <t>Composite rate (GS 13/8*1/3 % of the time+GS 7/5*2/3 % of the time) + burden rate of 110%</t>
  </si>
  <si>
    <t>based on estimated income per hour from the Bureau of Labor Statistics x weighted wage multiplier of 100%</t>
  </si>
  <si>
    <t>Formula: (F*E)</t>
  </si>
  <si>
    <t>#2</t>
  </si>
  <si>
    <t>752.245-70 Government Property -- USAID Reporting Requirements</t>
  </si>
  <si>
    <t>Requires an annual report (format provided) on government property.  This is necessary to account for government property and was recommended by the GAO to solve a standing problem.</t>
  </si>
  <si>
    <t>FAR 45.107</t>
  </si>
  <si>
    <t xml:space="preserve">FP, CR, T&amp;M, L-H contracts. </t>
  </si>
  <si>
    <t xml:space="preserve">60 % of all active contracts excluding those for FP ocean transportation and POs below SAT </t>
  </si>
  <si>
    <t>60 % of all active contracts excluding those for FP ocean transportation and POs below SAT</t>
  </si>
  <si>
    <t>hourly rate for GS 13/5 plus a burden rate of 110%</t>
  </si>
  <si>
    <t>#3</t>
  </si>
  <si>
    <t>752.245-71   Title to and Care of Property</t>
  </si>
  <si>
    <t xml:space="preserve">Requires a final report on property acquired under the contract but titled to a foreign government. Contractor has control until the property is turned over to the Foreign Government. This is a normal and necessary administrative procedure, required to account for property. </t>
  </si>
  <si>
    <t>In all contracts under which the contractor will acquire property for use overseas and the contract funds were obligated under a DOAG</t>
  </si>
  <si>
    <t>10 % of all active contracts excluding those for FP ocean transportation and POs below SAT</t>
  </si>
  <si>
    <t xml:space="preserve">10 % of all active contracts excluding those for FP ocean transportation and POs below SAT </t>
  </si>
  <si>
    <t>#4</t>
  </si>
  <si>
    <t xml:space="preserve">752.247-70  Preference for privately owned U.S.-flag commercial vessel </t>
  </si>
  <si>
    <t xml:space="preserve">Contractors must submit copies of Bills for lading for all shipments to USAID and MARAD. This is necessary to verify compliance with the Cargo Preference Act. </t>
  </si>
  <si>
    <t>in solicitations and contracts solely for ocean transportation services, and in solicitations and contracts for goods and ocean transportation services when the ocean transportation will be fixed at the time the contract is awarded.</t>
  </si>
  <si>
    <t>Based on our previous experience, we estimate number of respondents per year - 200, number of responses per each respondent - 3, total number of responses per year - 600.</t>
  </si>
  <si>
    <t>Composite rate (GS 111/5*90% of the time+GS 15/5*10% of the time) + burden rate of 110%</t>
  </si>
  <si>
    <t>#5</t>
  </si>
  <si>
    <t>752.7001 Biographical Data</t>
  </si>
  <si>
    <t xml:space="preserve">Contractor employees working outside of the US and all key personnel are required to submit personal, employment, history, education and salary data.  Personal data is necessary to permit estimation of overseas logistical support and allowances. Employment history and educational data is needed to assess qualifications.  Salary data is used as a means of cost monitoring, to determine reasonableness of proposed salary. </t>
  </si>
  <si>
    <t>N/A</t>
  </si>
  <si>
    <t>in all USAID CR contracts.</t>
  </si>
  <si>
    <t>Number of active CR contracts and orders recorded in a FY times 8 submissions per contract</t>
  </si>
  <si>
    <t>#6</t>
  </si>
  <si>
    <t>752.7002 Travel and Transportation</t>
  </si>
  <si>
    <t xml:space="preserve">Contractors are required to furnish a copy of their Chief of Party's written authorization for emergency/irregular travel to the contracting officer. This ensures that the contractor has reviewed and assessed the need for emergency travel and provides the contracting officer a means to review the reasonableness of the decision and allowability of costs. </t>
  </si>
  <si>
    <t>In all CR contracts performed in whole or in part overseas.</t>
  </si>
  <si>
    <t>from GLAAS Report, CR contracts performed outside of USA</t>
  </si>
  <si>
    <t>#7</t>
  </si>
  <si>
    <t>752.7003 Documentation for Payment</t>
  </si>
  <si>
    <t>As authorized by FAR 52.216-7(a), AIDAR 752.7003 specifies the format and certification requirements for invoicing costs. This is essential to provide a uniform basis for tracking funds expended or remaining under the contract and to protect the government's right in case invoices costs are determined to be unallowable, unallocable or unreasonable.</t>
  </si>
  <si>
    <t>in all USAID direct contracts, excluding fixed price contracts</t>
  </si>
  <si>
    <t>Number of active awards excluding FP contracts and order multiplied by 24 (bi-weekly submissions)</t>
  </si>
  <si>
    <t>#8</t>
  </si>
  <si>
    <t xml:space="preserve">752.7004 Emergency locator information. </t>
  </si>
  <si>
    <t>All employees of contractors performing overseas are required to specify a person to be notified in case of an emergency.  This allows USAID Missions to respond as necessary and contact individual's family.  The information required is determined to be minimum necessary based on actual experience.</t>
  </si>
  <si>
    <t>in all contracts requiring travel overseas.</t>
  </si>
  <si>
    <t>All active contracts/orders excluding those for FP ocean transportation and Pos multipied by our estimate of 8 submissions per contract/order</t>
  </si>
  <si>
    <t>#9</t>
  </si>
  <si>
    <t>752.7032 International Travel Approval and Notification Requirements</t>
  </si>
  <si>
    <t xml:space="preserve">Contractor is required to provide itineraries for all proposed international travel, and advance notification of travel to the USAID missions overseas in order to warn of security threats or arrange for evacuation.  In addition, USAID contractors are part of foreign assistance programs.  Arrivals notification and travel approval authority are necessary to allow the missions overseas to properly conduct the political and administrative requirements of the program, such as notifying and coordinating with the host government to assure that planned arrival times are acceptable. This is also necessary for arranging timely logistics support personnel to be available if needed. </t>
  </si>
  <si>
    <t>in any USAID contract requiring international travel.</t>
  </si>
  <si>
    <t>All active contracts/orders excluding those for FP ocean transportation and POs multipied by our estimate of 3 submissions per contract/order</t>
  </si>
  <si>
    <t>Highlighted in green columns do not need to be submitted to OMB/OIRA</t>
  </si>
  <si>
    <t>Description of the estimates</t>
  </si>
  <si>
    <t>Annual Federal Burden</t>
  </si>
  <si>
    <t>Annual Public Burden</t>
  </si>
  <si>
    <t xml:space="preserve">Number of respondents per year </t>
  </si>
  <si>
    <t xml:space="preserve">Number of responses per respondent </t>
  </si>
  <si>
    <t xml:space="preserve">Number of responses per year </t>
  </si>
  <si>
    <t xml:space="preserve">Total Annual Burden Hours </t>
  </si>
  <si>
    <t>Hourly rate</t>
  </si>
  <si>
    <t>Total Annual Cost Burden</t>
  </si>
  <si>
    <t>TOTAL NUMBER OF RESPONDENTS PER YEAR (total of all "B" entries)</t>
  </si>
  <si>
    <t>TOTAL NUMBER OF RESPONSES PER YEAR (total of all "D" entries)</t>
  </si>
  <si>
    <t>TOTAL ANNUAL BURDEN HOURS (total of all "E" entries)</t>
  </si>
  <si>
    <t>TOTAL ANNUAL COST BURDEN (total of all "G"entries)</t>
  </si>
  <si>
    <t>TOTAL PUBLIC ANNUAL COST BURDEN NOT REIMBURSED THROUGH CONTRACTS (25% of public burden on item#5)</t>
  </si>
  <si>
    <t>TOTAL FEDERAL ANNUAL COST BURDEN (total federal budren +all public burden except for 25% of public burden on item#5)</t>
  </si>
  <si>
    <t>ANNUAL REPORTING AND RECORDKEEPING HOURS BURDEN PER FORM OMB 83-I</t>
  </si>
  <si>
    <t>a. Number of respondents</t>
  </si>
  <si>
    <t>b. Total annual responses</t>
  </si>
  <si>
    <t xml:space="preserve">        1. Percentage of these responses collected electronically</t>
  </si>
  <si>
    <t>c. Total annual hours requested</t>
  </si>
  <si>
    <t>d. Current OMB inventory</t>
  </si>
  <si>
    <t xml:space="preserve">e. Difference      </t>
  </si>
  <si>
    <t>f. Explanation of difference</t>
  </si>
  <si>
    <t>Fluctuates based on the number of active awards in USAID's inventory.</t>
  </si>
  <si>
    <t xml:space="preserve">1. Program change      </t>
  </si>
  <si>
    <t xml:space="preserve">2. Adjustment      </t>
  </si>
  <si>
    <t xml:space="preserve">Impact on small businesses or other small entities
THE PAPERWORK REDUCTION ACT AND 5 CFR 1320
</t>
  </si>
  <si>
    <t>Annual Public Burden on Small Businesses</t>
  </si>
  <si>
    <t>TOTAL PUBLIC ANNUAL COST BURDEN NOT REIMBURSED THROUGH CONTRACTS (25% of public burden)</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</si>
</sst>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quot;$&quot;#,##0.00"/>
    <numFmt numFmtId="165" formatCode="_(* #,##0.00_);_(* \(#,##0.00\);_(* &quot;-&quot;??_);_(@_)"/>
    <numFmt numFmtId="166" formatCode="&quot;$&quot;#,##0"/>
    <numFmt numFmtId="167" formatCode="0.0"/>
    <numFmt numFmtId="168" formatCode="_(&quot;$&quot;* #,##0.00_);_(&quot;$&quot;* \(#,##0.00\);_(&quot;$&quot;* &quot;-&quot;??_);_(@_)"/>
  </numFmts>
  <fonts count="25">
    <font>
      <sz val="11.0"/>
      <color theme="1"/>
      <name val="Calibri"/>
      <scheme val="minor"/>
    </font>
    <font>
      <sz val="11.0"/>
      <color theme="1"/>
      <name val="Calibri"/>
    </font>
    <font>
      <sz val="11.0"/>
      <color rgb="FF000000"/>
      <name val="Calibri"/>
    </font>
    <font>
      <sz val="10.0"/>
      <color rgb="FF000000"/>
      <name val="Calibri"/>
      <scheme val="minor"/>
    </font>
    <font>
      <sz val="12.0"/>
      <color rgb="FF000000"/>
      <name val="&quot;Times New Roman&quot;"/>
    </font>
    <font>
      <b/>
      <sz val="11.0"/>
      <color rgb="FF000000"/>
      <name val="Calibri"/>
    </font>
    <font>
      <sz val="12.0"/>
      <color theme="1"/>
      <name val="Times New Roman"/>
    </font>
    <font>
      <b/>
      <sz val="11.0"/>
      <color theme="1"/>
      <name val="Calibri"/>
    </font>
    <font/>
    <font>
      <b/>
      <u/>
      <sz val="12.0"/>
      <color theme="1"/>
      <name val="Times New Roman"/>
    </font>
    <font>
      <b/>
      <u/>
      <sz val="12.0"/>
      <color theme="1"/>
      <name val="Times New Roman"/>
    </font>
    <font>
      <b/>
      <u/>
      <sz val="12.0"/>
      <color theme="1"/>
      <name val="Times New Roman"/>
    </font>
    <font>
      <b/>
      <u/>
      <sz val="12.0"/>
      <color theme="1"/>
      <name val="Times New Roman"/>
    </font>
    <font>
      <b/>
      <u/>
      <sz val="12.0"/>
      <color theme="1"/>
      <name val="Times New Roman"/>
    </font>
    <font>
      <b/>
      <u/>
      <sz val="12.0"/>
      <color theme="1"/>
      <name val="Times New Roman"/>
    </font>
    <font>
      <b/>
      <u/>
      <sz val="12.0"/>
      <color theme="1"/>
      <name val="Times New Roman"/>
    </font>
    <font>
      <b/>
      <sz val="12.0"/>
      <color theme="1"/>
      <name val="Times New Roman"/>
    </font>
    <font>
      <sz val="12.0"/>
      <color rgb="FF000000"/>
      <name val="Times New Roman"/>
    </font>
    <font>
      <b/>
      <sz val="12.0"/>
      <color theme="1"/>
      <name val="Arial"/>
    </font>
    <font>
      <sz val="12.0"/>
      <color theme="1"/>
      <name val="Arial"/>
    </font>
    <font>
      <b/>
      <u/>
      <sz val="12.0"/>
      <color theme="1"/>
      <name val="Arial"/>
    </font>
    <font>
      <b/>
      <u/>
      <sz val="12.0"/>
      <color theme="1"/>
      <name val="Arial"/>
    </font>
    <font>
      <b/>
      <u/>
      <sz val="12.0"/>
      <color theme="1"/>
      <name val="Arial"/>
    </font>
    <font>
      <b/>
      <sz val="12.0"/>
      <color theme="1"/>
      <name val="Calibri"/>
    </font>
    <font>
      <sz val="12.0"/>
      <color theme="1"/>
      <name val="Calibri"/>
    </font>
  </fonts>
  <fills count="4">
    <fill>
      <patternFill patternType="none"/>
    </fill>
    <fill>
      <patternFill patternType="lightGray"/>
    </fill>
    <fill>
      <patternFill patternType="solid">
        <fgColor rgb="FFD6E3BC"/>
        <bgColor rgb="FFD6E3BC"/>
      </patternFill>
    </fill>
    <fill>
      <patternFill patternType="solid">
        <fgColor rgb="FFFFFF00"/>
        <bgColor rgb="FFFFFF00"/>
      </patternFill>
    </fill>
  </fills>
  <borders count="49">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medium">
        <color rgb="FF000000"/>
      </left>
      <right style="medium">
        <color rgb="FF000000"/>
      </right>
    </border>
    <border>
      <left style="medium">
        <color rgb="FF000000"/>
      </left>
      <right style="medium">
        <color rgb="FF000000"/>
      </right>
      <top/>
    </border>
    <border>
      <left style="medium">
        <color rgb="FF000000"/>
      </left>
      <right style="medium">
        <color rgb="FF000000"/>
      </right>
      <bottom style="medium">
        <color rgb="FF000000"/>
      </bottom>
    </border>
    <border>
      <left style="medium">
        <color rgb="FF000000"/>
      </left>
      <right style="medium">
        <color rgb="FF000000"/>
      </right>
      <top style="medium">
        <color rgb="FF000000"/>
      </top>
      <bottom/>
    </border>
    <border>
      <left style="medium">
        <color rgb="FF000000"/>
      </left>
      <right style="medium">
        <color rgb="FF000000"/>
      </right>
      <bottom/>
    </border>
    <border>
      <left style="medium">
        <color rgb="FF000000"/>
      </left>
      <right style="medium">
        <color rgb="FF000000"/>
      </right>
      <top/>
      <bottom/>
    </border>
    <border>
      <left style="medium">
        <color rgb="FF000000"/>
      </left>
      <right style="medium">
        <color rgb="FF000000"/>
      </right>
      <top/>
      <bottom style="medium">
        <color rgb="FF000000"/>
      </bottom>
    </border>
    <border>
      <left/>
      <right style="medium">
        <color rgb="FF000000"/>
      </right>
      <top style="medium">
        <color rgb="FF000000"/>
      </top>
      <bottom/>
    </border>
    <border>
      <left/>
      <right style="medium">
        <color rgb="FF000000"/>
      </right>
      <top/>
      <bottom/>
    </border>
    <border>
      <left/>
      <right style="medium">
        <color rgb="FF000000"/>
      </right>
      <top/>
      <bottom style="medium">
        <color rgb="FF000000"/>
      </bottom>
    </border>
    <border>
      <left/>
      <right/>
      <top/>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medium">
        <color rgb="FF000000"/>
      </left>
      <right style="thin">
        <color rgb="FF000000"/>
      </right>
    </border>
    <border>
      <left style="thin">
        <color rgb="FF000000"/>
      </left>
      <right style="thin">
        <color rgb="FF000000"/>
      </right>
    </border>
    <border>
      <left style="thin">
        <color rgb="FF000000"/>
      </left>
      <right style="thin">
        <color rgb="FF000000"/>
      </right>
      <bottom style="thin">
        <color rgb="FF000000"/>
      </bottom>
    </border>
    <border>
      <left style="medium">
        <color rgb="FF000000"/>
      </left>
      <right style="thin">
        <color rgb="FF000000"/>
      </right>
      <bottom style="thin">
        <color rgb="FF000000"/>
      </bottom>
    </border>
    <border>
      <left style="thin">
        <color rgb="FF000000"/>
      </left>
      <top style="thin">
        <color rgb="FF000000"/>
      </top>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top style="thin">
        <color rgb="FF000000"/>
      </top>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border>
    <border>
      <left style="thin">
        <color rgb="FF000000"/>
      </left>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right style="thin">
        <color rgb="FF000000"/>
      </right>
      <top style="thin">
        <color rgb="FF000000"/>
      </top>
    </border>
    <border>
      <right style="thin">
        <color rgb="FF000000"/>
      </right>
    </border>
    <border>
      <right style="thin">
        <color rgb="FF000000"/>
      </right>
      <bottom style="thin">
        <color rgb="FF000000"/>
      </bottom>
    </border>
  </borders>
  <cellStyleXfs count="1">
    <xf borderId="0" fillId="0" fontId="0" numFmtId="0" applyAlignment="1" applyFont="1"/>
  </cellStyleXfs>
  <cellXfs count="143">
    <xf borderId="0" fillId="0" fontId="0" numFmtId="0" xfId="0" applyAlignment="1" applyFont="1">
      <alignment readingOrder="0" shrinkToFit="0" vertical="bottom" wrapText="0"/>
    </xf>
    <xf borderId="1" fillId="0" fontId="1" numFmtId="0" xfId="0" applyBorder="1" applyFont="1"/>
    <xf borderId="2" fillId="0" fontId="1" numFmtId="0" xfId="0" applyBorder="1" applyFont="1"/>
    <xf borderId="3" fillId="0" fontId="1" numFmtId="0" xfId="0" applyBorder="1" applyFont="1"/>
    <xf borderId="4" fillId="0" fontId="1" numFmtId="0" xfId="0" applyBorder="1" applyFont="1"/>
    <xf borderId="0" fillId="0" fontId="2" numFmtId="0" xfId="0" applyFont="1"/>
    <xf borderId="5" fillId="0" fontId="2" numFmtId="0" xfId="0" applyBorder="1" applyFont="1"/>
    <xf borderId="0" fillId="0" fontId="3" numFmtId="164" xfId="0" applyAlignment="1" applyFont="1" applyNumberFormat="1">
      <alignment readingOrder="0"/>
    </xf>
    <xf borderId="0" fillId="0" fontId="4" numFmtId="164" xfId="0" applyAlignment="1" applyFont="1" applyNumberFormat="1">
      <alignment readingOrder="0"/>
    </xf>
    <xf borderId="0" fillId="0" fontId="2" numFmtId="164" xfId="0" applyFont="1" applyNumberFormat="1"/>
    <xf borderId="0" fillId="0" fontId="5" numFmtId="0" xfId="0" applyFont="1"/>
    <xf borderId="5" fillId="0" fontId="2" numFmtId="0" xfId="0" applyAlignment="1" applyBorder="1" applyFont="1">
      <alignment readingOrder="0"/>
    </xf>
    <xf borderId="0" fillId="0" fontId="3" numFmtId="0" xfId="0" applyAlignment="1" applyFont="1">
      <alignment readingOrder="0"/>
    </xf>
    <xf borderId="6" fillId="0" fontId="1" numFmtId="0" xfId="0" applyBorder="1" applyFont="1"/>
    <xf borderId="7" fillId="0" fontId="1" numFmtId="0" xfId="0" applyBorder="1" applyFont="1"/>
    <xf borderId="8" fillId="0" fontId="1" numFmtId="0" xfId="0" applyBorder="1" applyFont="1"/>
    <xf borderId="0" fillId="0" fontId="1" numFmtId="0" xfId="0" applyFont="1"/>
    <xf borderId="5" fillId="0" fontId="1" numFmtId="0" xfId="0" applyBorder="1" applyFont="1"/>
    <xf borderId="0" fillId="0" fontId="1" numFmtId="165" xfId="0" applyFont="1" applyNumberFormat="1"/>
    <xf borderId="7" fillId="0" fontId="1" numFmtId="0" xfId="0" applyAlignment="1" applyBorder="1" applyFont="1">
      <alignment readingOrder="0"/>
    </xf>
    <xf borderId="7" fillId="0" fontId="6" numFmtId="0" xfId="0" applyAlignment="1" applyBorder="1" applyFont="1">
      <alignment readingOrder="0"/>
    </xf>
    <xf borderId="5" fillId="0" fontId="1" numFmtId="0" xfId="0" applyAlignment="1" applyBorder="1" applyFont="1">
      <alignment readingOrder="0"/>
    </xf>
    <xf borderId="8" fillId="0" fontId="7" numFmtId="0" xfId="0" applyAlignment="1" applyBorder="1" applyFont="1">
      <alignment readingOrder="0"/>
    </xf>
    <xf borderId="0" fillId="0" fontId="2" numFmtId="0" xfId="0" applyAlignment="1" applyFont="1">
      <alignment readingOrder="0"/>
    </xf>
    <xf borderId="9" fillId="0" fontId="7" numFmtId="0" xfId="0" applyAlignment="1" applyBorder="1" applyFont="1">
      <alignment horizontal="center"/>
    </xf>
    <xf borderId="10" fillId="0" fontId="8" numFmtId="0" xfId="0" applyBorder="1" applyFont="1"/>
    <xf borderId="11" fillId="0" fontId="8" numFmtId="0" xfId="0" applyBorder="1" applyFont="1"/>
    <xf borderId="0" fillId="0" fontId="1" numFmtId="164" xfId="0" applyFont="1" applyNumberFormat="1"/>
    <xf borderId="7" fillId="0" fontId="1" numFmtId="164" xfId="0" applyBorder="1" applyFont="1" applyNumberFormat="1"/>
    <xf borderId="8" fillId="0" fontId="1" numFmtId="0" xfId="0" applyAlignment="1" applyBorder="1" applyFont="1">
      <alignment readingOrder="0"/>
    </xf>
    <xf borderId="0" fillId="0" fontId="1" numFmtId="0" xfId="0" applyAlignment="1" applyFont="1">
      <alignment horizontal="center"/>
    </xf>
    <xf borderId="0" fillId="0" fontId="7" numFmtId="0" xfId="0" applyAlignment="1" applyFont="1">
      <alignment horizontal="center" shrinkToFit="0" wrapText="1"/>
    </xf>
    <xf borderId="0" fillId="0" fontId="7" numFmtId="0" xfId="0" applyAlignment="1" applyFont="1">
      <alignment horizontal="center" readingOrder="0" shrinkToFit="0" wrapText="1"/>
    </xf>
    <xf borderId="12" fillId="0" fontId="9" numFmtId="0" xfId="0" applyAlignment="1" applyBorder="1" applyFont="1">
      <alignment shrinkToFit="0" vertical="center" wrapText="1"/>
    </xf>
    <xf borderId="12" fillId="0" fontId="10" numFmtId="0" xfId="0" applyAlignment="1" applyBorder="1" applyFont="1">
      <alignment horizontal="center" shrinkToFit="0" vertical="center" wrapText="1"/>
    </xf>
    <xf borderId="12" fillId="2" fontId="11" numFmtId="0" xfId="0" applyAlignment="1" applyBorder="1" applyFill="1" applyFont="1">
      <alignment horizontal="center" shrinkToFit="0" vertical="center" wrapText="1"/>
    </xf>
    <xf borderId="1" fillId="0" fontId="12" numFmtId="0" xfId="0" applyAlignment="1" applyBorder="1" applyFont="1">
      <alignment horizontal="center" vertical="center"/>
    </xf>
    <xf borderId="2" fillId="0" fontId="8" numFmtId="0" xfId="0" applyBorder="1" applyFont="1"/>
    <xf borderId="3" fillId="0" fontId="8" numFmtId="0" xfId="0" applyBorder="1" applyFont="1"/>
    <xf borderId="1" fillId="0" fontId="13" numFmtId="0" xfId="0" applyAlignment="1" applyBorder="1" applyFont="1">
      <alignment horizontal="center" shrinkToFit="0" vertical="center" wrapText="1"/>
    </xf>
    <xf borderId="13" fillId="0" fontId="8" numFmtId="0" xfId="0" applyBorder="1" applyFont="1"/>
    <xf borderId="5" fillId="0" fontId="6" numFmtId="0" xfId="0" applyAlignment="1" applyBorder="1" applyFont="1">
      <alignment shrinkToFit="0" vertical="center" wrapText="1"/>
    </xf>
    <xf borderId="14" fillId="2" fontId="14" numFmtId="0" xfId="0" applyAlignment="1" applyBorder="1" applyFont="1">
      <alignment horizontal="center" shrinkToFit="0" vertical="center" wrapText="1"/>
    </xf>
    <xf borderId="15" fillId="0" fontId="8" numFmtId="0" xfId="0" applyBorder="1" applyFont="1"/>
    <xf borderId="8" fillId="0" fontId="15" numFmtId="0" xfId="0" applyAlignment="1" applyBorder="1" applyFont="1">
      <alignment shrinkToFit="0" vertical="center" wrapText="1"/>
    </xf>
    <xf borderId="8" fillId="0" fontId="16" numFmtId="0" xfId="0" applyAlignment="1" applyBorder="1" applyFont="1">
      <alignment shrinkToFit="0" vertical="center" wrapText="1"/>
    </xf>
    <xf borderId="8" fillId="0" fontId="1" numFmtId="0" xfId="0" applyAlignment="1" applyBorder="1" applyFont="1">
      <alignment shrinkToFit="0" vertical="top" wrapText="1"/>
    </xf>
    <xf borderId="12" fillId="0" fontId="16" numFmtId="0" xfId="0" applyAlignment="1" applyBorder="1" applyFont="1">
      <alignment shrinkToFit="0" vertical="center" wrapText="1"/>
    </xf>
    <xf borderId="12" fillId="0" fontId="6" numFmtId="0" xfId="0" applyAlignment="1" applyBorder="1" applyFont="1">
      <alignment shrinkToFit="0" vertical="center" wrapText="1"/>
    </xf>
    <xf borderId="12" fillId="0" fontId="6" numFmtId="0" xfId="0" applyAlignment="1" applyBorder="1" applyFont="1">
      <alignment horizontal="center" shrinkToFit="0" vertical="center" wrapText="1"/>
    </xf>
    <xf borderId="12" fillId="2" fontId="17" numFmtId="0" xfId="0" applyAlignment="1" applyBorder="1" applyFont="1">
      <alignment horizontal="center" shrinkToFit="0" vertical="center" wrapText="1"/>
    </xf>
    <xf borderId="5" fillId="0" fontId="6" numFmtId="2" xfId="0" applyAlignment="1" applyBorder="1" applyFont="1" applyNumberFormat="1">
      <alignment horizontal="center" shrinkToFit="0" vertical="center" wrapText="1"/>
    </xf>
    <xf borderId="16" fillId="2" fontId="17" numFmtId="0" xfId="0" applyAlignment="1" applyBorder="1" applyFont="1">
      <alignment horizontal="center" shrinkToFit="0" vertical="center" wrapText="1"/>
    </xf>
    <xf borderId="5" fillId="0" fontId="6" numFmtId="1" xfId="0" applyAlignment="1" applyBorder="1" applyFont="1" applyNumberFormat="1">
      <alignment horizontal="center" shrinkToFit="0" vertical="center" wrapText="1"/>
    </xf>
    <xf borderId="14" fillId="2" fontId="17" numFmtId="0" xfId="0" applyAlignment="1" applyBorder="1" applyFont="1">
      <alignment horizontal="center" shrinkToFit="0" vertical="center" wrapText="1"/>
    </xf>
    <xf borderId="5" fillId="0" fontId="6" numFmtId="0" xfId="0" applyAlignment="1" applyBorder="1" applyFont="1">
      <alignment horizontal="center" shrinkToFit="0" vertical="center" wrapText="1"/>
    </xf>
    <xf borderId="17" fillId="0" fontId="8" numFmtId="0" xfId="0" applyBorder="1" applyFont="1"/>
    <xf borderId="18" fillId="2" fontId="17" numFmtId="0" xfId="0" applyAlignment="1" applyBorder="1" applyFont="1">
      <alignment horizontal="center" shrinkToFit="0" vertical="center" wrapText="1"/>
    </xf>
    <xf borderId="5" fillId="0" fontId="6" numFmtId="164" xfId="0" applyAlignment="1" applyBorder="1" applyFont="1" applyNumberFormat="1">
      <alignment horizontal="center" shrinkToFit="0" vertical="center" wrapText="1"/>
    </xf>
    <xf borderId="5" fillId="0" fontId="6" numFmtId="166" xfId="0" applyAlignment="1" applyBorder="1" applyFont="1" applyNumberFormat="1">
      <alignment horizontal="center" shrinkToFit="0" vertical="center" wrapText="1"/>
    </xf>
    <xf borderId="15" fillId="0" fontId="6" numFmtId="0" xfId="0" applyAlignment="1" applyBorder="1" applyFont="1">
      <alignment vertical="center"/>
    </xf>
    <xf borderId="15" fillId="0" fontId="6" numFmtId="0" xfId="0" applyAlignment="1" applyBorder="1" applyFont="1">
      <alignment horizontal="center" vertical="center"/>
    </xf>
    <xf borderId="19" fillId="2" fontId="17" numFmtId="0" xfId="0" applyAlignment="1" applyBorder="1" applyFont="1">
      <alignment horizontal="center" shrinkToFit="0" vertical="center" wrapText="1"/>
    </xf>
    <xf borderId="12" fillId="2" fontId="6" numFmtId="0" xfId="0" applyAlignment="1" applyBorder="1" applyFont="1">
      <alignment horizontal="center" shrinkToFit="0" vertical="center" wrapText="1"/>
    </xf>
    <xf borderId="20" fillId="2" fontId="6" numFmtId="0" xfId="0" applyAlignment="1" applyBorder="1" applyFont="1">
      <alignment horizontal="center" shrinkToFit="0" vertical="center" wrapText="1"/>
    </xf>
    <xf borderId="14" fillId="2" fontId="6" numFmtId="0" xfId="0" applyAlignment="1" applyBorder="1" applyFont="1">
      <alignment horizontal="center" shrinkToFit="0" vertical="center" wrapText="1"/>
    </xf>
    <xf borderId="5" fillId="0" fontId="6" numFmtId="3" xfId="0" applyAlignment="1" applyBorder="1" applyFont="1" applyNumberFormat="1">
      <alignment horizontal="center" shrinkToFit="0" vertical="center" wrapText="1"/>
    </xf>
    <xf borderId="21" fillId="2" fontId="6" numFmtId="0" xfId="0" applyAlignment="1" applyBorder="1" applyFont="1">
      <alignment horizontal="center" shrinkToFit="0" vertical="center" wrapText="1"/>
    </xf>
    <xf borderId="22" fillId="2" fontId="1" numFmtId="0" xfId="0" applyAlignment="1" applyBorder="1" applyFont="1">
      <alignment horizontal="center" shrinkToFit="0" vertical="top" wrapText="1"/>
    </xf>
    <xf borderId="16" fillId="2" fontId="6" numFmtId="0" xfId="0" applyAlignment="1" applyBorder="1" applyFont="1">
      <alignment horizontal="center" shrinkToFit="0" vertical="center" wrapText="1"/>
    </xf>
    <xf borderId="15" fillId="0" fontId="16" numFmtId="0" xfId="0" applyAlignment="1" applyBorder="1" applyFont="1">
      <alignment vertical="center"/>
    </xf>
    <xf borderId="14" fillId="2" fontId="6" numFmtId="2" xfId="0" applyAlignment="1" applyBorder="1" applyFont="1" applyNumberFormat="1">
      <alignment horizontal="center" shrinkToFit="0" vertical="center" wrapText="1"/>
    </xf>
    <xf borderId="18" fillId="2" fontId="6" numFmtId="0" xfId="0" applyAlignment="1" applyBorder="1" applyFont="1">
      <alignment horizontal="center" shrinkToFit="0" vertical="center" wrapText="1"/>
    </xf>
    <xf borderId="19" fillId="2" fontId="6" numFmtId="0" xfId="0" applyAlignment="1" applyBorder="1" applyFont="1">
      <alignment horizontal="center" shrinkToFit="0" vertical="center" wrapText="1"/>
    </xf>
    <xf borderId="13" fillId="0" fontId="6" numFmtId="0" xfId="0" applyAlignment="1" applyBorder="1" applyFont="1">
      <alignment vertical="center"/>
    </xf>
    <xf borderId="23" fillId="2" fontId="1" numFmtId="0" xfId="0" applyAlignment="1" applyBorder="1" applyFont="1">
      <alignment horizontal="center"/>
    </xf>
    <xf borderId="23" fillId="2" fontId="7" numFmtId="0" xfId="0" applyBorder="1" applyFont="1"/>
    <xf borderId="23" fillId="2" fontId="1" numFmtId="0" xfId="0" applyBorder="1" applyFont="1"/>
    <xf borderId="0" fillId="0" fontId="18" numFmtId="0" xfId="0" applyAlignment="1" applyFont="1">
      <alignment horizontal="center" shrinkToFit="0" wrapText="1"/>
    </xf>
    <xf borderId="0" fillId="0" fontId="18" numFmtId="0" xfId="0" applyAlignment="1" applyFont="1">
      <alignment horizontal="center" readingOrder="0" shrinkToFit="0" wrapText="1"/>
    </xf>
    <xf borderId="0" fillId="0" fontId="19" numFmtId="0" xfId="0" applyFont="1"/>
    <xf borderId="24" fillId="0" fontId="20" numFmtId="0" xfId="0" applyAlignment="1" applyBorder="1" applyFont="1">
      <alignment horizontal="center" shrinkToFit="0" vertical="center" wrapText="1"/>
    </xf>
    <xf borderId="25" fillId="0" fontId="21" numFmtId="0" xfId="0" applyAlignment="1" applyBorder="1" applyFont="1">
      <alignment horizontal="center" shrinkToFit="0" vertical="center" wrapText="1"/>
    </xf>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22" numFmtId="0" xfId="0" applyAlignment="1" applyBorder="1" applyFont="1">
      <alignment horizontal="center" shrinkToFit="0" vertical="center" wrapText="1"/>
    </xf>
    <xf borderId="31" fillId="0" fontId="18" numFmtId="0" xfId="0" applyAlignment="1" applyBorder="1" applyFont="1">
      <alignment vertical="center"/>
    </xf>
    <xf borderId="32" fillId="0" fontId="19" numFmtId="0" xfId="0" applyAlignment="1" applyBorder="1" applyFont="1">
      <alignment shrinkToFit="0" vertical="center" wrapText="1"/>
    </xf>
    <xf borderId="33" fillId="0" fontId="6" numFmtId="0" xfId="0" applyAlignment="1" applyBorder="1" applyFont="1">
      <alignment shrinkToFit="0" vertical="center" wrapText="1"/>
    </xf>
    <xf borderId="34" fillId="0" fontId="19" numFmtId="0" xfId="0" applyAlignment="1" applyBorder="1" applyFont="1">
      <alignment vertical="center"/>
    </xf>
    <xf borderId="34" fillId="0" fontId="19" numFmtId="167" xfId="0" applyAlignment="1" applyBorder="1" applyFont="1" applyNumberFormat="1">
      <alignment shrinkToFit="0" vertical="center" wrapText="1"/>
    </xf>
    <xf borderId="35" fillId="0" fontId="19" numFmtId="167" xfId="0" applyAlignment="1" applyBorder="1" applyFont="1" applyNumberFormat="1">
      <alignment shrinkToFit="0" vertical="center" wrapText="1"/>
    </xf>
    <xf borderId="34" fillId="0" fontId="19" numFmtId="165" xfId="0" applyAlignment="1" applyBorder="1" applyFont="1" applyNumberFormat="1">
      <alignment vertical="center"/>
    </xf>
    <xf borderId="36" fillId="0" fontId="6" numFmtId="0" xfId="0" applyAlignment="1" applyBorder="1" applyFont="1">
      <alignment shrinkToFit="0" vertical="center" wrapText="1"/>
    </xf>
    <xf borderId="34" fillId="0" fontId="19" numFmtId="168" xfId="0" applyAlignment="1" applyBorder="1" applyFont="1" applyNumberFormat="1">
      <alignment shrinkToFit="0" vertical="center" wrapText="1"/>
    </xf>
    <xf borderId="35" fillId="0" fontId="19" numFmtId="168" xfId="0" applyAlignment="1" applyBorder="1" applyFont="1" applyNumberFormat="1">
      <alignment shrinkToFit="0" vertical="center" wrapText="1"/>
    </xf>
    <xf borderId="37" fillId="0" fontId="6" numFmtId="0" xfId="0" applyAlignment="1" applyBorder="1" applyFont="1">
      <alignment shrinkToFit="0" vertical="center" wrapText="1"/>
    </xf>
    <xf borderId="34" fillId="0" fontId="18" numFmtId="0" xfId="0" applyAlignment="1" applyBorder="1" applyFont="1">
      <alignment vertical="center"/>
    </xf>
    <xf borderId="34" fillId="0" fontId="18" numFmtId="166" xfId="0" applyAlignment="1" applyBorder="1" applyFont="1" applyNumberFormat="1">
      <alignment vertical="center"/>
    </xf>
    <xf borderId="35" fillId="0" fontId="18" numFmtId="166" xfId="0" applyAlignment="1" applyBorder="1" applyFont="1" applyNumberFormat="1">
      <alignment vertical="center"/>
    </xf>
    <xf borderId="34" fillId="0" fontId="18" numFmtId="165" xfId="0" applyAlignment="1" applyBorder="1" applyFont="1" applyNumberFormat="1">
      <alignment vertical="center"/>
    </xf>
    <xf borderId="31" fillId="0" fontId="19" numFmtId="0" xfId="0" applyAlignment="1" applyBorder="1" applyFont="1">
      <alignment shrinkToFit="0" vertical="center" wrapText="1"/>
    </xf>
    <xf borderId="0" fillId="0" fontId="6" numFmtId="0" xfId="0" applyAlignment="1" applyFont="1">
      <alignment shrinkToFit="0" vertical="center" wrapText="1"/>
    </xf>
    <xf borderId="34" fillId="0" fontId="19" numFmtId="164" xfId="0" applyAlignment="1" applyBorder="1" applyFont="1" applyNumberFormat="1">
      <alignment shrinkToFit="0" vertical="center" wrapText="1"/>
    </xf>
    <xf borderId="35" fillId="0" fontId="19" numFmtId="164" xfId="0" applyAlignment="1" applyBorder="1" applyFont="1" applyNumberFormat="1">
      <alignment shrinkToFit="0" vertical="center" wrapText="1"/>
    </xf>
    <xf borderId="38" fillId="0" fontId="18" numFmtId="0" xfId="0" applyAlignment="1" applyBorder="1" applyFont="1">
      <alignment horizontal="center"/>
    </xf>
    <xf borderId="39" fillId="0" fontId="8" numFmtId="0" xfId="0" applyBorder="1" applyFont="1"/>
    <xf borderId="40" fillId="0" fontId="8" numFmtId="0" xfId="0" applyBorder="1" applyFont="1"/>
    <xf borderId="34" fillId="0" fontId="18" numFmtId="3" xfId="0" applyBorder="1" applyFont="1" applyNumberFormat="1"/>
    <xf borderId="35" fillId="0" fontId="18" numFmtId="3" xfId="0" applyBorder="1" applyFont="1" applyNumberFormat="1"/>
    <xf borderId="35" fillId="0" fontId="18" numFmtId="165" xfId="0" applyBorder="1" applyFont="1" applyNumberFormat="1"/>
    <xf borderId="41" fillId="0" fontId="18" numFmtId="0" xfId="0" applyAlignment="1" applyBorder="1" applyFont="1">
      <alignment horizontal="center"/>
    </xf>
    <xf borderId="42" fillId="0" fontId="8" numFmtId="0" xfId="0" applyBorder="1" applyFont="1"/>
    <xf borderId="43" fillId="0" fontId="8" numFmtId="0" xfId="0" applyBorder="1" applyFont="1"/>
    <xf borderId="44" fillId="0" fontId="18" numFmtId="166" xfId="0" applyBorder="1" applyFont="1" applyNumberFormat="1"/>
    <xf borderId="45" fillId="0" fontId="18" numFmtId="166" xfId="0" applyBorder="1" applyFont="1" applyNumberFormat="1"/>
    <xf borderId="44" fillId="0" fontId="18" numFmtId="165" xfId="0" applyBorder="1" applyFont="1" applyNumberFormat="1"/>
    <xf borderId="45" fillId="0" fontId="18" numFmtId="165" xfId="0" applyBorder="1" applyFont="1" applyNumberFormat="1"/>
    <xf borderId="0" fillId="0" fontId="1" numFmtId="2" xfId="0" applyFont="1" applyNumberFormat="1"/>
    <xf borderId="36" fillId="0" fontId="18" numFmtId="0" xfId="0" applyAlignment="1" applyBorder="1" applyFont="1">
      <alignment shrinkToFit="0" wrapText="1"/>
    </xf>
    <xf borderId="0" fillId="0" fontId="18" numFmtId="166" xfId="0" applyFont="1" applyNumberFormat="1"/>
    <xf borderId="0" fillId="0" fontId="18" numFmtId="165" xfId="0" applyFont="1" applyNumberFormat="1"/>
    <xf borderId="0" fillId="0" fontId="1" numFmtId="166" xfId="0" applyFont="1" applyNumberFormat="1"/>
    <xf borderId="0" fillId="0" fontId="23" numFmtId="0" xfId="0" applyAlignment="1" applyFont="1">
      <alignment shrinkToFit="0" wrapText="1"/>
    </xf>
    <xf borderId="0" fillId="0" fontId="24" numFmtId="0" xfId="0" applyFont="1"/>
    <xf borderId="0" fillId="0" fontId="24" numFmtId="165" xfId="0" applyFont="1" applyNumberFormat="1"/>
    <xf borderId="0" fillId="0" fontId="19" numFmtId="0" xfId="0" applyAlignment="1" applyFont="1">
      <alignment vertical="center"/>
    </xf>
    <xf borderId="0" fillId="0" fontId="23" numFmtId="3" xfId="0" applyFont="1" applyNumberFormat="1"/>
    <xf borderId="0" fillId="0" fontId="23" numFmtId="165" xfId="0" applyFont="1" applyNumberFormat="1"/>
    <xf borderId="0" fillId="0" fontId="23" numFmtId="9" xfId="0" applyFont="1" applyNumberFormat="1"/>
    <xf borderId="0" fillId="0" fontId="23" numFmtId="0" xfId="0" applyAlignment="1" applyFont="1">
      <alignment horizontal="right" shrinkToFit="0" wrapText="1"/>
    </xf>
    <xf borderId="0" fillId="0" fontId="23" numFmtId="165" xfId="0" applyAlignment="1" applyFont="1" applyNumberFormat="1">
      <alignment shrinkToFit="0" wrapText="1"/>
    </xf>
    <xf borderId="0" fillId="0" fontId="1" numFmtId="0" xfId="0" applyAlignment="1" applyFont="1">
      <alignment shrinkToFit="0" wrapText="1"/>
    </xf>
    <xf borderId="0" fillId="0" fontId="23" numFmtId="0" xfId="0" applyAlignment="1" applyFont="1">
      <alignment horizontal="right"/>
    </xf>
    <xf borderId="0" fillId="0" fontId="23" numFmtId="165" xfId="0" applyAlignment="1" applyFont="1" applyNumberFormat="1">
      <alignment horizontal="right"/>
    </xf>
    <xf borderId="46" fillId="0" fontId="19" numFmtId="0" xfId="0" applyAlignment="1" applyBorder="1" applyFont="1">
      <alignment shrinkToFit="0" vertical="center" wrapText="1"/>
    </xf>
    <xf borderId="47" fillId="0" fontId="8" numFmtId="0" xfId="0" applyBorder="1" applyFont="1"/>
    <xf borderId="48" fillId="0" fontId="8" numFmtId="0" xfId="0" applyBorder="1" applyFont="1"/>
    <xf borderId="34" fillId="3" fontId="7" numFmtId="0" xfId="0" applyAlignment="1" applyBorder="1" applyFill="1" applyFont="1">
      <alignment shrinkToFit="0" wrapText="1"/>
    </xf>
    <xf borderId="34" fillId="3" fontId="1" numFmtId="0" xfId="0" applyBorder="1" applyFont="1"/>
    <xf borderId="35" fillId="3" fontId="18" numFmtId="166" xfId="0" applyAlignment="1" applyBorder="1" applyFont="1" applyNumberFormat="1">
      <alignment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22.86"/>
    <col customWidth="1" min="3" max="3" width="21.0"/>
    <col customWidth="1" min="4" max="4" width="19.86"/>
    <col customWidth="1" min="5" max="5" width="17.57"/>
    <col customWidth="1" min="6" max="6" width="16.0"/>
    <col customWidth="1" min="7" max="27" width="8.71"/>
  </cols>
  <sheetData>
    <row r="1" ht="14.25" customHeight="1">
      <c r="A1" s="1" t="s">
        <v>0</v>
      </c>
      <c r="B1" s="2"/>
      <c r="C1" s="2"/>
      <c r="D1" s="2"/>
      <c r="E1" s="2"/>
      <c r="F1" s="3"/>
    </row>
    <row r="2" ht="14.25" customHeight="1">
      <c r="A2" s="4"/>
      <c r="B2" s="5" t="s">
        <v>1</v>
      </c>
      <c r="C2" s="5" t="s">
        <v>2</v>
      </c>
      <c r="D2" s="5"/>
      <c r="E2" s="5"/>
      <c r="F2" s="6"/>
    </row>
    <row r="3" ht="14.25" customHeight="1">
      <c r="A3" s="4"/>
      <c r="B3" s="5" t="s">
        <v>3</v>
      </c>
      <c r="C3" s="5" t="s">
        <v>4</v>
      </c>
      <c r="D3" s="5"/>
      <c r="E3" s="5"/>
      <c r="F3" s="6"/>
    </row>
    <row r="4" ht="14.25" customHeight="1">
      <c r="A4" s="4"/>
      <c r="B4" s="5" t="s">
        <v>5</v>
      </c>
      <c r="C4" s="5" t="s">
        <v>6</v>
      </c>
      <c r="D4" s="5"/>
      <c r="E4" s="5"/>
      <c r="F4" s="6"/>
    </row>
    <row r="5" ht="14.25" customHeight="1">
      <c r="A5" s="4"/>
      <c r="B5" s="5"/>
      <c r="C5" s="5"/>
      <c r="D5" s="5"/>
      <c r="E5" s="5"/>
      <c r="F5" s="6"/>
    </row>
    <row r="6" ht="14.25" customHeight="1">
      <c r="A6" s="4"/>
      <c r="B6" s="5" t="s">
        <v>7</v>
      </c>
      <c r="C6" s="5" t="s">
        <v>8</v>
      </c>
      <c r="D6" s="5" t="s">
        <v>9</v>
      </c>
      <c r="E6" s="5" t="s">
        <v>10</v>
      </c>
      <c r="F6" s="6" t="s">
        <v>11</v>
      </c>
    </row>
    <row r="7" ht="14.25" customHeight="1">
      <c r="A7" s="4"/>
      <c r="B7" s="5" t="s">
        <v>12</v>
      </c>
      <c r="C7" s="7" t="s">
        <v>13</v>
      </c>
      <c r="D7" s="8"/>
      <c r="E7" s="9"/>
      <c r="F7" s="6"/>
    </row>
    <row r="8" ht="14.25" customHeight="1">
      <c r="A8" s="4"/>
      <c r="B8" s="5"/>
      <c r="C8" s="7" t="s">
        <v>14</v>
      </c>
      <c r="D8" s="8"/>
      <c r="E8" s="9"/>
      <c r="F8" s="6"/>
    </row>
    <row r="9" ht="14.25" customHeight="1">
      <c r="A9" s="4"/>
      <c r="B9" s="5"/>
      <c r="C9" s="7" t="s">
        <v>15</v>
      </c>
      <c r="D9" s="8"/>
      <c r="E9" s="9"/>
      <c r="F9" s="6"/>
    </row>
    <row r="10" ht="14.25" customHeight="1">
      <c r="A10" s="4"/>
      <c r="B10" s="10" t="s">
        <v>16</v>
      </c>
      <c r="C10" s="7" t="s">
        <v>17</v>
      </c>
      <c r="D10" s="8"/>
      <c r="E10" s="9"/>
      <c r="F10" s="11">
        <v>1308.0</v>
      </c>
    </row>
    <row r="11" ht="14.25" customHeight="1">
      <c r="A11" s="4"/>
      <c r="B11" s="5" t="s">
        <v>18</v>
      </c>
      <c r="C11" s="12" t="s">
        <v>19</v>
      </c>
      <c r="D11" s="9"/>
      <c r="E11" s="9"/>
      <c r="F11" s="6"/>
    </row>
    <row r="12" ht="14.25" customHeight="1">
      <c r="A12" s="4"/>
      <c r="B12" s="5"/>
      <c r="C12" s="12" t="s">
        <v>20</v>
      </c>
      <c r="D12" s="9"/>
      <c r="E12" s="9"/>
      <c r="F12" s="6"/>
    </row>
    <row r="13" ht="14.25" customHeight="1">
      <c r="A13" s="4"/>
      <c r="B13" s="5"/>
      <c r="C13" s="12" t="s">
        <v>21</v>
      </c>
      <c r="D13" s="9"/>
      <c r="E13" s="9"/>
      <c r="F13" s="6"/>
    </row>
    <row r="14" ht="14.25" customHeight="1">
      <c r="A14" s="4"/>
      <c r="B14" s="5"/>
      <c r="C14" s="12" t="s">
        <v>22</v>
      </c>
      <c r="D14" s="9"/>
      <c r="E14" s="9"/>
      <c r="F14" s="6"/>
    </row>
    <row r="15" ht="14.25" customHeight="1">
      <c r="A15" s="4"/>
      <c r="B15" s="5"/>
      <c r="C15" s="12" t="s">
        <v>23</v>
      </c>
      <c r="D15" s="9"/>
      <c r="E15" s="9"/>
      <c r="F15" s="6"/>
    </row>
    <row r="16" ht="14.25" customHeight="1">
      <c r="A16" s="4"/>
      <c r="B16" s="10" t="s">
        <v>24</v>
      </c>
      <c r="C16" s="12" t="s">
        <v>25</v>
      </c>
      <c r="D16" s="9"/>
      <c r="E16" s="9"/>
      <c r="F16" s="11">
        <v>1394.0</v>
      </c>
    </row>
    <row r="17" ht="14.25" customHeight="1">
      <c r="A17" s="4"/>
      <c r="B17" s="10" t="s">
        <v>26</v>
      </c>
      <c r="C17" s="5"/>
      <c r="D17" s="9"/>
      <c r="E17" s="9"/>
      <c r="F17" s="11">
        <v>2702.0</v>
      </c>
    </row>
    <row r="18" ht="14.25" customHeight="1">
      <c r="A18" s="13"/>
      <c r="B18" s="14"/>
      <c r="C18" s="14"/>
      <c r="D18" s="14"/>
      <c r="E18" s="14"/>
      <c r="F18" s="15"/>
    </row>
    <row r="19" ht="14.25" customHeight="1"/>
    <row r="20" ht="14.25" customHeight="1">
      <c r="A20" s="1" t="s">
        <v>27</v>
      </c>
      <c r="B20" s="2"/>
      <c r="C20" s="2"/>
      <c r="D20" s="2"/>
      <c r="E20" s="3"/>
    </row>
    <row r="21" ht="14.25" customHeight="1">
      <c r="A21" s="4"/>
      <c r="B21" s="16" t="s">
        <v>28</v>
      </c>
      <c r="C21" s="16" t="s">
        <v>29</v>
      </c>
      <c r="D21" s="16" t="s">
        <v>30</v>
      </c>
      <c r="E21" s="17"/>
    </row>
    <row r="22" ht="14.25" customHeight="1">
      <c r="A22" s="4"/>
      <c r="B22" s="16">
        <v>13.0</v>
      </c>
      <c r="C22" s="16">
        <v>8.0</v>
      </c>
      <c r="D22" s="18">
        <f>138150/2080</f>
        <v>66.41826923</v>
      </c>
      <c r="E22" s="17"/>
    </row>
    <row r="23" ht="14.25" customHeight="1">
      <c r="A23" s="4"/>
      <c r="B23" s="16">
        <v>7.0</v>
      </c>
      <c r="C23" s="16">
        <v>5.0</v>
      </c>
      <c r="D23" s="18">
        <f>60185/2080</f>
        <v>28.93509615</v>
      </c>
      <c r="E23" s="17"/>
    </row>
    <row r="24" ht="14.25" customHeight="1">
      <c r="A24" s="4"/>
      <c r="B24" s="16">
        <v>13.0</v>
      </c>
      <c r="C24" s="16">
        <v>5.0</v>
      </c>
      <c r="D24" s="18">
        <f>126949/2080</f>
        <v>61.03317308</v>
      </c>
      <c r="E24" s="17"/>
    </row>
    <row r="25" ht="14.25" customHeight="1">
      <c r="A25" s="4"/>
      <c r="B25" s="16">
        <v>11.0</v>
      </c>
      <c r="C25" s="16">
        <v>5.0</v>
      </c>
      <c r="D25" s="18">
        <f>89069/2080</f>
        <v>42.82163462</v>
      </c>
      <c r="E25" s="17"/>
    </row>
    <row r="26" ht="14.25" customHeight="1">
      <c r="A26" s="4"/>
      <c r="B26" s="16">
        <v>15.0</v>
      </c>
      <c r="C26" s="16">
        <v>5.0</v>
      </c>
      <c r="D26" s="18">
        <f>176458/2080</f>
        <v>84.83557692</v>
      </c>
      <c r="E26" s="17"/>
    </row>
    <row r="27" ht="14.25" customHeight="1">
      <c r="A27" s="13"/>
      <c r="B27" s="14"/>
      <c r="C27" s="14"/>
      <c r="D27" s="14"/>
      <c r="E27" s="15"/>
    </row>
    <row r="28" ht="14.25" customHeight="1"/>
    <row r="29" ht="14.25" customHeight="1">
      <c r="A29" s="1" t="s">
        <v>31</v>
      </c>
      <c r="B29" s="2"/>
      <c r="C29" s="2"/>
      <c r="D29" s="2"/>
      <c r="E29" s="2"/>
      <c r="F29" s="3"/>
    </row>
    <row r="30" ht="14.25" customHeight="1">
      <c r="A30" s="4"/>
      <c r="B30" s="16" t="s">
        <v>32</v>
      </c>
      <c r="C30" s="16" t="s">
        <v>33</v>
      </c>
      <c r="D30" s="16"/>
      <c r="E30" s="16"/>
      <c r="F30" s="17"/>
    </row>
    <row r="31" ht="14.25" customHeight="1">
      <c r="A31" s="13"/>
      <c r="B31" s="19">
        <v>56.24</v>
      </c>
      <c r="C31" s="20" t="s">
        <v>34</v>
      </c>
      <c r="D31" s="14"/>
      <c r="E31" s="14"/>
      <c r="F31" s="15"/>
    </row>
    <row r="32" ht="14.25" customHeight="1"/>
    <row r="33" ht="14.25" customHeight="1"/>
    <row r="34" ht="14.25" customHeight="1">
      <c r="A34" s="1" t="s">
        <v>1</v>
      </c>
      <c r="B34" s="2" t="s">
        <v>2</v>
      </c>
      <c r="C34" s="2"/>
      <c r="D34" s="2"/>
      <c r="E34" s="3"/>
    </row>
    <row r="35" ht="14.25" customHeight="1">
      <c r="A35" s="4" t="s">
        <v>3</v>
      </c>
      <c r="B35" s="16" t="s">
        <v>4</v>
      </c>
      <c r="C35" s="16"/>
      <c r="D35" s="16"/>
      <c r="E35" s="17"/>
    </row>
    <row r="36" ht="14.25" customHeight="1">
      <c r="A36" s="4" t="s">
        <v>5</v>
      </c>
      <c r="B36" s="16" t="s">
        <v>35</v>
      </c>
      <c r="C36" s="16"/>
      <c r="D36" s="16"/>
      <c r="E36" s="17"/>
    </row>
    <row r="37" ht="14.25" customHeight="1">
      <c r="A37" s="4" t="s">
        <v>36</v>
      </c>
      <c r="B37" s="16" t="s">
        <v>35</v>
      </c>
      <c r="C37" s="16"/>
      <c r="D37" s="16"/>
      <c r="E37" s="17"/>
    </row>
    <row r="38" ht="14.25" customHeight="1">
      <c r="A38" s="4" t="s">
        <v>37</v>
      </c>
      <c r="B38" s="16" t="s">
        <v>38</v>
      </c>
      <c r="C38" s="16" t="s">
        <v>39</v>
      </c>
      <c r="D38" s="16"/>
      <c r="E38" s="17"/>
    </row>
    <row r="39" ht="14.25" customHeight="1">
      <c r="A39" s="4"/>
      <c r="B39" s="16"/>
      <c r="C39" s="16"/>
      <c r="D39" s="16"/>
      <c r="E39" s="17"/>
    </row>
    <row r="40" ht="14.25" customHeight="1">
      <c r="A40" s="4" t="s">
        <v>7</v>
      </c>
      <c r="B40" s="16" t="s">
        <v>8</v>
      </c>
      <c r="C40" s="16" t="s">
        <v>9</v>
      </c>
      <c r="D40" s="16" t="s">
        <v>10</v>
      </c>
      <c r="E40" s="17" t="s">
        <v>11</v>
      </c>
    </row>
    <row r="41" ht="14.25" customHeight="1">
      <c r="A41" s="4" t="s">
        <v>12</v>
      </c>
      <c r="B41" s="16" t="s">
        <v>40</v>
      </c>
      <c r="C41" s="16">
        <v>4.993592068E7</v>
      </c>
      <c r="D41" s="16">
        <v>7.329015671499999E8</v>
      </c>
      <c r="E41" s="21">
        <v>44.0</v>
      </c>
    </row>
    <row r="42" ht="14.25" customHeight="1">
      <c r="A42" s="4"/>
      <c r="B42" s="16" t="s">
        <v>41</v>
      </c>
      <c r="C42" s="16">
        <v>9.214805075000001E7</v>
      </c>
      <c r="D42" s="16">
        <v>1.1916823544400003E9</v>
      </c>
      <c r="E42" s="17"/>
    </row>
    <row r="43" ht="14.25" customHeight="1">
      <c r="A43" s="4"/>
      <c r="B43" s="16" t="s">
        <v>42</v>
      </c>
      <c r="C43" s="16">
        <v>2459604.0</v>
      </c>
      <c r="D43" s="16">
        <v>2.28508255687E9</v>
      </c>
      <c r="E43" s="17"/>
    </row>
    <row r="44" ht="14.25" customHeight="1">
      <c r="A44" s="13" t="s">
        <v>16</v>
      </c>
      <c r="B44" s="14"/>
      <c r="C44" s="14">
        <v>1.4454357542999998E8</v>
      </c>
      <c r="D44" s="14">
        <v>4.20966647846E9</v>
      </c>
      <c r="E44" s="22">
        <v>44.0</v>
      </c>
    </row>
    <row r="45" ht="14.25" customHeight="1"/>
    <row r="46" ht="14.25" customHeight="1"/>
    <row r="47" ht="14.25" customHeight="1">
      <c r="A47" s="5" t="s">
        <v>1</v>
      </c>
      <c r="B47" s="5" t="s">
        <v>2</v>
      </c>
      <c r="C47" s="5"/>
      <c r="D47" s="5"/>
      <c r="E47" s="5"/>
      <c r="F47" s="5"/>
    </row>
    <row r="48" ht="14.25" customHeight="1">
      <c r="A48" s="5" t="s">
        <v>3</v>
      </c>
      <c r="B48" s="5" t="s">
        <v>4</v>
      </c>
      <c r="C48" s="5"/>
      <c r="D48" s="5"/>
      <c r="E48" s="5"/>
      <c r="F48" s="5"/>
    </row>
    <row r="49" ht="14.25" customHeight="1">
      <c r="A49" s="5" t="s">
        <v>5</v>
      </c>
      <c r="B49" s="5" t="s">
        <v>35</v>
      </c>
      <c r="C49" s="5"/>
      <c r="D49" s="5"/>
      <c r="E49" s="5"/>
      <c r="F49" s="5"/>
    </row>
    <row r="50" ht="14.25" customHeight="1">
      <c r="A50" s="5" t="s">
        <v>36</v>
      </c>
      <c r="B50" s="5" t="s">
        <v>35</v>
      </c>
      <c r="C50" s="5"/>
      <c r="D50" s="5"/>
      <c r="E50" s="5"/>
      <c r="F50" s="5"/>
    </row>
    <row r="51" ht="14.25" customHeight="1">
      <c r="A51" s="5" t="s">
        <v>37</v>
      </c>
      <c r="B51" s="5" t="s">
        <v>35</v>
      </c>
      <c r="C51" s="5"/>
      <c r="D51" s="5"/>
      <c r="E51" s="5"/>
      <c r="F51" s="5"/>
    </row>
    <row r="52" ht="14.25" customHeight="1">
      <c r="A52" s="5"/>
      <c r="B52" s="5"/>
      <c r="C52" s="5"/>
      <c r="D52" s="5"/>
      <c r="E52" s="5"/>
      <c r="F52" s="5"/>
    </row>
    <row r="53" ht="14.25" customHeight="1">
      <c r="A53" s="5" t="s">
        <v>7</v>
      </c>
      <c r="B53" s="5" t="s">
        <v>8</v>
      </c>
      <c r="C53" s="5" t="s">
        <v>9</v>
      </c>
      <c r="D53" s="5" t="s">
        <v>10</v>
      </c>
      <c r="E53" s="5" t="s">
        <v>11</v>
      </c>
      <c r="F53" s="5"/>
    </row>
    <row r="54" ht="14.25" customHeight="1">
      <c r="A54" s="5" t="s">
        <v>12</v>
      </c>
      <c r="B54" s="5" t="s">
        <v>40</v>
      </c>
      <c r="C54" s="9">
        <v>6.845643945399997E8</v>
      </c>
      <c r="D54" s="9">
        <v>9.63571926124E9</v>
      </c>
      <c r="E54" s="5"/>
      <c r="F54" s="5"/>
    </row>
    <row r="55" ht="14.25" customHeight="1">
      <c r="A55" s="5"/>
      <c r="B55" s="5" t="s">
        <v>41</v>
      </c>
      <c r="C55" s="9">
        <v>6.1711094385E8</v>
      </c>
      <c r="D55" s="9">
        <v>1.6442652695069998E10</v>
      </c>
      <c r="E55" s="5"/>
      <c r="F55" s="5"/>
    </row>
    <row r="56" ht="14.25" customHeight="1">
      <c r="A56" s="5"/>
      <c r="B56" s="5" t="s">
        <v>42</v>
      </c>
      <c r="C56" s="9">
        <v>5.144216129E7</v>
      </c>
      <c r="D56" s="9">
        <v>1.126357555887E10</v>
      </c>
      <c r="E56" s="5"/>
      <c r="F56" s="5"/>
    </row>
    <row r="57" ht="14.25" customHeight="1">
      <c r="A57" s="5" t="s">
        <v>16</v>
      </c>
      <c r="B57" s="5"/>
      <c r="C57" s="9">
        <v>1.3531174996799996E9</v>
      </c>
      <c r="D57" s="9">
        <v>3.734194751518001E10</v>
      </c>
      <c r="E57" s="23">
        <v>1308.0</v>
      </c>
      <c r="F57" s="5"/>
    </row>
    <row r="58" ht="14.25" customHeight="1">
      <c r="A58" s="5" t="s">
        <v>18</v>
      </c>
      <c r="B58" s="5" t="s">
        <v>43</v>
      </c>
      <c r="C58" s="9">
        <v>0.0</v>
      </c>
      <c r="D58" s="9">
        <v>4.24E7</v>
      </c>
      <c r="E58" s="5"/>
      <c r="F58" s="5"/>
    </row>
    <row r="59" ht="14.25" customHeight="1">
      <c r="A59" s="5"/>
      <c r="B59" s="5" t="s">
        <v>44</v>
      </c>
      <c r="C59" s="9">
        <v>2.464007693E7</v>
      </c>
      <c r="D59" s="9">
        <v>7.342820284E7</v>
      </c>
      <c r="E59" s="5"/>
      <c r="F59" s="5"/>
    </row>
    <row r="60" ht="14.25" customHeight="1">
      <c r="A60" s="5"/>
      <c r="B60" s="5" t="s">
        <v>40</v>
      </c>
      <c r="C60" s="9">
        <v>1.4973527899699774E8</v>
      </c>
      <c r="D60" s="9">
        <v>1.5064173861746867E9</v>
      </c>
      <c r="E60" s="5"/>
      <c r="F60" s="5"/>
    </row>
    <row r="61" ht="14.25" customHeight="1">
      <c r="A61" s="5"/>
      <c r="B61" s="5" t="s">
        <v>41</v>
      </c>
      <c r="C61" s="9">
        <v>4.876028261000001E7</v>
      </c>
      <c r="D61" s="9">
        <v>5.082200368599997E8</v>
      </c>
      <c r="E61" s="5"/>
      <c r="F61" s="5"/>
    </row>
    <row r="62" ht="14.25" customHeight="1">
      <c r="A62" s="5"/>
      <c r="B62" s="5" t="s">
        <v>42</v>
      </c>
      <c r="C62" s="9">
        <v>30000.0</v>
      </c>
      <c r="D62" s="9">
        <v>1.8052975E10</v>
      </c>
      <c r="E62" s="5"/>
      <c r="F62" s="5"/>
    </row>
    <row r="63" ht="14.25" customHeight="1">
      <c r="A63" s="5" t="s">
        <v>24</v>
      </c>
      <c r="B63" s="5"/>
      <c r="C63" s="9">
        <v>2.231656385369978E8</v>
      </c>
      <c r="D63" s="9">
        <v>2.0183440625874687E10</v>
      </c>
      <c r="E63" s="23">
        <v>1394.0</v>
      </c>
      <c r="F63" s="5"/>
    </row>
    <row r="64" ht="14.25" customHeight="1">
      <c r="A64" s="5" t="s">
        <v>26</v>
      </c>
      <c r="B64" s="5"/>
      <c r="C64" s="9">
        <v>1.576283138216997E9</v>
      </c>
      <c r="D64" s="9">
        <v>5.752538814105468E10</v>
      </c>
      <c r="E64" s="23">
        <v>2702.0</v>
      </c>
      <c r="F64" s="5"/>
    </row>
    <row r="65" ht="14.25" customHeight="1">
      <c r="A65" s="5"/>
      <c r="B65" s="5"/>
      <c r="C65" s="5"/>
      <c r="D65" s="5"/>
      <c r="E65" s="5"/>
      <c r="F65" s="5"/>
    </row>
    <row r="66" ht="14.25" customHeight="1"/>
    <row r="67" ht="14.25" customHeight="1"/>
    <row r="68" ht="14.25" customHeight="1">
      <c r="A68" s="24" t="s">
        <v>45</v>
      </c>
      <c r="B68" s="25"/>
      <c r="C68" s="25"/>
      <c r="D68" s="25"/>
      <c r="E68" s="26"/>
    </row>
    <row r="69" ht="14.25" customHeight="1">
      <c r="A69" s="4" t="s">
        <v>1</v>
      </c>
      <c r="B69" s="16" t="s">
        <v>2</v>
      </c>
      <c r="C69" s="16"/>
      <c r="D69" s="16"/>
      <c r="E69" s="17"/>
    </row>
    <row r="70" ht="14.25" customHeight="1">
      <c r="A70" s="4" t="s">
        <v>3</v>
      </c>
      <c r="B70" s="16" t="s">
        <v>4</v>
      </c>
      <c r="C70" s="16"/>
      <c r="D70" s="16"/>
      <c r="E70" s="17"/>
    </row>
    <row r="71" ht="14.25" customHeight="1">
      <c r="A71" s="4" t="s">
        <v>5</v>
      </c>
      <c r="B71" s="16" t="s">
        <v>35</v>
      </c>
      <c r="C71" s="16"/>
      <c r="D71" s="16"/>
      <c r="E71" s="17"/>
    </row>
    <row r="72" ht="14.25" customHeight="1">
      <c r="A72" s="4" t="s">
        <v>36</v>
      </c>
      <c r="B72" s="16" t="s">
        <v>2</v>
      </c>
      <c r="C72" s="16"/>
      <c r="D72" s="16"/>
      <c r="E72" s="17"/>
    </row>
    <row r="73" ht="14.25" customHeight="1">
      <c r="A73" s="4"/>
      <c r="B73" s="16"/>
      <c r="C73" s="16"/>
      <c r="D73" s="16"/>
      <c r="E73" s="17"/>
    </row>
    <row r="74" ht="14.25" customHeight="1">
      <c r="A74" s="4" t="s">
        <v>7</v>
      </c>
      <c r="B74" s="16" t="s">
        <v>8</v>
      </c>
      <c r="C74" s="16" t="s">
        <v>9</v>
      </c>
      <c r="D74" s="16" t="s">
        <v>10</v>
      </c>
      <c r="E74" s="17" t="s">
        <v>11</v>
      </c>
    </row>
    <row r="75" ht="14.25" customHeight="1">
      <c r="A75" s="4" t="s">
        <v>12</v>
      </c>
      <c r="B75" s="16" t="s">
        <v>40</v>
      </c>
      <c r="C75" s="27">
        <v>6.5085542532E8</v>
      </c>
      <c r="D75" s="27">
        <v>8.268319245810001E9</v>
      </c>
      <c r="E75" s="17"/>
    </row>
    <row r="76" ht="14.25" customHeight="1">
      <c r="A76" s="4"/>
      <c r="B76" s="16" t="s">
        <v>41</v>
      </c>
      <c r="C76" s="27">
        <v>5.007941603300001E8</v>
      </c>
      <c r="D76" s="27">
        <v>6.312553593570001E9</v>
      </c>
      <c r="E76" s="17"/>
    </row>
    <row r="77" ht="14.25" customHeight="1">
      <c r="A77" s="4"/>
      <c r="B77" s="16" t="s">
        <v>42</v>
      </c>
      <c r="C77" s="27">
        <v>5.144216129E7</v>
      </c>
      <c r="D77" s="27">
        <v>1.126357555887E10</v>
      </c>
      <c r="E77" s="17"/>
    </row>
    <row r="78" ht="14.25" customHeight="1">
      <c r="A78" s="4" t="s">
        <v>16</v>
      </c>
      <c r="B78" s="16"/>
      <c r="C78" s="27">
        <v>1.2030917469399996E9</v>
      </c>
      <c r="D78" s="27">
        <v>2.584444839825E10</v>
      </c>
      <c r="E78" s="21">
        <v>841.0</v>
      </c>
    </row>
    <row r="79" ht="14.25" customHeight="1">
      <c r="A79" s="4" t="s">
        <v>18</v>
      </c>
      <c r="B79" s="16" t="s">
        <v>43</v>
      </c>
      <c r="C79" s="27">
        <v>0.0</v>
      </c>
      <c r="D79" s="27">
        <v>4.24E7</v>
      </c>
      <c r="E79" s="17"/>
    </row>
    <row r="80" ht="14.25" customHeight="1">
      <c r="A80" s="4"/>
      <c r="B80" s="16" t="s">
        <v>44</v>
      </c>
      <c r="C80" s="27">
        <v>0.0</v>
      </c>
      <c r="D80" s="27">
        <v>332533.2</v>
      </c>
      <c r="E80" s="17"/>
    </row>
    <row r="81" ht="14.25" customHeight="1">
      <c r="A81" s="4"/>
      <c r="B81" s="16" t="s">
        <v>40</v>
      </c>
      <c r="C81" s="27">
        <v>1.0451037305699779E8</v>
      </c>
      <c r="D81" s="27">
        <v>9.121594177446861E8</v>
      </c>
      <c r="E81" s="17"/>
    </row>
    <row r="82" ht="14.25" customHeight="1">
      <c r="A82" s="4"/>
      <c r="B82" s="16" t="s">
        <v>41</v>
      </c>
      <c r="C82" s="27">
        <v>2.340655582E7</v>
      </c>
      <c r="D82" s="27">
        <v>1.0143714053E8</v>
      </c>
      <c r="E82" s="17"/>
    </row>
    <row r="83" ht="14.25" customHeight="1">
      <c r="A83" s="4"/>
      <c r="B83" s="16" t="s">
        <v>42</v>
      </c>
      <c r="C83" s="27">
        <v>30000.0</v>
      </c>
      <c r="D83" s="27">
        <v>1.8052975E10</v>
      </c>
      <c r="E83" s="17"/>
    </row>
    <row r="84" ht="14.25" customHeight="1">
      <c r="A84" s="4" t="s">
        <v>24</v>
      </c>
      <c r="B84" s="16"/>
      <c r="C84" s="27">
        <v>1.2794692887699781E8</v>
      </c>
      <c r="D84" s="27">
        <v>1.9109304091474686E10</v>
      </c>
      <c r="E84" s="21">
        <v>718.0</v>
      </c>
    </row>
    <row r="85" ht="14.25" customHeight="1">
      <c r="A85" s="13" t="s">
        <v>26</v>
      </c>
      <c r="B85" s="14"/>
      <c r="C85" s="28">
        <v>1.3310386758169968E9</v>
      </c>
      <c r="D85" s="28">
        <v>4.49537524897247E10</v>
      </c>
      <c r="E85" s="29">
        <v>1559.0</v>
      </c>
    </row>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68:E68"/>
  </mergeCells>
  <printOptions/>
  <pageMargins bottom="0.75" footer="0.0" header="0.0" left="0.7" right="0.7" top="0.75"/>
  <pageSetup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8.71"/>
    <col customWidth="1" min="2" max="2" width="21.29"/>
    <col customWidth="1" min="3" max="3" width="50.14"/>
    <col customWidth="1" min="4" max="4" width="17.29"/>
    <col customWidth="1" min="5" max="5" width="25.57"/>
    <col customWidth="1" min="6" max="6" width="4.43"/>
    <col customWidth="1" min="7" max="7" width="30.57"/>
    <col customWidth="1" min="8" max="8" width="46.0"/>
    <col customWidth="1" min="9" max="9" width="4.14"/>
    <col customWidth="1" min="10" max="10" width="27.71"/>
    <col customWidth="1" min="11" max="11" width="47.14"/>
    <col customWidth="1" min="12" max="12" width="15.0"/>
    <col customWidth="1" min="13" max="26" width="8.71"/>
  </cols>
  <sheetData>
    <row r="1" ht="14.25" customHeight="1">
      <c r="D1" s="30"/>
      <c r="E1" s="30"/>
      <c r="G1" s="16"/>
      <c r="H1" s="16"/>
      <c r="I1" s="16"/>
      <c r="J1" s="16"/>
      <c r="K1" s="16"/>
    </row>
    <row r="2" ht="14.25" customHeight="1">
      <c r="A2" s="31" t="s">
        <v>46</v>
      </c>
    </row>
    <row r="3" ht="14.25" customHeight="1">
      <c r="A3" s="32" t="s">
        <v>47</v>
      </c>
    </row>
    <row r="4" ht="14.25" customHeight="1">
      <c r="D4" s="30"/>
      <c r="E4" s="30"/>
      <c r="G4" s="16"/>
      <c r="H4" s="16"/>
      <c r="I4" s="16"/>
      <c r="J4" s="16"/>
      <c r="K4" s="16"/>
    </row>
    <row r="5" ht="15.75" customHeight="1">
      <c r="A5" s="33" t="s">
        <v>48</v>
      </c>
      <c r="B5" s="33" t="s">
        <v>49</v>
      </c>
      <c r="C5" s="33" t="s">
        <v>50</v>
      </c>
      <c r="D5" s="34" t="s">
        <v>51</v>
      </c>
      <c r="E5" s="35" t="s">
        <v>52</v>
      </c>
      <c r="F5" s="36" t="s">
        <v>53</v>
      </c>
      <c r="G5" s="37"/>
      <c r="H5" s="38"/>
      <c r="I5" s="39" t="s">
        <v>54</v>
      </c>
      <c r="J5" s="37"/>
      <c r="K5" s="38"/>
    </row>
    <row r="6" ht="14.25" customHeight="1">
      <c r="A6" s="40"/>
      <c r="B6" s="40"/>
      <c r="C6" s="40"/>
      <c r="D6" s="40"/>
      <c r="E6" s="40"/>
      <c r="F6" s="41" t="s">
        <v>55</v>
      </c>
      <c r="G6" s="41" t="s">
        <v>56</v>
      </c>
      <c r="H6" s="42" t="s">
        <v>57</v>
      </c>
      <c r="I6" s="41" t="s">
        <v>55</v>
      </c>
      <c r="J6" s="41" t="s">
        <v>56</v>
      </c>
      <c r="K6" s="42" t="s">
        <v>57</v>
      </c>
    </row>
    <row r="7" ht="14.25" customHeight="1">
      <c r="A7" s="40"/>
      <c r="B7" s="40"/>
      <c r="C7" s="40"/>
      <c r="D7" s="40"/>
      <c r="E7" s="40"/>
      <c r="F7" s="41" t="s">
        <v>58</v>
      </c>
      <c r="G7" s="41" t="s">
        <v>59</v>
      </c>
      <c r="H7" s="40"/>
      <c r="I7" s="41" t="s">
        <v>58</v>
      </c>
      <c r="J7" s="41" t="s">
        <v>59</v>
      </c>
      <c r="K7" s="40"/>
    </row>
    <row r="8" ht="14.25" customHeight="1">
      <c r="A8" s="40"/>
      <c r="B8" s="40"/>
      <c r="C8" s="40"/>
      <c r="D8" s="40"/>
      <c r="E8" s="40"/>
      <c r="F8" s="41" t="s">
        <v>60</v>
      </c>
      <c r="G8" s="41" t="s">
        <v>61</v>
      </c>
      <c r="H8" s="40"/>
      <c r="I8" s="41" t="s">
        <v>60</v>
      </c>
      <c r="J8" s="41" t="s">
        <v>61</v>
      </c>
      <c r="K8" s="40"/>
    </row>
    <row r="9" ht="14.25" customHeight="1">
      <c r="A9" s="40"/>
      <c r="B9" s="40"/>
      <c r="C9" s="40"/>
      <c r="D9" s="40"/>
      <c r="E9" s="40"/>
      <c r="F9" s="41" t="s">
        <v>62</v>
      </c>
      <c r="G9" s="41" t="s">
        <v>63</v>
      </c>
      <c r="H9" s="40"/>
      <c r="I9" s="41" t="s">
        <v>62</v>
      </c>
      <c r="J9" s="41" t="s">
        <v>63</v>
      </c>
      <c r="K9" s="40"/>
    </row>
    <row r="10" ht="15.0" customHeight="1">
      <c r="A10" s="40"/>
      <c r="B10" s="40"/>
      <c r="C10" s="40"/>
      <c r="D10" s="40"/>
      <c r="E10" s="40"/>
      <c r="F10" s="41" t="s">
        <v>64</v>
      </c>
      <c r="G10" s="41" t="s">
        <v>65</v>
      </c>
      <c r="H10" s="40"/>
      <c r="I10" s="41" t="s">
        <v>64</v>
      </c>
      <c r="J10" s="41" t="s">
        <v>66</v>
      </c>
      <c r="K10" s="40"/>
    </row>
    <row r="11" ht="14.25" customHeight="1">
      <c r="A11" s="40"/>
      <c r="B11" s="40"/>
      <c r="C11" s="40"/>
      <c r="D11" s="40"/>
      <c r="E11" s="40"/>
      <c r="F11" s="41" t="s">
        <v>67</v>
      </c>
      <c r="G11" s="41" t="s">
        <v>68</v>
      </c>
      <c r="H11" s="40"/>
      <c r="I11" s="41" t="s">
        <v>67</v>
      </c>
      <c r="J11" s="41" t="s">
        <v>68</v>
      </c>
      <c r="K11" s="40"/>
    </row>
    <row r="12" ht="14.25" customHeight="1">
      <c r="A12" s="40"/>
      <c r="B12" s="40"/>
      <c r="C12" s="40"/>
      <c r="D12" s="40"/>
      <c r="E12" s="40"/>
      <c r="F12" s="41" t="s">
        <v>69</v>
      </c>
      <c r="G12" s="41" t="s">
        <v>70</v>
      </c>
      <c r="H12" s="40"/>
      <c r="I12" s="41" t="s">
        <v>69</v>
      </c>
      <c r="J12" s="41" t="s">
        <v>71</v>
      </c>
      <c r="K12" s="40"/>
    </row>
    <row r="13" ht="5.25" customHeight="1">
      <c r="A13" s="43"/>
      <c r="B13" s="43"/>
      <c r="C13" s="43"/>
      <c r="D13" s="43"/>
      <c r="E13" s="43"/>
      <c r="F13" s="44"/>
      <c r="G13" s="45"/>
      <c r="H13" s="43"/>
      <c r="I13" s="45"/>
      <c r="J13" s="46"/>
      <c r="K13" s="43"/>
    </row>
    <row r="14" ht="29.25" customHeight="1">
      <c r="A14" s="47">
        <v>1.0</v>
      </c>
      <c r="B14" s="48" t="s">
        <v>72</v>
      </c>
      <c r="C14" s="48" t="s">
        <v>73</v>
      </c>
      <c r="D14" s="49" t="s">
        <v>74</v>
      </c>
      <c r="E14" s="50" t="s">
        <v>75</v>
      </c>
      <c r="F14" s="41" t="s">
        <v>55</v>
      </c>
      <c r="G14" s="51">
        <v>0.75</v>
      </c>
      <c r="H14" s="52" t="s">
        <v>76</v>
      </c>
      <c r="I14" s="41" t="s">
        <v>55</v>
      </c>
      <c r="J14" s="51">
        <v>1.0</v>
      </c>
      <c r="K14" s="52" t="s">
        <v>76</v>
      </c>
    </row>
    <row r="15" ht="29.25" customHeight="1">
      <c r="A15" s="40"/>
      <c r="B15" s="40"/>
      <c r="C15" s="40"/>
      <c r="D15" s="40"/>
      <c r="E15" s="40"/>
      <c r="F15" s="41" t="s">
        <v>58</v>
      </c>
      <c r="G15" s="53">
        <v>100.0</v>
      </c>
      <c r="H15" s="54" t="s">
        <v>76</v>
      </c>
      <c r="I15" s="41" t="s">
        <v>58</v>
      </c>
      <c r="J15" s="53">
        <f t="shared" ref="J15:J16" si="1">G15</f>
        <v>100</v>
      </c>
      <c r="K15" s="54" t="s">
        <v>76</v>
      </c>
    </row>
    <row r="16" ht="29.25" customHeight="1">
      <c r="A16" s="40"/>
      <c r="B16" s="40"/>
      <c r="C16" s="40"/>
      <c r="D16" s="40"/>
      <c r="E16" s="40"/>
      <c r="F16" s="41" t="s">
        <v>60</v>
      </c>
      <c r="G16" s="53">
        <v>1.0</v>
      </c>
      <c r="H16" s="40"/>
      <c r="I16" s="41" t="s">
        <v>60</v>
      </c>
      <c r="J16" s="53">
        <f t="shared" si="1"/>
        <v>1</v>
      </c>
      <c r="K16" s="40"/>
    </row>
    <row r="17" ht="16.5" customHeight="1">
      <c r="A17" s="40"/>
      <c r="B17" s="40"/>
      <c r="C17" s="40"/>
      <c r="D17" s="40"/>
      <c r="E17" s="40"/>
      <c r="F17" s="41" t="s">
        <v>62</v>
      </c>
      <c r="G17" s="55">
        <f>G15*G16</f>
        <v>100</v>
      </c>
      <c r="H17" s="56"/>
      <c r="I17" s="41" t="s">
        <v>62</v>
      </c>
      <c r="J17" s="55">
        <f>J15*J16</f>
        <v>100</v>
      </c>
      <c r="K17" s="56"/>
    </row>
    <row r="18" ht="24.75" customHeight="1">
      <c r="A18" s="40"/>
      <c r="B18" s="40"/>
      <c r="C18" s="40"/>
      <c r="D18" s="40"/>
      <c r="E18" s="40"/>
      <c r="F18" s="41" t="s">
        <v>64</v>
      </c>
      <c r="G18" s="55">
        <f>G14*G17</f>
        <v>75</v>
      </c>
      <c r="H18" s="57" t="s">
        <v>77</v>
      </c>
      <c r="I18" s="41" t="s">
        <v>64</v>
      </c>
      <c r="J18" s="55">
        <f>J14*J17</f>
        <v>100</v>
      </c>
      <c r="K18" s="57" t="str">
        <f>H18</f>
        <v>Formula: (A*D)</v>
      </c>
    </row>
    <row r="19" ht="45.0" customHeight="1">
      <c r="A19" s="40"/>
      <c r="B19" s="40"/>
      <c r="C19" s="40"/>
      <c r="D19" s="40"/>
      <c r="E19" s="40"/>
      <c r="F19" s="41" t="s">
        <v>67</v>
      </c>
      <c r="G19" s="58">
        <f>(('Source Data'!D22*0.33)+('Source Data'!D23*0.67))+(('Source Data'!D22*0.33)+('Source Data'!D23*0.67))*1.1</f>
        <v>86.73954087</v>
      </c>
      <c r="H19" s="57" t="s">
        <v>78</v>
      </c>
      <c r="I19" s="41" t="s">
        <v>67</v>
      </c>
      <c r="J19" s="58">
        <f>2*'Source Data'!B31</f>
        <v>112.48</v>
      </c>
      <c r="K19" s="57" t="s">
        <v>79</v>
      </c>
    </row>
    <row r="20" ht="24.75" customHeight="1">
      <c r="A20" s="40"/>
      <c r="B20" s="40"/>
      <c r="C20" s="40"/>
      <c r="D20" s="40"/>
      <c r="E20" s="40"/>
      <c r="F20" s="41" t="s">
        <v>69</v>
      </c>
      <c r="G20" s="59">
        <f>G18*G19</f>
        <v>6505.465565</v>
      </c>
      <c r="H20" s="57" t="s">
        <v>80</v>
      </c>
      <c r="I20" s="41" t="s">
        <v>69</v>
      </c>
      <c r="J20" s="59">
        <f>J18*J19</f>
        <v>11248</v>
      </c>
      <c r="K20" s="57" t="str">
        <f>H20</f>
        <v>Formula: (F*E)</v>
      </c>
    </row>
    <row r="21" ht="12.75" customHeight="1">
      <c r="A21" s="43"/>
      <c r="B21" s="60"/>
      <c r="C21" s="60"/>
      <c r="D21" s="61"/>
      <c r="E21" s="43"/>
      <c r="F21" s="45"/>
      <c r="G21" s="45"/>
      <c r="H21" s="62"/>
      <c r="I21" s="45"/>
      <c r="J21" s="45"/>
      <c r="K21" s="62"/>
    </row>
    <row r="22" ht="15.0" customHeight="1">
      <c r="A22" s="48" t="s">
        <v>81</v>
      </c>
      <c r="B22" s="48" t="s">
        <v>82</v>
      </c>
      <c r="C22" s="48" t="s">
        <v>83</v>
      </c>
      <c r="D22" s="49" t="s">
        <v>84</v>
      </c>
      <c r="E22" s="63" t="s">
        <v>85</v>
      </c>
      <c r="F22" s="41" t="s">
        <v>55</v>
      </c>
      <c r="G22" s="51">
        <v>0.5</v>
      </c>
      <c r="H22" s="64" t="str">
        <f>H14</f>
        <v>based on our previous experience</v>
      </c>
      <c r="I22" s="41" t="s">
        <v>55</v>
      </c>
      <c r="J22" s="51">
        <v>0.5</v>
      </c>
      <c r="K22" s="64" t="str">
        <f>K14</f>
        <v>based on our previous experience</v>
      </c>
    </row>
    <row r="23" ht="15.0" customHeight="1">
      <c r="A23" s="40"/>
      <c r="B23" s="40"/>
      <c r="C23" s="40"/>
      <c r="D23" s="40"/>
      <c r="E23" s="40"/>
      <c r="F23" s="41" t="s">
        <v>58</v>
      </c>
      <c r="G23" s="53">
        <f>'Source Data'!F17*0.6</f>
        <v>1621.2</v>
      </c>
      <c r="H23" s="65" t="s">
        <v>86</v>
      </c>
      <c r="I23" s="41" t="s">
        <v>58</v>
      </c>
      <c r="J23" s="53">
        <f t="shared" ref="J23:J24" si="2">G23</f>
        <v>1621.2</v>
      </c>
      <c r="K23" s="65" t="s">
        <v>87</v>
      </c>
    </row>
    <row r="24" ht="15.0" customHeight="1">
      <c r="A24" s="40"/>
      <c r="B24" s="40"/>
      <c r="C24" s="40"/>
      <c r="D24" s="40"/>
      <c r="E24" s="40"/>
      <c r="F24" s="41" t="s">
        <v>60</v>
      </c>
      <c r="G24" s="53">
        <v>1.0</v>
      </c>
      <c r="H24" s="40"/>
      <c r="I24" s="41" t="s">
        <v>60</v>
      </c>
      <c r="J24" s="53">
        <f t="shared" si="2"/>
        <v>1</v>
      </c>
      <c r="K24" s="40"/>
    </row>
    <row r="25" ht="27.75" customHeight="1">
      <c r="A25" s="40"/>
      <c r="B25" s="40"/>
      <c r="C25" s="40"/>
      <c r="D25" s="40"/>
      <c r="E25" s="40"/>
      <c r="F25" s="41" t="s">
        <v>62</v>
      </c>
      <c r="G25" s="66">
        <f>G23*G24</f>
        <v>1621.2</v>
      </c>
      <c r="H25" s="56"/>
      <c r="I25" s="41" t="s">
        <v>62</v>
      </c>
      <c r="J25" s="66">
        <f>J23*J24</f>
        <v>1621.2</v>
      </c>
      <c r="K25" s="56"/>
    </row>
    <row r="26" ht="14.25" customHeight="1">
      <c r="A26" s="40"/>
      <c r="B26" s="40"/>
      <c r="C26" s="40"/>
      <c r="D26" s="40"/>
      <c r="E26" s="40"/>
      <c r="F26" s="41" t="s">
        <v>64</v>
      </c>
      <c r="G26" s="58">
        <f>G22*G25</f>
        <v>810.6</v>
      </c>
      <c r="H26" s="67" t="str">
        <f>H18</f>
        <v>Formula: (A*D)</v>
      </c>
      <c r="I26" s="41" t="s">
        <v>64</v>
      </c>
      <c r="J26" s="55">
        <f>J22*J25</f>
        <v>810.6</v>
      </c>
      <c r="K26" s="67" t="str">
        <f>K18</f>
        <v>Formula: (A*D)</v>
      </c>
    </row>
    <row r="27" ht="14.25" customHeight="1">
      <c r="A27" s="40"/>
      <c r="B27" s="40"/>
      <c r="C27" s="40"/>
      <c r="D27" s="40"/>
      <c r="E27" s="40"/>
      <c r="F27" s="41" t="s">
        <v>67</v>
      </c>
      <c r="G27" s="58">
        <f>'Source Data'!D24+('Source Data'!D24*1.1)</f>
        <v>128.1696635</v>
      </c>
      <c r="H27" s="67" t="s">
        <v>88</v>
      </c>
      <c r="I27" s="41" t="s">
        <v>67</v>
      </c>
      <c r="J27" s="58">
        <f>J19</f>
        <v>112.48</v>
      </c>
      <c r="K27" s="57" t="s">
        <v>79</v>
      </c>
    </row>
    <row r="28" ht="14.25" customHeight="1">
      <c r="A28" s="40"/>
      <c r="B28" s="40"/>
      <c r="C28" s="40"/>
      <c r="D28" s="40"/>
      <c r="E28" s="40"/>
      <c r="F28" s="41" t="s">
        <v>69</v>
      </c>
      <c r="G28" s="59">
        <f>G26*G27</f>
        <v>103894.3292</v>
      </c>
      <c r="H28" s="57" t="str">
        <f>H20</f>
        <v>Formula: (F*E)</v>
      </c>
      <c r="I28" s="41" t="s">
        <v>69</v>
      </c>
      <c r="J28" s="59">
        <f>J26*J27</f>
        <v>91176.288</v>
      </c>
      <c r="K28" s="57" t="str">
        <f>K20</f>
        <v>Formula: (F*E)</v>
      </c>
    </row>
    <row r="29" ht="14.25" customHeight="1">
      <c r="A29" s="43"/>
      <c r="B29" s="60"/>
      <c r="C29" s="60"/>
      <c r="D29" s="43"/>
      <c r="E29" s="43"/>
      <c r="F29" s="45"/>
      <c r="G29" s="45"/>
      <c r="H29" s="68"/>
      <c r="I29" s="45"/>
      <c r="J29" s="45"/>
      <c r="K29" s="68"/>
    </row>
    <row r="30" ht="28.5" customHeight="1">
      <c r="A30" s="48" t="s">
        <v>89</v>
      </c>
      <c r="B30" s="48" t="s">
        <v>90</v>
      </c>
      <c r="C30" s="48" t="s">
        <v>91</v>
      </c>
      <c r="D30" s="49">
        <v>745.107</v>
      </c>
      <c r="E30" s="63" t="s">
        <v>92</v>
      </c>
      <c r="F30" s="41" t="s">
        <v>55</v>
      </c>
      <c r="G30" s="51">
        <v>0.5</v>
      </c>
      <c r="H30" s="64" t="str">
        <f>H22</f>
        <v>based on our previous experience</v>
      </c>
      <c r="I30" s="41" t="s">
        <v>55</v>
      </c>
      <c r="J30" s="51">
        <v>1.0</v>
      </c>
      <c r="K30" s="64" t="str">
        <f>K22</f>
        <v>based on our previous experience</v>
      </c>
    </row>
    <row r="31" ht="28.5" customHeight="1">
      <c r="A31" s="40"/>
      <c r="B31" s="40"/>
      <c r="C31" s="40"/>
      <c r="D31" s="40"/>
      <c r="E31" s="40"/>
      <c r="F31" s="41" t="s">
        <v>58</v>
      </c>
      <c r="G31" s="53">
        <f>'Source Data'!F17*0.1</f>
        <v>270.2</v>
      </c>
      <c r="H31" s="65" t="s">
        <v>93</v>
      </c>
      <c r="I31" s="41" t="s">
        <v>58</v>
      </c>
      <c r="J31" s="53">
        <f t="shared" ref="J31:J32" si="3">G31</f>
        <v>270.2</v>
      </c>
      <c r="K31" s="65" t="s">
        <v>94</v>
      </c>
    </row>
    <row r="32" ht="28.5" customHeight="1">
      <c r="A32" s="40"/>
      <c r="B32" s="40"/>
      <c r="C32" s="40"/>
      <c r="D32" s="40"/>
      <c r="E32" s="40"/>
      <c r="F32" s="41" t="s">
        <v>60</v>
      </c>
      <c r="G32" s="53">
        <v>1.0</v>
      </c>
      <c r="H32" s="40"/>
      <c r="I32" s="41" t="s">
        <v>60</v>
      </c>
      <c r="J32" s="53">
        <f t="shared" si="3"/>
        <v>1</v>
      </c>
      <c r="K32" s="40"/>
    </row>
    <row r="33" ht="28.5" customHeight="1">
      <c r="A33" s="40"/>
      <c r="B33" s="40"/>
      <c r="C33" s="40"/>
      <c r="D33" s="40"/>
      <c r="E33" s="40"/>
      <c r="F33" s="41" t="s">
        <v>62</v>
      </c>
      <c r="G33" s="53">
        <f>G31*G32</f>
        <v>270.2</v>
      </c>
      <c r="H33" s="56"/>
      <c r="I33" s="41" t="s">
        <v>62</v>
      </c>
      <c r="J33" s="66">
        <f>J31*J32</f>
        <v>270.2</v>
      </c>
      <c r="K33" s="56"/>
    </row>
    <row r="34" ht="18.75" customHeight="1">
      <c r="A34" s="40"/>
      <c r="B34" s="40"/>
      <c r="C34" s="40"/>
      <c r="D34" s="40"/>
      <c r="E34" s="40"/>
      <c r="F34" s="41" t="s">
        <v>64</v>
      </c>
      <c r="G34" s="55">
        <f>G30*G33</f>
        <v>135.1</v>
      </c>
      <c r="H34" s="67" t="str">
        <f>H26</f>
        <v>Formula: (A*D)</v>
      </c>
      <c r="I34" s="41" t="s">
        <v>64</v>
      </c>
      <c r="J34" s="55">
        <f>J30*J33</f>
        <v>270.2</v>
      </c>
      <c r="K34" s="67" t="str">
        <f>K26</f>
        <v>Formula: (A*D)</v>
      </c>
    </row>
    <row r="35" ht="14.25" customHeight="1">
      <c r="A35" s="40"/>
      <c r="B35" s="40"/>
      <c r="C35" s="40"/>
      <c r="D35" s="40"/>
      <c r="E35" s="40"/>
      <c r="F35" s="41" t="s">
        <v>67</v>
      </c>
      <c r="G35" s="58">
        <f>'Source Data'!D24+('Source Data'!D24*1.1)</f>
        <v>128.1696635</v>
      </c>
      <c r="H35" s="67" t="s">
        <v>88</v>
      </c>
      <c r="I35" s="41" t="s">
        <v>67</v>
      </c>
      <c r="J35" s="58">
        <f>J19</f>
        <v>112.48</v>
      </c>
      <c r="K35" s="57" t="s">
        <v>79</v>
      </c>
    </row>
    <row r="36" ht="14.25" customHeight="1">
      <c r="A36" s="40"/>
      <c r="B36" s="40"/>
      <c r="C36" s="40"/>
      <c r="D36" s="40"/>
      <c r="E36" s="40"/>
      <c r="F36" s="41" t="s">
        <v>69</v>
      </c>
      <c r="G36" s="59">
        <f>G34*G35</f>
        <v>17315.72153</v>
      </c>
      <c r="H36" s="57" t="str">
        <f>H28</f>
        <v>Formula: (F*E)</v>
      </c>
      <c r="I36" s="41" t="s">
        <v>69</v>
      </c>
      <c r="J36" s="59">
        <f>J34*J35</f>
        <v>30392.096</v>
      </c>
      <c r="K36" s="57" t="str">
        <f>K28</f>
        <v>Formula: (F*E)</v>
      </c>
    </row>
    <row r="37" ht="14.25" customHeight="1">
      <c r="A37" s="43"/>
      <c r="B37" s="60"/>
      <c r="C37" s="60"/>
      <c r="D37" s="43"/>
      <c r="E37" s="43"/>
      <c r="F37" s="45"/>
      <c r="G37" s="45"/>
      <c r="H37" s="68"/>
      <c r="I37" s="45"/>
      <c r="J37" s="45"/>
      <c r="K37" s="68"/>
    </row>
    <row r="38" ht="23.25" customHeight="1">
      <c r="A38" s="48" t="s">
        <v>95</v>
      </c>
      <c r="B38" s="48" t="s">
        <v>96</v>
      </c>
      <c r="C38" s="48" t="s">
        <v>97</v>
      </c>
      <c r="D38" s="49">
        <v>747.507</v>
      </c>
      <c r="E38" s="63" t="s">
        <v>98</v>
      </c>
      <c r="F38" s="41" t="s">
        <v>55</v>
      </c>
      <c r="G38" s="51">
        <v>0.33</v>
      </c>
      <c r="H38" s="69" t="str">
        <f>H30</f>
        <v>based on our previous experience</v>
      </c>
      <c r="I38" s="41" t="s">
        <v>55</v>
      </c>
      <c r="J38" s="51">
        <v>0.25</v>
      </c>
      <c r="K38" s="69" t="str">
        <f>K30</f>
        <v>based on our previous experience</v>
      </c>
    </row>
    <row r="39" ht="23.25" customHeight="1">
      <c r="A39" s="40"/>
      <c r="B39" s="40"/>
      <c r="C39" s="40"/>
      <c r="D39" s="40"/>
      <c r="E39" s="40"/>
      <c r="F39" s="41" t="s">
        <v>58</v>
      </c>
      <c r="G39" s="53">
        <v>200.0</v>
      </c>
      <c r="H39" s="54" t="s">
        <v>99</v>
      </c>
      <c r="I39" s="41" t="s">
        <v>58</v>
      </c>
      <c r="J39" s="53">
        <f t="shared" ref="J39:K39" si="4">G39</f>
        <v>200</v>
      </c>
      <c r="K39" s="54" t="str">
        <f t="shared" si="4"/>
        <v>Based on our previous experience, we estimate number of respondents per year - 200, number of responses per each respondent - 3, total number of responses per year - 600.</v>
      </c>
    </row>
    <row r="40" ht="23.25" customHeight="1">
      <c r="A40" s="40"/>
      <c r="B40" s="40"/>
      <c r="C40" s="40"/>
      <c r="D40" s="40"/>
      <c r="E40" s="40"/>
      <c r="F40" s="41" t="s">
        <v>60</v>
      </c>
      <c r="G40" s="53">
        <v>3.0</v>
      </c>
      <c r="H40" s="40"/>
      <c r="I40" s="41" t="s">
        <v>60</v>
      </c>
      <c r="J40" s="53">
        <f>G40</f>
        <v>3</v>
      </c>
      <c r="K40" s="40"/>
    </row>
    <row r="41" ht="40.5" customHeight="1">
      <c r="A41" s="40"/>
      <c r="B41" s="40"/>
      <c r="C41" s="40"/>
      <c r="D41" s="40"/>
      <c r="E41" s="40"/>
      <c r="F41" s="41" t="s">
        <v>62</v>
      </c>
      <c r="G41" s="55">
        <f>G39*G40</f>
        <v>600</v>
      </c>
      <c r="H41" s="56"/>
      <c r="I41" s="41" t="s">
        <v>62</v>
      </c>
      <c r="J41" s="55">
        <f>J39*J40</f>
        <v>600</v>
      </c>
      <c r="K41" s="56"/>
    </row>
    <row r="42" ht="14.25" customHeight="1">
      <c r="A42" s="40"/>
      <c r="B42" s="40"/>
      <c r="C42" s="40"/>
      <c r="D42" s="40"/>
      <c r="E42" s="40"/>
      <c r="F42" s="41" t="s">
        <v>64</v>
      </c>
      <c r="G42" s="55">
        <f>G38*G41</f>
        <v>198</v>
      </c>
      <c r="H42" s="57" t="str">
        <f>H34</f>
        <v>Formula: (A*D)</v>
      </c>
      <c r="I42" s="41" t="s">
        <v>64</v>
      </c>
      <c r="J42" s="55">
        <f>J38*J41</f>
        <v>150</v>
      </c>
      <c r="K42" s="57" t="str">
        <f>K34</f>
        <v>Formula: (A*D)</v>
      </c>
    </row>
    <row r="43" ht="36.0" customHeight="1">
      <c r="A43" s="40"/>
      <c r="B43" s="40"/>
      <c r="C43" s="40"/>
      <c r="D43" s="40"/>
      <c r="E43" s="40"/>
      <c r="F43" s="41" t="s">
        <v>67</v>
      </c>
      <c r="G43" s="58">
        <f>(('Source Data'!D25*0.9)+('Source Data'!D26*0.1))+(('Source Data'!D25*0.9)+('Source Data'!D26*0.1))*1.1</f>
        <v>98.74836058</v>
      </c>
      <c r="H43" s="57" t="s">
        <v>100</v>
      </c>
      <c r="I43" s="41" t="s">
        <v>67</v>
      </c>
      <c r="J43" s="58">
        <f>J19</f>
        <v>112.48</v>
      </c>
      <c r="K43" s="57" t="s">
        <v>79</v>
      </c>
      <c r="M43" s="18"/>
    </row>
    <row r="44" ht="20.25" customHeight="1">
      <c r="A44" s="40"/>
      <c r="B44" s="40"/>
      <c r="C44" s="40"/>
      <c r="D44" s="40"/>
      <c r="E44" s="40"/>
      <c r="F44" s="41" t="s">
        <v>69</v>
      </c>
      <c r="G44" s="59">
        <f>G42*G43</f>
        <v>19552.17539</v>
      </c>
      <c r="H44" s="57" t="str">
        <f>H36</f>
        <v>Formula: (F*E)</v>
      </c>
      <c r="I44" s="41" t="s">
        <v>69</v>
      </c>
      <c r="J44" s="59">
        <f>J42*J43</f>
        <v>16872</v>
      </c>
      <c r="K44" s="57" t="str">
        <f>K36</f>
        <v>Formula: (F*E)</v>
      </c>
    </row>
    <row r="45" ht="14.25" customHeight="1">
      <c r="A45" s="43"/>
      <c r="B45" s="60"/>
      <c r="C45" s="70"/>
      <c r="D45" s="43"/>
      <c r="E45" s="43"/>
      <c r="F45" s="45"/>
      <c r="G45" s="45"/>
      <c r="H45" s="62"/>
      <c r="I45" s="45"/>
      <c r="J45" s="45"/>
      <c r="K45" s="62"/>
    </row>
    <row r="46" ht="27.0" customHeight="1">
      <c r="A46" s="48" t="s">
        <v>101</v>
      </c>
      <c r="B46" s="48" t="s">
        <v>102</v>
      </c>
      <c r="C46" s="48" t="s">
        <v>103</v>
      </c>
      <c r="D46" s="49" t="s">
        <v>104</v>
      </c>
      <c r="E46" s="63" t="s">
        <v>105</v>
      </c>
      <c r="F46" s="41" t="s">
        <v>55</v>
      </c>
      <c r="G46" s="51">
        <v>0.5</v>
      </c>
      <c r="H46" s="64" t="str">
        <f>H38</f>
        <v>based on our previous experience</v>
      </c>
      <c r="I46" s="41" t="s">
        <v>55</v>
      </c>
      <c r="J46" s="51">
        <v>0.5</v>
      </c>
      <c r="K46" s="64" t="str">
        <f>K38</f>
        <v>based on our previous experience</v>
      </c>
    </row>
    <row r="47" ht="27.0" customHeight="1">
      <c r="A47" s="40"/>
      <c r="B47" s="40"/>
      <c r="C47" s="40"/>
      <c r="D47" s="40"/>
      <c r="E47" s="40"/>
      <c r="F47" s="41" t="s">
        <v>58</v>
      </c>
      <c r="G47" s="53">
        <f>'Source Data'!F10</f>
        <v>1308</v>
      </c>
      <c r="H47" s="71" t="s">
        <v>106</v>
      </c>
      <c r="I47" s="41" t="s">
        <v>58</v>
      </c>
      <c r="J47" s="53">
        <f>G47</f>
        <v>1308</v>
      </c>
      <c r="K47" s="71" t="s">
        <v>106</v>
      </c>
    </row>
    <row r="48" ht="27.0" customHeight="1">
      <c r="A48" s="40"/>
      <c r="B48" s="40"/>
      <c r="C48" s="40"/>
      <c r="D48" s="40"/>
      <c r="E48" s="40"/>
      <c r="F48" s="41" t="s">
        <v>60</v>
      </c>
      <c r="G48" s="53">
        <v>8.0</v>
      </c>
      <c r="H48" s="40"/>
      <c r="I48" s="41" t="s">
        <v>60</v>
      </c>
      <c r="J48" s="53">
        <v>8.0</v>
      </c>
      <c r="K48" s="40"/>
    </row>
    <row r="49" ht="53.25" customHeight="1">
      <c r="A49" s="40"/>
      <c r="B49" s="40"/>
      <c r="C49" s="40"/>
      <c r="D49" s="40"/>
      <c r="E49" s="40"/>
      <c r="F49" s="41" t="s">
        <v>62</v>
      </c>
      <c r="G49" s="55">
        <f>G47*G48</f>
        <v>10464</v>
      </c>
      <c r="H49" s="56"/>
      <c r="I49" s="41" t="s">
        <v>62</v>
      </c>
      <c r="J49" s="55">
        <f>J47*J48</f>
        <v>10464</v>
      </c>
      <c r="K49" s="56"/>
    </row>
    <row r="50" ht="24.0" customHeight="1">
      <c r="A50" s="40"/>
      <c r="B50" s="40"/>
      <c r="C50" s="40"/>
      <c r="D50" s="40"/>
      <c r="E50" s="40"/>
      <c r="F50" s="41" t="s">
        <v>64</v>
      </c>
      <c r="G50" s="55">
        <f>G46*G49</f>
        <v>5232</v>
      </c>
      <c r="H50" s="72" t="str">
        <f>H42</f>
        <v>Formula: (A*D)</v>
      </c>
      <c r="I50" s="41" t="s">
        <v>64</v>
      </c>
      <c r="J50" s="55">
        <f>J46*J49</f>
        <v>5232</v>
      </c>
      <c r="K50" s="72" t="str">
        <f>K42</f>
        <v>Formula: (A*D)</v>
      </c>
    </row>
    <row r="51" ht="26.25" customHeight="1">
      <c r="A51" s="40"/>
      <c r="B51" s="40"/>
      <c r="C51" s="40"/>
      <c r="D51" s="40"/>
      <c r="E51" s="40"/>
      <c r="F51" s="41" t="s">
        <v>67</v>
      </c>
      <c r="G51" s="58">
        <f>'Source Data'!D24+('Source Data'!D24*1.1)</f>
        <v>128.1696635</v>
      </c>
      <c r="H51" s="67" t="s">
        <v>88</v>
      </c>
      <c r="I51" s="41" t="s">
        <v>67</v>
      </c>
      <c r="J51" s="58">
        <f>J19</f>
        <v>112.48</v>
      </c>
      <c r="K51" s="57" t="s">
        <v>79</v>
      </c>
    </row>
    <row r="52" ht="28.5" customHeight="1">
      <c r="A52" s="40"/>
      <c r="B52" s="40"/>
      <c r="C52" s="40"/>
      <c r="D52" s="40"/>
      <c r="E52" s="40"/>
      <c r="F52" s="41" t="s">
        <v>69</v>
      </c>
      <c r="G52" s="59">
        <f>G50*G51</f>
        <v>670583.6792</v>
      </c>
      <c r="H52" s="72" t="str">
        <f>H44</f>
        <v>Formula: (F*E)</v>
      </c>
      <c r="I52" s="41" t="s">
        <v>69</v>
      </c>
      <c r="J52" s="59">
        <f>J50*J51</f>
        <v>588495.36</v>
      </c>
      <c r="K52" s="72" t="str">
        <f>K44</f>
        <v>Formula: (F*E)</v>
      </c>
    </row>
    <row r="53" ht="15.75" customHeight="1">
      <c r="A53" s="43"/>
      <c r="B53" s="60"/>
      <c r="C53" s="60"/>
      <c r="D53" s="43"/>
      <c r="E53" s="43"/>
      <c r="F53" s="45"/>
      <c r="G53" s="45"/>
      <c r="H53" s="73"/>
      <c r="I53" s="45"/>
      <c r="J53" s="45"/>
      <c r="K53" s="73"/>
    </row>
    <row r="54" ht="24.0" customHeight="1">
      <c r="A54" s="48" t="s">
        <v>107</v>
      </c>
      <c r="B54" s="48" t="s">
        <v>108</v>
      </c>
      <c r="C54" s="48" t="s">
        <v>109</v>
      </c>
      <c r="D54" s="49" t="s">
        <v>104</v>
      </c>
      <c r="E54" s="63" t="s">
        <v>110</v>
      </c>
      <c r="F54" s="41" t="s">
        <v>55</v>
      </c>
      <c r="G54" s="51">
        <v>0.5</v>
      </c>
      <c r="H54" s="69" t="str">
        <f>H46</f>
        <v>based on our previous experience</v>
      </c>
      <c r="I54" s="41" t="s">
        <v>55</v>
      </c>
      <c r="J54" s="51">
        <v>1.0</v>
      </c>
      <c r="K54" s="69" t="str">
        <f>K46</f>
        <v>based on our previous experience</v>
      </c>
    </row>
    <row r="55" ht="24.0" customHeight="1">
      <c r="A55" s="40"/>
      <c r="B55" s="40"/>
      <c r="C55" s="40"/>
      <c r="D55" s="40"/>
      <c r="E55" s="40"/>
      <c r="F55" s="41" t="s">
        <v>58</v>
      </c>
      <c r="G55" s="53">
        <f>'Source Data'!E78</f>
        <v>841</v>
      </c>
      <c r="H55" s="54" t="s">
        <v>111</v>
      </c>
      <c r="I55" s="41" t="s">
        <v>58</v>
      </c>
      <c r="J55" s="53">
        <f t="shared" ref="J55:K55" si="5">G55</f>
        <v>841</v>
      </c>
      <c r="K55" s="54" t="str">
        <f t="shared" si="5"/>
        <v>from GLAAS Report, CR contracts performed outside of USA</v>
      </c>
    </row>
    <row r="56" ht="24.0" customHeight="1">
      <c r="A56" s="40"/>
      <c r="B56" s="40"/>
      <c r="C56" s="40"/>
      <c r="D56" s="40"/>
      <c r="E56" s="40"/>
      <c r="F56" s="41" t="s">
        <v>60</v>
      </c>
      <c r="G56" s="53">
        <v>1.0</v>
      </c>
      <c r="H56" s="40"/>
      <c r="I56" s="41" t="s">
        <v>60</v>
      </c>
      <c r="J56" s="53">
        <v>1.0</v>
      </c>
      <c r="K56" s="40"/>
    </row>
    <row r="57" ht="30.75" customHeight="1">
      <c r="A57" s="40"/>
      <c r="B57" s="40"/>
      <c r="C57" s="40"/>
      <c r="D57" s="40"/>
      <c r="E57" s="40"/>
      <c r="F57" s="41" t="s">
        <v>62</v>
      </c>
      <c r="G57" s="55">
        <f>G55*G56</f>
        <v>841</v>
      </c>
      <c r="H57" s="56"/>
      <c r="I57" s="41" t="s">
        <v>62</v>
      </c>
      <c r="J57" s="55">
        <f>J55*J56</f>
        <v>841</v>
      </c>
      <c r="K57" s="56"/>
    </row>
    <row r="58" ht="21.75" customHeight="1">
      <c r="A58" s="40"/>
      <c r="B58" s="40"/>
      <c r="C58" s="40"/>
      <c r="D58" s="40"/>
      <c r="E58" s="40"/>
      <c r="F58" s="41" t="s">
        <v>64</v>
      </c>
      <c r="G58" s="55">
        <f>G54*G57</f>
        <v>420.5</v>
      </c>
      <c r="H58" s="57" t="str">
        <f>H50</f>
        <v>Formula: (A*D)</v>
      </c>
      <c r="I58" s="41" t="s">
        <v>64</v>
      </c>
      <c r="J58" s="55">
        <f>J54*J57</f>
        <v>841</v>
      </c>
      <c r="K58" s="57" t="str">
        <f>K50</f>
        <v>Formula: (A*D)</v>
      </c>
    </row>
    <row r="59" ht="31.5" customHeight="1">
      <c r="A59" s="40"/>
      <c r="B59" s="40"/>
      <c r="C59" s="40"/>
      <c r="D59" s="40"/>
      <c r="E59" s="40"/>
      <c r="F59" s="41" t="s">
        <v>67</v>
      </c>
      <c r="G59" s="58">
        <f>'Source Data'!D24+('Source Data'!D24*1.1)</f>
        <v>128.1696635</v>
      </c>
      <c r="H59" s="67" t="s">
        <v>88</v>
      </c>
      <c r="I59" s="41" t="s">
        <v>67</v>
      </c>
      <c r="J59" s="58">
        <f>J19</f>
        <v>112.48</v>
      </c>
      <c r="K59" s="67"/>
    </row>
    <row r="60" ht="21.0" customHeight="1">
      <c r="A60" s="40"/>
      <c r="B60" s="40"/>
      <c r="C60" s="40"/>
      <c r="D60" s="40"/>
      <c r="E60" s="40"/>
      <c r="F60" s="41" t="s">
        <v>69</v>
      </c>
      <c r="G60" s="59">
        <f>G58*G59</f>
        <v>53895.34349</v>
      </c>
      <c r="H60" s="57" t="str">
        <f>H52</f>
        <v>Formula: (F*E)</v>
      </c>
      <c r="I60" s="41" t="s">
        <v>69</v>
      </c>
      <c r="J60" s="59">
        <f>J58*J59</f>
        <v>94595.68</v>
      </c>
      <c r="K60" s="57" t="str">
        <f>K52</f>
        <v>Formula: (F*E)</v>
      </c>
    </row>
    <row r="61" ht="14.25" customHeight="1">
      <c r="A61" s="43"/>
      <c r="B61" s="60"/>
      <c r="C61" s="60"/>
      <c r="D61" s="43"/>
      <c r="E61" s="43"/>
      <c r="F61" s="45"/>
      <c r="G61" s="45"/>
      <c r="H61" s="62"/>
      <c r="I61" s="45"/>
      <c r="J61" s="45"/>
      <c r="K61" s="62"/>
    </row>
    <row r="62" ht="33.0" customHeight="1">
      <c r="A62" s="48" t="s">
        <v>112</v>
      </c>
      <c r="B62" s="48" t="s">
        <v>113</v>
      </c>
      <c r="C62" s="48" t="s">
        <v>114</v>
      </c>
      <c r="D62" s="49" t="s">
        <v>104</v>
      </c>
      <c r="E62" s="63" t="s">
        <v>115</v>
      </c>
      <c r="F62" s="41" t="s">
        <v>55</v>
      </c>
      <c r="G62" s="51">
        <v>1.0</v>
      </c>
      <c r="H62" s="69" t="str">
        <f>H54</f>
        <v>based on our previous experience</v>
      </c>
      <c r="I62" s="41" t="s">
        <v>55</v>
      </c>
      <c r="J62" s="51">
        <v>2.0</v>
      </c>
      <c r="K62" s="69" t="str">
        <f>K54</f>
        <v>based on our previous experience</v>
      </c>
    </row>
    <row r="63" ht="33.0" customHeight="1">
      <c r="A63" s="40"/>
      <c r="B63" s="40"/>
      <c r="C63" s="40"/>
      <c r="D63" s="40"/>
      <c r="E63" s="40"/>
      <c r="F63" s="41" t="s">
        <v>58</v>
      </c>
      <c r="G63" s="53">
        <f>'Source Data'!F10</f>
        <v>1308</v>
      </c>
      <c r="H63" s="65" t="s">
        <v>116</v>
      </c>
      <c r="I63" s="41" t="s">
        <v>58</v>
      </c>
      <c r="J63" s="53">
        <f>G63</f>
        <v>1308</v>
      </c>
      <c r="K63" s="65" t="s">
        <v>116</v>
      </c>
    </row>
    <row r="64" ht="33.0" customHeight="1">
      <c r="A64" s="40"/>
      <c r="B64" s="40"/>
      <c r="C64" s="40"/>
      <c r="D64" s="40"/>
      <c r="E64" s="40"/>
      <c r="F64" s="41" t="s">
        <v>60</v>
      </c>
      <c r="G64" s="53">
        <v>24.0</v>
      </c>
      <c r="H64" s="40"/>
      <c r="I64" s="41" t="s">
        <v>60</v>
      </c>
      <c r="J64" s="53">
        <v>24.0</v>
      </c>
      <c r="K64" s="40"/>
    </row>
    <row r="65" ht="45.0" customHeight="1">
      <c r="A65" s="40"/>
      <c r="B65" s="40"/>
      <c r="C65" s="40"/>
      <c r="D65" s="40"/>
      <c r="E65" s="40"/>
      <c r="F65" s="41" t="s">
        <v>62</v>
      </c>
      <c r="G65" s="55">
        <f>G63*G64</f>
        <v>31392</v>
      </c>
      <c r="H65" s="56"/>
      <c r="I65" s="41" t="s">
        <v>62</v>
      </c>
      <c r="J65" s="55">
        <f>J63*J64</f>
        <v>31392</v>
      </c>
      <c r="K65" s="56"/>
    </row>
    <row r="66" ht="21.75" customHeight="1">
      <c r="A66" s="40"/>
      <c r="B66" s="40"/>
      <c r="C66" s="40"/>
      <c r="D66" s="40"/>
      <c r="E66" s="40"/>
      <c r="F66" s="41" t="s">
        <v>64</v>
      </c>
      <c r="G66" s="55">
        <f>G62*G65</f>
        <v>31392</v>
      </c>
      <c r="H66" s="72" t="str">
        <f>H58</f>
        <v>Formula: (A*D)</v>
      </c>
      <c r="I66" s="41" t="s">
        <v>64</v>
      </c>
      <c r="J66" s="55">
        <f>J62*J65</f>
        <v>62784</v>
      </c>
      <c r="K66" s="72" t="str">
        <f>K58</f>
        <v>Formula: (A*D)</v>
      </c>
    </row>
    <row r="67" ht="28.5" customHeight="1">
      <c r="A67" s="40"/>
      <c r="B67" s="40"/>
      <c r="C67" s="40"/>
      <c r="D67" s="40"/>
      <c r="E67" s="40"/>
      <c r="F67" s="41" t="s">
        <v>67</v>
      </c>
      <c r="G67" s="58">
        <f>'Source Data'!D24+('Source Data'!D24*1.1)</f>
        <v>128.1696635</v>
      </c>
      <c r="H67" s="67" t="s">
        <v>88</v>
      </c>
      <c r="I67" s="41" t="s">
        <v>67</v>
      </c>
      <c r="J67" s="58">
        <f>J19</f>
        <v>112.48</v>
      </c>
      <c r="K67" s="57" t="s">
        <v>79</v>
      </c>
    </row>
    <row r="68" ht="21.0" customHeight="1">
      <c r="A68" s="40"/>
      <c r="B68" s="40"/>
      <c r="C68" s="40"/>
      <c r="D68" s="40"/>
      <c r="E68" s="40"/>
      <c r="F68" s="41" t="s">
        <v>69</v>
      </c>
      <c r="G68" s="59">
        <f>G66*G67</f>
        <v>4023502.075</v>
      </c>
      <c r="H68" s="72" t="str">
        <f>H60</f>
        <v>Formula: (F*E)</v>
      </c>
      <c r="I68" s="41" t="s">
        <v>69</v>
      </c>
      <c r="J68" s="59">
        <f>J66*J67</f>
        <v>7061944.32</v>
      </c>
      <c r="K68" s="72" t="str">
        <f>K60</f>
        <v>Formula: (F*E)</v>
      </c>
    </row>
    <row r="69" ht="20.25" customHeight="1">
      <c r="A69" s="43"/>
      <c r="B69" s="60"/>
      <c r="C69" s="60"/>
      <c r="D69" s="43"/>
      <c r="E69" s="43"/>
      <c r="F69" s="45"/>
      <c r="G69" s="45"/>
      <c r="H69" s="73"/>
      <c r="I69" s="45"/>
      <c r="J69" s="45"/>
      <c r="K69" s="73"/>
    </row>
    <row r="70" ht="30.0" customHeight="1">
      <c r="A70" s="48" t="s">
        <v>117</v>
      </c>
      <c r="B70" s="48" t="s">
        <v>118</v>
      </c>
      <c r="C70" s="48" t="s">
        <v>119</v>
      </c>
      <c r="D70" s="49" t="s">
        <v>104</v>
      </c>
      <c r="E70" s="63" t="s">
        <v>120</v>
      </c>
      <c r="F70" s="41" t="s">
        <v>55</v>
      </c>
      <c r="G70" s="51">
        <v>0.5</v>
      </c>
      <c r="H70" s="69" t="str">
        <f>H62</f>
        <v>based on our previous experience</v>
      </c>
      <c r="I70" s="41" t="s">
        <v>55</v>
      </c>
      <c r="J70" s="55">
        <v>0.5</v>
      </c>
      <c r="K70" s="69" t="str">
        <f>K62</f>
        <v>based on our previous experience</v>
      </c>
    </row>
    <row r="71" ht="30.0" customHeight="1">
      <c r="A71" s="40"/>
      <c r="B71" s="40"/>
      <c r="C71" s="40"/>
      <c r="D71" s="40"/>
      <c r="E71" s="40"/>
      <c r="F71" s="41" t="s">
        <v>58</v>
      </c>
      <c r="G71" s="53">
        <f>'Source Data'!F17</f>
        <v>2702</v>
      </c>
      <c r="H71" s="65" t="s">
        <v>121</v>
      </c>
      <c r="I71" s="41" t="s">
        <v>58</v>
      </c>
      <c r="J71" s="53">
        <f>G71</f>
        <v>2702</v>
      </c>
      <c r="K71" s="65" t="s">
        <v>121</v>
      </c>
    </row>
    <row r="72" ht="30.0" customHeight="1">
      <c r="A72" s="40"/>
      <c r="B72" s="40"/>
      <c r="C72" s="40"/>
      <c r="D72" s="40"/>
      <c r="E72" s="40"/>
      <c r="F72" s="41" t="s">
        <v>60</v>
      </c>
      <c r="G72" s="53">
        <v>8.0</v>
      </c>
      <c r="H72" s="40"/>
      <c r="I72" s="41" t="s">
        <v>60</v>
      </c>
      <c r="J72" s="53">
        <v>8.0</v>
      </c>
      <c r="K72" s="40"/>
    </row>
    <row r="73" ht="14.25" customHeight="1">
      <c r="A73" s="40"/>
      <c r="B73" s="40"/>
      <c r="C73" s="40"/>
      <c r="D73" s="40"/>
      <c r="E73" s="40"/>
      <c r="F73" s="41" t="s">
        <v>62</v>
      </c>
      <c r="G73" s="55">
        <f>G71*G72</f>
        <v>21616</v>
      </c>
      <c r="H73" s="56"/>
      <c r="I73" s="41" t="s">
        <v>62</v>
      </c>
      <c r="J73" s="55">
        <f>J71*J72</f>
        <v>21616</v>
      </c>
      <c r="K73" s="56"/>
    </row>
    <row r="74" ht="14.25" customHeight="1">
      <c r="A74" s="40"/>
      <c r="B74" s="40"/>
      <c r="C74" s="40"/>
      <c r="D74" s="40"/>
      <c r="E74" s="40"/>
      <c r="F74" s="41" t="s">
        <v>64</v>
      </c>
      <c r="G74" s="55">
        <f>G70*G73</f>
        <v>10808</v>
      </c>
      <c r="H74" s="72" t="str">
        <f>H66</f>
        <v>Formula: (A*D)</v>
      </c>
      <c r="I74" s="41" t="s">
        <v>64</v>
      </c>
      <c r="J74" s="55">
        <f>J70*J73</f>
        <v>10808</v>
      </c>
      <c r="K74" s="72" t="str">
        <f>K66</f>
        <v>Formula: (A*D)</v>
      </c>
    </row>
    <row r="75" ht="14.25" customHeight="1">
      <c r="A75" s="40"/>
      <c r="B75" s="40"/>
      <c r="C75" s="40"/>
      <c r="D75" s="40"/>
      <c r="E75" s="40"/>
      <c r="F75" s="41" t="s">
        <v>67</v>
      </c>
      <c r="G75" s="58">
        <f>'Source Data'!D24+('Source Data'!D24*1.1)</f>
        <v>128.1696635</v>
      </c>
      <c r="H75" s="67" t="s">
        <v>88</v>
      </c>
      <c r="I75" s="41" t="s">
        <v>67</v>
      </c>
      <c r="J75" s="58">
        <f>J19</f>
        <v>112.48</v>
      </c>
      <c r="K75" s="57" t="s">
        <v>79</v>
      </c>
    </row>
    <row r="76" ht="14.25" customHeight="1">
      <c r="A76" s="40"/>
      <c r="B76" s="74"/>
      <c r="C76" s="74"/>
      <c r="D76" s="40"/>
      <c r="E76" s="40"/>
      <c r="F76" s="41" t="s">
        <v>69</v>
      </c>
      <c r="G76" s="59">
        <f>G74*G75</f>
        <v>1385257.723</v>
      </c>
      <c r="H76" s="72" t="str">
        <f>H68</f>
        <v>Formula: (F*E)</v>
      </c>
      <c r="I76" s="41" t="s">
        <v>69</v>
      </c>
      <c r="J76" s="59">
        <f>J74*J75</f>
        <v>1215683.84</v>
      </c>
      <c r="K76" s="72" t="str">
        <f>K68</f>
        <v>Formula: (F*E)</v>
      </c>
    </row>
    <row r="77" ht="14.25" customHeight="1">
      <c r="A77" s="43"/>
      <c r="B77" s="60"/>
      <c r="C77" s="60"/>
      <c r="D77" s="43"/>
      <c r="E77" s="43"/>
      <c r="F77" s="45"/>
      <c r="G77" s="45"/>
      <c r="H77" s="73"/>
      <c r="I77" s="45"/>
      <c r="J77" s="45"/>
      <c r="K77" s="73"/>
    </row>
    <row r="78" ht="42.75" customHeight="1">
      <c r="A78" s="48" t="s">
        <v>122</v>
      </c>
      <c r="B78" s="48" t="s">
        <v>123</v>
      </c>
      <c r="C78" s="48" t="s">
        <v>124</v>
      </c>
      <c r="D78" s="49" t="s">
        <v>104</v>
      </c>
      <c r="E78" s="63" t="s">
        <v>125</v>
      </c>
      <c r="F78" s="41" t="s">
        <v>55</v>
      </c>
      <c r="G78" s="51">
        <v>0.5</v>
      </c>
      <c r="H78" s="69" t="str">
        <f>H70</f>
        <v>based on our previous experience</v>
      </c>
      <c r="I78" s="41" t="s">
        <v>55</v>
      </c>
      <c r="J78" s="51">
        <v>2.0</v>
      </c>
      <c r="K78" s="69" t="str">
        <f>K70</f>
        <v>based on our previous experience</v>
      </c>
    </row>
    <row r="79" ht="42.75" customHeight="1">
      <c r="A79" s="40"/>
      <c r="B79" s="40"/>
      <c r="C79" s="40"/>
      <c r="D79" s="40"/>
      <c r="E79" s="40"/>
      <c r="F79" s="41" t="s">
        <v>58</v>
      </c>
      <c r="G79" s="53">
        <f>'Source Data'!F17</f>
        <v>2702</v>
      </c>
      <c r="H79" s="65" t="s">
        <v>126</v>
      </c>
      <c r="I79" s="41" t="s">
        <v>58</v>
      </c>
      <c r="J79" s="53">
        <f>G79</f>
        <v>2702</v>
      </c>
      <c r="K79" s="65" t="s">
        <v>126</v>
      </c>
    </row>
    <row r="80" ht="42.75" customHeight="1">
      <c r="A80" s="40"/>
      <c r="B80" s="40"/>
      <c r="C80" s="40"/>
      <c r="D80" s="40"/>
      <c r="E80" s="40"/>
      <c r="F80" s="41" t="s">
        <v>60</v>
      </c>
      <c r="G80" s="53">
        <v>3.0</v>
      </c>
      <c r="H80" s="40"/>
      <c r="I80" s="41" t="s">
        <v>60</v>
      </c>
      <c r="J80" s="53">
        <v>3.0</v>
      </c>
      <c r="K80" s="40"/>
    </row>
    <row r="81" ht="54.75" customHeight="1">
      <c r="A81" s="40"/>
      <c r="B81" s="40"/>
      <c r="C81" s="40"/>
      <c r="D81" s="40"/>
      <c r="E81" s="40"/>
      <c r="F81" s="41" t="s">
        <v>62</v>
      </c>
      <c r="G81" s="55">
        <f>G79*G80</f>
        <v>8106</v>
      </c>
      <c r="H81" s="56"/>
      <c r="I81" s="41" t="s">
        <v>62</v>
      </c>
      <c r="J81" s="55">
        <f>J79*J80</f>
        <v>8106</v>
      </c>
      <c r="K81" s="56"/>
    </row>
    <row r="82" ht="34.5" customHeight="1">
      <c r="A82" s="40"/>
      <c r="B82" s="40"/>
      <c r="C82" s="40"/>
      <c r="D82" s="40"/>
      <c r="E82" s="40"/>
      <c r="F82" s="41" t="s">
        <v>64</v>
      </c>
      <c r="G82" s="55">
        <f>G78*G81</f>
        <v>4053</v>
      </c>
      <c r="H82" s="72" t="str">
        <f>H74</f>
        <v>Formula: (A*D)</v>
      </c>
      <c r="I82" s="41" t="s">
        <v>64</v>
      </c>
      <c r="J82" s="55">
        <f>J78*J81</f>
        <v>16212</v>
      </c>
      <c r="K82" s="72" t="str">
        <f>K74</f>
        <v>Formula: (A*D)</v>
      </c>
    </row>
    <row r="83" ht="44.25" customHeight="1">
      <c r="A83" s="40"/>
      <c r="B83" s="40"/>
      <c r="C83" s="40"/>
      <c r="D83" s="40"/>
      <c r="E83" s="40"/>
      <c r="F83" s="41" t="s">
        <v>67</v>
      </c>
      <c r="G83" s="58">
        <f>'Source Data'!D24+('Source Data'!D24*1.1)</f>
        <v>128.1696635</v>
      </c>
      <c r="H83" s="67" t="s">
        <v>88</v>
      </c>
      <c r="I83" s="41" t="s">
        <v>67</v>
      </c>
      <c r="J83" s="58">
        <f>J19</f>
        <v>112.48</v>
      </c>
      <c r="K83" s="57" t="s">
        <v>79</v>
      </c>
    </row>
    <row r="84" ht="44.25" customHeight="1">
      <c r="A84" s="40"/>
      <c r="B84" s="40"/>
      <c r="C84" s="40"/>
      <c r="D84" s="40"/>
      <c r="E84" s="40"/>
      <c r="F84" s="41" t="s">
        <v>69</v>
      </c>
      <c r="G84" s="59">
        <f>G82*G83</f>
        <v>519471.646</v>
      </c>
      <c r="H84" s="72" t="str">
        <f>H76</f>
        <v>Formula: (F*E)</v>
      </c>
      <c r="I84" s="41" t="s">
        <v>69</v>
      </c>
      <c r="J84" s="59">
        <f>J82*J83</f>
        <v>1823525.76</v>
      </c>
      <c r="K84" s="72" t="str">
        <f>K76</f>
        <v>Formula: (F*E)</v>
      </c>
    </row>
    <row r="85" ht="21.0" customHeight="1">
      <c r="A85" s="43"/>
      <c r="B85" s="60"/>
      <c r="C85" s="60"/>
      <c r="D85" s="43"/>
      <c r="E85" s="43"/>
      <c r="F85" s="45"/>
      <c r="G85" s="45"/>
      <c r="H85" s="73"/>
      <c r="I85" s="45"/>
      <c r="J85" s="45"/>
      <c r="K85" s="73"/>
    </row>
    <row r="86" ht="14.25" customHeight="1">
      <c r="C86" s="16"/>
      <c r="D86" s="30"/>
      <c r="E86" s="30"/>
      <c r="G86" s="16"/>
      <c r="H86" s="75"/>
      <c r="I86" s="16"/>
      <c r="J86" s="16"/>
      <c r="K86" s="30"/>
    </row>
    <row r="87" ht="14.25" customHeight="1">
      <c r="A87" s="76" t="s">
        <v>127</v>
      </c>
      <c r="B87" s="77"/>
      <c r="C87" s="77"/>
      <c r="D87" s="75"/>
      <c r="E87" s="75"/>
      <c r="F87" s="77"/>
      <c r="G87" s="77"/>
      <c r="H87" s="75"/>
      <c r="I87" s="77"/>
      <c r="J87" s="77"/>
      <c r="K87" s="75"/>
      <c r="L87" s="77"/>
      <c r="M87" s="77"/>
      <c r="N87" s="77"/>
      <c r="O87" s="77"/>
      <c r="P87" s="77"/>
      <c r="Q87" s="77"/>
      <c r="R87" s="77"/>
      <c r="S87" s="77"/>
      <c r="T87" s="77"/>
      <c r="U87" s="77"/>
      <c r="V87" s="77"/>
      <c r="W87" s="77"/>
      <c r="X87" s="77"/>
      <c r="Y87" s="77"/>
      <c r="Z87" s="77"/>
    </row>
    <row r="88" ht="14.25" customHeight="1">
      <c r="C88" s="16"/>
      <c r="D88" s="30"/>
      <c r="E88" s="30"/>
      <c r="G88" s="16"/>
      <c r="H88" s="30"/>
      <c r="I88" s="16"/>
      <c r="J88" s="16"/>
      <c r="K88" s="30"/>
    </row>
    <row r="89" ht="14.25" customHeight="1">
      <c r="C89" s="16"/>
      <c r="D89" s="30"/>
      <c r="E89" s="30"/>
      <c r="G89" s="16"/>
      <c r="H89" s="16"/>
      <c r="I89" s="16"/>
      <c r="J89" s="16"/>
      <c r="K89" s="16"/>
    </row>
    <row r="90" ht="14.25" customHeight="1">
      <c r="C90" s="16"/>
      <c r="D90" s="30"/>
      <c r="E90" s="30"/>
      <c r="G90" s="16"/>
      <c r="H90" s="16"/>
      <c r="I90" s="16"/>
      <c r="J90" s="16"/>
      <c r="K90" s="16"/>
    </row>
    <row r="91" ht="14.25" customHeight="1">
      <c r="C91" s="16"/>
      <c r="D91" s="30"/>
      <c r="E91" s="30"/>
      <c r="G91" s="16"/>
      <c r="H91" s="16"/>
      <c r="I91" s="16"/>
      <c r="J91" s="16"/>
      <c r="K91" s="16"/>
    </row>
    <row r="92" ht="14.25" customHeight="1">
      <c r="C92" s="16"/>
      <c r="D92" s="30"/>
      <c r="E92" s="30"/>
      <c r="G92" s="16"/>
      <c r="H92" s="16"/>
      <c r="I92" s="16"/>
      <c r="J92" s="16"/>
      <c r="K92" s="16"/>
    </row>
    <row r="93" ht="14.25" customHeight="1">
      <c r="C93" s="16"/>
      <c r="D93" s="30"/>
      <c r="E93" s="30"/>
      <c r="G93" s="16"/>
      <c r="H93" s="16"/>
      <c r="I93" s="16"/>
      <c r="J93" s="16"/>
      <c r="K93" s="16"/>
    </row>
    <row r="94" ht="14.25" customHeight="1">
      <c r="C94" s="16"/>
      <c r="D94" s="30"/>
      <c r="E94" s="30"/>
      <c r="G94" s="16"/>
      <c r="H94" s="16"/>
      <c r="I94" s="16"/>
      <c r="J94" s="16"/>
      <c r="K94" s="16"/>
    </row>
    <row r="95" ht="14.25" customHeight="1">
      <c r="C95" s="16"/>
      <c r="D95" s="30"/>
      <c r="E95" s="30"/>
      <c r="G95" s="16"/>
      <c r="H95" s="16"/>
      <c r="I95" s="16"/>
      <c r="J95" s="16"/>
      <c r="K95" s="16"/>
    </row>
    <row r="96" ht="14.25" customHeight="1">
      <c r="C96" s="16"/>
      <c r="D96" s="30"/>
      <c r="E96" s="30"/>
      <c r="G96" s="16"/>
      <c r="H96" s="16"/>
      <c r="I96" s="16"/>
      <c r="J96" s="16"/>
      <c r="K96" s="16"/>
    </row>
    <row r="97" ht="14.25" customHeight="1">
      <c r="C97" s="16"/>
      <c r="D97" s="30"/>
      <c r="E97" s="30"/>
      <c r="G97" s="16"/>
      <c r="H97" s="16"/>
      <c r="I97" s="16"/>
      <c r="J97" s="16"/>
      <c r="K97" s="16"/>
    </row>
    <row r="98" ht="14.25" customHeight="1">
      <c r="C98" s="16"/>
      <c r="D98" s="30"/>
      <c r="E98" s="30"/>
      <c r="G98" s="16"/>
      <c r="H98" s="16"/>
      <c r="I98" s="16"/>
      <c r="J98" s="16"/>
      <c r="K98" s="16"/>
    </row>
    <row r="99" ht="14.25" customHeight="1">
      <c r="C99" s="16"/>
      <c r="D99" s="30"/>
      <c r="E99" s="30"/>
      <c r="G99" s="16"/>
      <c r="H99" s="16"/>
      <c r="I99" s="16"/>
      <c r="J99" s="16"/>
      <c r="K99" s="16"/>
    </row>
    <row r="100" ht="14.25" customHeight="1">
      <c r="C100" s="16"/>
      <c r="D100" s="30"/>
      <c r="E100" s="30"/>
      <c r="G100" s="16"/>
      <c r="H100" s="16"/>
      <c r="I100" s="16"/>
      <c r="J100" s="16"/>
      <c r="K100" s="16"/>
    </row>
    <row r="101" ht="14.25" customHeight="1">
      <c r="C101" s="16"/>
      <c r="D101" s="30"/>
      <c r="E101" s="30"/>
      <c r="G101" s="16"/>
      <c r="H101" s="16"/>
      <c r="I101" s="16"/>
      <c r="J101" s="16"/>
      <c r="K101" s="16"/>
    </row>
    <row r="102" ht="14.25" customHeight="1">
      <c r="C102" s="16"/>
      <c r="D102" s="30"/>
      <c r="E102" s="30"/>
      <c r="G102" s="16"/>
      <c r="H102" s="16"/>
      <c r="I102" s="16"/>
      <c r="J102" s="16"/>
      <c r="K102" s="16"/>
    </row>
    <row r="103" ht="14.25" customHeight="1">
      <c r="C103" s="16"/>
      <c r="D103" s="30"/>
      <c r="E103" s="30"/>
      <c r="G103" s="16"/>
      <c r="H103" s="16"/>
      <c r="I103" s="16"/>
      <c r="J103" s="16"/>
      <c r="K103" s="16"/>
    </row>
    <row r="104" ht="14.25" customHeight="1">
      <c r="C104" s="16"/>
      <c r="D104" s="30"/>
      <c r="E104" s="30"/>
      <c r="G104" s="16"/>
      <c r="H104" s="16"/>
      <c r="I104" s="16"/>
      <c r="J104" s="16"/>
      <c r="K104" s="16"/>
    </row>
    <row r="105" ht="14.25" customHeight="1">
      <c r="C105" s="16"/>
      <c r="D105" s="30"/>
      <c r="E105" s="30"/>
      <c r="G105" s="16"/>
      <c r="H105" s="16"/>
      <c r="I105" s="16"/>
      <c r="J105" s="16"/>
      <c r="K105" s="16"/>
    </row>
    <row r="106" ht="14.25" customHeight="1">
      <c r="C106" s="16"/>
      <c r="D106" s="30"/>
      <c r="E106" s="30"/>
      <c r="G106" s="16"/>
      <c r="H106" s="16"/>
      <c r="I106" s="16"/>
      <c r="J106" s="16"/>
      <c r="K106" s="16"/>
    </row>
    <row r="107" ht="14.25" customHeight="1">
      <c r="C107" s="16"/>
      <c r="D107" s="30"/>
      <c r="E107" s="30"/>
      <c r="G107" s="16"/>
      <c r="H107" s="16"/>
      <c r="I107" s="16"/>
      <c r="J107" s="16"/>
      <c r="K107" s="16"/>
    </row>
    <row r="108" ht="14.25" customHeight="1">
      <c r="C108" s="16"/>
      <c r="D108" s="30"/>
      <c r="E108" s="30"/>
      <c r="G108" s="16"/>
      <c r="H108" s="16"/>
      <c r="I108" s="16"/>
      <c r="J108" s="16"/>
      <c r="K108" s="16"/>
    </row>
    <row r="109" ht="14.25" customHeight="1">
      <c r="C109" s="16"/>
      <c r="D109" s="30"/>
      <c r="E109" s="30"/>
      <c r="G109" s="16"/>
      <c r="H109" s="16"/>
      <c r="I109" s="16"/>
      <c r="J109" s="16"/>
      <c r="K109" s="16"/>
    </row>
    <row r="110" ht="14.25" customHeight="1">
      <c r="C110" s="16"/>
      <c r="D110" s="30"/>
      <c r="E110" s="30"/>
      <c r="G110" s="16"/>
      <c r="H110" s="16"/>
      <c r="I110" s="16"/>
      <c r="J110" s="16"/>
      <c r="K110" s="16"/>
    </row>
    <row r="111" ht="14.25" customHeight="1">
      <c r="C111" s="16"/>
      <c r="D111" s="30"/>
      <c r="E111" s="30"/>
      <c r="G111" s="16"/>
      <c r="H111" s="16"/>
      <c r="I111" s="16"/>
      <c r="J111" s="16"/>
      <c r="K111" s="16"/>
    </row>
    <row r="112" ht="14.25" customHeight="1">
      <c r="C112" s="16"/>
      <c r="D112" s="30"/>
      <c r="E112" s="30"/>
      <c r="G112" s="16"/>
      <c r="H112" s="16"/>
      <c r="I112" s="16"/>
      <c r="J112" s="16"/>
      <c r="K112" s="16"/>
    </row>
    <row r="113" ht="14.25" customHeight="1">
      <c r="C113" s="16"/>
      <c r="D113" s="30"/>
      <c r="E113" s="30"/>
      <c r="G113" s="16"/>
      <c r="H113" s="16"/>
      <c r="I113" s="16"/>
      <c r="J113" s="16"/>
      <c r="K113" s="16"/>
    </row>
    <row r="114" ht="14.25" customHeight="1">
      <c r="C114" s="16"/>
      <c r="D114" s="30"/>
      <c r="E114" s="30"/>
      <c r="G114" s="16"/>
      <c r="H114" s="16"/>
      <c r="I114" s="16"/>
      <c r="J114" s="16"/>
      <c r="K114" s="16"/>
    </row>
    <row r="115" ht="14.25" customHeight="1">
      <c r="C115" s="16"/>
      <c r="D115" s="30"/>
      <c r="E115" s="30"/>
      <c r="G115" s="16"/>
      <c r="H115" s="16"/>
      <c r="I115" s="16"/>
      <c r="J115" s="16"/>
      <c r="K115" s="16"/>
    </row>
    <row r="116" ht="14.25" customHeight="1">
      <c r="C116" s="16"/>
      <c r="D116" s="30"/>
      <c r="E116" s="30"/>
      <c r="G116" s="16"/>
      <c r="H116" s="16"/>
      <c r="I116" s="16"/>
      <c r="J116" s="16"/>
      <c r="K116" s="16"/>
    </row>
    <row r="117" ht="14.25" customHeight="1">
      <c r="D117" s="30"/>
      <c r="E117" s="30"/>
      <c r="G117" s="16"/>
      <c r="H117" s="16"/>
      <c r="I117" s="16"/>
      <c r="J117" s="16"/>
      <c r="K117" s="16"/>
    </row>
    <row r="118" ht="14.25" customHeight="1">
      <c r="D118" s="30"/>
      <c r="E118" s="30"/>
      <c r="G118" s="16"/>
      <c r="H118" s="16"/>
      <c r="I118" s="16"/>
      <c r="J118" s="16"/>
      <c r="K118" s="16"/>
    </row>
    <row r="119" ht="14.25" customHeight="1">
      <c r="D119" s="30"/>
      <c r="E119" s="30"/>
      <c r="G119" s="16"/>
      <c r="H119" s="16"/>
      <c r="I119" s="16"/>
      <c r="J119" s="16"/>
      <c r="K119" s="16"/>
    </row>
    <row r="120" ht="14.25" customHeight="1">
      <c r="D120" s="30"/>
      <c r="E120" s="30"/>
      <c r="G120" s="16"/>
      <c r="H120" s="16"/>
      <c r="I120" s="16"/>
      <c r="J120" s="16"/>
      <c r="K120" s="16"/>
    </row>
    <row r="121" ht="14.25" customHeight="1">
      <c r="D121" s="30"/>
      <c r="E121" s="30"/>
      <c r="G121" s="16"/>
      <c r="H121" s="16"/>
      <c r="I121" s="16"/>
      <c r="J121" s="16"/>
      <c r="K121" s="16"/>
    </row>
    <row r="122" ht="14.25" customHeight="1">
      <c r="D122" s="30"/>
      <c r="E122" s="30"/>
      <c r="G122" s="16"/>
      <c r="H122" s="16"/>
      <c r="I122" s="16"/>
      <c r="J122" s="16"/>
      <c r="K122" s="16"/>
    </row>
    <row r="123" ht="14.25" customHeight="1">
      <c r="D123" s="30"/>
      <c r="E123" s="30"/>
      <c r="G123" s="16"/>
      <c r="H123" s="16"/>
      <c r="I123" s="16"/>
      <c r="J123" s="16"/>
      <c r="K123" s="16"/>
    </row>
    <row r="124" ht="14.25" customHeight="1">
      <c r="D124" s="30"/>
      <c r="E124" s="30"/>
      <c r="G124" s="16"/>
      <c r="H124" s="16"/>
      <c r="I124" s="16"/>
      <c r="J124" s="16"/>
      <c r="K124" s="16"/>
    </row>
    <row r="125" ht="14.25" customHeight="1">
      <c r="D125" s="30"/>
      <c r="E125" s="30"/>
      <c r="G125" s="16"/>
      <c r="H125" s="16"/>
      <c r="I125" s="16"/>
      <c r="J125" s="16"/>
      <c r="K125" s="16"/>
    </row>
    <row r="126" ht="14.25" customHeight="1">
      <c r="D126" s="30"/>
      <c r="E126" s="30"/>
      <c r="G126" s="16"/>
      <c r="H126" s="16"/>
      <c r="I126" s="16"/>
      <c r="J126" s="16"/>
      <c r="K126" s="16"/>
    </row>
    <row r="127" ht="14.25" customHeight="1">
      <c r="D127" s="30"/>
      <c r="E127" s="30"/>
      <c r="G127" s="16"/>
      <c r="H127" s="16"/>
      <c r="I127" s="16"/>
      <c r="J127" s="16"/>
      <c r="K127" s="16"/>
    </row>
    <row r="128" ht="14.25" customHeight="1">
      <c r="D128" s="30"/>
      <c r="E128" s="30"/>
      <c r="G128" s="16"/>
      <c r="H128" s="16"/>
      <c r="I128" s="16"/>
      <c r="J128" s="16"/>
      <c r="K128" s="16"/>
    </row>
    <row r="129" ht="14.25" customHeight="1">
      <c r="D129" s="30"/>
      <c r="E129" s="30"/>
      <c r="G129" s="16"/>
      <c r="H129" s="16"/>
      <c r="I129" s="16"/>
      <c r="J129" s="16"/>
      <c r="K129" s="16"/>
    </row>
    <row r="130" ht="14.25" customHeight="1">
      <c r="D130" s="30"/>
      <c r="E130" s="30"/>
      <c r="G130" s="16"/>
      <c r="H130" s="16"/>
      <c r="I130" s="16"/>
      <c r="J130" s="16"/>
      <c r="K130" s="16"/>
    </row>
    <row r="131" ht="14.25" customHeight="1">
      <c r="D131" s="30"/>
      <c r="E131" s="30"/>
      <c r="G131" s="16"/>
      <c r="H131" s="16"/>
      <c r="I131" s="16"/>
      <c r="J131" s="16"/>
      <c r="K131" s="16"/>
    </row>
    <row r="132" ht="14.25" customHeight="1">
      <c r="D132" s="30"/>
      <c r="E132" s="30"/>
      <c r="G132" s="16"/>
      <c r="H132" s="16"/>
      <c r="I132" s="16"/>
      <c r="J132" s="16"/>
      <c r="K132" s="16"/>
    </row>
    <row r="133" ht="14.25" customHeight="1">
      <c r="D133" s="30"/>
      <c r="E133" s="30"/>
      <c r="G133" s="16"/>
      <c r="H133" s="16"/>
      <c r="I133" s="16"/>
      <c r="J133" s="16"/>
      <c r="K133" s="16"/>
    </row>
    <row r="134" ht="14.25" customHeight="1">
      <c r="D134" s="30"/>
      <c r="E134" s="30"/>
      <c r="G134" s="16"/>
      <c r="H134" s="16"/>
      <c r="I134" s="16"/>
      <c r="J134" s="16"/>
      <c r="K134" s="16"/>
    </row>
    <row r="135" ht="14.25" customHeight="1">
      <c r="D135" s="30"/>
      <c r="E135" s="30"/>
      <c r="G135" s="16"/>
      <c r="H135" s="16"/>
      <c r="I135" s="16"/>
      <c r="J135" s="16"/>
      <c r="K135" s="16"/>
    </row>
    <row r="136" ht="14.25" customHeight="1">
      <c r="D136" s="30"/>
      <c r="E136" s="30"/>
      <c r="G136" s="16"/>
      <c r="H136" s="16"/>
      <c r="I136" s="16"/>
      <c r="J136" s="16"/>
      <c r="K136" s="16"/>
    </row>
    <row r="137" ht="14.25" customHeight="1">
      <c r="D137" s="30"/>
      <c r="E137" s="30"/>
      <c r="G137" s="16"/>
      <c r="H137" s="16"/>
      <c r="I137" s="16"/>
      <c r="J137" s="16"/>
      <c r="K137" s="16"/>
    </row>
    <row r="138" ht="14.25" customHeight="1">
      <c r="D138" s="30"/>
      <c r="E138" s="30"/>
      <c r="G138" s="16"/>
      <c r="H138" s="16"/>
      <c r="I138" s="16"/>
      <c r="J138" s="16"/>
      <c r="K138" s="16"/>
    </row>
    <row r="139" ht="14.25" customHeight="1">
      <c r="D139" s="30"/>
      <c r="E139" s="30"/>
      <c r="G139" s="16"/>
      <c r="H139" s="16"/>
      <c r="I139" s="16"/>
      <c r="J139" s="16"/>
      <c r="K139" s="16"/>
    </row>
    <row r="140" ht="14.25" customHeight="1">
      <c r="D140" s="30"/>
      <c r="E140" s="30"/>
      <c r="G140" s="16"/>
      <c r="H140" s="16"/>
      <c r="I140" s="16"/>
      <c r="J140" s="16"/>
      <c r="K140" s="16"/>
    </row>
    <row r="141" ht="14.25" customHeight="1">
      <c r="D141" s="30"/>
      <c r="E141" s="30"/>
      <c r="G141" s="16"/>
      <c r="H141" s="16"/>
      <c r="I141" s="16"/>
      <c r="J141" s="16"/>
      <c r="K141" s="16"/>
    </row>
    <row r="142" ht="14.25" customHeight="1">
      <c r="D142" s="30"/>
      <c r="E142" s="30"/>
      <c r="G142" s="16"/>
      <c r="H142" s="16"/>
      <c r="I142" s="16"/>
      <c r="J142" s="16"/>
      <c r="K142" s="16"/>
    </row>
    <row r="143" ht="14.25" customHeight="1">
      <c r="D143" s="30"/>
      <c r="E143" s="30"/>
      <c r="G143" s="16"/>
      <c r="H143" s="16"/>
      <c r="I143" s="16"/>
      <c r="J143" s="16"/>
      <c r="K143" s="16"/>
    </row>
    <row r="144" ht="14.25" customHeight="1">
      <c r="D144" s="30"/>
      <c r="E144" s="30"/>
      <c r="G144" s="16"/>
      <c r="H144" s="16"/>
      <c r="I144" s="16"/>
      <c r="J144" s="16"/>
      <c r="K144" s="16"/>
    </row>
    <row r="145" ht="14.25" customHeight="1">
      <c r="D145" s="30"/>
      <c r="E145" s="30"/>
      <c r="G145" s="16"/>
      <c r="H145" s="16"/>
      <c r="I145" s="16"/>
      <c r="J145" s="16"/>
      <c r="K145" s="16"/>
    </row>
    <row r="146" ht="14.25" customHeight="1">
      <c r="D146" s="30"/>
      <c r="E146" s="30"/>
      <c r="G146" s="16"/>
      <c r="H146" s="16"/>
      <c r="I146" s="16"/>
      <c r="J146" s="16"/>
      <c r="K146" s="16"/>
    </row>
    <row r="147" ht="14.25" customHeight="1">
      <c r="D147" s="30"/>
      <c r="E147" s="30"/>
      <c r="G147" s="16"/>
      <c r="H147" s="16"/>
      <c r="I147" s="16"/>
      <c r="J147" s="16"/>
      <c r="K147" s="16"/>
    </row>
    <row r="148" ht="14.25" customHeight="1">
      <c r="D148" s="30"/>
      <c r="E148" s="30"/>
      <c r="G148" s="16"/>
      <c r="H148" s="16"/>
      <c r="I148" s="16"/>
      <c r="J148" s="16"/>
      <c r="K148" s="16"/>
    </row>
    <row r="149" ht="14.25" customHeight="1">
      <c r="D149" s="30"/>
      <c r="E149" s="30"/>
      <c r="G149" s="16"/>
      <c r="H149" s="16"/>
      <c r="I149" s="16"/>
      <c r="J149" s="16"/>
      <c r="K149" s="16"/>
    </row>
    <row r="150" ht="14.25" customHeight="1">
      <c r="D150" s="30"/>
      <c r="E150" s="30"/>
      <c r="G150" s="16"/>
      <c r="H150" s="16"/>
      <c r="I150" s="16"/>
      <c r="J150" s="16"/>
      <c r="K150" s="16"/>
    </row>
    <row r="151" ht="14.25" customHeight="1">
      <c r="D151" s="30"/>
      <c r="E151" s="30"/>
      <c r="G151" s="16"/>
      <c r="H151" s="16"/>
      <c r="I151" s="16"/>
      <c r="J151" s="16"/>
      <c r="K151" s="16"/>
    </row>
    <row r="152" ht="14.25" customHeight="1">
      <c r="D152" s="30"/>
      <c r="E152" s="30"/>
      <c r="G152" s="16"/>
      <c r="H152" s="16"/>
      <c r="I152" s="16"/>
      <c r="J152" s="16"/>
      <c r="K152" s="16"/>
    </row>
    <row r="153" ht="14.25" customHeight="1">
      <c r="D153" s="30"/>
      <c r="E153" s="30"/>
      <c r="G153" s="16"/>
      <c r="H153" s="16"/>
      <c r="I153" s="16"/>
      <c r="J153" s="16"/>
      <c r="K153" s="16"/>
    </row>
    <row r="154" ht="14.25" customHeight="1">
      <c r="D154" s="30"/>
      <c r="E154" s="30"/>
      <c r="G154" s="16"/>
      <c r="H154" s="16"/>
      <c r="I154" s="16"/>
      <c r="J154" s="16"/>
      <c r="K154" s="16"/>
    </row>
    <row r="155" ht="14.25" customHeight="1">
      <c r="D155" s="30"/>
      <c r="E155" s="30"/>
      <c r="G155" s="16"/>
      <c r="H155" s="16"/>
      <c r="I155" s="16"/>
      <c r="J155" s="16"/>
      <c r="K155" s="16"/>
    </row>
    <row r="156" ht="14.25" customHeight="1">
      <c r="D156" s="30"/>
      <c r="E156" s="30"/>
      <c r="G156" s="16"/>
      <c r="H156" s="16"/>
      <c r="I156" s="16"/>
      <c r="J156" s="16"/>
      <c r="K156" s="16"/>
    </row>
    <row r="157" ht="14.25" customHeight="1">
      <c r="D157" s="30"/>
      <c r="E157" s="30"/>
      <c r="G157" s="16"/>
      <c r="H157" s="16"/>
      <c r="I157" s="16"/>
      <c r="J157" s="16"/>
      <c r="K157" s="16"/>
    </row>
    <row r="158" ht="14.25" customHeight="1">
      <c r="D158" s="30"/>
      <c r="E158" s="30"/>
      <c r="G158" s="16"/>
      <c r="H158" s="16"/>
      <c r="I158" s="16"/>
      <c r="J158" s="16"/>
      <c r="K158" s="16"/>
    </row>
    <row r="159" ht="14.25" customHeight="1">
      <c r="D159" s="30"/>
      <c r="E159" s="30"/>
      <c r="G159" s="16"/>
      <c r="H159" s="16"/>
      <c r="I159" s="16"/>
      <c r="J159" s="16"/>
      <c r="K159" s="16"/>
    </row>
    <row r="160" ht="14.25" customHeight="1">
      <c r="D160" s="30"/>
      <c r="E160" s="30"/>
      <c r="G160" s="16"/>
      <c r="H160" s="16"/>
      <c r="I160" s="16"/>
      <c r="J160" s="16"/>
      <c r="K160" s="16"/>
    </row>
    <row r="161" ht="14.25" customHeight="1">
      <c r="D161" s="30"/>
      <c r="E161" s="30"/>
      <c r="G161" s="16"/>
      <c r="H161" s="16"/>
      <c r="I161" s="16"/>
      <c r="J161" s="16"/>
      <c r="K161" s="16"/>
    </row>
    <row r="162" ht="14.25" customHeight="1">
      <c r="D162" s="30"/>
      <c r="E162" s="30"/>
      <c r="G162" s="16"/>
      <c r="H162" s="16"/>
      <c r="I162" s="16"/>
      <c r="J162" s="16"/>
      <c r="K162" s="16"/>
    </row>
    <row r="163" ht="14.25" customHeight="1">
      <c r="D163" s="30"/>
      <c r="E163" s="30"/>
      <c r="G163" s="16"/>
      <c r="H163" s="16"/>
      <c r="I163" s="16"/>
      <c r="J163" s="16"/>
      <c r="K163" s="16"/>
    </row>
    <row r="164" ht="14.25" customHeight="1">
      <c r="D164" s="30"/>
      <c r="E164" s="30"/>
      <c r="G164" s="16"/>
      <c r="H164" s="16"/>
      <c r="I164" s="16"/>
      <c r="J164" s="16"/>
      <c r="K164" s="16"/>
    </row>
    <row r="165" ht="14.25" customHeight="1">
      <c r="D165" s="30"/>
      <c r="E165" s="30"/>
      <c r="G165" s="16"/>
      <c r="H165" s="16"/>
      <c r="I165" s="16"/>
      <c r="J165" s="16"/>
      <c r="K165" s="16"/>
    </row>
    <row r="166" ht="14.25" customHeight="1">
      <c r="D166" s="30"/>
      <c r="E166" s="30"/>
      <c r="G166" s="16"/>
      <c r="H166" s="16"/>
      <c r="I166" s="16"/>
      <c r="J166" s="16"/>
      <c r="K166" s="16"/>
    </row>
    <row r="167" ht="14.25" customHeight="1">
      <c r="D167" s="30"/>
      <c r="E167" s="30"/>
      <c r="G167" s="16"/>
      <c r="H167" s="16"/>
      <c r="I167" s="16"/>
      <c r="J167" s="16"/>
      <c r="K167" s="16"/>
    </row>
    <row r="168" ht="14.25" customHeight="1">
      <c r="D168" s="30"/>
      <c r="E168" s="30"/>
      <c r="G168" s="16"/>
      <c r="H168" s="16"/>
      <c r="I168" s="16"/>
      <c r="J168" s="16"/>
      <c r="K168" s="16"/>
    </row>
    <row r="169" ht="14.25" customHeight="1">
      <c r="D169" s="30"/>
      <c r="E169" s="30"/>
      <c r="G169" s="16"/>
      <c r="H169" s="16"/>
      <c r="I169" s="16"/>
      <c r="J169" s="16"/>
      <c r="K169" s="16"/>
    </row>
    <row r="170" ht="14.25" customHeight="1">
      <c r="D170" s="30"/>
      <c r="E170" s="30"/>
      <c r="G170" s="16"/>
      <c r="H170" s="16"/>
      <c r="I170" s="16"/>
      <c r="J170" s="16"/>
      <c r="K170" s="16"/>
    </row>
    <row r="171" ht="14.25" customHeight="1">
      <c r="D171" s="30"/>
      <c r="E171" s="30"/>
      <c r="G171" s="16"/>
      <c r="H171" s="16"/>
      <c r="I171" s="16"/>
      <c r="J171" s="16"/>
      <c r="K171" s="16"/>
    </row>
    <row r="172" ht="14.25" customHeight="1">
      <c r="D172" s="30"/>
      <c r="E172" s="30"/>
      <c r="G172" s="16"/>
      <c r="H172" s="16"/>
      <c r="I172" s="16"/>
      <c r="J172" s="16"/>
      <c r="K172" s="16"/>
    </row>
    <row r="173" ht="14.25" customHeight="1">
      <c r="D173" s="30"/>
      <c r="E173" s="30"/>
      <c r="G173" s="16"/>
      <c r="H173" s="16"/>
      <c r="I173" s="16"/>
      <c r="J173" s="16"/>
      <c r="K173" s="16"/>
    </row>
    <row r="174" ht="14.25" customHeight="1">
      <c r="D174" s="30"/>
      <c r="E174" s="30"/>
      <c r="G174" s="16"/>
      <c r="H174" s="16"/>
      <c r="I174" s="16"/>
      <c r="J174" s="16"/>
      <c r="K174" s="16"/>
    </row>
    <row r="175" ht="14.25" customHeight="1">
      <c r="D175" s="30"/>
      <c r="E175" s="30"/>
      <c r="G175" s="16"/>
      <c r="H175" s="16"/>
      <c r="I175" s="16"/>
      <c r="J175" s="16"/>
      <c r="K175" s="16"/>
    </row>
    <row r="176" ht="14.25" customHeight="1">
      <c r="D176" s="30"/>
      <c r="E176" s="30"/>
      <c r="G176" s="16"/>
      <c r="H176" s="16"/>
      <c r="I176" s="16"/>
      <c r="J176" s="16"/>
      <c r="K176" s="16"/>
    </row>
    <row r="177" ht="14.25" customHeight="1">
      <c r="D177" s="30"/>
      <c r="E177" s="30"/>
      <c r="G177" s="16"/>
      <c r="H177" s="16"/>
      <c r="I177" s="16"/>
      <c r="J177" s="16"/>
      <c r="K177" s="16"/>
    </row>
    <row r="178" ht="14.25" customHeight="1">
      <c r="D178" s="30"/>
      <c r="E178" s="30"/>
      <c r="G178" s="16"/>
      <c r="H178" s="16"/>
      <c r="I178" s="16"/>
      <c r="J178" s="16"/>
      <c r="K178" s="16"/>
    </row>
    <row r="179" ht="14.25" customHeight="1">
      <c r="D179" s="30"/>
      <c r="E179" s="30"/>
      <c r="G179" s="16"/>
      <c r="H179" s="16"/>
      <c r="I179" s="16"/>
      <c r="J179" s="16"/>
      <c r="K179" s="16"/>
    </row>
    <row r="180" ht="14.25" customHeight="1">
      <c r="D180" s="30"/>
      <c r="E180" s="30"/>
      <c r="G180" s="16"/>
      <c r="H180" s="16"/>
      <c r="I180" s="16"/>
      <c r="J180" s="16"/>
      <c r="K180" s="16"/>
    </row>
    <row r="181" ht="14.25" customHeight="1">
      <c r="D181" s="30"/>
      <c r="E181" s="30"/>
      <c r="G181" s="16"/>
      <c r="H181" s="16"/>
      <c r="I181" s="16"/>
      <c r="J181" s="16"/>
      <c r="K181" s="16"/>
    </row>
    <row r="182" ht="14.25" customHeight="1">
      <c r="D182" s="30"/>
      <c r="E182" s="30"/>
      <c r="G182" s="16"/>
      <c r="H182" s="16"/>
      <c r="I182" s="16"/>
      <c r="J182" s="16"/>
      <c r="K182" s="16"/>
    </row>
    <row r="183" ht="14.25" customHeight="1">
      <c r="D183" s="30"/>
      <c r="E183" s="30"/>
      <c r="G183" s="16"/>
      <c r="H183" s="16"/>
      <c r="I183" s="16"/>
      <c r="J183" s="16"/>
      <c r="K183" s="16"/>
    </row>
    <row r="184" ht="14.25" customHeight="1">
      <c r="D184" s="30"/>
      <c r="E184" s="30"/>
      <c r="G184" s="16"/>
      <c r="H184" s="16"/>
      <c r="I184" s="16"/>
      <c r="J184" s="16"/>
      <c r="K184" s="16"/>
    </row>
    <row r="185" ht="14.25" customHeight="1">
      <c r="D185" s="30"/>
      <c r="E185" s="30"/>
      <c r="G185" s="16"/>
      <c r="H185" s="16"/>
      <c r="I185" s="16"/>
      <c r="J185" s="16"/>
      <c r="K185" s="16"/>
    </row>
    <row r="186" ht="14.25" customHeight="1">
      <c r="D186" s="30"/>
      <c r="E186" s="30"/>
      <c r="G186" s="16"/>
      <c r="H186" s="16"/>
      <c r="I186" s="16"/>
      <c r="J186" s="16"/>
      <c r="K186" s="16"/>
    </row>
    <row r="187" ht="14.25" customHeight="1">
      <c r="D187" s="30"/>
      <c r="E187" s="30"/>
      <c r="G187" s="16"/>
      <c r="H187" s="16"/>
      <c r="I187" s="16"/>
      <c r="J187" s="16"/>
      <c r="K187" s="16"/>
    </row>
    <row r="188" ht="14.25" customHeight="1">
      <c r="D188" s="30"/>
      <c r="E188" s="30"/>
      <c r="G188" s="16"/>
      <c r="H188" s="16"/>
      <c r="I188" s="16"/>
      <c r="J188" s="16"/>
      <c r="K188" s="16"/>
    </row>
    <row r="189" ht="14.25" customHeight="1">
      <c r="D189" s="30"/>
      <c r="E189" s="30"/>
      <c r="G189" s="16"/>
      <c r="H189" s="16"/>
      <c r="I189" s="16"/>
      <c r="J189" s="16"/>
      <c r="K189" s="16"/>
    </row>
    <row r="190" ht="14.25" customHeight="1">
      <c r="D190" s="30"/>
      <c r="E190" s="30"/>
      <c r="G190" s="16"/>
      <c r="H190" s="16"/>
      <c r="I190" s="16"/>
      <c r="J190" s="16"/>
      <c r="K190" s="16"/>
    </row>
    <row r="191" ht="14.25" customHeight="1">
      <c r="D191" s="30"/>
      <c r="E191" s="30"/>
      <c r="G191" s="16"/>
      <c r="H191" s="16"/>
      <c r="I191" s="16"/>
      <c r="J191" s="16"/>
      <c r="K191" s="16"/>
    </row>
    <row r="192" ht="14.25" customHeight="1">
      <c r="D192" s="30"/>
      <c r="E192" s="30"/>
      <c r="G192" s="16"/>
      <c r="H192" s="16"/>
      <c r="I192" s="16"/>
      <c r="J192" s="16"/>
      <c r="K192" s="16"/>
    </row>
    <row r="193" ht="14.25" customHeight="1">
      <c r="D193" s="30"/>
      <c r="E193" s="30"/>
      <c r="G193" s="16"/>
      <c r="H193" s="16"/>
      <c r="I193" s="16"/>
      <c r="J193" s="16"/>
      <c r="K193" s="16"/>
    </row>
    <row r="194" ht="14.25" customHeight="1">
      <c r="D194" s="30"/>
      <c r="E194" s="30"/>
      <c r="G194" s="16"/>
      <c r="H194" s="16"/>
      <c r="I194" s="16"/>
      <c r="J194" s="16"/>
      <c r="K194" s="16"/>
    </row>
    <row r="195" ht="14.25" customHeight="1">
      <c r="D195" s="30"/>
      <c r="E195" s="30"/>
      <c r="G195" s="16"/>
      <c r="H195" s="16"/>
      <c r="I195" s="16"/>
      <c r="J195" s="16"/>
      <c r="K195" s="16"/>
    </row>
    <row r="196" ht="14.25" customHeight="1">
      <c r="D196" s="30"/>
      <c r="E196" s="30"/>
      <c r="G196" s="16"/>
      <c r="H196" s="16"/>
      <c r="I196" s="16"/>
      <c r="J196" s="16"/>
      <c r="K196" s="16"/>
    </row>
    <row r="197" ht="14.25" customHeight="1">
      <c r="D197" s="30"/>
      <c r="E197" s="30"/>
      <c r="G197" s="16"/>
      <c r="H197" s="16"/>
      <c r="I197" s="16"/>
      <c r="J197" s="16"/>
      <c r="K197" s="16"/>
    </row>
    <row r="198" ht="14.25" customHeight="1">
      <c r="D198" s="30"/>
      <c r="E198" s="30"/>
      <c r="G198" s="16"/>
      <c r="H198" s="16"/>
      <c r="I198" s="16"/>
      <c r="J198" s="16"/>
      <c r="K198" s="16"/>
    </row>
    <row r="199" ht="14.25" customHeight="1">
      <c r="D199" s="30"/>
      <c r="E199" s="30"/>
      <c r="G199" s="16"/>
      <c r="H199" s="16"/>
      <c r="I199" s="16"/>
      <c r="J199" s="16"/>
      <c r="K199" s="16"/>
    </row>
    <row r="200" ht="14.25" customHeight="1">
      <c r="D200" s="30"/>
      <c r="E200" s="30"/>
      <c r="G200" s="16"/>
      <c r="H200" s="16"/>
      <c r="I200" s="16"/>
      <c r="J200" s="16"/>
      <c r="K200" s="16"/>
    </row>
    <row r="201" ht="14.25" customHeight="1">
      <c r="D201" s="30"/>
      <c r="E201" s="30"/>
      <c r="G201" s="16"/>
      <c r="H201" s="16"/>
      <c r="I201" s="16"/>
      <c r="J201" s="16"/>
      <c r="K201" s="16"/>
    </row>
    <row r="202" ht="14.25" customHeight="1">
      <c r="D202" s="30"/>
      <c r="E202" s="30"/>
      <c r="G202" s="16"/>
      <c r="H202" s="16"/>
      <c r="I202" s="16"/>
      <c r="J202" s="16"/>
      <c r="K202" s="16"/>
    </row>
    <row r="203" ht="14.25" customHeight="1">
      <c r="D203" s="30"/>
      <c r="E203" s="30"/>
      <c r="G203" s="16"/>
      <c r="H203" s="16"/>
      <c r="I203" s="16"/>
      <c r="J203" s="16"/>
      <c r="K203" s="16"/>
    </row>
    <row r="204" ht="14.25" customHeight="1">
      <c r="D204" s="30"/>
      <c r="E204" s="30"/>
      <c r="G204" s="16"/>
      <c r="H204" s="16"/>
      <c r="I204" s="16"/>
      <c r="J204" s="16"/>
      <c r="K204" s="16"/>
    </row>
    <row r="205" ht="14.25" customHeight="1">
      <c r="D205" s="30"/>
      <c r="E205" s="30"/>
      <c r="G205" s="16"/>
      <c r="H205" s="16"/>
      <c r="I205" s="16"/>
      <c r="J205" s="16"/>
      <c r="K205" s="16"/>
    </row>
    <row r="206" ht="14.25" customHeight="1">
      <c r="D206" s="30"/>
      <c r="E206" s="30"/>
      <c r="G206" s="16"/>
      <c r="H206" s="16"/>
      <c r="I206" s="16"/>
      <c r="J206" s="16"/>
      <c r="K206" s="16"/>
    </row>
    <row r="207" ht="14.25" customHeight="1">
      <c r="D207" s="30"/>
      <c r="E207" s="30"/>
      <c r="G207" s="16"/>
      <c r="H207" s="16"/>
      <c r="I207" s="16"/>
      <c r="J207" s="16"/>
      <c r="K207" s="16"/>
    </row>
    <row r="208" ht="14.25" customHeight="1">
      <c r="D208" s="30"/>
      <c r="E208" s="30"/>
      <c r="G208" s="16"/>
      <c r="H208" s="16"/>
      <c r="I208" s="16"/>
      <c r="J208" s="16"/>
      <c r="K208" s="16"/>
    </row>
    <row r="209" ht="14.25" customHeight="1">
      <c r="D209" s="30"/>
      <c r="E209" s="30"/>
      <c r="G209" s="16"/>
      <c r="H209" s="16"/>
      <c r="I209" s="16"/>
      <c r="J209" s="16"/>
      <c r="K209" s="16"/>
    </row>
    <row r="210" ht="14.25" customHeight="1">
      <c r="D210" s="30"/>
      <c r="E210" s="30"/>
      <c r="G210" s="16"/>
      <c r="H210" s="16"/>
      <c r="I210" s="16"/>
      <c r="J210" s="16"/>
      <c r="K210" s="16"/>
    </row>
    <row r="211" ht="14.25" customHeight="1">
      <c r="D211" s="30"/>
      <c r="E211" s="30"/>
      <c r="G211" s="16"/>
      <c r="H211" s="16"/>
      <c r="I211" s="16"/>
      <c r="J211" s="16"/>
      <c r="K211" s="16"/>
    </row>
    <row r="212" ht="14.25" customHeight="1">
      <c r="D212" s="30"/>
      <c r="E212" s="30"/>
      <c r="G212" s="16"/>
      <c r="H212" s="16"/>
      <c r="I212" s="16"/>
      <c r="J212" s="16"/>
      <c r="K212" s="16"/>
    </row>
    <row r="213" ht="14.25" customHeight="1">
      <c r="D213" s="30"/>
      <c r="E213" s="30"/>
      <c r="G213" s="16"/>
      <c r="H213" s="16"/>
      <c r="I213" s="16"/>
      <c r="J213" s="16"/>
      <c r="K213" s="16"/>
    </row>
    <row r="214" ht="14.25" customHeight="1">
      <c r="D214" s="30"/>
      <c r="E214" s="30"/>
      <c r="G214" s="16"/>
      <c r="H214" s="16"/>
      <c r="I214" s="16"/>
      <c r="J214" s="16"/>
      <c r="K214" s="16"/>
    </row>
    <row r="215" ht="14.25" customHeight="1">
      <c r="D215" s="30"/>
      <c r="E215" s="30"/>
      <c r="G215" s="16"/>
      <c r="H215" s="16"/>
      <c r="I215" s="16"/>
      <c r="J215" s="16"/>
      <c r="K215" s="16"/>
    </row>
    <row r="216" ht="14.25" customHeight="1">
      <c r="D216" s="30"/>
      <c r="E216" s="30"/>
      <c r="G216" s="16"/>
      <c r="H216" s="16"/>
      <c r="I216" s="16"/>
      <c r="J216" s="16"/>
      <c r="K216" s="16"/>
    </row>
    <row r="217" ht="14.25" customHeight="1">
      <c r="D217" s="30"/>
      <c r="E217" s="30"/>
      <c r="G217" s="16"/>
      <c r="H217" s="16"/>
      <c r="I217" s="16"/>
      <c r="J217" s="16"/>
      <c r="K217" s="16"/>
    </row>
    <row r="218" ht="14.25" customHeight="1">
      <c r="D218" s="30"/>
      <c r="E218" s="30"/>
      <c r="G218" s="16"/>
      <c r="H218" s="16"/>
      <c r="I218" s="16"/>
      <c r="J218" s="16"/>
      <c r="K218" s="16"/>
    </row>
    <row r="219" ht="14.25" customHeight="1">
      <c r="D219" s="30"/>
      <c r="E219" s="30"/>
      <c r="G219" s="16"/>
      <c r="H219" s="16"/>
      <c r="I219" s="16"/>
      <c r="J219" s="16"/>
      <c r="K219" s="16"/>
    </row>
    <row r="220" ht="14.25" customHeight="1">
      <c r="D220" s="30"/>
      <c r="E220" s="30"/>
      <c r="G220" s="16"/>
      <c r="H220" s="16"/>
      <c r="I220" s="16"/>
      <c r="J220" s="16"/>
      <c r="K220" s="16"/>
    </row>
    <row r="221" ht="14.25" customHeight="1">
      <c r="D221" s="30"/>
      <c r="E221" s="30"/>
      <c r="G221" s="16"/>
      <c r="H221" s="16"/>
      <c r="I221" s="16"/>
      <c r="J221" s="16"/>
      <c r="K221" s="16"/>
    </row>
    <row r="222" ht="14.25" customHeight="1">
      <c r="D222" s="30"/>
      <c r="E222" s="30"/>
      <c r="G222" s="16"/>
      <c r="H222" s="16"/>
      <c r="I222" s="16"/>
      <c r="J222" s="16"/>
      <c r="K222" s="16"/>
    </row>
    <row r="223" ht="14.25" customHeight="1">
      <c r="D223" s="30"/>
      <c r="E223" s="30"/>
      <c r="G223" s="16"/>
      <c r="H223" s="16"/>
      <c r="I223" s="16"/>
      <c r="J223" s="16"/>
      <c r="K223" s="16"/>
    </row>
    <row r="224" ht="14.25" customHeight="1">
      <c r="D224" s="30"/>
      <c r="E224" s="30"/>
      <c r="G224" s="16"/>
      <c r="H224" s="16"/>
      <c r="I224" s="16"/>
      <c r="J224" s="16"/>
      <c r="K224" s="16"/>
    </row>
    <row r="225" ht="14.25" customHeight="1">
      <c r="D225" s="30"/>
      <c r="E225" s="30"/>
      <c r="G225" s="16"/>
      <c r="H225" s="16"/>
      <c r="I225" s="16"/>
      <c r="J225" s="16"/>
      <c r="K225" s="16"/>
    </row>
    <row r="226" ht="14.25" customHeight="1">
      <c r="D226" s="30"/>
      <c r="E226" s="30"/>
      <c r="G226" s="16"/>
      <c r="H226" s="16"/>
      <c r="I226" s="16"/>
      <c r="J226" s="16"/>
      <c r="K226" s="16"/>
    </row>
    <row r="227" ht="14.25" customHeight="1">
      <c r="D227" s="30"/>
      <c r="E227" s="30"/>
      <c r="G227" s="16"/>
      <c r="H227" s="16"/>
      <c r="I227" s="16"/>
      <c r="J227" s="16"/>
      <c r="K227" s="16"/>
    </row>
    <row r="228" ht="14.25" customHeight="1">
      <c r="D228" s="30"/>
      <c r="E228" s="30"/>
      <c r="G228" s="16"/>
      <c r="H228" s="16"/>
      <c r="I228" s="16"/>
      <c r="J228" s="16"/>
      <c r="K228" s="16"/>
    </row>
    <row r="229" ht="14.25" customHeight="1">
      <c r="D229" s="30"/>
      <c r="E229" s="30"/>
      <c r="G229" s="16"/>
      <c r="H229" s="16"/>
      <c r="I229" s="16"/>
      <c r="J229" s="16"/>
      <c r="K229" s="16"/>
    </row>
    <row r="230" ht="14.25" customHeight="1">
      <c r="D230" s="30"/>
      <c r="E230" s="30"/>
      <c r="G230" s="16"/>
      <c r="H230" s="16"/>
      <c r="I230" s="16"/>
      <c r="J230" s="16"/>
      <c r="K230" s="16"/>
    </row>
    <row r="231" ht="14.25" customHeight="1">
      <c r="D231" s="30"/>
      <c r="E231" s="30"/>
      <c r="G231" s="16"/>
      <c r="H231" s="16"/>
      <c r="I231" s="16"/>
      <c r="J231" s="16"/>
      <c r="K231" s="16"/>
    </row>
    <row r="232" ht="14.25" customHeight="1">
      <c r="D232" s="30"/>
      <c r="E232" s="30"/>
      <c r="G232" s="16"/>
      <c r="H232" s="16"/>
      <c r="I232" s="16"/>
      <c r="J232" s="16"/>
      <c r="K232" s="16"/>
    </row>
    <row r="233" ht="14.25" customHeight="1">
      <c r="D233" s="30"/>
      <c r="E233" s="30"/>
      <c r="G233" s="16"/>
      <c r="H233" s="16"/>
      <c r="I233" s="16"/>
      <c r="J233" s="16"/>
      <c r="K233" s="16"/>
    </row>
    <row r="234" ht="14.25" customHeight="1">
      <c r="D234" s="30"/>
      <c r="E234" s="30"/>
      <c r="G234" s="16"/>
      <c r="H234" s="16"/>
      <c r="I234" s="16"/>
      <c r="J234" s="16"/>
      <c r="K234" s="16"/>
    </row>
    <row r="235" ht="14.25" customHeight="1">
      <c r="D235" s="30"/>
      <c r="E235" s="30"/>
      <c r="G235" s="16"/>
      <c r="H235" s="16"/>
      <c r="I235" s="16"/>
      <c r="J235" s="16"/>
      <c r="K235" s="16"/>
    </row>
    <row r="236" ht="14.25" customHeight="1">
      <c r="D236" s="30"/>
      <c r="E236" s="30"/>
      <c r="G236" s="16"/>
      <c r="H236" s="16"/>
      <c r="I236" s="16"/>
      <c r="J236" s="16"/>
      <c r="K236" s="16"/>
    </row>
    <row r="237" ht="14.25" customHeight="1">
      <c r="D237" s="30"/>
      <c r="E237" s="30"/>
      <c r="G237" s="16"/>
      <c r="H237" s="16"/>
      <c r="I237" s="16"/>
      <c r="J237" s="16"/>
      <c r="K237" s="16"/>
    </row>
    <row r="238" ht="14.25" customHeight="1">
      <c r="D238" s="30"/>
      <c r="E238" s="30"/>
      <c r="G238" s="16"/>
      <c r="H238" s="16"/>
      <c r="I238" s="16"/>
      <c r="J238" s="16"/>
      <c r="K238" s="16"/>
    </row>
    <row r="239" ht="14.25" customHeight="1">
      <c r="D239" s="30"/>
      <c r="E239" s="30"/>
      <c r="G239" s="16"/>
      <c r="H239" s="16"/>
      <c r="I239" s="16"/>
      <c r="J239" s="16"/>
      <c r="K239" s="16"/>
    </row>
    <row r="240" ht="14.25" customHeight="1">
      <c r="D240" s="30"/>
      <c r="E240" s="30"/>
      <c r="G240" s="16"/>
      <c r="H240" s="16"/>
      <c r="I240" s="16"/>
      <c r="J240" s="16"/>
      <c r="K240" s="16"/>
    </row>
    <row r="241" ht="14.25" customHeight="1">
      <c r="D241" s="30"/>
      <c r="E241" s="30"/>
      <c r="G241" s="16"/>
      <c r="H241" s="16"/>
      <c r="I241" s="16"/>
      <c r="J241" s="16"/>
      <c r="K241" s="16"/>
    </row>
    <row r="242" ht="14.25" customHeight="1">
      <c r="D242" s="30"/>
      <c r="E242" s="30"/>
      <c r="G242" s="16"/>
      <c r="H242" s="16"/>
      <c r="I242" s="16"/>
      <c r="J242" s="16"/>
      <c r="K242" s="16"/>
    </row>
    <row r="243" ht="14.25" customHeight="1">
      <c r="D243" s="30"/>
      <c r="E243" s="30"/>
      <c r="G243" s="16"/>
      <c r="H243" s="16"/>
      <c r="I243" s="16"/>
      <c r="J243" s="16"/>
      <c r="K243" s="16"/>
    </row>
    <row r="244" ht="14.25" customHeight="1">
      <c r="D244" s="30"/>
      <c r="E244" s="30"/>
      <c r="G244" s="16"/>
      <c r="H244" s="16"/>
      <c r="I244" s="16"/>
      <c r="J244" s="16"/>
      <c r="K244" s="16"/>
    </row>
    <row r="245" ht="14.25" customHeight="1">
      <c r="D245" s="30"/>
      <c r="E245" s="30"/>
      <c r="G245" s="16"/>
      <c r="H245" s="16"/>
      <c r="I245" s="16"/>
      <c r="J245" s="16"/>
      <c r="K245" s="16"/>
    </row>
    <row r="246" ht="14.25" customHeight="1">
      <c r="D246" s="30"/>
      <c r="E246" s="30"/>
      <c r="G246" s="16"/>
      <c r="H246" s="16"/>
      <c r="I246" s="16"/>
      <c r="J246" s="16"/>
      <c r="K246" s="16"/>
    </row>
    <row r="247" ht="14.25" customHeight="1">
      <c r="D247" s="30"/>
      <c r="E247" s="30"/>
      <c r="G247" s="16"/>
      <c r="H247" s="16"/>
      <c r="I247" s="16"/>
      <c r="J247" s="16"/>
      <c r="K247" s="16"/>
    </row>
    <row r="248" ht="14.25" customHeight="1">
      <c r="D248" s="30"/>
      <c r="E248" s="30"/>
      <c r="G248" s="16"/>
      <c r="H248" s="16"/>
      <c r="I248" s="16"/>
      <c r="J248" s="16"/>
      <c r="K248" s="16"/>
    </row>
    <row r="249" ht="14.25" customHeight="1">
      <c r="D249" s="30"/>
      <c r="E249" s="30"/>
      <c r="G249" s="16"/>
      <c r="H249" s="16"/>
      <c r="I249" s="16"/>
      <c r="J249" s="16"/>
      <c r="K249" s="16"/>
    </row>
    <row r="250" ht="14.25" customHeight="1">
      <c r="D250" s="30"/>
      <c r="E250" s="30"/>
      <c r="G250" s="16"/>
      <c r="H250" s="16"/>
      <c r="I250" s="16"/>
      <c r="J250" s="16"/>
      <c r="K250" s="16"/>
    </row>
    <row r="251" ht="14.25" customHeight="1">
      <c r="D251" s="30"/>
      <c r="E251" s="30"/>
      <c r="G251" s="16"/>
      <c r="H251" s="16"/>
      <c r="I251" s="16"/>
      <c r="J251" s="16"/>
      <c r="K251" s="16"/>
    </row>
    <row r="252" ht="14.25" customHeight="1">
      <c r="D252" s="30"/>
      <c r="E252" s="30"/>
      <c r="G252" s="16"/>
      <c r="H252" s="16"/>
      <c r="I252" s="16"/>
      <c r="J252" s="16"/>
      <c r="K252" s="16"/>
    </row>
    <row r="253" ht="14.25" customHeight="1">
      <c r="D253" s="30"/>
      <c r="E253" s="30"/>
      <c r="G253" s="16"/>
      <c r="H253" s="16"/>
      <c r="I253" s="16"/>
      <c r="J253" s="16"/>
      <c r="K253" s="16"/>
    </row>
    <row r="254" ht="14.25" customHeight="1">
      <c r="D254" s="30"/>
      <c r="E254" s="30"/>
      <c r="G254" s="16"/>
      <c r="H254" s="16"/>
      <c r="I254" s="16"/>
      <c r="J254" s="16"/>
      <c r="K254" s="16"/>
    </row>
    <row r="255" ht="14.25" customHeight="1">
      <c r="D255" s="30"/>
      <c r="E255" s="30"/>
      <c r="G255" s="16"/>
      <c r="H255" s="16"/>
      <c r="I255" s="16"/>
      <c r="J255" s="16"/>
      <c r="K255" s="16"/>
    </row>
    <row r="256" ht="14.25" customHeight="1">
      <c r="D256" s="30"/>
      <c r="E256" s="30"/>
      <c r="G256" s="16"/>
      <c r="H256" s="16"/>
      <c r="I256" s="16"/>
      <c r="J256" s="16"/>
      <c r="K256" s="16"/>
    </row>
    <row r="257" ht="14.25" customHeight="1">
      <c r="D257" s="30"/>
      <c r="E257" s="30"/>
      <c r="G257" s="16"/>
      <c r="H257" s="16"/>
      <c r="I257" s="16"/>
      <c r="J257" s="16"/>
      <c r="K257" s="16"/>
    </row>
    <row r="258" ht="14.25" customHeight="1">
      <c r="D258" s="30"/>
      <c r="E258" s="30"/>
      <c r="G258" s="16"/>
      <c r="H258" s="16"/>
      <c r="I258" s="16"/>
      <c r="J258" s="16"/>
      <c r="K258" s="16"/>
    </row>
    <row r="259" ht="14.25" customHeight="1">
      <c r="D259" s="30"/>
      <c r="E259" s="30"/>
      <c r="G259" s="16"/>
      <c r="H259" s="16"/>
      <c r="I259" s="16"/>
      <c r="J259" s="16"/>
      <c r="K259" s="16"/>
    </row>
    <row r="260" ht="14.25" customHeight="1">
      <c r="D260" s="30"/>
      <c r="E260" s="30"/>
      <c r="G260" s="16"/>
      <c r="H260" s="16"/>
      <c r="I260" s="16"/>
      <c r="J260" s="16"/>
      <c r="K260" s="16"/>
    </row>
    <row r="261" ht="14.25" customHeight="1">
      <c r="D261" s="30"/>
      <c r="E261" s="30"/>
      <c r="G261" s="16"/>
      <c r="H261" s="16"/>
      <c r="I261" s="16"/>
      <c r="J261" s="16"/>
      <c r="K261" s="16"/>
    </row>
    <row r="262" ht="14.25" customHeight="1">
      <c r="D262" s="30"/>
      <c r="E262" s="30"/>
      <c r="G262" s="16"/>
      <c r="H262" s="16"/>
      <c r="I262" s="16"/>
      <c r="J262" s="16"/>
      <c r="K262" s="16"/>
    </row>
    <row r="263" ht="14.25" customHeight="1">
      <c r="D263" s="30"/>
      <c r="E263" s="30"/>
      <c r="G263" s="16"/>
      <c r="H263" s="16"/>
      <c r="I263" s="16"/>
      <c r="J263" s="16"/>
      <c r="K263" s="16"/>
    </row>
    <row r="264" ht="14.25" customHeight="1">
      <c r="D264" s="30"/>
      <c r="E264" s="30"/>
      <c r="G264" s="16"/>
      <c r="H264" s="16"/>
      <c r="I264" s="16"/>
      <c r="J264" s="16"/>
      <c r="K264" s="16"/>
    </row>
    <row r="265" ht="14.25" customHeight="1">
      <c r="D265" s="30"/>
      <c r="E265" s="30"/>
      <c r="G265" s="16"/>
      <c r="H265" s="16"/>
      <c r="I265" s="16"/>
      <c r="J265" s="16"/>
      <c r="K265" s="16"/>
    </row>
    <row r="266" ht="14.25" customHeight="1">
      <c r="D266" s="30"/>
      <c r="E266" s="30"/>
      <c r="G266" s="16"/>
      <c r="H266" s="16"/>
      <c r="I266" s="16"/>
      <c r="J266" s="16"/>
      <c r="K266" s="16"/>
    </row>
    <row r="267" ht="14.25" customHeight="1">
      <c r="D267" s="30"/>
      <c r="E267" s="30"/>
      <c r="G267" s="16"/>
      <c r="H267" s="16"/>
      <c r="I267" s="16"/>
      <c r="J267" s="16"/>
      <c r="K267" s="16"/>
    </row>
    <row r="268" ht="14.25" customHeight="1">
      <c r="D268" s="30"/>
      <c r="E268" s="30"/>
      <c r="G268" s="16"/>
      <c r="H268" s="16"/>
      <c r="I268" s="16"/>
      <c r="J268" s="16"/>
      <c r="K268" s="16"/>
    </row>
    <row r="269" ht="14.25" customHeight="1">
      <c r="D269" s="30"/>
      <c r="E269" s="30"/>
      <c r="G269" s="16"/>
      <c r="H269" s="16"/>
      <c r="I269" s="16"/>
      <c r="J269" s="16"/>
      <c r="K269" s="16"/>
    </row>
    <row r="270" ht="14.25" customHeight="1">
      <c r="D270" s="30"/>
      <c r="E270" s="30"/>
      <c r="G270" s="16"/>
      <c r="H270" s="16"/>
      <c r="I270" s="16"/>
      <c r="J270" s="16"/>
      <c r="K270" s="16"/>
    </row>
    <row r="271" ht="14.25" customHeight="1">
      <c r="D271" s="30"/>
      <c r="E271" s="30"/>
      <c r="G271" s="16"/>
      <c r="H271" s="16"/>
      <c r="I271" s="16"/>
      <c r="J271" s="16"/>
      <c r="K271" s="16"/>
    </row>
    <row r="272" ht="14.25" customHeight="1">
      <c r="D272" s="30"/>
      <c r="E272" s="30"/>
      <c r="G272" s="16"/>
      <c r="H272" s="16"/>
      <c r="I272" s="16"/>
      <c r="J272" s="16"/>
      <c r="K272" s="16"/>
    </row>
    <row r="273" ht="14.25" customHeight="1">
      <c r="D273" s="30"/>
      <c r="E273" s="30"/>
      <c r="G273" s="16"/>
      <c r="H273" s="16"/>
      <c r="I273" s="16"/>
      <c r="J273" s="16"/>
      <c r="K273" s="16"/>
    </row>
    <row r="274" ht="14.25" customHeight="1">
      <c r="D274" s="30"/>
      <c r="E274" s="30"/>
      <c r="G274" s="16"/>
      <c r="H274" s="16"/>
      <c r="I274" s="16"/>
      <c r="J274" s="16"/>
      <c r="K274" s="16"/>
    </row>
    <row r="275" ht="14.25" customHeight="1">
      <c r="D275" s="30"/>
      <c r="E275" s="30"/>
      <c r="G275" s="16"/>
      <c r="H275" s="16"/>
      <c r="I275" s="16"/>
      <c r="J275" s="16"/>
      <c r="K275" s="16"/>
    </row>
    <row r="276" ht="14.25" customHeight="1">
      <c r="D276" s="30"/>
      <c r="E276" s="30"/>
      <c r="G276" s="16"/>
      <c r="H276" s="16"/>
      <c r="I276" s="16"/>
      <c r="J276" s="16"/>
      <c r="K276" s="16"/>
    </row>
    <row r="277" ht="14.25" customHeight="1">
      <c r="D277" s="30"/>
      <c r="E277" s="30"/>
      <c r="G277" s="16"/>
      <c r="H277" s="16"/>
      <c r="I277" s="16"/>
      <c r="J277" s="16"/>
      <c r="K277" s="16"/>
    </row>
    <row r="278" ht="14.25" customHeight="1">
      <c r="D278" s="30"/>
      <c r="E278" s="30"/>
      <c r="G278" s="16"/>
      <c r="H278" s="16"/>
      <c r="I278" s="16"/>
      <c r="J278" s="16"/>
      <c r="K278" s="16"/>
    </row>
    <row r="279" ht="14.25" customHeight="1">
      <c r="D279" s="30"/>
      <c r="E279" s="30"/>
      <c r="G279" s="16"/>
      <c r="H279" s="16"/>
      <c r="I279" s="16"/>
      <c r="J279" s="16"/>
      <c r="K279" s="16"/>
    </row>
    <row r="280" ht="14.25" customHeight="1">
      <c r="D280" s="30"/>
      <c r="E280" s="30"/>
      <c r="G280" s="16"/>
      <c r="H280" s="16"/>
      <c r="I280" s="16"/>
      <c r="J280" s="16"/>
      <c r="K280" s="16"/>
    </row>
    <row r="281" ht="14.25" customHeight="1">
      <c r="D281" s="30"/>
      <c r="E281" s="30"/>
      <c r="G281" s="16"/>
      <c r="H281" s="16"/>
      <c r="I281" s="16"/>
      <c r="J281" s="16"/>
      <c r="K281" s="16"/>
    </row>
    <row r="282" ht="14.25" customHeight="1">
      <c r="D282" s="30"/>
      <c r="E282" s="30"/>
      <c r="G282" s="16"/>
      <c r="H282" s="16"/>
      <c r="I282" s="16"/>
      <c r="J282" s="16"/>
      <c r="K282" s="16"/>
    </row>
    <row r="283" ht="14.25" customHeight="1">
      <c r="D283" s="30"/>
      <c r="E283" s="30"/>
      <c r="G283" s="16"/>
      <c r="H283" s="16"/>
      <c r="I283" s="16"/>
      <c r="J283" s="16"/>
      <c r="K283" s="16"/>
    </row>
    <row r="284" ht="14.25" customHeight="1">
      <c r="D284" s="30"/>
      <c r="E284" s="30"/>
      <c r="G284" s="16"/>
      <c r="H284" s="16"/>
      <c r="I284" s="16"/>
      <c r="J284" s="16"/>
      <c r="K284" s="16"/>
    </row>
    <row r="285" ht="14.25" customHeight="1">
      <c r="D285" s="30"/>
      <c r="E285" s="30"/>
      <c r="G285" s="16"/>
      <c r="H285" s="16"/>
      <c r="I285" s="16"/>
      <c r="J285" s="16"/>
      <c r="K285" s="16"/>
    </row>
    <row r="286" ht="14.25" customHeight="1">
      <c r="D286" s="30"/>
      <c r="E286" s="30"/>
      <c r="G286" s="16"/>
      <c r="H286" s="16"/>
      <c r="I286" s="16"/>
      <c r="J286" s="16"/>
      <c r="K286" s="16"/>
    </row>
    <row r="287" ht="14.25" customHeight="1">
      <c r="D287" s="30"/>
      <c r="E287" s="30"/>
      <c r="G287" s="16"/>
      <c r="H287" s="16"/>
      <c r="I287" s="16"/>
      <c r="J287" s="16"/>
      <c r="K287" s="16"/>
    </row>
    <row r="288" ht="14.25" customHeight="1">
      <c r="D288" s="30"/>
      <c r="E288" s="30"/>
      <c r="G288" s="16"/>
      <c r="H288" s="16"/>
      <c r="I288" s="16"/>
      <c r="J288" s="16"/>
      <c r="K288" s="16"/>
    </row>
    <row r="289" ht="14.25" customHeight="1">
      <c r="D289" s="30"/>
      <c r="E289" s="30"/>
      <c r="G289" s="16"/>
      <c r="H289" s="16"/>
      <c r="I289" s="16"/>
      <c r="J289" s="16"/>
      <c r="K289" s="16"/>
    </row>
    <row r="290" ht="14.25" customHeight="1">
      <c r="D290" s="30"/>
      <c r="E290" s="30"/>
      <c r="G290" s="16"/>
      <c r="H290" s="16"/>
      <c r="I290" s="16"/>
      <c r="J290" s="16"/>
      <c r="K290" s="16"/>
    </row>
    <row r="291" ht="14.25" customHeight="1">
      <c r="D291" s="30"/>
      <c r="E291" s="30"/>
      <c r="G291" s="16"/>
      <c r="H291" s="16"/>
      <c r="I291" s="16"/>
      <c r="J291" s="16"/>
      <c r="K291" s="16"/>
    </row>
    <row r="292" ht="14.25" customHeight="1">
      <c r="D292" s="30"/>
      <c r="E292" s="30"/>
      <c r="G292" s="16"/>
      <c r="H292" s="16"/>
      <c r="I292" s="16"/>
      <c r="J292" s="16"/>
      <c r="K292" s="16"/>
    </row>
    <row r="293" ht="14.25" customHeight="1">
      <c r="D293" s="30"/>
      <c r="E293" s="30"/>
      <c r="G293" s="16"/>
      <c r="H293" s="16"/>
      <c r="I293" s="16"/>
      <c r="J293" s="16"/>
      <c r="K293" s="16"/>
    </row>
    <row r="294" ht="14.25" customHeight="1">
      <c r="D294" s="30"/>
      <c r="E294" s="30"/>
      <c r="G294" s="16"/>
      <c r="H294" s="16"/>
      <c r="I294" s="16"/>
      <c r="J294" s="16"/>
      <c r="K294" s="16"/>
    </row>
    <row r="295" ht="14.25" customHeight="1">
      <c r="D295" s="30"/>
      <c r="E295" s="30"/>
      <c r="G295" s="16"/>
      <c r="H295" s="16"/>
      <c r="I295" s="16"/>
      <c r="J295" s="16"/>
      <c r="K295" s="16"/>
    </row>
    <row r="296" ht="14.25" customHeight="1">
      <c r="D296" s="30"/>
      <c r="E296" s="30"/>
      <c r="G296" s="16"/>
      <c r="H296" s="16"/>
      <c r="I296" s="16"/>
      <c r="J296" s="16"/>
      <c r="K296" s="16"/>
    </row>
    <row r="297" ht="14.25" customHeight="1">
      <c r="D297" s="30"/>
      <c r="E297" s="30"/>
      <c r="G297" s="16"/>
      <c r="H297" s="16"/>
      <c r="I297" s="16"/>
      <c r="J297" s="16"/>
      <c r="K297" s="16"/>
    </row>
    <row r="298" ht="14.25" customHeight="1">
      <c r="D298" s="30"/>
      <c r="E298" s="30"/>
      <c r="G298" s="16"/>
      <c r="H298" s="16"/>
      <c r="I298" s="16"/>
      <c r="J298" s="16"/>
      <c r="K298" s="16"/>
    </row>
    <row r="299" ht="14.25" customHeight="1">
      <c r="D299" s="30"/>
      <c r="E299" s="30"/>
      <c r="G299" s="16"/>
      <c r="H299" s="16"/>
      <c r="I299" s="16"/>
      <c r="J299" s="16"/>
      <c r="K299" s="16"/>
    </row>
    <row r="300" ht="14.25" customHeight="1">
      <c r="D300" s="30"/>
      <c r="E300" s="30"/>
      <c r="G300" s="16"/>
      <c r="H300" s="16"/>
      <c r="I300" s="16"/>
      <c r="J300" s="16"/>
      <c r="K300" s="16"/>
    </row>
    <row r="301" ht="14.25" customHeight="1">
      <c r="D301" s="30"/>
      <c r="E301" s="30"/>
      <c r="G301" s="16"/>
      <c r="H301" s="16"/>
      <c r="I301" s="16"/>
      <c r="J301" s="16"/>
      <c r="K301" s="16"/>
    </row>
    <row r="302" ht="14.25" customHeight="1">
      <c r="D302" s="30"/>
      <c r="E302" s="30"/>
      <c r="G302" s="16"/>
      <c r="H302" s="16"/>
      <c r="I302" s="16"/>
      <c r="J302" s="16"/>
      <c r="K302" s="16"/>
    </row>
    <row r="303" ht="14.25" customHeight="1">
      <c r="D303" s="30"/>
      <c r="E303" s="30"/>
      <c r="G303" s="16"/>
      <c r="H303" s="16"/>
      <c r="I303" s="16"/>
      <c r="J303" s="16"/>
      <c r="K303" s="16"/>
    </row>
    <row r="304" ht="14.25" customHeight="1">
      <c r="D304" s="30"/>
      <c r="E304" s="30"/>
      <c r="G304" s="16"/>
      <c r="H304" s="16"/>
      <c r="I304" s="16"/>
      <c r="J304" s="16"/>
      <c r="K304" s="16"/>
    </row>
    <row r="305" ht="14.25" customHeight="1">
      <c r="D305" s="30"/>
      <c r="E305" s="30"/>
      <c r="G305" s="16"/>
      <c r="H305" s="16"/>
      <c r="I305" s="16"/>
      <c r="J305" s="16"/>
      <c r="K305" s="16"/>
    </row>
    <row r="306" ht="14.25" customHeight="1">
      <c r="D306" s="30"/>
      <c r="E306" s="30"/>
      <c r="G306" s="16"/>
      <c r="H306" s="16"/>
      <c r="I306" s="16"/>
      <c r="J306" s="16"/>
      <c r="K306" s="16"/>
    </row>
    <row r="307" ht="14.25" customHeight="1">
      <c r="D307" s="30"/>
      <c r="E307" s="30"/>
      <c r="G307" s="16"/>
      <c r="H307" s="16"/>
      <c r="I307" s="16"/>
      <c r="J307" s="16"/>
      <c r="K307" s="16"/>
    </row>
    <row r="308" ht="14.25" customHeight="1">
      <c r="D308" s="30"/>
      <c r="E308" s="30"/>
      <c r="G308" s="16"/>
      <c r="H308" s="16"/>
      <c r="I308" s="16"/>
      <c r="J308" s="16"/>
      <c r="K308" s="16"/>
    </row>
    <row r="309" ht="14.25" customHeight="1">
      <c r="D309" s="30"/>
      <c r="E309" s="30"/>
      <c r="G309" s="16"/>
      <c r="H309" s="16"/>
      <c r="I309" s="16"/>
      <c r="J309" s="16"/>
      <c r="K309" s="16"/>
    </row>
    <row r="310" ht="14.25" customHeight="1">
      <c r="D310" s="30"/>
      <c r="E310" s="30"/>
      <c r="G310" s="16"/>
      <c r="H310" s="16"/>
      <c r="I310" s="16"/>
      <c r="J310" s="16"/>
      <c r="K310" s="16"/>
    </row>
    <row r="311" ht="14.25" customHeight="1">
      <c r="D311" s="30"/>
      <c r="E311" s="30"/>
      <c r="G311" s="16"/>
      <c r="H311" s="16"/>
      <c r="I311" s="16"/>
      <c r="J311" s="16"/>
      <c r="K311" s="16"/>
    </row>
    <row r="312" ht="14.25" customHeight="1">
      <c r="D312" s="30"/>
      <c r="E312" s="30"/>
      <c r="G312" s="16"/>
      <c r="H312" s="16"/>
      <c r="I312" s="16"/>
      <c r="J312" s="16"/>
      <c r="K312" s="16"/>
    </row>
    <row r="313" ht="14.25" customHeight="1">
      <c r="D313" s="30"/>
      <c r="E313" s="30"/>
      <c r="G313" s="16"/>
      <c r="H313" s="16"/>
      <c r="I313" s="16"/>
      <c r="J313" s="16"/>
      <c r="K313" s="16"/>
    </row>
    <row r="314" ht="14.25" customHeight="1">
      <c r="D314" s="30"/>
      <c r="E314" s="30"/>
      <c r="G314" s="16"/>
      <c r="H314" s="16"/>
      <c r="I314" s="16"/>
      <c r="J314" s="16"/>
      <c r="K314" s="16"/>
    </row>
    <row r="315" ht="14.25" customHeight="1">
      <c r="D315" s="30"/>
      <c r="E315" s="30"/>
      <c r="G315" s="16"/>
      <c r="H315" s="16"/>
      <c r="I315" s="16"/>
      <c r="J315" s="16"/>
      <c r="K315" s="16"/>
    </row>
    <row r="316" ht="14.25" customHeight="1">
      <c r="D316" s="30"/>
      <c r="E316" s="30"/>
      <c r="G316" s="16"/>
      <c r="H316" s="16"/>
      <c r="I316" s="16"/>
      <c r="J316" s="16"/>
      <c r="K316" s="16"/>
    </row>
    <row r="317" ht="14.25" customHeight="1">
      <c r="D317" s="30"/>
      <c r="E317" s="30"/>
      <c r="G317" s="16"/>
      <c r="H317" s="16"/>
      <c r="I317" s="16"/>
      <c r="J317" s="16"/>
      <c r="K317" s="16"/>
    </row>
    <row r="318" ht="14.25" customHeight="1">
      <c r="D318" s="30"/>
      <c r="E318" s="30"/>
      <c r="G318" s="16"/>
      <c r="H318" s="16"/>
      <c r="I318" s="16"/>
      <c r="J318" s="16"/>
      <c r="K318" s="16"/>
    </row>
    <row r="319" ht="14.25" customHeight="1">
      <c r="D319" s="30"/>
      <c r="E319" s="30"/>
      <c r="G319" s="16"/>
      <c r="H319" s="16"/>
      <c r="I319" s="16"/>
      <c r="J319" s="16"/>
      <c r="K319" s="16"/>
    </row>
    <row r="320" ht="14.25" customHeight="1">
      <c r="D320" s="30"/>
      <c r="E320" s="30"/>
      <c r="G320" s="16"/>
      <c r="H320" s="16"/>
      <c r="I320" s="16"/>
      <c r="J320" s="16"/>
      <c r="K320" s="16"/>
    </row>
    <row r="321" ht="14.25" customHeight="1">
      <c r="D321" s="30"/>
      <c r="E321" s="30"/>
      <c r="G321" s="16"/>
      <c r="H321" s="16"/>
      <c r="I321" s="16"/>
      <c r="J321" s="16"/>
      <c r="K321" s="16"/>
    </row>
    <row r="322" ht="14.25" customHeight="1">
      <c r="D322" s="30"/>
      <c r="E322" s="30"/>
      <c r="G322" s="16"/>
      <c r="H322" s="16"/>
      <c r="I322" s="16"/>
      <c r="J322" s="16"/>
      <c r="K322" s="16"/>
    </row>
    <row r="323" ht="14.25" customHeight="1">
      <c r="D323" s="30"/>
      <c r="E323" s="30"/>
      <c r="G323" s="16"/>
      <c r="H323" s="16"/>
      <c r="I323" s="16"/>
      <c r="J323" s="16"/>
      <c r="K323" s="16"/>
    </row>
    <row r="324" ht="14.25" customHeight="1">
      <c r="D324" s="30"/>
      <c r="E324" s="30"/>
      <c r="G324" s="16"/>
      <c r="H324" s="16"/>
      <c r="I324" s="16"/>
      <c r="J324" s="16"/>
      <c r="K324" s="16"/>
    </row>
    <row r="325" ht="14.25" customHeight="1">
      <c r="D325" s="30"/>
      <c r="E325" s="30"/>
      <c r="G325" s="16"/>
      <c r="H325" s="16"/>
      <c r="I325" s="16"/>
      <c r="J325" s="16"/>
      <c r="K325" s="16"/>
    </row>
    <row r="326" ht="14.25" customHeight="1">
      <c r="D326" s="30"/>
      <c r="E326" s="30"/>
      <c r="G326" s="16"/>
      <c r="H326" s="16"/>
      <c r="I326" s="16"/>
      <c r="J326" s="16"/>
      <c r="K326" s="16"/>
    </row>
    <row r="327" ht="14.25" customHeight="1">
      <c r="D327" s="30"/>
      <c r="E327" s="30"/>
      <c r="G327" s="16"/>
      <c r="H327" s="16"/>
      <c r="I327" s="16"/>
      <c r="J327" s="16"/>
      <c r="K327" s="16"/>
    </row>
    <row r="328" ht="14.25" customHeight="1">
      <c r="D328" s="30"/>
      <c r="E328" s="30"/>
      <c r="G328" s="16"/>
      <c r="H328" s="16"/>
      <c r="I328" s="16"/>
      <c r="J328" s="16"/>
      <c r="K328" s="16"/>
    </row>
    <row r="329" ht="14.25" customHeight="1">
      <c r="D329" s="30"/>
      <c r="E329" s="30"/>
      <c r="G329" s="16"/>
      <c r="H329" s="16"/>
      <c r="I329" s="16"/>
      <c r="J329" s="16"/>
      <c r="K329" s="16"/>
    </row>
    <row r="330" ht="14.25" customHeight="1">
      <c r="D330" s="30"/>
      <c r="E330" s="30"/>
      <c r="G330" s="16"/>
      <c r="H330" s="16"/>
      <c r="I330" s="16"/>
      <c r="J330" s="16"/>
      <c r="K330" s="16"/>
    </row>
    <row r="331" ht="14.25" customHeight="1">
      <c r="D331" s="30"/>
      <c r="E331" s="30"/>
      <c r="G331" s="16"/>
      <c r="H331" s="16"/>
      <c r="I331" s="16"/>
      <c r="J331" s="16"/>
      <c r="K331" s="16"/>
    </row>
    <row r="332" ht="14.25" customHeight="1">
      <c r="D332" s="30"/>
      <c r="E332" s="30"/>
      <c r="G332" s="16"/>
      <c r="H332" s="16"/>
      <c r="I332" s="16"/>
      <c r="J332" s="16"/>
      <c r="K332" s="16"/>
    </row>
    <row r="333" ht="14.25" customHeight="1">
      <c r="D333" s="30"/>
      <c r="E333" s="30"/>
      <c r="G333" s="16"/>
      <c r="H333" s="16"/>
      <c r="I333" s="16"/>
      <c r="J333" s="16"/>
      <c r="K333" s="16"/>
    </row>
    <row r="334" ht="14.25" customHeight="1">
      <c r="D334" s="30"/>
      <c r="E334" s="30"/>
      <c r="G334" s="16"/>
      <c r="H334" s="16"/>
      <c r="I334" s="16"/>
      <c r="J334" s="16"/>
      <c r="K334" s="16"/>
    </row>
    <row r="335" ht="14.25" customHeight="1">
      <c r="D335" s="30"/>
      <c r="E335" s="30"/>
      <c r="G335" s="16"/>
      <c r="H335" s="16"/>
      <c r="I335" s="16"/>
      <c r="J335" s="16"/>
      <c r="K335" s="16"/>
    </row>
    <row r="336" ht="14.25" customHeight="1">
      <c r="D336" s="30"/>
      <c r="E336" s="30"/>
      <c r="G336" s="16"/>
      <c r="H336" s="16"/>
      <c r="I336" s="16"/>
      <c r="J336" s="16"/>
      <c r="K336" s="16"/>
    </row>
    <row r="337" ht="14.25" customHeight="1">
      <c r="D337" s="30"/>
      <c r="E337" s="30"/>
      <c r="G337" s="16"/>
      <c r="H337" s="16"/>
      <c r="I337" s="16"/>
      <c r="J337" s="16"/>
      <c r="K337" s="16"/>
    </row>
    <row r="338" ht="14.25" customHeight="1">
      <c r="D338" s="30"/>
      <c r="E338" s="30"/>
      <c r="G338" s="16"/>
      <c r="H338" s="16"/>
      <c r="I338" s="16"/>
      <c r="J338" s="16"/>
      <c r="K338" s="16"/>
    </row>
    <row r="339" ht="14.25" customHeight="1">
      <c r="D339" s="30"/>
      <c r="E339" s="30"/>
      <c r="G339" s="16"/>
      <c r="H339" s="16"/>
      <c r="I339" s="16"/>
      <c r="J339" s="16"/>
      <c r="K339" s="16"/>
    </row>
    <row r="340" ht="14.25" customHeight="1">
      <c r="D340" s="30"/>
      <c r="E340" s="30"/>
      <c r="G340" s="16"/>
      <c r="H340" s="16"/>
      <c r="I340" s="16"/>
      <c r="J340" s="16"/>
      <c r="K340" s="16"/>
    </row>
    <row r="341" ht="14.25" customHeight="1">
      <c r="D341" s="30"/>
      <c r="E341" s="30"/>
      <c r="G341" s="16"/>
      <c r="H341" s="16"/>
      <c r="I341" s="16"/>
      <c r="J341" s="16"/>
      <c r="K341" s="16"/>
    </row>
    <row r="342" ht="14.25" customHeight="1">
      <c r="D342" s="30"/>
      <c r="E342" s="30"/>
      <c r="G342" s="16"/>
      <c r="H342" s="16"/>
      <c r="I342" s="16"/>
      <c r="J342" s="16"/>
      <c r="K342" s="16"/>
    </row>
    <row r="343" ht="14.25" customHeight="1">
      <c r="D343" s="30"/>
      <c r="E343" s="30"/>
      <c r="G343" s="16"/>
      <c r="H343" s="16"/>
      <c r="I343" s="16"/>
      <c r="J343" s="16"/>
      <c r="K343" s="16"/>
    </row>
    <row r="344" ht="14.25" customHeight="1">
      <c r="D344" s="30"/>
      <c r="E344" s="30"/>
      <c r="G344" s="16"/>
      <c r="H344" s="16"/>
      <c r="I344" s="16"/>
      <c r="J344" s="16"/>
      <c r="K344" s="16"/>
    </row>
    <row r="345" ht="14.25" customHeight="1">
      <c r="D345" s="30"/>
      <c r="E345" s="30"/>
      <c r="G345" s="16"/>
      <c r="H345" s="16"/>
      <c r="I345" s="16"/>
      <c r="J345" s="16"/>
      <c r="K345" s="16"/>
    </row>
    <row r="346" ht="14.25" customHeight="1">
      <c r="D346" s="30"/>
      <c r="E346" s="30"/>
      <c r="G346" s="16"/>
      <c r="H346" s="16"/>
      <c r="I346" s="16"/>
      <c r="J346" s="16"/>
      <c r="K346" s="16"/>
    </row>
    <row r="347" ht="14.25" customHeight="1">
      <c r="D347" s="30"/>
      <c r="E347" s="30"/>
      <c r="G347" s="16"/>
      <c r="H347" s="16"/>
      <c r="I347" s="16"/>
      <c r="J347" s="16"/>
      <c r="K347" s="16"/>
    </row>
    <row r="348" ht="14.25" customHeight="1">
      <c r="D348" s="30"/>
      <c r="E348" s="30"/>
      <c r="G348" s="16"/>
      <c r="H348" s="16"/>
      <c r="I348" s="16"/>
      <c r="J348" s="16"/>
      <c r="K348" s="16"/>
    </row>
    <row r="349" ht="14.25" customHeight="1">
      <c r="D349" s="30"/>
      <c r="E349" s="30"/>
      <c r="G349" s="16"/>
      <c r="H349" s="16"/>
      <c r="I349" s="16"/>
      <c r="J349" s="16"/>
      <c r="K349" s="16"/>
    </row>
    <row r="350" ht="14.25" customHeight="1">
      <c r="D350" s="30"/>
      <c r="E350" s="30"/>
      <c r="G350" s="16"/>
      <c r="H350" s="16"/>
      <c r="I350" s="16"/>
      <c r="J350" s="16"/>
      <c r="K350" s="16"/>
    </row>
    <row r="351" ht="14.25" customHeight="1">
      <c r="D351" s="30"/>
      <c r="E351" s="30"/>
      <c r="G351" s="16"/>
      <c r="H351" s="16"/>
      <c r="I351" s="16"/>
      <c r="J351" s="16"/>
      <c r="K351" s="16"/>
    </row>
    <row r="352" ht="14.25" customHeight="1">
      <c r="D352" s="30"/>
      <c r="E352" s="30"/>
      <c r="G352" s="16"/>
      <c r="H352" s="16"/>
      <c r="I352" s="16"/>
      <c r="J352" s="16"/>
      <c r="K352" s="16"/>
    </row>
    <row r="353" ht="14.25" customHeight="1">
      <c r="D353" s="30"/>
      <c r="E353" s="30"/>
      <c r="G353" s="16"/>
      <c r="H353" s="16"/>
      <c r="I353" s="16"/>
      <c r="J353" s="16"/>
      <c r="K353" s="16"/>
    </row>
    <row r="354" ht="14.25" customHeight="1">
      <c r="D354" s="30"/>
      <c r="E354" s="30"/>
      <c r="G354" s="16"/>
      <c r="H354" s="16"/>
      <c r="I354" s="16"/>
      <c r="J354" s="16"/>
      <c r="K354" s="16"/>
    </row>
    <row r="355" ht="14.25" customHeight="1">
      <c r="D355" s="30"/>
      <c r="E355" s="30"/>
      <c r="G355" s="16"/>
      <c r="H355" s="16"/>
      <c r="I355" s="16"/>
      <c r="J355" s="16"/>
      <c r="K355" s="16"/>
    </row>
    <row r="356" ht="14.25" customHeight="1">
      <c r="D356" s="30"/>
      <c r="E356" s="30"/>
      <c r="G356" s="16"/>
      <c r="H356" s="16"/>
      <c r="I356" s="16"/>
      <c r="J356" s="16"/>
      <c r="K356" s="16"/>
    </row>
    <row r="357" ht="14.25" customHeight="1">
      <c r="D357" s="30"/>
      <c r="E357" s="30"/>
      <c r="G357" s="16"/>
      <c r="H357" s="16"/>
      <c r="I357" s="16"/>
      <c r="J357" s="16"/>
      <c r="K357" s="16"/>
    </row>
    <row r="358" ht="14.25" customHeight="1">
      <c r="D358" s="30"/>
      <c r="E358" s="30"/>
      <c r="G358" s="16"/>
      <c r="H358" s="16"/>
      <c r="I358" s="16"/>
      <c r="J358" s="16"/>
      <c r="K358" s="16"/>
    </row>
    <row r="359" ht="14.25" customHeight="1">
      <c r="D359" s="30"/>
      <c r="E359" s="30"/>
      <c r="G359" s="16"/>
      <c r="H359" s="16"/>
      <c r="I359" s="16"/>
      <c r="J359" s="16"/>
      <c r="K359" s="16"/>
    </row>
    <row r="360" ht="14.25" customHeight="1">
      <c r="D360" s="30"/>
      <c r="E360" s="30"/>
      <c r="G360" s="16"/>
      <c r="H360" s="16"/>
      <c r="I360" s="16"/>
      <c r="J360" s="16"/>
      <c r="K360" s="16"/>
    </row>
    <row r="361" ht="14.25" customHeight="1">
      <c r="D361" s="30"/>
      <c r="E361" s="30"/>
      <c r="G361" s="16"/>
      <c r="H361" s="16"/>
      <c r="I361" s="16"/>
      <c r="J361" s="16"/>
      <c r="K361" s="16"/>
    </row>
    <row r="362" ht="14.25" customHeight="1">
      <c r="D362" s="30"/>
      <c r="E362" s="30"/>
      <c r="G362" s="16"/>
      <c r="H362" s="16"/>
      <c r="I362" s="16"/>
      <c r="J362" s="16"/>
      <c r="K362" s="16"/>
    </row>
    <row r="363" ht="14.25" customHeight="1">
      <c r="D363" s="30"/>
      <c r="E363" s="30"/>
      <c r="G363" s="16"/>
      <c r="H363" s="16"/>
      <c r="I363" s="16"/>
      <c r="J363" s="16"/>
      <c r="K363" s="16"/>
    </row>
    <row r="364" ht="14.25" customHeight="1">
      <c r="D364" s="30"/>
      <c r="E364" s="30"/>
      <c r="G364" s="16"/>
      <c r="H364" s="16"/>
      <c r="I364" s="16"/>
      <c r="J364" s="16"/>
      <c r="K364" s="16"/>
    </row>
    <row r="365" ht="14.25" customHeight="1">
      <c r="D365" s="30"/>
      <c r="E365" s="30"/>
      <c r="G365" s="16"/>
      <c r="H365" s="16"/>
      <c r="I365" s="16"/>
      <c r="J365" s="16"/>
      <c r="K365" s="16"/>
    </row>
    <row r="366" ht="14.25" customHeight="1">
      <c r="D366" s="30"/>
      <c r="E366" s="30"/>
      <c r="G366" s="16"/>
      <c r="H366" s="16"/>
      <c r="I366" s="16"/>
      <c r="J366" s="16"/>
      <c r="K366" s="16"/>
    </row>
    <row r="367" ht="14.25" customHeight="1">
      <c r="D367" s="30"/>
      <c r="E367" s="30"/>
      <c r="G367" s="16"/>
      <c r="H367" s="16"/>
      <c r="I367" s="16"/>
      <c r="J367" s="16"/>
      <c r="K367" s="16"/>
    </row>
    <row r="368" ht="14.25" customHeight="1">
      <c r="D368" s="30"/>
      <c r="E368" s="30"/>
      <c r="G368" s="16"/>
      <c r="H368" s="16"/>
      <c r="I368" s="16"/>
      <c r="J368" s="16"/>
      <c r="K368" s="16"/>
    </row>
    <row r="369" ht="14.25" customHeight="1">
      <c r="D369" s="30"/>
      <c r="E369" s="30"/>
      <c r="G369" s="16"/>
      <c r="H369" s="16"/>
      <c r="I369" s="16"/>
      <c r="J369" s="16"/>
      <c r="K369" s="16"/>
    </row>
    <row r="370" ht="14.25" customHeight="1">
      <c r="D370" s="30"/>
      <c r="E370" s="30"/>
      <c r="G370" s="16"/>
      <c r="H370" s="16"/>
      <c r="I370" s="16"/>
      <c r="J370" s="16"/>
      <c r="K370" s="16"/>
    </row>
    <row r="371" ht="14.25" customHeight="1">
      <c r="D371" s="30"/>
      <c r="E371" s="30"/>
      <c r="G371" s="16"/>
      <c r="H371" s="16"/>
      <c r="I371" s="16"/>
      <c r="J371" s="16"/>
      <c r="K371" s="16"/>
    </row>
    <row r="372" ht="14.25" customHeight="1">
      <c r="D372" s="30"/>
      <c r="E372" s="30"/>
      <c r="G372" s="16"/>
      <c r="H372" s="16"/>
      <c r="I372" s="16"/>
      <c r="J372" s="16"/>
      <c r="K372" s="16"/>
    </row>
    <row r="373" ht="14.25" customHeight="1">
      <c r="D373" s="30"/>
      <c r="E373" s="30"/>
      <c r="G373" s="16"/>
      <c r="H373" s="16"/>
      <c r="I373" s="16"/>
      <c r="J373" s="16"/>
      <c r="K373" s="16"/>
    </row>
    <row r="374" ht="14.25" customHeight="1">
      <c r="D374" s="30"/>
      <c r="E374" s="30"/>
      <c r="G374" s="16"/>
      <c r="H374" s="16"/>
      <c r="I374" s="16"/>
      <c r="J374" s="16"/>
      <c r="K374" s="16"/>
    </row>
    <row r="375" ht="14.25" customHeight="1">
      <c r="D375" s="30"/>
      <c r="E375" s="30"/>
      <c r="G375" s="16"/>
      <c r="H375" s="16"/>
      <c r="I375" s="16"/>
      <c r="J375" s="16"/>
      <c r="K375" s="16"/>
    </row>
    <row r="376" ht="14.25" customHeight="1">
      <c r="D376" s="30"/>
      <c r="E376" s="30"/>
      <c r="G376" s="16"/>
      <c r="H376" s="16"/>
      <c r="I376" s="16"/>
      <c r="J376" s="16"/>
      <c r="K376" s="16"/>
    </row>
    <row r="377" ht="14.25" customHeight="1">
      <c r="D377" s="30"/>
      <c r="E377" s="30"/>
      <c r="G377" s="16"/>
      <c r="H377" s="16"/>
      <c r="I377" s="16"/>
      <c r="J377" s="16"/>
      <c r="K377" s="16"/>
    </row>
    <row r="378" ht="14.25" customHeight="1">
      <c r="D378" s="30"/>
      <c r="E378" s="30"/>
      <c r="G378" s="16"/>
      <c r="H378" s="16"/>
      <c r="I378" s="16"/>
      <c r="J378" s="16"/>
      <c r="K378" s="16"/>
    </row>
    <row r="379" ht="14.25" customHeight="1">
      <c r="D379" s="30"/>
      <c r="E379" s="30"/>
      <c r="G379" s="16"/>
      <c r="H379" s="16"/>
      <c r="I379" s="16"/>
      <c r="J379" s="16"/>
      <c r="K379" s="16"/>
    </row>
    <row r="380" ht="14.25" customHeight="1">
      <c r="D380" s="30"/>
      <c r="E380" s="30"/>
      <c r="G380" s="16"/>
      <c r="H380" s="16"/>
      <c r="I380" s="16"/>
      <c r="J380" s="16"/>
      <c r="K380" s="16"/>
    </row>
    <row r="381" ht="14.25" customHeight="1">
      <c r="D381" s="30"/>
      <c r="E381" s="30"/>
      <c r="G381" s="16"/>
      <c r="H381" s="16"/>
      <c r="I381" s="16"/>
      <c r="J381" s="16"/>
      <c r="K381" s="16"/>
    </row>
    <row r="382" ht="14.25" customHeight="1">
      <c r="D382" s="30"/>
      <c r="E382" s="30"/>
      <c r="G382" s="16"/>
      <c r="H382" s="16"/>
      <c r="I382" s="16"/>
      <c r="J382" s="16"/>
      <c r="K382" s="16"/>
    </row>
    <row r="383" ht="14.25" customHeight="1">
      <c r="D383" s="30"/>
      <c r="E383" s="30"/>
      <c r="G383" s="16"/>
      <c r="H383" s="16"/>
      <c r="I383" s="16"/>
      <c r="J383" s="16"/>
      <c r="K383" s="16"/>
    </row>
    <row r="384" ht="14.25" customHeight="1">
      <c r="D384" s="30"/>
      <c r="E384" s="30"/>
      <c r="G384" s="16"/>
      <c r="H384" s="16"/>
      <c r="I384" s="16"/>
      <c r="J384" s="16"/>
      <c r="K384" s="16"/>
    </row>
    <row r="385" ht="14.25" customHeight="1">
      <c r="D385" s="30"/>
      <c r="E385" s="30"/>
      <c r="G385" s="16"/>
      <c r="H385" s="16"/>
      <c r="I385" s="16"/>
      <c r="J385" s="16"/>
      <c r="K385" s="16"/>
    </row>
    <row r="386" ht="14.25" customHeight="1">
      <c r="D386" s="30"/>
      <c r="E386" s="30"/>
      <c r="G386" s="16"/>
      <c r="H386" s="16"/>
      <c r="I386" s="16"/>
      <c r="J386" s="16"/>
      <c r="K386" s="16"/>
    </row>
    <row r="387" ht="14.25" customHeight="1">
      <c r="D387" s="30"/>
      <c r="E387" s="30"/>
      <c r="G387" s="16"/>
      <c r="H387" s="16"/>
      <c r="I387" s="16"/>
      <c r="J387" s="16"/>
      <c r="K387" s="16"/>
    </row>
    <row r="388" ht="14.25" customHeight="1">
      <c r="D388" s="30"/>
      <c r="E388" s="30"/>
      <c r="G388" s="16"/>
      <c r="H388" s="16"/>
      <c r="I388" s="16"/>
      <c r="J388" s="16"/>
      <c r="K388" s="16"/>
    </row>
    <row r="389" ht="14.25" customHeight="1">
      <c r="D389" s="30"/>
      <c r="E389" s="30"/>
      <c r="G389" s="16"/>
      <c r="H389" s="16"/>
      <c r="I389" s="16"/>
      <c r="J389" s="16"/>
      <c r="K389" s="16"/>
    </row>
    <row r="390" ht="14.25" customHeight="1">
      <c r="D390" s="30"/>
      <c r="E390" s="30"/>
      <c r="G390" s="16"/>
      <c r="H390" s="16"/>
      <c r="I390" s="16"/>
      <c r="J390" s="16"/>
      <c r="K390" s="16"/>
    </row>
    <row r="391" ht="14.25" customHeight="1">
      <c r="D391" s="30"/>
      <c r="E391" s="30"/>
      <c r="G391" s="16"/>
      <c r="H391" s="16"/>
      <c r="I391" s="16"/>
      <c r="J391" s="16"/>
      <c r="K391" s="16"/>
    </row>
    <row r="392" ht="14.25" customHeight="1">
      <c r="D392" s="30"/>
      <c r="E392" s="30"/>
      <c r="G392" s="16"/>
      <c r="H392" s="16"/>
      <c r="I392" s="16"/>
      <c r="J392" s="16"/>
      <c r="K392" s="16"/>
    </row>
    <row r="393" ht="14.25" customHeight="1">
      <c r="D393" s="30"/>
      <c r="E393" s="30"/>
      <c r="G393" s="16"/>
      <c r="H393" s="16"/>
      <c r="I393" s="16"/>
      <c r="J393" s="16"/>
      <c r="K393" s="16"/>
    </row>
    <row r="394" ht="14.25" customHeight="1">
      <c r="D394" s="30"/>
      <c r="E394" s="30"/>
      <c r="G394" s="16"/>
      <c r="H394" s="16"/>
      <c r="I394" s="16"/>
      <c r="J394" s="16"/>
      <c r="K394" s="16"/>
    </row>
    <row r="395" ht="14.25" customHeight="1">
      <c r="D395" s="30"/>
      <c r="E395" s="30"/>
      <c r="G395" s="16"/>
      <c r="H395" s="16"/>
      <c r="I395" s="16"/>
      <c r="J395" s="16"/>
      <c r="K395" s="16"/>
    </row>
    <row r="396" ht="14.25" customHeight="1">
      <c r="D396" s="30"/>
      <c r="E396" s="30"/>
      <c r="G396" s="16"/>
      <c r="H396" s="16"/>
      <c r="I396" s="16"/>
      <c r="J396" s="16"/>
      <c r="K396" s="16"/>
    </row>
    <row r="397" ht="14.25" customHeight="1">
      <c r="D397" s="30"/>
      <c r="E397" s="30"/>
      <c r="G397" s="16"/>
      <c r="H397" s="16"/>
      <c r="I397" s="16"/>
      <c r="J397" s="16"/>
      <c r="K397" s="16"/>
    </row>
    <row r="398" ht="14.25" customHeight="1">
      <c r="D398" s="30"/>
      <c r="E398" s="30"/>
      <c r="G398" s="16"/>
      <c r="H398" s="16"/>
      <c r="I398" s="16"/>
      <c r="J398" s="16"/>
      <c r="K398" s="16"/>
    </row>
    <row r="399" ht="14.25" customHeight="1">
      <c r="D399" s="30"/>
      <c r="E399" s="30"/>
      <c r="G399" s="16"/>
      <c r="H399" s="16"/>
      <c r="I399" s="16"/>
      <c r="J399" s="16"/>
      <c r="K399" s="16"/>
    </row>
    <row r="400" ht="14.25" customHeight="1">
      <c r="D400" s="30"/>
      <c r="E400" s="30"/>
      <c r="G400" s="16"/>
      <c r="H400" s="16"/>
      <c r="I400" s="16"/>
      <c r="J400" s="16"/>
      <c r="K400" s="16"/>
    </row>
    <row r="401" ht="14.25" customHeight="1">
      <c r="D401" s="30"/>
      <c r="E401" s="30"/>
      <c r="G401" s="16"/>
      <c r="H401" s="16"/>
      <c r="I401" s="16"/>
      <c r="J401" s="16"/>
      <c r="K401" s="16"/>
    </row>
    <row r="402" ht="14.25" customHeight="1">
      <c r="D402" s="30"/>
      <c r="E402" s="30"/>
      <c r="G402" s="16"/>
      <c r="H402" s="16"/>
      <c r="I402" s="16"/>
      <c r="J402" s="16"/>
      <c r="K402" s="16"/>
    </row>
    <row r="403" ht="14.25" customHeight="1">
      <c r="D403" s="30"/>
      <c r="E403" s="30"/>
      <c r="G403" s="16"/>
      <c r="H403" s="16"/>
      <c r="I403" s="16"/>
      <c r="J403" s="16"/>
      <c r="K403" s="16"/>
    </row>
    <row r="404" ht="14.25" customHeight="1">
      <c r="D404" s="30"/>
      <c r="E404" s="30"/>
      <c r="G404" s="16"/>
      <c r="H404" s="16"/>
      <c r="I404" s="16"/>
      <c r="J404" s="16"/>
      <c r="K404" s="16"/>
    </row>
    <row r="405" ht="14.25" customHeight="1">
      <c r="D405" s="30"/>
      <c r="E405" s="30"/>
      <c r="G405" s="16"/>
      <c r="H405" s="16"/>
      <c r="I405" s="16"/>
      <c r="J405" s="16"/>
      <c r="K405" s="16"/>
    </row>
    <row r="406" ht="14.25" customHeight="1">
      <c r="D406" s="30"/>
      <c r="E406" s="30"/>
      <c r="G406" s="16"/>
      <c r="H406" s="16"/>
      <c r="I406" s="16"/>
      <c r="J406" s="16"/>
      <c r="K406" s="16"/>
    </row>
    <row r="407" ht="14.25" customHeight="1">
      <c r="D407" s="30"/>
      <c r="E407" s="30"/>
      <c r="G407" s="16"/>
      <c r="H407" s="16"/>
      <c r="I407" s="16"/>
      <c r="J407" s="16"/>
      <c r="K407" s="16"/>
    </row>
    <row r="408" ht="14.25" customHeight="1">
      <c r="D408" s="30"/>
      <c r="E408" s="30"/>
      <c r="G408" s="16"/>
      <c r="H408" s="16"/>
      <c r="I408" s="16"/>
      <c r="J408" s="16"/>
      <c r="K408" s="16"/>
    </row>
    <row r="409" ht="14.25" customHeight="1">
      <c r="D409" s="30"/>
      <c r="E409" s="30"/>
      <c r="G409" s="16"/>
      <c r="H409" s="16"/>
      <c r="I409" s="16"/>
      <c r="J409" s="16"/>
      <c r="K409" s="16"/>
    </row>
    <row r="410" ht="14.25" customHeight="1">
      <c r="D410" s="30"/>
      <c r="E410" s="30"/>
      <c r="G410" s="16"/>
      <c r="H410" s="16"/>
      <c r="I410" s="16"/>
      <c r="J410" s="16"/>
      <c r="K410" s="16"/>
    </row>
    <row r="411" ht="14.25" customHeight="1">
      <c r="D411" s="30"/>
      <c r="E411" s="30"/>
      <c r="G411" s="16"/>
      <c r="H411" s="16"/>
      <c r="I411" s="16"/>
      <c r="J411" s="16"/>
      <c r="K411" s="16"/>
    </row>
    <row r="412" ht="14.25" customHeight="1">
      <c r="D412" s="30"/>
      <c r="E412" s="30"/>
      <c r="G412" s="16"/>
      <c r="H412" s="16"/>
      <c r="I412" s="16"/>
      <c r="J412" s="16"/>
      <c r="K412" s="16"/>
    </row>
    <row r="413" ht="14.25" customHeight="1">
      <c r="D413" s="30"/>
      <c r="E413" s="30"/>
      <c r="G413" s="16"/>
      <c r="H413" s="16"/>
      <c r="I413" s="16"/>
      <c r="J413" s="16"/>
      <c r="K413" s="16"/>
    </row>
    <row r="414" ht="14.25" customHeight="1">
      <c r="D414" s="30"/>
      <c r="E414" s="30"/>
      <c r="G414" s="16"/>
      <c r="H414" s="16"/>
      <c r="I414" s="16"/>
      <c r="J414" s="16"/>
      <c r="K414" s="16"/>
    </row>
    <row r="415" ht="14.25" customHeight="1">
      <c r="D415" s="30"/>
      <c r="E415" s="30"/>
      <c r="G415" s="16"/>
      <c r="H415" s="16"/>
      <c r="I415" s="16"/>
      <c r="J415" s="16"/>
      <c r="K415" s="16"/>
    </row>
    <row r="416" ht="14.25" customHeight="1">
      <c r="D416" s="30"/>
      <c r="E416" s="30"/>
      <c r="G416" s="16"/>
      <c r="H416" s="16"/>
      <c r="I416" s="16"/>
      <c r="J416" s="16"/>
      <c r="K416" s="16"/>
    </row>
    <row r="417" ht="14.25" customHeight="1">
      <c r="D417" s="30"/>
      <c r="E417" s="30"/>
      <c r="G417" s="16"/>
      <c r="H417" s="16"/>
      <c r="I417" s="16"/>
      <c r="J417" s="16"/>
      <c r="K417" s="16"/>
    </row>
    <row r="418" ht="14.25" customHeight="1">
      <c r="D418" s="30"/>
      <c r="E418" s="30"/>
      <c r="G418" s="16"/>
      <c r="H418" s="16"/>
      <c r="I418" s="16"/>
      <c r="J418" s="16"/>
      <c r="K418" s="16"/>
    </row>
    <row r="419" ht="14.25" customHeight="1">
      <c r="D419" s="30"/>
      <c r="E419" s="30"/>
      <c r="G419" s="16"/>
      <c r="H419" s="16"/>
      <c r="I419" s="16"/>
      <c r="J419" s="16"/>
      <c r="K419" s="16"/>
    </row>
    <row r="420" ht="14.25" customHeight="1">
      <c r="D420" s="30"/>
      <c r="E420" s="30"/>
      <c r="G420" s="16"/>
      <c r="H420" s="16"/>
      <c r="I420" s="16"/>
      <c r="J420" s="16"/>
      <c r="K420" s="16"/>
    </row>
    <row r="421" ht="14.25" customHeight="1">
      <c r="D421" s="30"/>
      <c r="E421" s="30"/>
      <c r="G421" s="16"/>
      <c r="H421" s="16"/>
      <c r="I421" s="16"/>
      <c r="J421" s="16"/>
      <c r="K421" s="16"/>
    </row>
    <row r="422" ht="14.25" customHeight="1">
      <c r="D422" s="30"/>
      <c r="E422" s="30"/>
      <c r="G422" s="16"/>
      <c r="H422" s="16"/>
      <c r="I422" s="16"/>
      <c r="J422" s="16"/>
      <c r="K422" s="16"/>
    </row>
    <row r="423" ht="14.25" customHeight="1">
      <c r="D423" s="30"/>
      <c r="E423" s="30"/>
      <c r="G423" s="16"/>
      <c r="H423" s="16"/>
      <c r="I423" s="16"/>
      <c r="J423" s="16"/>
      <c r="K423" s="16"/>
    </row>
    <row r="424" ht="14.25" customHeight="1">
      <c r="D424" s="30"/>
      <c r="E424" s="30"/>
      <c r="G424" s="16"/>
      <c r="H424" s="16"/>
      <c r="I424" s="16"/>
      <c r="J424" s="16"/>
      <c r="K424" s="16"/>
    </row>
    <row r="425" ht="14.25" customHeight="1">
      <c r="D425" s="30"/>
      <c r="E425" s="30"/>
      <c r="G425" s="16"/>
      <c r="H425" s="16"/>
      <c r="I425" s="16"/>
      <c r="J425" s="16"/>
      <c r="K425" s="16"/>
    </row>
    <row r="426" ht="14.25" customHeight="1">
      <c r="D426" s="30"/>
      <c r="E426" s="30"/>
      <c r="G426" s="16"/>
      <c r="H426" s="16"/>
      <c r="I426" s="16"/>
      <c r="J426" s="16"/>
      <c r="K426" s="16"/>
    </row>
    <row r="427" ht="14.25" customHeight="1">
      <c r="D427" s="30"/>
      <c r="E427" s="30"/>
      <c r="G427" s="16"/>
      <c r="H427" s="16"/>
      <c r="I427" s="16"/>
      <c r="J427" s="16"/>
      <c r="K427" s="16"/>
    </row>
    <row r="428" ht="14.25" customHeight="1">
      <c r="D428" s="30"/>
      <c r="E428" s="30"/>
      <c r="G428" s="16"/>
      <c r="H428" s="16"/>
      <c r="I428" s="16"/>
      <c r="J428" s="16"/>
      <c r="K428" s="16"/>
    </row>
    <row r="429" ht="14.25" customHeight="1">
      <c r="D429" s="30"/>
      <c r="E429" s="30"/>
      <c r="G429" s="16"/>
      <c r="H429" s="16"/>
      <c r="I429" s="16"/>
      <c r="J429" s="16"/>
      <c r="K429" s="16"/>
    </row>
    <row r="430" ht="14.25" customHeight="1">
      <c r="D430" s="30"/>
      <c r="E430" s="30"/>
      <c r="G430" s="16"/>
      <c r="H430" s="16"/>
      <c r="I430" s="16"/>
      <c r="J430" s="16"/>
      <c r="K430" s="16"/>
    </row>
    <row r="431" ht="14.25" customHeight="1">
      <c r="D431" s="30"/>
      <c r="E431" s="30"/>
      <c r="G431" s="16"/>
      <c r="H431" s="16"/>
      <c r="I431" s="16"/>
      <c r="J431" s="16"/>
      <c r="K431" s="16"/>
    </row>
    <row r="432" ht="14.25" customHeight="1">
      <c r="D432" s="30"/>
      <c r="E432" s="30"/>
      <c r="G432" s="16"/>
      <c r="H432" s="16"/>
      <c r="I432" s="16"/>
      <c r="J432" s="16"/>
      <c r="K432" s="16"/>
    </row>
    <row r="433" ht="14.25" customHeight="1">
      <c r="D433" s="30"/>
      <c r="E433" s="30"/>
      <c r="G433" s="16"/>
      <c r="H433" s="16"/>
      <c r="I433" s="16"/>
      <c r="J433" s="16"/>
      <c r="K433" s="16"/>
    </row>
    <row r="434" ht="14.25" customHeight="1">
      <c r="D434" s="30"/>
      <c r="E434" s="30"/>
      <c r="G434" s="16"/>
      <c r="H434" s="16"/>
      <c r="I434" s="16"/>
      <c r="J434" s="16"/>
      <c r="K434" s="16"/>
    </row>
    <row r="435" ht="14.25" customHeight="1">
      <c r="D435" s="30"/>
      <c r="E435" s="30"/>
      <c r="G435" s="16"/>
      <c r="H435" s="16"/>
      <c r="I435" s="16"/>
      <c r="J435" s="16"/>
      <c r="K435" s="16"/>
    </row>
    <row r="436" ht="14.25" customHeight="1">
      <c r="D436" s="30"/>
      <c r="E436" s="30"/>
      <c r="G436" s="16"/>
      <c r="H436" s="16"/>
      <c r="I436" s="16"/>
      <c r="J436" s="16"/>
      <c r="K436" s="16"/>
    </row>
    <row r="437" ht="14.25" customHeight="1">
      <c r="D437" s="30"/>
      <c r="E437" s="30"/>
      <c r="G437" s="16"/>
      <c r="H437" s="16"/>
      <c r="I437" s="16"/>
      <c r="J437" s="16"/>
      <c r="K437" s="16"/>
    </row>
    <row r="438" ht="14.25" customHeight="1">
      <c r="D438" s="30"/>
      <c r="E438" s="30"/>
      <c r="G438" s="16"/>
      <c r="H438" s="16"/>
      <c r="I438" s="16"/>
      <c r="J438" s="16"/>
      <c r="K438" s="16"/>
    </row>
    <row r="439" ht="14.25" customHeight="1">
      <c r="D439" s="30"/>
      <c r="E439" s="30"/>
      <c r="G439" s="16"/>
      <c r="H439" s="16"/>
      <c r="I439" s="16"/>
      <c r="J439" s="16"/>
      <c r="K439" s="16"/>
    </row>
    <row r="440" ht="14.25" customHeight="1">
      <c r="D440" s="30"/>
      <c r="E440" s="30"/>
      <c r="G440" s="16"/>
      <c r="H440" s="16"/>
      <c r="I440" s="16"/>
      <c r="J440" s="16"/>
      <c r="K440" s="16"/>
    </row>
    <row r="441" ht="14.25" customHeight="1">
      <c r="D441" s="30"/>
      <c r="E441" s="30"/>
      <c r="G441" s="16"/>
      <c r="H441" s="16"/>
      <c r="I441" s="16"/>
      <c r="J441" s="16"/>
      <c r="K441" s="16"/>
    </row>
    <row r="442" ht="14.25" customHeight="1">
      <c r="D442" s="30"/>
      <c r="E442" s="30"/>
      <c r="G442" s="16"/>
      <c r="H442" s="16"/>
      <c r="I442" s="16"/>
      <c r="J442" s="16"/>
      <c r="K442" s="16"/>
    </row>
    <row r="443" ht="14.25" customHeight="1">
      <c r="D443" s="30"/>
      <c r="E443" s="30"/>
      <c r="G443" s="16"/>
      <c r="H443" s="16"/>
      <c r="I443" s="16"/>
      <c r="J443" s="16"/>
      <c r="K443" s="16"/>
    </row>
    <row r="444" ht="14.25" customHeight="1">
      <c r="D444" s="30"/>
      <c r="E444" s="30"/>
      <c r="G444" s="16"/>
      <c r="H444" s="16"/>
      <c r="I444" s="16"/>
      <c r="J444" s="16"/>
      <c r="K444" s="16"/>
    </row>
    <row r="445" ht="14.25" customHeight="1">
      <c r="D445" s="30"/>
      <c r="E445" s="30"/>
      <c r="G445" s="16"/>
      <c r="H445" s="16"/>
      <c r="I445" s="16"/>
      <c r="J445" s="16"/>
      <c r="K445" s="16"/>
    </row>
    <row r="446" ht="14.25" customHeight="1">
      <c r="D446" s="30"/>
      <c r="E446" s="30"/>
      <c r="G446" s="16"/>
      <c r="H446" s="16"/>
      <c r="I446" s="16"/>
      <c r="J446" s="16"/>
      <c r="K446" s="16"/>
    </row>
    <row r="447" ht="14.25" customHeight="1">
      <c r="D447" s="30"/>
      <c r="E447" s="30"/>
      <c r="G447" s="16"/>
      <c r="H447" s="16"/>
      <c r="I447" s="16"/>
      <c r="J447" s="16"/>
      <c r="K447" s="16"/>
    </row>
    <row r="448" ht="14.25" customHeight="1">
      <c r="D448" s="30"/>
      <c r="E448" s="30"/>
      <c r="G448" s="16"/>
      <c r="H448" s="16"/>
      <c r="I448" s="16"/>
      <c r="J448" s="16"/>
      <c r="K448" s="16"/>
    </row>
    <row r="449" ht="14.25" customHeight="1">
      <c r="D449" s="30"/>
      <c r="E449" s="30"/>
      <c r="G449" s="16"/>
      <c r="H449" s="16"/>
      <c r="I449" s="16"/>
      <c r="J449" s="16"/>
      <c r="K449" s="16"/>
    </row>
    <row r="450" ht="14.25" customHeight="1">
      <c r="D450" s="30"/>
      <c r="E450" s="30"/>
      <c r="G450" s="16"/>
      <c r="H450" s="16"/>
      <c r="I450" s="16"/>
      <c r="J450" s="16"/>
      <c r="K450" s="16"/>
    </row>
    <row r="451" ht="14.25" customHeight="1">
      <c r="D451" s="30"/>
      <c r="E451" s="30"/>
      <c r="G451" s="16"/>
      <c r="H451" s="16"/>
      <c r="I451" s="16"/>
      <c r="J451" s="16"/>
      <c r="K451" s="16"/>
    </row>
    <row r="452" ht="14.25" customHeight="1">
      <c r="D452" s="30"/>
      <c r="E452" s="30"/>
      <c r="G452" s="16"/>
      <c r="H452" s="16"/>
      <c r="I452" s="16"/>
      <c r="J452" s="16"/>
      <c r="K452" s="16"/>
    </row>
    <row r="453" ht="14.25" customHeight="1">
      <c r="D453" s="30"/>
      <c r="E453" s="30"/>
      <c r="G453" s="16"/>
      <c r="H453" s="16"/>
      <c r="I453" s="16"/>
      <c r="J453" s="16"/>
      <c r="K453" s="16"/>
    </row>
    <row r="454" ht="14.25" customHeight="1">
      <c r="D454" s="30"/>
      <c r="E454" s="30"/>
      <c r="G454" s="16"/>
      <c r="H454" s="16"/>
      <c r="I454" s="16"/>
      <c r="J454" s="16"/>
      <c r="K454" s="16"/>
    </row>
    <row r="455" ht="14.25" customHeight="1">
      <c r="D455" s="30"/>
      <c r="E455" s="30"/>
      <c r="G455" s="16"/>
      <c r="H455" s="16"/>
      <c r="I455" s="16"/>
      <c r="J455" s="16"/>
      <c r="K455" s="16"/>
    </row>
    <row r="456" ht="14.25" customHeight="1">
      <c r="D456" s="30"/>
      <c r="E456" s="30"/>
      <c r="G456" s="16"/>
      <c r="H456" s="16"/>
      <c r="I456" s="16"/>
      <c r="J456" s="16"/>
      <c r="K456" s="16"/>
    </row>
    <row r="457" ht="14.25" customHeight="1">
      <c r="D457" s="30"/>
      <c r="E457" s="30"/>
      <c r="G457" s="16"/>
      <c r="H457" s="16"/>
      <c r="I457" s="16"/>
      <c r="J457" s="16"/>
      <c r="K457" s="16"/>
    </row>
    <row r="458" ht="14.25" customHeight="1">
      <c r="D458" s="30"/>
      <c r="E458" s="30"/>
      <c r="G458" s="16"/>
      <c r="H458" s="16"/>
      <c r="I458" s="16"/>
      <c r="J458" s="16"/>
      <c r="K458" s="16"/>
    </row>
    <row r="459" ht="14.25" customHeight="1">
      <c r="D459" s="30"/>
      <c r="E459" s="30"/>
      <c r="G459" s="16"/>
      <c r="H459" s="16"/>
      <c r="I459" s="16"/>
      <c r="J459" s="16"/>
      <c r="K459" s="16"/>
    </row>
    <row r="460" ht="14.25" customHeight="1">
      <c r="D460" s="30"/>
      <c r="E460" s="30"/>
      <c r="G460" s="16"/>
      <c r="H460" s="16"/>
      <c r="I460" s="16"/>
      <c r="J460" s="16"/>
      <c r="K460" s="16"/>
    </row>
    <row r="461" ht="14.25" customHeight="1">
      <c r="D461" s="30"/>
      <c r="E461" s="30"/>
      <c r="G461" s="16"/>
      <c r="H461" s="16"/>
      <c r="I461" s="16"/>
      <c r="J461" s="16"/>
      <c r="K461" s="16"/>
    </row>
    <row r="462" ht="14.25" customHeight="1">
      <c r="D462" s="30"/>
      <c r="E462" s="30"/>
      <c r="G462" s="16"/>
      <c r="H462" s="16"/>
      <c r="I462" s="16"/>
      <c r="J462" s="16"/>
      <c r="K462" s="16"/>
    </row>
    <row r="463" ht="14.25" customHeight="1">
      <c r="D463" s="30"/>
      <c r="E463" s="30"/>
      <c r="G463" s="16"/>
      <c r="H463" s="16"/>
      <c r="I463" s="16"/>
      <c r="J463" s="16"/>
      <c r="K463" s="16"/>
    </row>
    <row r="464" ht="14.25" customHeight="1">
      <c r="D464" s="30"/>
      <c r="E464" s="30"/>
      <c r="G464" s="16"/>
      <c r="H464" s="16"/>
      <c r="I464" s="16"/>
      <c r="J464" s="16"/>
      <c r="K464" s="16"/>
    </row>
    <row r="465" ht="14.25" customHeight="1">
      <c r="D465" s="30"/>
      <c r="E465" s="30"/>
      <c r="G465" s="16"/>
      <c r="H465" s="16"/>
      <c r="I465" s="16"/>
      <c r="J465" s="16"/>
      <c r="K465" s="16"/>
    </row>
    <row r="466" ht="14.25" customHeight="1">
      <c r="D466" s="30"/>
      <c r="E466" s="30"/>
      <c r="G466" s="16"/>
      <c r="H466" s="16"/>
      <c r="I466" s="16"/>
      <c r="J466" s="16"/>
      <c r="K466" s="16"/>
    </row>
    <row r="467" ht="14.25" customHeight="1">
      <c r="D467" s="30"/>
      <c r="E467" s="30"/>
      <c r="G467" s="16"/>
      <c r="H467" s="16"/>
      <c r="I467" s="16"/>
      <c r="J467" s="16"/>
      <c r="K467" s="16"/>
    </row>
    <row r="468" ht="14.25" customHeight="1">
      <c r="D468" s="30"/>
      <c r="E468" s="30"/>
      <c r="G468" s="16"/>
      <c r="H468" s="16"/>
      <c r="I468" s="16"/>
      <c r="J468" s="16"/>
      <c r="K468" s="16"/>
    </row>
    <row r="469" ht="14.25" customHeight="1">
      <c r="D469" s="30"/>
      <c r="E469" s="30"/>
      <c r="G469" s="16"/>
      <c r="H469" s="16"/>
      <c r="I469" s="16"/>
      <c r="J469" s="16"/>
      <c r="K469" s="16"/>
    </row>
    <row r="470" ht="14.25" customHeight="1">
      <c r="D470" s="30"/>
      <c r="E470" s="30"/>
      <c r="G470" s="16"/>
      <c r="H470" s="16"/>
      <c r="I470" s="16"/>
      <c r="J470" s="16"/>
      <c r="K470" s="16"/>
    </row>
    <row r="471" ht="14.25" customHeight="1">
      <c r="D471" s="30"/>
      <c r="E471" s="30"/>
      <c r="G471" s="16"/>
      <c r="H471" s="16"/>
      <c r="I471" s="16"/>
      <c r="J471" s="16"/>
      <c r="K471" s="16"/>
    </row>
    <row r="472" ht="14.25" customHeight="1">
      <c r="D472" s="30"/>
      <c r="E472" s="30"/>
      <c r="G472" s="16"/>
      <c r="H472" s="16"/>
      <c r="I472" s="16"/>
      <c r="J472" s="16"/>
      <c r="K472" s="16"/>
    </row>
    <row r="473" ht="14.25" customHeight="1">
      <c r="D473" s="30"/>
      <c r="E473" s="30"/>
      <c r="G473" s="16"/>
      <c r="H473" s="16"/>
      <c r="I473" s="16"/>
      <c r="J473" s="16"/>
      <c r="K473" s="16"/>
    </row>
    <row r="474" ht="14.25" customHeight="1">
      <c r="D474" s="30"/>
      <c r="E474" s="30"/>
      <c r="G474" s="16"/>
      <c r="H474" s="16"/>
      <c r="I474" s="16"/>
      <c r="J474" s="16"/>
      <c r="K474" s="16"/>
    </row>
    <row r="475" ht="14.25" customHeight="1">
      <c r="D475" s="30"/>
      <c r="E475" s="30"/>
      <c r="G475" s="16"/>
      <c r="H475" s="16"/>
      <c r="I475" s="16"/>
      <c r="J475" s="16"/>
      <c r="K475" s="16"/>
    </row>
    <row r="476" ht="14.25" customHeight="1">
      <c r="D476" s="30"/>
      <c r="E476" s="30"/>
      <c r="G476" s="16"/>
      <c r="H476" s="16"/>
      <c r="I476" s="16"/>
      <c r="J476" s="16"/>
      <c r="K476" s="16"/>
    </row>
    <row r="477" ht="14.25" customHeight="1">
      <c r="D477" s="30"/>
      <c r="E477" s="30"/>
      <c r="G477" s="16"/>
      <c r="H477" s="16"/>
      <c r="I477" s="16"/>
      <c r="J477" s="16"/>
      <c r="K477" s="16"/>
    </row>
    <row r="478" ht="14.25" customHeight="1">
      <c r="D478" s="30"/>
      <c r="E478" s="30"/>
      <c r="G478" s="16"/>
      <c r="H478" s="16"/>
      <c r="I478" s="16"/>
      <c r="J478" s="16"/>
      <c r="K478" s="16"/>
    </row>
    <row r="479" ht="14.25" customHeight="1">
      <c r="D479" s="30"/>
      <c r="E479" s="30"/>
      <c r="G479" s="16"/>
      <c r="H479" s="16"/>
      <c r="I479" s="16"/>
      <c r="J479" s="16"/>
      <c r="K479" s="16"/>
    </row>
    <row r="480" ht="14.25" customHeight="1">
      <c r="D480" s="30"/>
      <c r="E480" s="30"/>
      <c r="G480" s="16"/>
      <c r="H480" s="16"/>
      <c r="I480" s="16"/>
      <c r="J480" s="16"/>
      <c r="K480" s="16"/>
    </row>
    <row r="481" ht="14.25" customHeight="1">
      <c r="D481" s="30"/>
      <c r="E481" s="30"/>
      <c r="G481" s="16"/>
      <c r="H481" s="16"/>
      <c r="I481" s="16"/>
      <c r="J481" s="16"/>
      <c r="K481" s="16"/>
    </row>
    <row r="482" ht="14.25" customHeight="1">
      <c r="D482" s="30"/>
      <c r="E482" s="30"/>
      <c r="G482" s="16"/>
      <c r="H482" s="16"/>
      <c r="I482" s="16"/>
      <c r="J482" s="16"/>
      <c r="K482" s="16"/>
    </row>
    <row r="483" ht="14.25" customHeight="1">
      <c r="D483" s="30"/>
      <c r="E483" s="30"/>
      <c r="G483" s="16"/>
      <c r="H483" s="16"/>
      <c r="I483" s="16"/>
      <c r="J483" s="16"/>
      <c r="K483" s="16"/>
    </row>
    <row r="484" ht="14.25" customHeight="1">
      <c r="D484" s="30"/>
      <c r="E484" s="30"/>
      <c r="G484" s="16"/>
      <c r="H484" s="16"/>
      <c r="I484" s="16"/>
      <c r="J484" s="16"/>
      <c r="K484" s="16"/>
    </row>
    <row r="485" ht="14.25" customHeight="1">
      <c r="D485" s="30"/>
      <c r="E485" s="30"/>
      <c r="G485" s="16"/>
      <c r="H485" s="16"/>
      <c r="I485" s="16"/>
      <c r="J485" s="16"/>
      <c r="K485" s="16"/>
    </row>
    <row r="486" ht="14.25" customHeight="1">
      <c r="D486" s="30"/>
      <c r="E486" s="30"/>
      <c r="G486" s="16"/>
      <c r="H486" s="16"/>
      <c r="I486" s="16"/>
      <c r="J486" s="16"/>
      <c r="K486" s="16"/>
    </row>
    <row r="487" ht="14.25" customHeight="1">
      <c r="D487" s="30"/>
      <c r="E487" s="30"/>
      <c r="G487" s="16"/>
      <c r="H487" s="16"/>
      <c r="I487" s="16"/>
      <c r="J487" s="16"/>
      <c r="K487" s="16"/>
    </row>
    <row r="488" ht="14.25" customHeight="1">
      <c r="D488" s="30"/>
      <c r="E488" s="30"/>
      <c r="G488" s="16"/>
      <c r="H488" s="16"/>
      <c r="I488" s="16"/>
      <c r="J488" s="16"/>
      <c r="K488" s="16"/>
    </row>
    <row r="489" ht="14.25" customHeight="1">
      <c r="D489" s="30"/>
      <c r="E489" s="30"/>
      <c r="G489" s="16"/>
      <c r="H489" s="16"/>
      <c r="I489" s="16"/>
      <c r="J489" s="16"/>
      <c r="K489" s="16"/>
    </row>
    <row r="490" ht="14.25" customHeight="1">
      <c r="D490" s="30"/>
      <c r="E490" s="30"/>
      <c r="G490" s="16"/>
      <c r="H490" s="16"/>
      <c r="I490" s="16"/>
      <c r="J490" s="16"/>
      <c r="K490" s="16"/>
    </row>
    <row r="491" ht="14.25" customHeight="1">
      <c r="D491" s="30"/>
      <c r="E491" s="30"/>
      <c r="G491" s="16"/>
      <c r="H491" s="16"/>
      <c r="I491" s="16"/>
      <c r="J491" s="16"/>
      <c r="K491" s="16"/>
    </row>
    <row r="492" ht="14.25" customHeight="1">
      <c r="D492" s="30"/>
      <c r="E492" s="30"/>
      <c r="G492" s="16"/>
      <c r="H492" s="16"/>
      <c r="I492" s="16"/>
      <c r="J492" s="16"/>
      <c r="K492" s="16"/>
    </row>
    <row r="493" ht="14.25" customHeight="1">
      <c r="D493" s="30"/>
      <c r="E493" s="30"/>
      <c r="G493" s="16"/>
      <c r="H493" s="16"/>
      <c r="I493" s="16"/>
      <c r="J493" s="16"/>
      <c r="K493" s="16"/>
    </row>
    <row r="494" ht="14.25" customHeight="1">
      <c r="D494" s="30"/>
      <c r="E494" s="30"/>
      <c r="G494" s="16"/>
      <c r="H494" s="16"/>
      <c r="I494" s="16"/>
      <c r="J494" s="16"/>
      <c r="K494" s="16"/>
    </row>
    <row r="495" ht="14.25" customHeight="1">
      <c r="D495" s="30"/>
      <c r="E495" s="30"/>
      <c r="G495" s="16"/>
      <c r="H495" s="16"/>
      <c r="I495" s="16"/>
      <c r="J495" s="16"/>
      <c r="K495" s="16"/>
    </row>
    <row r="496" ht="14.25" customHeight="1">
      <c r="D496" s="30"/>
      <c r="E496" s="30"/>
      <c r="G496" s="16"/>
      <c r="H496" s="16"/>
      <c r="I496" s="16"/>
      <c r="J496" s="16"/>
      <c r="K496" s="16"/>
    </row>
    <row r="497" ht="14.25" customHeight="1">
      <c r="D497" s="30"/>
      <c r="E497" s="30"/>
      <c r="G497" s="16"/>
      <c r="H497" s="16"/>
      <c r="I497" s="16"/>
      <c r="J497" s="16"/>
      <c r="K497" s="16"/>
    </row>
    <row r="498" ht="14.25" customHeight="1">
      <c r="D498" s="30"/>
      <c r="E498" s="30"/>
      <c r="G498" s="16"/>
      <c r="H498" s="16"/>
      <c r="I498" s="16"/>
      <c r="J498" s="16"/>
      <c r="K498" s="16"/>
    </row>
    <row r="499" ht="14.25" customHeight="1">
      <c r="D499" s="30"/>
      <c r="E499" s="30"/>
      <c r="G499" s="16"/>
      <c r="H499" s="16"/>
      <c r="I499" s="16"/>
      <c r="J499" s="16"/>
      <c r="K499" s="16"/>
    </row>
    <row r="500" ht="14.25" customHeight="1">
      <c r="D500" s="30"/>
      <c r="E500" s="30"/>
      <c r="G500" s="16"/>
      <c r="H500" s="16"/>
      <c r="I500" s="16"/>
      <c r="J500" s="16"/>
      <c r="K500" s="16"/>
    </row>
    <row r="501" ht="14.25" customHeight="1">
      <c r="D501" s="30"/>
      <c r="E501" s="30"/>
      <c r="G501" s="16"/>
      <c r="H501" s="16"/>
      <c r="I501" s="16"/>
      <c r="J501" s="16"/>
      <c r="K501" s="16"/>
    </row>
    <row r="502" ht="14.25" customHeight="1">
      <c r="D502" s="30"/>
      <c r="E502" s="30"/>
      <c r="G502" s="16"/>
      <c r="H502" s="16"/>
      <c r="I502" s="16"/>
      <c r="J502" s="16"/>
      <c r="K502" s="16"/>
    </row>
    <row r="503" ht="14.25" customHeight="1">
      <c r="D503" s="30"/>
      <c r="E503" s="30"/>
      <c r="G503" s="16"/>
      <c r="H503" s="16"/>
      <c r="I503" s="16"/>
      <c r="J503" s="16"/>
      <c r="K503" s="16"/>
    </row>
    <row r="504" ht="14.25" customHeight="1">
      <c r="D504" s="30"/>
      <c r="E504" s="30"/>
      <c r="G504" s="16"/>
      <c r="H504" s="16"/>
      <c r="I504" s="16"/>
      <c r="J504" s="16"/>
      <c r="K504" s="16"/>
    </row>
    <row r="505" ht="14.25" customHeight="1">
      <c r="D505" s="30"/>
      <c r="E505" s="30"/>
      <c r="G505" s="16"/>
      <c r="H505" s="16"/>
      <c r="I505" s="16"/>
      <c r="J505" s="16"/>
      <c r="K505" s="16"/>
    </row>
    <row r="506" ht="14.25" customHeight="1">
      <c r="D506" s="30"/>
      <c r="E506" s="30"/>
      <c r="G506" s="16"/>
      <c r="H506" s="16"/>
      <c r="I506" s="16"/>
      <c r="J506" s="16"/>
      <c r="K506" s="16"/>
    </row>
    <row r="507" ht="14.25" customHeight="1">
      <c r="D507" s="30"/>
      <c r="E507" s="30"/>
      <c r="G507" s="16"/>
      <c r="H507" s="16"/>
      <c r="I507" s="16"/>
      <c r="J507" s="16"/>
      <c r="K507" s="16"/>
    </row>
    <row r="508" ht="14.25" customHeight="1">
      <c r="D508" s="30"/>
      <c r="E508" s="30"/>
      <c r="G508" s="16"/>
      <c r="H508" s="16"/>
      <c r="I508" s="16"/>
      <c r="J508" s="16"/>
      <c r="K508" s="16"/>
    </row>
    <row r="509" ht="14.25" customHeight="1">
      <c r="D509" s="30"/>
      <c r="E509" s="30"/>
      <c r="G509" s="16"/>
      <c r="H509" s="16"/>
      <c r="I509" s="16"/>
      <c r="J509" s="16"/>
      <c r="K509" s="16"/>
    </row>
    <row r="510" ht="14.25" customHeight="1">
      <c r="D510" s="30"/>
      <c r="E510" s="30"/>
      <c r="G510" s="16"/>
      <c r="H510" s="16"/>
      <c r="I510" s="16"/>
      <c r="J510" s="16"/>
      <c r="K510" s="16"/>
    </row>
    <row r="511" ht="14.25" customHeight="1">
      <c r="D511" s="30"/>
      <c r="E511" s="30"/>
      <c r="G511" s="16"/>
      <c r="H511" s="16"/>
      <c r="I511" s="16"/>
      <c r="J511" s="16"/>
      <c r="K511" s="16"/>
    </row>
    <row r="512" ht="14.25" customHeight="1">
      <c r="D512" s="30"/>
      <c r="E512" s="30"/>
      <c r="G512" s="16"/>
      <c r="H512" s="16"/>
      <c r="I512" s="16"/>
      <c r="J512" s="16"/>
      <c r="K512" s="16"/>
    </row>
    <row r="513" ht="14.25" customHeight="1">
      <c r="D513" s="30"/>
      <c r="E513" s="30"/>
      <c r="G513" s="16"/>
      <c r="H513" s="16"/>
      <c r="I513" s="16"/>
      <c r="J513" s="16"/>
      <c r="K513" s="16"/>
    </row>
    <row r="514" ht="14.25" customHeight="1">
      <c r="D514" s="30"/>
      <c r="E514" s="30"/>
      <c r="G514" s="16"/>
      <c r="H514" s="16"/>
      <c r="I514" s="16"/>
      <c r="J514" s="16"/>
      <c r="K514" s="16"/>
    </row>
    <row r="515" ht="14.25" customHeight="1">
      <c r="D515" s="30"/>
      <c r="E515" s="30"/>
      <c r="G515" s="16"/>
      <c r="H515" s="16"/>
      <c r="I515" s="16"/>
      <c r="J515" s="16"/>
      <c r="K515" s="16"/>
    </row>
    <row r="516" ht="14.25" customHeight="1">
      <c r="D516" s="30"/>
      <c r="E516" s="30"/>
      <c r="G516" s="16"/>
      <c r="H516" s="16"/>
      <c r="I516" s="16"/>
      <c r="J516" s="16"/>
      <c r="K516" s="16"/>
    </row>
    <row r="517" ht="14.25" customHeight="1">
      <c r="D517" s="30"/>
      <c r="E517" s="30"/>
      <c r="G517" s="16"/>
      <c r="H517" s="16"/>
      <c r="I517" s="16"/>
      <c r="J517" s="16"/>
      <c r="K517" s="16"/>
    </row>
    <row r="518" ht="14.25" customHeight="1">
      <c r="D518" s="30"/>
      <c r="E518" s="30"/>
      <c r="G518" s="16"/>
      <c r="H518" s="16"/>
      <c r="I518" s="16"/>
      <c r="J518" s="16"/>
      <c r="K518" s="16"/>
    </row>
    <row r="519" ht="14.25" customHeight="1">
      <c r="D519" s="30"/>
      <c r="E519" s="30"/>
      <c r="G519" s="16"/>
      <c r="H519" s="16"/>
      <c r="I519" s="16"/>
      <c r="J519" s="16"/>
      <c r="K519" s="16"/>
    </row>
    <row r="520" ht="14.25" customHeight="1">
      <c r="D520" s="30"/>
      <c r="E520" s="30"/>
      <c r="G520" s="16"/>
      <c r="H520" s="16"/>
      <c r="I520" s="16"/>
      <c r="J520" s="16"/>
      <c r="K520" s="16"/>
    </row>
    <row r="521" ht="14.25" customHeight="1">
      <c r="D521" s="30"/>
      <c r="E521" s="30"/>
      <c r="G521" s="16"/>
      <c r="H521" s="16"/>
      <c r="I521" s="16"/>
      <c r="J521" s="16"/>
      <c r="K521" s="16"/>
    </row>
    <row r="522" ht="14.25" customHeight="1">
      <c r="D522" s="30"/>
      <c r="E522" s="30"/>
      <c r="G522" s="16"/>
      <c r="H522" s="16"/>
      <c r="I522" s="16"/>
      <c r="J522" s="16"/>
      <c r="K522" s="16"/>
    </row>
    <row r="523" ht="14.25" customHeight="1">
      <c r="D523" s="30"/>
      <c r="E523" s="30"/>
      <c r="G523" s="16"/>
      <c r="H523" s="16"/>
      <c r="I523" s="16"/>
      <c r="J523" s="16"/>
      <c r="K523" s="16"/>
    </row>
    <row r="524" ht="14.25" customHeight="1">
      <c r="D524" s="30"/>
      <c r="E524" s="30"/>
      <c r="G524" s="16"/>
      <c r="H524" s="16"/>
      <c r="I524" s="16"/>
      <c r="J524" s="16"/>
      <c r="K524" s="16"/>
    </row>
    <row r="525" ht="14.25" customHeight="1">
      <c r="D525" s="30"/>
      <c r="E525" s="30"/>
      <c r="G525" s="16"/>
      <c r="H525" s="16"/>
      <c r="I525" s="16"/>
      <c r="J525" s="16"/>
      <c r="K525" s="16"/>
    </row>
    <row r="526" ht="14.25" customHeight="1">
      <c r="D526" s="30"/>
      <c r="E526" s="30"/>
      <c r="G526" s="16"/>
      <c r="H526" s="16"/>
      <c r="I526" s="16"/>
      <c r="J526" s="16"/>
      <c r="K526" s="16"/>
    </row>
    <row r="527" ht="14.25" customHeight="1">
      <c r="D527" s="30"/>
      <c r="E527" s="30"/>
      <c r="G527" s="16"/>
      <c r="H527" s="16"/>
      <c r="I527" s="16"/>
      <c r="J527" s="16"/>
      <c r="K527" s="16"/>
    </row>
    <row r="528" ht="14.25" customHeight="1">
      <c r="D528" s="30"/>
      <c r="E528" s="30"/>
      <c r="G528" s="16"/>
      <c r="H528" s="16"/>
      <c r="I528" s="16"/>
      <c r="J528" s="16"/>
      <c r="K528" s="16"/>
    </row>
    <row r="529" ht="14.25" customHeight="1">
      <c r="D529" s="30"/>
      <c r="E529" s="30"/>
      <c r="G529" s="16"/>
      <c r="H529" s="16"/>
      <c r="I529" s="16"/>
      <c r="J529" s="16"/>
      <c r="K529" s="16"/>
    </row>
    <row r="530" ht="14.25" customHeight="1">
      <c r="D530" s="30"/>
      <c r="E530" s="30"/>
      <c r="G530" s="16"/>
      <c r="H530" s="16"/>
      <c r="I530" s="16"/>
      <c r="J530" s="16"/>
      <c r="K530" s="16"/>
    </row>
    <row r="531" ht="14.25" customHeight="1">
      <c r="D531" s="30"/>
      <c r="E531" s="30"/>
      <c r="G531" s="16"/>
      <c r="H531" s="16"/>
      <c r="I531" s="16"/>
      <c r="J531" s="16"/>
      <c r="K531" s="16"/>
    </row>
    <row r="532" ht="14.25" customHeight="1">
      <c r="D532" s="30"/>
      <c r="E532" s="30"/>
      <c r="G532" s="16"/>
      <c r="H532" s="16"/>
      <c r="I532" s="16"/>
      <c r="J532" s="16"/>
      <c r="K532" s="16"/>
    </row>
    <row r="533" ht="14.25" customHeight="1">
      <c r="D533" s="30"/>
      <c r="E533" s="30"/>
      <c r="G533" s="16"/>
      <c r="H533" s="16"/>
      <c r="I533" s="16"/>
      <c r="J533" s="16"/>
      <c r="K533" s="16"/>
    </row>
    <row r="534" ht="14.25" customHeight="1">
      <c r="D534" s="30"/>
      <c r="E534" s="30"/>
      <c r="G534" s="16"/>
      <c r="H534" s="16"/>
      <c r="I534" s="16"/>
      <c r="J534" s="16"/>
      <c r="K534" s="16"/>
    </row>
    <row r="535" ht="14.25" customHeight="1">
      <c r="D535" s="30"/>
      <c r="E535" s="30"/>
      <c r="G535" s="16"/>
      <c r="H535" s="16"/>
      <c r="I535" s="16"/>
      <c r="J535" s="16"/>
      <c r="K535" s="16"/>
    </row>
    <row r="536" ht="14.25" customHeight="1">
      <c r="D536" s="30"/>
      <c r="E536" s="30"/>
      <c r="G536" s="16"/>
      <c r="H536" s="16"/>
      <c r="I536" s="16"/>
      <c r="J536" s="16"/>
      <c r="K536" s="16"/>
    </row>
    <row r="537" ht="14.25" customHeight="1">
      <c r="D537" s="30"/>
      <c r="E537" s="30"/>
      <c r="G537" s="16"/>
      <c r="H537" s="16"/>
      <c r="I537" s="16"/>
      <c r="J537" s="16"/>
      <c r="K537" s="16"/>
    </row>
    <row r="538" ht="14.25" customHeight="1">
      <c r="D538" s="30"/>
      <c r="E538" s="30"/>
      <c r="G538" s="16"/>
      <c r="H538" s="16"/>
      <c r="I538" s="16"/>
      <c r="J538" s="16"/>
      <c r="K538" s="16"/>
    </row>
    <row r="539" ht="14.25" customHeight="1">
      <c r="D539" s="30"/>
      <c r="E539" s="30"/>
      <c r="G539" s="16"/>
      <c r="H539" s="16"/>
      <c r="I539" s="16"/>
      <c r="J539" s="16"/>
      <c r="K539" s="16"/>
    </row>
    <row r="540" ht="14.25" customHeight="1">
      <c r="D540" s="30"/>
      <c r="E540" s="30"/>
      <c r="G540" s="16"/>
      <c r="H540" s="16"/>
      <c r="I540" s="16"/>
      <c r="J540" s="16"/>
      <c r="K540" s="16"/>
    </row>
    <row r="541" ht="14.25" customHeight="1">
      <c r="D541" s="30"/>
      <c r="E541" s="30"/>
      <c r="G541" s="16"/>
      <c r="H541" s="16"/>
      <c r="I541" s="16"/>
      <c r="J541" s="16"/>
      <c r="K541" s="16"/>
    </row>
    <row r="542" ht="14.25" customHeight="1">
      <c r="D542" s="30"/>
      <c r="E542" s="30"/>
      <c r="G542" s="16"/>
      <c r="H542" s="16"/>
      <c r="I542" s="16"/>
      <c r="J542" s="16"/>
      <c r="K542" s="16"/>
    </row>
    <row r="543" ht="14.25" customHeight="1">
      <c r="D543" s="30"/>
      <c r="E543" s="30"/>
      <c r="G543" s="16"/>
      <c r="H543" s="16"/>
      <c r="I543" s="16"/>
      <c r="J543" s="16"/>
      <c r="K543" s="16"/>
    </row>
    <row r="544" ht="14.25" customHeight="1">
      <c r="D544" s="30"/>
      <c r="E544" s="30"/>
      <c r="G544" s="16"/>
      <c r="H544" s="16"/>
      <c r="I544" s="16"/>
      <c r="J544" s="16"/>
      <c r="K544" s="16"/>
    </row>
    <row r="545" ht="14.25" customHeight="1">
      <c r="D545" s="30"/>
      <c r="E545" s="30"/>
      <c r="G545" s="16"/>
      <c r="H545" s="16"/>
      <c r="I545" s="16"/>
      <c r="J545" s="16"/>
      <c r="K545" s="16"/>
    </row>
    <row r="546" ht="14.25" customHeight="1">
      <c r="D546" s="30"/>
      <c r="E546" s="30"/>
      <c r="G546" s="16"/>
      <c r="H546" s="16"/>
      <c r="I546" s="16"/>
      <c r="J546" s="16"/>
      <c r="K546" s="16"/>
    </row>
    <row r="547" ht="14.25" customHeight="1">
      <c r="D547" s="30"/>
      <c r="E547" s="30"/>
      <c r="G547" s="16"/>
      <c r="H547" s="16"/>
      <c r="I547" s="16"/>
      <c r="J547" s="16"/>
      <c r="K547" s="16"/>
    </row>
    <row r="548" ht="14.25" customHeight="1">
      <c r="D548" s="30"/>
      <c r="E548" s="30"/>
      <c r="G548" s="16"/>
      <c r="H548" s="16"/>
      <c r="I548" s="16"/>
      <c r="J548" s="16"/>
      <c r="K548" s="16"/>
    </row>
    <row r="549" ht="14.25" customHeight="1">
      <c r="D549" s="30"/>
      <c r="E549" s="30"/>
      <c r="G549" s="16"/>
      <c r="H549" s="16"/>
      <c r="I549" s="16"/>
      <c r="J549" s="16"/>
      <c r="K549" s="16"/>
    </row>
    <row r="550" ht="14.25" customHeight="1">
      <c r="D550" s="30"/>
      <c r="E550" s="30"/>
      <c r="G550" s="16"/>
      <c r="H550" s="16"/>
      <c r="I550" s="16"/>
      <c r="J550" s="16"/>
      <c r="K550" s="16"/>
    </row>
    <row r="551" ht="14.25" customHeight="1">
      <c r="D551" s="30"/>
      <c r="E551" s="30"/>
      <c r="G551" s="16"/>
      <c r="H551" s="16"/>
      <c r="I551" s="16"/>
      <c r="J551" s="16"/>
      <c r="K551" s="16"/>
    </row>
    <row r="552" ht="14.25" customHeight="1">
      <c r="D552" s="30"/>
      <c r="E552" s="30"/>
      <c r="G552" s="16"/>
      <c r="H552" s="16"/>
      <c r="I552" s="16"/>
      <c r="J552" s="16"/>
      <c r="K552" s="16"/>
    </row>
    <row r="553" ht="14.25" customHeight="1">
      <c r="D553" s="30"/>
      <c r="E553" s="30"/>
      <c r="G553" s="16"/>
      <c r="H553" s="16"/>
      <c r="I553" s="16"/>
      <c r="J553" s="16"/>
      <c r="K553" s="16"/>
    </row>
    <row r="554" ht="14.25" customHeight="1">
      <c r="D554" s="30"/>
      <c r="E554" s="30"/>
      <c r="G554" s="16"/>
      <c r="H554" s="16"/>
      <c r="I554" s="16"/>
      <c r="J554" s="16"/>
      <c r="K554" s="16"/>
    </row>
    <row r="555" ht="14.25" customHeight="1">
      <c r="D555" s="30"/>
      <c r="E555" s="30"/>
      <c r="G555" s="16"/>
      <c r="H555" s="16"/>
      <c r="I555" s="16"/>
      <c r="J555" s="16"/>
      <c r="K555" s="16"/>
    </row>
    <row r="556" ht="14.25" customHeight="1">
      <c r="D556" s="30"/>
      <c r="E556" s="30"/>
      <c r="G556" s="16"/>
      <c r="H556" s="16"/>
      <c r="I556" s="16"/>
      <c r="J556" s="16"/>
      <c r="K556" s="16"/>
    </row>
    <row r="557" ht="14.25" customHeight="1">
      <c r="D557" s="30"/>
      <c r="E557" s="30"/>
      <c r="G557" s="16"/>
      <c r="H557" s="16"/>
      <c r="I557" s="16"/>
      <c r="J557" s="16"/>
      <c r="K557" s="16"/>
    </row>
    <row r="558" ht="14.25" customHeight="1">
      <c r="D558" s="30"/>
      <c r="E558" s="30"/>
      <c r="G558" s="16"/>
      <c r="H558" s="16"/>
      <c r="I558" s="16"/>
      <c r="J558" s="16"/>
      <c r="K558" s="16"/>
    </row>
    <row r="559" ht="14.25" customHeight="1">
      <c r="D559" s="30"/>
      <c r="E559" s="30"/>
      <c r="G559" s="16"/>
      <c r="H559" s="16"/>
      <c r="I559" s="16"/>
      <c r="J559" s="16"/>
      <c r="K559" s="16"/>
    </row>
    <row r="560" ht="14.25" customHeight="1">
      <c r="D560" s="30"/>
      <c r="E560" s="30"/>
      <c r="G560" s="16"/>
      <c r="H560" s="16"/>
      <c r="I560" s="16"/>
      <c r="J560" s="16"/>
      <c r="K560" s="16"/>
    </row>
    <row r="561" ht="14.25" customHeight="1">
      <c r="D561" s="30"/>
      <c r="E561" s="30"/>
      <c r="G561" s="16"/>
      <c r="H561" s="16"/>
      <c r="I561" s="16"/>
      <c r="J561" s="16"/>
      <c r="K561" s="16"/>
    </row>
    <row r="562" ht="14.25" customHeight="1">
      <c r="D562" s="30"/>
      <c r="E562" s="30"/>
      <c r="G562" s="16"/>
      <c r="H562" s="16"/>
      <c r="I562" s="16"/>
      <c r="J562" s="16"/>
      <c r="K562" s="16"/>
    </row>
    <row r="563" ht="14.25" customHeight="1">
      <c r="D563" s="30"/>
      <c r="E563" s="30"/>
      <c r="G563" s="16"/>
      <c r="H563" s="16"/>
      <c r="I563" s="16"/>
      <c r="J563" s="16"/>
      <c r="K563" s="16"/>
    </row>
    <row r="564" ht="14.25" customHeight="1">
      <c r="D564" s="30"/>
      <c r="E564" s="30"/>
      <c r="G564" s="16"/>
      <c r="H564" s="16"/>
      <c r="I564" s="16"/>
      <c r="J564" s="16"/>
      <c r="K564" s="16"/>
    </row>
    <row r="565" ht="14.25" customHeight="1">
      <c r="D565" s="30"/>
      <c r="E565" s="30"/>
      <c r="G565" s="16"/>
      <c r="H565" s="16"/>
      <c r="I565" s="16"/>
      <c r="J565" s="16"/>
      <c r="K565" s="16"/>
    </row>
    <row r="566" ht="14.25" customHeight="1">
      <c r="D566" s="30"/>
      <c r="E566" s="30"/>
      <c r="G566" s="16"/>
      <c r="H566" s="16"/>
      <c r="I566" s="16"/>
      <c r="J566" s="16"/>
      <c r="K566" s="16"/>
    </row>
    <row r="567" ht="14.25" customHeight="1">
      <c r="D567" s="30"/>
      <c r="E567" s="30"/>
      <c r="G567" s="16"/>
      <c r="H567" s="16"/>
      <c r="I567" s="16"/>
      <c r="J567" s="16"/>
      <c r="K567" s="16"/>
    </row>
    <row r="568" ht="14.25" customHeight="1">
      <c r="D568" s="30"/>
      <c r="E568" s="30"/>
      <c r="G568" s="16"/>
      <c r="H568" s="16"/>
      <c r="I568" s="16"/>
      <c r="J568" s="16"/>
      <c r="K568" s="16"/>
    </row>
    <row r="569" ht="14.25" customHeight="1">
      <c r="D569" s="30"/>
      <c r="E569" s="30"/>
      <c r="G569" s="16"/>
      <c r="H569" s="16"/>
      <c r="I569" s="16"/>
      <c r="J569" s="16"/>
      <c r="K569" s="16"/>
    </row>
    <row r="570" ht="14.25" customHeight="1">
      <c r="D570" s="30"/>
      <c r="E570" s="30"/>
      <c r="G570" s="16"/>
      <c r="H570" s="16"/>
      <c r="I570" s="16"/>
      <c r="J570" s="16"/>
      <c r="K570" s="16"/>
    </row>
    <row r="571" ht="14.25" customHeight="1">
      <c r="D571" s="30"/>
      <c r="E571" s="30"/>
      <c r="G571" s="16"/>
      <c r="H571" s="16"/>
      <c r="I571" s="16"/>
      <c r="J571" s="16"/>
      <c r="K571" s="16"/>
    </row>
    <row r="572" ht="14.25" customHeight="1">
      <c r="D572" s="30"/>
      <c r="E572" s="30"/>
      <c r="G572" s="16"/>
      <c r="H572" s="16"/>
      <c r="I572" s="16"/>
      <c r="J572" s="16"/>
      <c r="K572" s="16"/>
    </row>
    <row r="573" ht="14.25" customHeight="1">
      <c r="D573" s="30"/>
      <c r="E573" s="30"/>
      <c r="G573" s="16"/>
      <c r="H573" s="16"/>
      <c r="I573" s="16"/>
      <c r="J573" s="16"/>
      <c r="K573" s="16"/>
    </row>
    <row r="574" ht="14.25" customHeight="1">
      <c r="D574" s="30"/>
      <c r="E574" s="30"/>
      <c r="G574" s="16"/>
      <c r="H574" s="16"/>
      <c r="I574" s="16"/>
      <c r="J574" s="16"/>
      <c r="K574" s="16"/>
    </row>
    <row r="575" ht="14.25" customHeight="1">
      <c r="D575" s="30"/>
      <c r="E575" s="30"/>
      <c r="G575" s="16"/>
      <c r="H575" s="16"/>
      <c r="I575" s="16"/>
      <c r="J575" s="16"/>
      <c r="K575" s="16"/>
    </row>
    <row r="576" ht="14.25" customHeight="1">
      <c r="D576" s="30"/>
      <c r="E576" s="30"/>
      <c r="G576" s="16"/>
      <c r="H576" s="16"/>
      <c r="I576" s="16"/>
      <c r="J576" s="16"/>
      <c r="K576" s="16"/>
    </row>
    <row r="577" ht="14.25" customHeight="1">
      <c r="D577" s="30"/>
      <c r="E577" s="30"/>
      <c r="G577" s="16"/>
      <c r="H577" s="16"/>
      <c r="I577" s="16"/>
      <c r="J577" s="16"/>
      <c r="K577" s="16"/>
    </row>
    <row r="578" ht="14.25" customHeight="1">
      <c r="D578" s="30"/>
      <c r="E578" s="30"/>
      <c r="G578" s="16"/>
      <c r="H578" s="16"/>
      <c r="I578" s="16"/>
      <c r="J578" s="16"/>
      <c r="K578" s="16"/>
    </row>
    <row r="579" ht="14.25" customHeight="1">
      <c r="D579" s="30"/>
      <c r="E579" s="30"/>
      <c r="G579" s="16"/>
      <c r="H579" s="16"/>
      <c r="I579" s="16"/>
      <c r="J579" s="16"/>
      <c r="K579" s="16"/>
    </row>
    <row r="580" ht="14.25" customHeight="1">
      <c r="D580" s="30"/>
      <c r="E580" s="30"/>
      <c r="G580" s="16"/>
      <c r="H580" s="16"/>
      <c r="I580" s="16"/>
      <c r="J580" s="16"/>
      <c r="K580" s="16"/>
    </row>
    <row r="581" ht="14.25" customHeight="1">
      <c r="D581" s="30"/>
      <c r="E581" s="30"/>
      <c r="G581" s="16"/>
      <c r="H581" s="16"/>
      <c r="I581" s="16"/>
      <c r="J581" s="16"/>
      <c r="K581" s="16"/>
    </row>
    <row r="582" ht="14.25" customHeight="1">
      <c r="D582" s="30"/>
      <c r="E582" s="30"/>
      <c r="G582" s="16"/>
      <c r="H582" s="16"/>
      <c r="I582" s="16"/>
      <c r="J582" s="16"/>
      <c r="K582" s="16"/>
    </row>
    <row r="583" ht="14.25" customHeight="1">
      <c r="D583" s="30"/>
      <c r="E583" s="30"/>
      <c r="G583" s="16"/>
      <c r="H583" s="16"/>
      <c r="I583" s="16"/>
      <c r="J583" s="16"/>
      <c r="K583" s="16"/>
    </row>
    <row r="584" ht="14.25" customHeight="1">
      <c r="D584" s="30"/>
      <c r="E584" s="30"/>
      <c r="G584" s="16"/>
      <c r="H584" s="16"/>
      <c r="I584" s="16"/>
      <c r="J584" s="16"/>
      <c r="K584" s="16"/>
    </row>
    <row r="585" ht="14.25" customHeight="1">
      <c r="D585" s="30"/>
      <c r="E585" s="30"/>
      <c r="G585" s="16"/>
      <c r="H585" s="16"/>
      <c r="I585" s="16"/>
      <c r="J585" s="16"/>
      <c r="K585" s="16"/>
    </row>
    <row r="586" ht="14.25" customHeight="1">
      <c r="D586" s="30"/>
      <c r="E586" s="30"/>
      <c r="G586" s="16"/>
      <c r="H586" s="16"/>
      <c r="I586" s="16"/>
      <c r="J586" s="16"/>
      <c r="K586" s="16"/>
    </row>
    <row r="587" ht="14.25" customHeight="1">
      <c r="D587" s="30"/>
      <c r="E587" s="30"/>
      <c r="G587" s="16"/>
      <c r="H587" s="16"/>
      <c r="I587" s="16"/>
      <c r="J587" s="16"/>
      <c r="K587" s="16"/>
    </row>
    <row r="588" ht="14.25" customHeight="1">
      <c r="D588" s="30"/>
      <c r="E588" s="30"/>
      <c r="G588" s="16"/>
      <c r="H588" s="16"/>
      <c r="I588" s="16"/>
      <c r="J588" s="16"/>
      <c r="K588" s="16"/>
    </row>
    <row r="589" ht="14.25" customHeight="1">
      <c r="D589" s="30"/>
      <c r="E589" s="30"/>
      <c r="G589" s="16"/>
      <c r="H589" s="16"/>
      <c r="I589" s="16"/>
      <c r="J589" s="16"/>
      <c r="K589" s="16"/>
    </row>
    <row r="590" ht="14.25" customHeight="1">
      <c r="D590" s="30"/>
      <c r="E590" s="30"/>
      <c r="G590" s="16"/>
      <c r="H590" s="16"/>
      <c r="I590" s="16"/>
      <c r="J590" s="16"/>
      <c r="K590" s="16"/>
    </row>
    <row r="591" ht="14.25" customHeight="1">
      <c r="D591" s="30"/>
      <c r="E591" s="30"/>
      <c r="G591" s="16"/>
      <c r="H591" s="16"/>
      <c r="I591" s="16"/>
      <c r="J591" s="16"/>
      <c r="K591" s="16"/>
    </row>
    <row r="592" ht="14.25" customHeight="1">
      <c r="D592" s="30"/>
      <c r="E592" s="30"/>
      <c r="G592" s="16"/>
      <c r="H592" s="16"/>
      <c r="I592" s="16"/>
      <c r="J592" s="16"/>
      <c r="K592" s="16"/>
    </row>
    <row r="593" ht="14.25" customHeight="1">
      <c r="D593" s="30"/>
      <c r="E593" s="30"/>
      <c r="G593" s="16"/>
      <c r="H593" s="16"/>
      <c r="I593" s="16"/>
      <c r="J593" s="16"/>
      <c r="K593" s="16"/>
    </row>
    <row r="594" ht="14.25" customHeight="1">
      <c r="D594" s="30"/>
      <c r="E594" s="30"/>
      <c r="G594" s="16"/>
      <c r="H594" s="16"/>
      <c r="I594" s="16"/>
      <c r="J594" s="16"/>
      <c r="K594" s="16"/>
    </row>
    <row r="595" ht="14.25" customHeight="1">
      <c r="D595" s="30"/>
      <c r="E595" s="30"/>
      <c r="G595" s="16"/>
      <c r="H595" s="16"/>
      <c r="I595" s="16"/>
      <c r="J595" s="16"/>
      <c r="K595" s="16"/>
    </row>
    <row r="596" ht="14.25" customHeight="1">
      <c r="D596" s="30"/>
      <c r="E596" s="30"/>
      <c r="G596" s="16"/>
      <c r="H596" s="16"/>
      <c r="I596" s="16"/>
      <c r="J596" s="16"/>
      <c r="K596" s="16"/>
    </row>
    <row r="597" ht="14.25" customHeight="1">
      <c r="D597" s="30"/>
      <c r="E597" s="30"/>
      <c r="G597" s="16"/>
      <c r="H597" s="16"/>
      <c r="I597" s="16"/>
      <c r="J597" s="16"/>
      <c r="K597" s="16"/>
    </row>
    <row r="598" ht="14.25" customHeight="1">
      <c r="D598" s="30"/>
      <c r="E598" s="30"/>
      <c r="G598" s="16"/>
      <c r="H598" s="16"/>
      <c r="I598" s="16"/>
      <c r="J598" s="16"/>
      <c r="K598" s="16"/>
    </row>
    <row r="599" ht="14.25" customHeight="1">
      <c r="D599" s="30"/>
      <c r="E599" s="30"/>
      <c r="G599" s="16"/>
      <c r="H599" s="16"/>
      <c r="I599" s="16"/>
      <c r="J599" s="16"/>
      <c r="K599" s="16"/>
    </row>
    <row r="600" ht="14.25" customHeight="1">
      <c r="D600" s="30"/>
      <c r="E600" s="30"/>
      <c r="G600" s="16"/>
      <c r="H600" s="16"/>
      <c r="I600" s="16"/>
      <c r="J600" s="16"/>
      <c r="K600" s="16"/>
    </row>
    <row r="601" ht="14.25" customHeight="1">
      <c r="D601" s="30"/>
      <c r="E601" s="30"/>
      <c r="G601" s="16"/>
      <c r="H601" s="16"/>
      <c r="I601" s="16"/>
      <c r="J601" s="16"/>
      <c r="K601" s="16"/>
    </row>
    <row r="602" ht="14.25" customHeight="1">
      <c r="D602" s="30"/>
      <c r="E602" s="30"/>
      <c r="G602" s="16"/>
      <c r="H602" s="16"/>
      <c r="I602" s="16"/>
      <c r="J602" s="16"/>
      <c r="K602" s="16"/>
    </row>
    <row r="603" ht="14.25" customHeight="1">
      <c r="D603" s="30"/>
      <c r="E603" s="30"/>
      <c r="G603" s="16"/>
      <c r="H603" s="16"/>
      <c r="I603" s="16"/>
      <c r="J603" s="16"/>
      <c r="K603" s="16"/>
    </row>
    <row r="604" ht="14.25" customHeight="1">
      <c r="D604" s="30"/>
      <c r="E604" s="30"/>
      <c r="G604" s="16"/>
      <c r="H604" s="16"/>
      <c r="I604" s="16"/>
      <c r="J604" s="16"/>
      <c r="K604" s="16"/>
    </row>
    <row r="605" ht="14.25" customHeight="1">
      <c r="D605" s="30"/>
      <c r="E605" s="30"/>
      <c r="G605" s="16"/>
      <c r="H605" s="16"/>
      <c r="I605" s="16"/>
      <c r="J605" s="16"/>
      <c r="K605" s="16"/>
    </row>
    <row r="606" ht="14.25" customHeight="1">
      <c r="D606" s="30"/>
      <c r="E606" s="30"/>
      <c r="G606" s="16"/>
      <c r="H606" s="16"/>
      <c r="I606" s="16"/>
      <c r="J606" s="16"/>
      <c r="K606" s="16"/>
    </row>
    <row r="607" ht="14.25" customHeight="1">
      <c r="D607" s="30"/>
      <c r="E607" s="30"/>
      <c r="G607" s="16"/>
      <c r="H607" s="16"/>
      <c r="I607" s="16"/>
      <c r="J607" s="16"/>
      <c r="K607" s="16"/>
    </row>
    <row r="608" ht="14.25" customHeight="1">
      <c r="D608" s="30"/>
      <c r="E608" s="30"/>
      <c r="G608" s="16"/>
      <c r="H608" s="16"/>
      <c r="I608" s="16"/>
      <c r="J608" s="16"/>
      <c r="K608" s="16"/>
    </row>
    <row r="609" ht="14.25" customHeight="1">
      <c r="D609" s="30"/>
      <c r="E609" s="30"/>
      <c r="G609" s="16"/>
      <c r="H609" s="16"/>
      <c r="I609" s="16"/>
      <c r="J609" s="16"/>
      <c r="K609" s="16"/>
    </row>
    <row r="610" ht="14.25" customHeight="1">
      <c r="D610" s="30"/>
      <c r="E610" s="30"/>
      <c r="G610" s="16"/>
      <c r="H610" s="16"/>
      <c r="I610" s="16"/>
      <c r="J610" s="16"/>
      <c r="K610" s="16"/>
    </row>
    <row r="611" ht="14.25" customHeight="1">
      <c r="D611" s="30"/>
      <c r="E611" s="30"/>
      <c r="G611" s="16"/>
      <c r="H611" s="16"/>
      <c r="I611" s="16"/>
      <c r="J611" s="16"/>
      <c r="K611" s="16"/>
    </row>
    <row r="612" ht="14.25" customHeight="1">
      <c r="D612" s="30"/>
      <c r="E612" s="30"/>
      <c r="G612" s="16"/>
      <c r="H612" s="16"/>
      <c r="I612" s="16"/>
      <c r="J612" s="16"/>
      <c r="K612" s="16"/>
    </row>
    <row r="613" ht="14.25" customHeight="1">
      <c r="D613" s="30"/>
      <c r="E613" s="30"/>
      <c r="G613" s="16"/>
      <c r="H613" s="16"/>
      <c r="I613" s="16"/>
      <c r="J613" s="16"/>
      <c r="K613" s="16"/>
    </row>
    <row r="614" ht="14.25" customHeight="1">
      <c r="D614" s="30"/>
      <c r="E614" s="30"/>
      <c r="G614" s="16"/>
      <c r="H614" s="16"/>
      <c r="I614" s="16"/>
      <c r="J614" s="16"/>
      <c r="K614" s="16"/>
    </row>
    <row r="615" ht="14.25" customHeight="1">
      <c r="D615" s="30"/>
      <c r="E615" s="30"/>
      <c r="G615" s="16"/>
      <c r="H615" s="16"/>
      <c r="I615" s="16"/>
      <c r="J615" s="16"/>
      <c r="K615" s="16"/>
    </row>
    <row r="616" ht="14.25" customHeight="1">
      <c r="D616" s="30"/>
      <c r="E616" s="30"/>
      <c r="G616" s="16"/>
      <c r="H616" s="16"/>
      <c r="I616" s="16"/>
      <c r="J616" s="16"/>
      <c r="K616" s="16"/>
    </row>
    <row r="617" ht="14.25" customHeight="1">
      <c r="D617" s="30"/>
      <c r="E617" s="30"/>
      <c r="G617" s="16"/>
      <c r="H617" s="16"/>
      <c r="I617" s="16"/>
      <c r="J617" s="16"/>
      <c r="K617" s="16"/>
    </row>
    <row r="618" ht="14.25" customHeight="1">
      <c r="D618" s="30"/>
      <c r="E618" s="30"/>
      <c r="G618" s="16"/>
      <c r="H618" s="16"/>
      <c r="I618" s="16"/>
      <c r="J618" s="16"/>
      <c r="K618" s="16"/>
    </row>
    <row r="619" ht="14.25" customHeight="1">
      <c r="D619" s="30"/>
      <c r="E619" s="30"/>
      <c r="G619" s="16"/>
      <c r="H619" s="16"/>
      <c r="I619" s="16"/>
      <c r="J619" s="16"/>
      <c r="K619" s="16"/>
    </row>
    <row r="620" ht="14.25" customHeight="1">
      <c r="D620" s="30"/>
      <c r="E620" s="30"/>
      <c r="G620" s="16"/>
      <c r="H620" s="16"/>
      <c r="I620" s="16"/>
      <c r="J620" s="16"/>
      <c r="K620" s="16"/>
    </row>
    <row r="621" ht="14.25" customHeight="1">
      <c r="D621" s="30"/>
      <c r="E621" s="30"/>
      <c r="G621" s="16"/>
      <c r="H621" s="16"/>
      <c r="I621" s="16"/>
      <c r="J621" s="16"/>
      <c r="K621" s="16"/>
    </row>
    <row r="622" ht="14.25" customHeight="1">
      <c r="D622" s="30"/>
      <c r="E622" s="30"/>
      <c r="G622" s="16"/>
      <c r="H622" s="16"/>
      <c r="I622" s="16"/>
      <c r="J622" s="16"/>
      <c r="K622" s="16"/>
    </row>
    <row r="623" ht="14.25" customHeight="1">
      <c r="D623" s="30"/>
      <c r="E623" s="30"/>
      <c r="G623" s="16"/>
      <c r="H623" s="16"/>
      <c r="I623" s="16"/>
      <c r="J623" s="16"/>
      <c r="K623" s="16"/>
    </row>
    <row r="624" ht="14.25" customHeight="1">
      <c r="D624" s="30"/>
      <c r="E624" s="30"/>
      <c r="G624" s="16"/>
      <c r="H624" s="16"/>
      <c r="I624" s="16"/>
      <c r="J624" s="16"/>
      <c r="K624" s="16"/>
    </row>
    <row r="625" ht="14.25" customHeight="1">
      <c r="D625" s="30"/>
      <c r="E625" s="30"/>
      <c r="G625" s="16"/>
      <c r="H625" s="16"/>
      <c r="I625" s="16"/>
      <c r="J625" s="16"/>
      <c r="K625" s="16"/>
    </row>
    <row r="626" ht="14.25" customHeight="1">
      <c r="D626" s="30"/>
      <c r="E626" s="30"/>
      <c r="G626" s="16"/>
      <c r="H626" s="16"/>
      <c r="I626" s="16"/>
      <c r="J626" s="16"/>
      <c r="K626" s="16"/>
    </row>
    <row r="627" ht="14.25" customHeight="1">
      <c r="D627" s="30"/>
      <c r="E627" s="30"/>
      <c r="G627" s="16"/>
      <c r="H627" s="16"/>
      <c r="I627" s="16"/>
      <c r="J627" s="16"/>
      <c r="K627" s="16"/>
    </row>
    <row r="628" ht="14.25" customHeight="1">
      <c r="D628" s="30"/>
      <c r="E628" s="30"/>
      <c r="G628" s="16"/>
      <c r="H628" s="16"/>
      <c r="I628" s="16"/>
      <c r="J628" s="16"/>
      <c r="K628" s="16"/>
    </row>
    <row r="629" ht="14.25" customHeight="1">
      <c r="D629" s="30"/>
      <c r="E629" s="30"/>
      <c r="G629" s="16"/>
      <c r="H629" s="16"/>
      <c r="I629" s="16"/>
      <c r="J629" s="16"/>
      <c r="K629" s="16"/>
    </row>
    <row r="630" ht="14.25" customHeight="1">
      <c r="D630" s="30"/>
      <c r="E630" s="30"/>
      <c r="G630" s="16"/>
      <c r="H630" s="16"/>
      <c r="I630" s="16"/>
      <c r="J630" s="16"/>
      <c r="K630" s="16"/>
    </row>
    <row r="631" ht="14.25" customHeight="1">
      <c r="D631" s="30"/>
      <c r="E631" s="30"/>
      <c r="G631" s="16"/>
      <c r="H631" s="16"/>
      <c r="I631" s="16"/>
      <c r="J631" s="16"/>
      <c r="K631" s="16"/>
    </row>
    <row r="632" ht="14.25" customHeight="1">
      <c r="D632" s="30"/>
      <c r="E632" s="30"/>
      <c r="G632" s="16"/>
      <c r="H632" s="16"/>
      <c r="I632" s="16"/>
      <c r="J632" s="16"/>
      <c r="K632" s="16"/>
    </row>
    <row r="633" ht="14.25" customHeight="1">
      <c r="D633" s="30"/>
      <c r="E633" s="30"/>
      <c r="G633" s="16"/>
      <c r="H633" s="16"/>
      <c r="I633" s="16"/>
      <c r="J633" s="16"/>
      <c r="K633" s="16"/>
    </row>
    <row r="634" ht="14.25" customHeight="1">
      <c r="D634" s="30"/>
      <c r="E634" s="30"/>
      <c r="G634" s="16"/>
      <c r="H634" s="16"/>
      <c r="I634" s="16"/>
      <c r="J634" s="16"/>
      <c r="K634" s="16"/>
    </row>
    <row r="635" ht="14.25" customHeight="1">
      <c r="D635" s="30"/>
      <c r="E635" s="30"/>
      <c r="G635" s="16"/>
      <c r="H635" s="16"/>
      <c r="I635" s="16"/>
      <c r="J635" s="16"/>
      <c r="K635" s="16"/>
    </row>
    <row r="636" ht="14.25" customHeight="1">
      <c r="D636" s="30"/>
      <c r="E636" s="30"/>
      <c r="G636" s="16"/>
      <c r="H636" s="16"/>
      <c r="I636" s="16"/>
      <c r="J636" s="16"/>
      <c r="K636" s="16"/>
    </row>
    <row r="637" ht="14.25" customHeight="1">
      <c r="D637" s="30"/>
      <c r="E637" s="30"/>
      <c r="G637" s="16"/>
      <c r="H637" s="16"/>
      <c r="I637" s="16"/>
      <c r="J637" s="16"/>
      <c r="K637" s="16"/>
    </row>
    <row r="638" ht="14.25" customHeight="1">
      <c r="D638" s="30"/>
      <c r="E638" s="30"/>
      <c r="G638" s="16"/>
      <c r="H638" s="16"/>
      <c r="I638" s="16"/>
      <c r="J638" s="16"/>
      <c r="K638" s="16"/>
    </row>
    <row r="639" ht="14.25" customHeight="1">
      <c r="D639" s="30"/>
      <c r="E639" s="30"/>
      <c r="G639" s="16"/>
      <c r="H639" s="16"/>
      <c r="I639" s="16"/>
      <c r="J639" s="16"/>
      <c r="K639" s="16"/>
    </row>
    <row r="640" ht="14.25" customHeight="1">
      <c r="D640" s="30"/>
      <c r="E640" s="30"/>
      <c r="G640" s="16"/>
      <c r="H640" s="16"/>
      <c r="I640" s="16"/>
      <c r="J640" s="16"/>
      <c r="K640" s="16"/>
    </row>
    <row r="641" ht="14.25" customHeight="1">
      <c r="D641" s="30"/>
      <c r="E641" s="30"/>
      <c r="G641" s="16"/>
      <c r="H641" s="16"/>
      <c r="I641" s="16"/>
      <c r="J641" s="16"/>
      <c r="K641" s="16"/>
    </row>
    <row r="642" ht="14.25" customHeight="1">
      <c r="D642" s="30"/>
      <c r="E642" s="30"/>
      <c r="G642" s="16"/>
      <c r="H642" s="16"/>
      <c r="I642" s="16"/>
      <c r="J642" s="16"/>
      <c r="K642" s="16"/>
    </row>
    <row r="643" ht="14.25" customHeight="1">
      <c r="D643" s="30"/>
      <c r="E643" s="30"/>
      <c r="G643" s="16"/>
      <c r="H643" s="16"/>
      <c r="I643" s="16"/>
      <c r="J643" s="16"/>
      <c r="K643" s="16"/>
    </row>
    <row r="644" ht="14.25" customHeight="1">
      <c r="D644" s="30"/>
      <c r="E644" s="30"/>
      <c r="G644" s="16"/>
      <c r="H644" s="16"/>
      <c r="I644" s="16"/>
      <c r="J644" s="16"/>
      <c r="K644" s="16"/>
    </row>
    <row r="645" ht="14.25" customHeight="1">
      <c r="D645" s="30"/>
      <c r="E645" s="30"/>
      <c r="G645" s="16"/>
      <c r="H645" s="16"/>
      <c r="I645" s="16"/>
      <c r="J645" s="16"/>
      <c r="K645" s="16"/>
    </row>
    <row r="646" ht="14.25" customHeight="1">
      <c r="D646" s="30"/>
      <c r="E646" s="30"/>
      <c r="G646" s="16"/>
      <c r="H646" s="16"/>
      <c r="I646" s="16"/>
      <c r="J646" s="16"/>
      <c r="K646" s="16"/>
    </row>
    <row r="647" ht="14.25" customHeight="1">
      <c r="D647" s="30"/>
      <c r="E647" s="30"/>
      <c r="G647" s="16"/>
      <c r="H647" s="16"/>
      <c r="I647" s="16"/>
      <c r="J647" s="16"/>
      <c r="K647" s="16"/>
    </row>
    <row r="648" ht="14.25" customHeight="1">
      <c r="D648" s="30"/>
      <c r="E648" s="30"/>
      <c r="G648" s="16"/>
      <c r="H648" s="16"/>
      <c r="I648" s="16"/>
      <c r="J648" s="16"/>
      <c r="K648" s="16"/>
    </row>
    <row r="649" ht="14.25" customHeight="1">
      <c r="D649" s="30"/>
      <c r="E649" s="30"/>
      <c r="G649" s="16"/>
      <c r="H649" s="16"/>
      <c r="I649" s="16"/>
      <c r="J649" s="16"/>
      <c r="K649" s="16"/>
    </row>
    <row r="650" ht="14.25" customHeight="1">
      <c r="D650" s="30"/>
      <c r="E650" s="30"/>
      <c r="G650" s="16"/>
      <c r="H650" s="16"/>
      <c r="I650" s="16"/>
      <c r="J650" s="16"/>
      <c r="K650" s="16"/>
    </row>
    <row r="651" ht="14.25" customHeight="1">
      <c r="D651" s="30"/>
      <c r="E651" s="30"/>
      <c r="G651" s="16"/>
      <c r="H651" s="16"/>
      <c r="I651" s="16"/>
      <c r="J651" s="16"/>
      <c r="K651" s="16"/>
    </row>
    <row r="652" ht="14.25" customHeight="1">
      <c r="D652" s="30"/>
      <c r="E652" s="30"/>
      <c r="G652" s="16"/>
      <c r="H652" s="16"/>
      <c r="I652" s="16"/>
      <c r="J652" s="16"/>
      <c r="K652" s="16"/>
    </row>
    <row r="653" ht="14.25" customHeight="1">
      <c r="D653" s="30"/>
      <c r="E653" s="30"/>
      <c r="G653" s="16"/>
      <c r="H653" s="16"/>
      <c r="I653" s="16"/>
      <c r="J653" s="16"/>
      <c r="K653" s="16"/>
    </row>
    <row r="654" ht="14.25" customHeight="1">
      <c r="D654" s="30"/>
      <c r="E654" s="30"/>
      <c r="G654" s="16"/>
      <c r="H654" s="16"/>
      <c r="I654" s="16"/>
      <c r="J654" s="16"/>
      <c r="K654" s="16"/>
    </row>
    <row r="655" ht="14.25" customHeight="1">
      <c r="D655" s="30"/>
      <c r="E655" s="30"/>
      <c r="G655" s="16"/>
      <c r="H655" s="16"/>
      <c r="I655" s="16"/>
      <c r="J655" s="16"/>
      <c r="K655" s="16"/>
    </row>
    <row r="656" ht="14.25" customHeight="1">
      <c r="D656" s="30"/>
      <c r="E656" s="30"/>
      <c r="G656" s="16"/>
      <c r="H656" s="16"/>
      <c r="I656" s="16"/>
      <c r="J656" s="16"/>
      <c r="K656" s="16"/>
    </row>
    <row r="657" ht="14.25" customHeight="1">
      <c r="D657" s="30"/>
      <c r="E657" s="30"/>
      <c r="G657" s="16"/>
      <c r="H657" s="16"/>
      <c r="I657" s="16"/>
      <c r="J657" s="16"/>
      <c r="K657" s="16"/>
    </row>
    <row r="658" ht="14.25" customHeight="1">
      <c r="D658" s="30"/>
      <c r="E658" s="30"/>
      <c r="G658" s="16"/>
      <c r="H658" s="16"/>
      <c r="I658" s="16"/>
      <c r="J658" s="16"/>
      <c r="K658" s="16"/>
    </row>
    <row r="659" ht="14.25" customHeight="1">
      <c r="D659" s="30"/>
      <c r="E659" s="30"/>
      <c r="G659" s="16"/>
      <c r="H659" s="16"/>
      <c r="I659" s="16"/>
      <c r="J659" s="16"/>
      <c r="K659" s="16"/>
    </row>
    <row r="660" ht="14.25" customHeight="1">
      <c r="D660" s="30"/>
      <c r="E660" s="30"/>
      <c r="G660" s="16"/>
      <c r="H660" s="16"/>
      <c r="I660" s="16"/>
      <c r="J660" s="16"/>
      <c r="K660" s="16"/>
    </row>
    <row r="661" ht="14.25" customHeight="1">
      <c r="D661" s="30"/>
      <c r="E661" s="30"/>
      <c r="G661" s="16"/>
      <c r="H661" s="16"/>
      <c r="I661" s="16"/>
      <c r="J661" s="16"/>
      <c r="K661" s="16"/>
    </row>
    <row r="662" ht="14.25" customHeight="1">
      <c r="D662" s="30"/>
      <c r="E662" s="30"/>
      <c r="G662" s="16"/>
      <c r="H662" s="16"/>
      <c r="I662" s="16"/>
      <c r="J662" s="16"/>
      <c r="K662" s="16"/>
    </row>
    <row r="663" ht="14.25" customHeight="1">
      <c r="D663" s="30"/>
      <c r="E663" s="30"/>
      <c r="G663" s="16"/>
      <c r="H663" s="16"/>
      <c r="I663" s="16"/>
      <c r="J663" s="16"/>
      <c r="K663" s="16"/>
    </row>
    <row r="664" ht="14.25" customHeight="1">
      <c r="D664" s="30"/>
      <c r="E664" s="30"/>
      <c r="G664" s="16"/>
      <c r="H664" s="16"/>
      <c r="I664" s="16"/>
      <c r="J664" s="16"/>
      <c r="K664" s="16"/>
    </row>
    <row r="665" ht="14.25" customHeight="1">
      <c r="D665" s="30"/>
      <c r="E665" s="30"/>
      <c r="G665" s="16"/>
      <c r="H665" s="16"/>
      <c r="I665" s="16"/>
      <c r="J665" s="16"/>
      <c r="K665" s="16"/>
    </row>
    <row r="666" ht="14.25" customHeight="1">
      <c r="D666" s="30"/>
      <c r="E666" s="30"/>
      <c r="G666" s="16"/>
      <c r="H666" s="16"/>
      <c r="I666" s="16"/>
      <c r="J666" s="16"/>
      <c r="K666" s="16"/>
    </row>
    <row r="667" ht="14.25" customHeight="1">
      <c r="D667" s="30"/>
      <c r="E667" s="30"/>
      <c r="G667" s="16"/>
      <c r="H667" s="16"/>
      <c r="I667" s="16"/>
      <c r="J667" s="16"/>
      <c r="K667" s="16"/>
    </row>
    <row r="668" ht="14.25" customHeight="1">
      <c r="D668" s="30"/>
      <c r="E668" s="30"/>
      <c r="G668" s="16"/>
      <c r="H668" s="16"/>
      <c r="I668" s="16"/>
      <c r="J668" s="16"/>
      <c r="K668" s="16"/>
    </row>
    <row r="669" ht="14.25" customHeight="1">
      <c r="D669" s="30"/>
      <c r="E669" s="30"/>
      <c r="G669" s="16"/>
      <c r="H669" s="16"/>
      <c r="I669" s="16"/>
      <c r="J669" s="16"/>
      <c r="K669" s="16"/>
    </row>
    <row r="670" ht="14.25" customHeight="1">
      <c r="D670" s="30"/>
      <c r="E670" s="30"/>
      <c r="G670" s="16"/>
      <c r="H670" s="16"/>
      <c r="I670" s="16"/>
      <c r="J670" s="16"/>
      <c r="K670" s="16"/>
    </row>
    <row r="671" ht="14.25" customHeight="1">
      <c r="D671" s="30"/>
      <c r="E671" s="30"/>
      <c r="G671" s="16"/>
      <c r="H671" s="16"/>
      <c r="I671" s="16"/>
      <c r="J671" s="16"/>
      <c r="K671" s="16"/>
    </row>
    <row r="672" ht="14.25" customHeight="1">
      <c r="D672" s="30"/>
      <c r="E672" s="30"/>
      <c r="G672" s="16"/>
      <c r="H672" s="16"/>
      <c r="I672" s="16"/>
      <c r="J672" s="16"/>
      <c r="K672" s="16"/>
    </row>
    <row r="673" ht="14.25" customHeight="1">
      <c r="D673" s="30"/>
      <c r="E673" s="30"/>
      <c r="G673" s="16"/>
      <c r="H673" s="16"/>
      <c r="I673" s="16"/>
      <c r="J673" s="16"/>
      <c r="K673" s="16"/>
    </row>
    <row r="674" ht="14.25" customHeight="1">
      <c r="D674" s="30"/>
      <c r="E674" s="30"/>
      <c r="G674" s="16"/>
      <c r="H674" s="16"/>
      <c r="I674" s="16"/>
      <c r="J674" s="16"/>
      <c r="K674" s="16"/>
    </row>
    <row r="675" ht="14.25" customHeight="1">
      <c r="D675" s="30"/>
      <c r="E675" s="30"/>
      <c r="G675" s="16"/>
      <c r="H675" s="16"/>
      <c r="I675" s="16"/>
      <c r="J675" s="16"/>
      <c r="K675" s="16"/>
    </row>
    <row r="676" ht="14.25" customHeight="1">
      <c r="D676" s="30"/>
      <c r="E676" s="30"/>
      <c r="G676" s="16"/>
      <c r="H676" s="16"/>
      <c r="I676" s="16"/>
      <c r="J676" s="16"/>
      <c r="K676" s="16"/>
    </row>
    <row r="677" ht="14.25" customHeight="1">
      <c r="D677" s="30"/>
      <c r="E677" s="30"/>
      <c r="G677" s="16"/>
      <c r="H677" s="16"/>
      <c r="I677" s="16"/>
      <c r="J677" s="16"/>
      <c r="K677" s="16"/>
    </row>
    <row r="678" ht="14.25" customHeight="1">
      <c r="D678" s="30"/>
      <c r="E678" s="30"/>
      <c r="G678" s="16"/>
      <c r="H678" s="16"/>
      <c r="I678" s="16"/>
      <c r="J678" s="16"/>
      <c r="K678" s="16"/>
    </row>
    <row r="679" ht="14.25" customHeight="1">
      <c r="D679" s="30"/>
      <c r="E679" s="30"/>
      <c r="G679" s="16"/>
      <c r="H679" s="16"/>
      <c r="I679" s="16"/>
      <c r="J679" s="16"/>
      <c r="K679" s="16"/>
    </row>
    <row r="680" ht="14.25" customHeight="1">
      <c r="D680" s="30"/>
      <c r="E680" s="30"/>
      <c r="G680" s="16"/>
      <c r="H680" s="16"/>
      <c r="I680" s="16"/>
      <c r="J680" s="16"/>
      <c r="K680" s="16"/>
    </row>
    <row r="681" ht="14.25" customHeight="1">
      <c r="D681" s="30"/>
      <c r="E681" s="30"/>
      <c r="G681" s="16"/>
      <c r="H681" s="16"/>
      <c r="I681" s="16"/>
      <c r="J681" s="16"/>
      <c r="K681" s="16"/>
    </row>
    <row r="682" ht="14.25" customHeight="1">
      <c r="D682" s="30"/>
      <c r="E682" s="30"/>
      <c r="G682" s="16"/>
      <c r="H682" s="16"/>
      <c r="I682" s="16"/>
      <c r="J682" s="16"/>
      <c r="K682" s="16"/>
    </row>
    <row r="683" ht="14.25" customHeight="1">
      <c r="D683" s="30"/>
      <c r="E683" s="30"/>
      <c r="G683" s="16"/>
      <c r="H683" s="16"/>
      <c r="I683" s="16"/>
      <c r="J683" s="16"/>
      <c r="K683" s="16"/>
    </row>
    <row r="684" ht="14.25" customHeight="1">
      <c r="D684" s="30"/>
      <c r="E684" s="30"/>
      <c r="G684" s="16"/>
      <c r="H684" s="16"/>
      <c r="I684" s="16"/>
      <c r="J684" s="16"/>
      <c r="K684" s="16"/>
    </row>
    <row r="685" ht="14.25" customHeight="1">
      <c r="D685" s="30"/>
      <c r="E685" s="30"/>
      <c r="G685" s="16"/>
      <c r="H685" s="16"/>
      <c r="I685" s="16"/>
      <c r="J685" s="16"/>
      <c r="K685" s="16"/>
    </row>
    <row r="686" ht="14.25" customHeight="1">
      <c r="D686" s="30"/>
      <c r="E686" s="30"/>
      <c r="G686" s="16"/>
      <c r="H686" s="16"/>
      <c r="I686" s="16"/>
      <c r="J686" s="16"/>
      <c r="K686" s="16"/>
    </row>
    <row r="687" ht="14.25" customHeight="1">
      <c r="D687" s="30"/>
      <c r="E687" s="30"/>
      <c r="G687" s="16"/>
      <c r="H687" s="16"/>
      <c r="I687" s="16"/>
      <c r="J687" s="16"/>
      <c r="K687" s="16"/>
    </row>
    <row r="688" ht="14.25" customHeight="1">
      <c r="D688" s="30"/>
      <c r="E688" s="30"/>
      <c r="G688" s="16"/>
      <c r="H688" s="16"/>
      <c r="I688" s="16"/>
      <c r="J688" s="16"/>
      <c r="K688" s="16"/>
    </row>
    <row r="689" ht="14.25" customHeight="1">
      <c r="D689" s="30"/>
      <c r="E689" s="30"/>
      <c r="G689" s="16"/>
      <c r="H689" s="16"/>
      <c r="I689" s="16"/>
      <c r="J689" s="16"/>
      <c r="K689" s="16"/>
    </row>
    <row r="690" ht="14.25" customHeight="1">
      <c r="D690" s="30"/>
      <c r="E690" s="30"/>
      <c r="G690" s="16"/>
      <c r="H690" s="16"/>
      <c r="I690" s="16"/>
      <c r="J690" s="16"/>
      <c r="K690" s="16"/>
    </row>
    <row r="691" ht="14.25" customHeight="1">
      <c r="D691" s="30"/>
      <c r="E691" s="30"/>
      <c r="G691" s="16"/>
      <c r="H691" s="16"/>
      <c r="I691" s="16"/>
      <c r="J691" s="16"/>
      <c r="K691" s="16"/>
    </row>
    <row r="692" ht="14.25" customHeight="1">
      <c r="D692" s="30"/>
      <c r="E692" s="30"/>
      <c r="G692" s="16"/>
      <c r="H692" s="16"/>
      <c r="I692" s="16"/>
      <c r="J692" s="16"/>
      <c r="K692" s="16"/>
    </row>
    <row r="693" ht="14.25" customHeight="1">
      <c r="D693" s="30"/>
      <c r="E693" s="30"/>
      <c r="G693" s="16"/>
      <c r="H693" s="16"/>
      <c r="I693" s="16"/>
      <c r="J693" s="16"/>
      <c r="K693" s="16"/>
    </row>
    <row r="694" ht="14.25" customHeight="1">
      <c r="D694" s="30"/>
      <c r="E694" s="30"/>
      <c r="G694" s="16"/>
      <c r="H694" s="16"/>
      <c r="I694" s="16"/>
      <c r="J694" s="16"/>
      <c r="K694" s="16"/>
    </row>
    <row r="695" ht="14.25" customHeight="1">
      <c r="D695" s="30"/>
      <c r="E695" s="30"/>
      <c r="G695" s="16"/>
      <c r="H695" s="16"/>
      <c r="I695" s="16"/>
      <c r="J695" s="16"/>
      <c r="K695" s="16"/>
    </row>
    <row r="696" ht="14.25" customHeight="1">
      <c r="D696" s="30"/>
      <c r="E696" s="30"/>
      <c r="G696" s="16"/>
      <c r="H696" s="16"/>
      <c r="I696" s="16"/>
      <c r="J696" s="16"/>
      <c r="K696" s="16"/>
    </row>
    <row r="697" ht="14.25" customHeight="1">
      <c r="D697" s="30"/>
      <c r="E697" s="30"/>
      <c r="G697" s="16"/>
      <c r="H697" s="16"/>
      <c r="I697" s="16"/>
      <c r="J697" s="16"/>
      <c r="K697" s="16"/>
    </row>
    <row r="698" ht="14.25" customHeight="1">
      <c r="D698" s="30"/>
      <c r="E698" s="30"/>
      <c r="G698" s="16"/>
      <c r="H698" s="16"/>
      <c r="I698" s="16"/>
      <c r="J698" s="16"/>
      <c r="K698" s="16"/>
    </row>
    <row r="699" ht="14.25" customHeight="1">
      <c r="D699" s="30"/>
      <c r="E699" s="30"/>
      <c r="G699" s="16"/>
      <c r="H699" s="16"/>
      <c r="I699" s="16"/>
      <c r="J699" s="16"/>
      <c r="K699" s="16"/>
    </row>
    <row r="700" ht="14.25" customHeight="1">
      <c r="D700" s="30"/>
      <c r="E700" s="30"/>
      <c r="G700" s="16"/>
      <c r="H700" s="16"/>
      <c r="I700" s="16"/>
      <c r="J700" s="16"/>
      <c r="K700" s="16"/>
    </row>
    <row r="701" ht="14.25" customHeight="1">
      <c r="D701" s="30"/>
      <c r="E701" s="30"/>
      <c r="G701" s="16"/>
      <c r="H701" s="16"/>
      <c r="I701" s="16"/>
      <c r="J701" s="16"/>
      <c r="K701" s="16"/>
    </row>
    <row r="702" ht="14.25" customHeight="1">
      <c r="D702" s="30"/>
      <c r="E702" s="30"/>
      <c r="G702" s="16"/>
      <c r="H702" s="16"/>
      <c r="I702" s="16"/>
      <c r="J702" s="16"/>
      <c r="K702" s="16"/>
    </row>
    <row r="703" ht="14.25" customHeight="1">
      <c r="D703" s="30"/>
      <c r="E703" s="30"/>
      <c r="G703" s="16"/>
      <c r="H703" s="16"/>
      <c r="I703" s="16"/>
      <c r="J703" s="16"/>
      <c r="K703" s="16"/>
    </row>
    <row r="704" ht="14.25" customHeight="1">
      <c r="D704" s="30"/>
      <c r="E704" s="30"/>
      <c r="G704" s="16"/>
      <c r="H704" s="16"/>
      <c r="I704" s="16"/>
      <c r="J704" s="16"/>
      <c r="K704" s="16"/>
    </row>
    <row r="705" ht="14.25" customHeight="1">
      <c r="D705" s="30"/>
      <c r="E705" s="30"/>
      <c r="G705" s="16"/>
      <c r="H705" s="16"/>
      <c r="I705" s="16"/>
      <c r="J705" s="16"/>
      <c r="K705" s="16"/>
    </row>
    <row r="706" ht="14.25" customHeight="1">
      <c r="D706" s="30"/>
      <c r="E706" s="30"/>
      <c r="G706" s="16"/>
      <c r="H706" s="16"/>
      <c r="I706" s="16"/>
      <c r="J706" s="16"/>
      <c r="K706" s="16"/>
    </row>
    <row r="707" ht="14.25" customHeight="1">
      <c r="D707" s="30"/>
      <c r="E707" s="30"/>
      <c r="G707" s="16"/>
      <c r="H707" s="16"/>
      <c r="I707" s="16"/>
      <c r="J707" s="16"/>
      <c r="K707" s="16"/>
    </row>
    <row r="708" ht="14.25" customHeight="1">
      <c r="D708" s="30"/>
      <c r="E708" s="30"/>
      <c r="G708" s="16"/>
      <c r="H708" s="16"/>
      <c r="I708" s="16"/>
      <c r="J708" s="16"/>
      <c r="K708" s="16"/>
    </row>
    <row r="709" ht="14.25" customHeight="1">
      <c r="D709" s="30"/>
      <c r="E709" s="30"/>
      <c r="G709" s="16"/>
      <c r="H709" s="16"/>
      <c r="I709" s="16"/>
      <c r="J709" s="16"/>
      <c r="K709" s="16"/>
    </row>
    <row r="710" ht="14.25" customHeight="1">
      <c r="D710" s="30"/>
      <c r="E710" s="30"/>
      <c r="G710" s="16"/>
      <c r="H710" s="16"/>
      <c r="I710" s="16"/>
      <c r="J710" s="16"/>
      <c r="K710" s="16"/>
    </row>
    <row r="711" ht="14.25" customHeight="1">
      <c r="D711" s="30"/>
      <c r="E711" s="30"/>
      <c r="G711" s="16"/>
      <c r="H711" s="16"/>
      <c r="I711" s="16"/>
      <c r="J711" s="16"/>
      <c r="K711" s="16"/>
    </row>
    <row r="712" ht="14.25" customHeight="1">
      <c r="D712" s="30"/>
      <c r="E712" s="30"/>
      <c r="G712" s="16"/>
      <c r="H712" s="16"/>
      <c r="I712" s="16"/>
      <c r="J712" s="16"/>
      <c r="K712" s="16"/>
    </row>
    <row r="713" ht="14.25" customHeight="1">
      <c r="D713" s="30"/>
      <c r="E713" s="30"/>
      <c r="G713" s="16"/>
      <c r="H713" s="16"/>
      <c r="I713" s="16"/>
      <c r="J713" s="16"/>
      <c r="K713" s="16"/>
    </row>
    <row r="714" ht="14.25" customHeight="1">
      <c r="D714" s="30"/>
      <c r="E714" s="30"/>
      <c r="G714" s="16"/>
      <c r="H714" s="16"/>
      <c r="I714" s="16"/>
      <c r="J714" s="16"/>
      <c r="K714" s="16"/>
    </row>
    <row r="715" ht="14.25" customHeight="1">
      <c r="D715" s="30"/>
      <c r="E715" s="30"/>
      <c r="G715" s="16"/>
      <c r="H715" s="16"/>
      <c r="I715" s="16"/>
      <c r="J715" s="16"/>
      <c r="K715" s="16"/>
    </row>
    <row r="716" ht="14.25" customHeight="1">
      <c r="D716" s="30"/>
      <c r="E716" s="30"/>
      <c r="G716" s="16"/>
      <c r="H716" s="16"/>
      <c r="I716" s="16"/>
      <c r="J716" s="16"/>
      <c r="K716" s="16"/>
    </row>
    <row r="717" ht="14.25" customHeight="1">
      <c r="D717" s="30"/>
      <c r="E717" s="30"/>
      <c r="G717" s="16"/>
      <c r="H717" s="16"/>
      <c r="I717" s="16"/>
      <c r="J717" s="16"/>
      <c r="K717" s="16"/>
    </row>
    <row r="718" ht="14.25" customHeight="1">
      <c r="D718" s="30"/>
      <c r="E718" s="30"/>
      <c r="G718" s="16"/>
      <c r="H718" s="16"/>
      <c r="I718" s="16"/>
      <c r="J718" s="16"/>
      <c r="K718" s="16"/>
    </row>
    <row r="719" ht="14.25" customHeight="1">
      <c r="D719" s="30"/>
      <c r="E719" s="30"/>
      <c r="G719" s="16"/>
      <c r="H719" s="16"/>
      <c r="I719" s="16"/>
      <c r="J719" s="16"/>
      <c r="K719" s="16"/>
    </row>
    <row r="720" ht="14.25" customHeight="1">
      <c r="D720" s="30"/>
      <c r="E720" s="30"/>
      <c r="G720" s="16"/>
      <c r="H720" s="16"/>
      <c r="I720" s="16"/>
      <c r="J720" s="16"/>
      <c r="K720" s="16"/>
    </row>
    <row r="721" ht="14.25" customHeight="1">
      <c r="D721" s="30"/>
      <c r="E721" s="30"/>
      <c r="G721" s="16"/>
      <c r="H721" s="16"/>
      <c r="I721" s="16"/>
      <c r="J721" s="16"/>
      <c r="K721" s="16"/>
    </row>
    <row r="722" ht="14.25" customHeight="1">
      <c r="D722" s="30"/>
      <c r="E722" s="30"/>
      <c r="G722" s="16"/>
      <c r="H722" s="16"/>
      <c r="I722" s="16"/>
      <c r="J722" s="16"/>
      <c r="K722" s="16"/>
    </row>
    <row r="723" ht="14.25" customHeight="1">
      <c r="D723" s="30"/>
      <c r="E723" s="30"/>
      <c r="G723" s="16"/>
      <c r="H723" s="16"/>
      <c r="I723" s="16"/>
      <c r="J723" s="16"/>
      <c r="K723" s="16"/>
    </row>
    <row r="724" ht="14.25" customHeight="1">
      <c r="D724" s="30"/>
      <c r="E724" s="30"/>
      <c r="G724" s="16"/>
      <c r="H724" s="16"/>
      <c r="I724" s="16"/>
      <c r="J724" s="16"/>
      <c r="K724" s="16"/>
    </row>
    <row r="725" ht="14.25" customHeight="1">
      <c r="D725" s="30"/>
      <c r="E725" s="30"/>
      <c r="G725" s="16"/>
      <c r="H725" s="16"/>
      <c r="I725" s="16"/>
      <c r="J725" s="16"/>
      <c r="K725" s="16"/>
    </row>
    <row r="726" ht="14.25" customHeight="1">
      <c r="D726" s="30"/>
      <c r="E726" s="30"/>
      <c r="G726" s="16"/>
      <c r="H726" s="16"/>
      <c r="I726" s="16"/>
      <c r="J726" s="16"/>
      <c r="K726" s="16"/>
    </row>
    <row r="727" ht="14.25" customHeight="1">
      <c r="D727" s="30"/>
      <c r="E727" s="30"/>
      <c r="G727" s="16"/>
      <c r="H727" s="16"/>
      <c r="I727" s="16"/>
      <c r="J727" s="16"/>
      <c r="K727" s="16"/>
    </row>
    <row r="728" ht="14.25" customHeight="1">
      <c r="D728" s="30"/>
      <c r="E728" s="30"/>
      <c r="G728" s="16"/>
      <c r="H728" s="16"/>
      <c r="I728" s="16"/>
      <c r="J728" s="16"/>
      <c r="K728" s="16"/>
    </row>
    <row r="729" ht="14.25" customHeight="1">
      <c r="D729" s="30"/>
      <c r="E729" s="30"/>
      <c r="G729" s="16"/>
      <c r="H729" s="16"/>
      <c r="I729" s="16"/>
      <c r="J729" s="16"/>
      <c r="K729" s="16"/>
    </row>
    <row r="730" ht="14.25" customHeight="1">
      <c r="D730" s="30"/>
      <c r="E730" s="30"/>
      <c r="G730" s="16"/>
      <c r="H730" s="16"/>
      <c r="I730" s="16"/>
      <c r="J730" s="16"/>
      <c r="K730" s="16"/>
    </row>
    <row r="731" ht="14.25" customHeight="1">
      <c r="D731" s="30"/>
      <c r="E731" s="30"/>
      <c r="G731" s="16"/>
      <c r="H731" s="16"/>
      <c r="I731" s="16"/>
      <c r="J731" s="16"/>
      <c r="K731" s="16"/>
    </row>
    <row r="732" ht="14.25" customHeight="1">
      <c r="D732" s="30"/>
      <c r="E732" s="30"/>
      <c r="G732" s="16"/>
      <c r="H732" s="16"/>
      <c r="I732" s="16"/>
      <c r="J732" s="16"/>
      <c r="K732" s="16"/>
    </row>
    <row r="733" ht="14.25" customHeight="1">
      <c r="D733" s="30"/>
      <c r="E733" s="30"/>
      <c r="G733" s="16"/>
      <c r="H733" s="16"/>
      <c r="I733" s="16"/>
      <c r="J733" s="16"/>
      <c r="K733" s="16"/>
    </row>
    <row r="734" ht="14.25" customHeight="1">
      <c r="D734" s="30"/>
      <c r="E734" s="30"/>
      <c r="G734" s="16"/>
      <c r="H734" s="16"/>
      <c r="I734" s="16"/>
      <c r="J734" s="16"/>
      <c r="K734" s="16"/>
    </row>
    <row r="735" ht="14.25" customHeight="1">
      <c r="D735" s="30"/>
      <c r="E735" s="30"/>
      <c r="G735" s="16"/>
      <c r="H735" s="16"/>
      <c r="I735" s="16"/>
      <c r="J735" s="16"/>
      <c r="K735" s="16"/>
    </row>
    <row r="736" ht="14.25" customHeight="1">
      <c r="D736" s="30"/>
      <c r="E736" s="30"/>
      <c r="G736" s="16"/>
      <c r="H736" s="16"/>
      <c r="I736" s="16"/>
      <c r="J736" s="16"/>
      <c r="K736" s="16"/>
    </row>
    <row r="737" ht="14.25" customHeight="1">
      <c r="D737" s="30"/>
      <c r="E737" s="30"/>
      <c r="G737" s="16"/>
      <c r="H737" s="16"/>
      <c r="I737" s="16"/>
      <c r="J737" s="16"/>
      <c r="K737" s="16"/>
    </row>
    <row r="738" ht="14.25" customHeight="1">
      <c r="D738" s="30"/>
      <c r="E738" s="30"/>
      <c r="G738" s="16"/>
      <c r="H738" s="16"/>
      <c r="I738" s="16"/>
      <c r="J738" s="16"/>
      <c r="K738" s="16"/>
    </row>
    <row r="739" ht="14.25" customHeight="1">
      <c r="D739" s="30"/>
      <c r="E739" s="30"/>
      <c r="G739" s="16"/>
      <c r="H739" s="16"/>
      <c r="I739" s="16"/>
      <c r="J739" s="16"/>
      <c r="K739" s="16"/>
    </row>
    <row r="740" ht="14.25" customHeight="1">
      <c r="D740" s="30"/>
      <c r="E740" s="30"/>
      <c r="G740" s="16"/>
      <c r="H740" s="16"/>
      <c r="I740" s="16"/>
      <c r="J740" s="16"/>
      <c r="K740" s="16"/>
    </row>
    <row r="741" ht="14.25" customHeight="1">
      <c r="D741" s="30"/>
      <c r="E741" s="30"/>
      <c r="G741" s="16"/>
      <c r="H741" s="16"/>
      <c r="I741" s="16"/>
      <c r="J741" s="16"/>
      <c r="K741" s="16"/>
    </row>
    <row r="742" ht="14.25" customHeight="1">
      <c r="D742" s="30"/>
      <c r="E742" s="30"/>
      <c r="G742" s="16"/>
      <c r="H742" s="16"/>
      <c r="I742" s="16"/>
      <c r="J742" s="16"/>
      <c r="K742" s="16"/>
    </row>
    <row r="743" ht="14.25" customHeight="1">
      <c r="D743" s="30"/>
      <c r="E743" s="30"/>
      <c r="G743" s="16"/>
      <c r="H743" s="16"/>
      <c r="I743" s="16"/>
      <c r="J743" s="16"/>
      <c r="K743" s="16"/>
    </row>
    <row r="744" ht="14.25" customHeight="1">
      <c r="D744" s="30"/>
      <c r="E744" s="30"/>
      <c r="G744" s="16"/>
      <c r="H744" s="16"/>
      <c r="I744" s="16"/>
      <c r="J744" s="16"/>
      <c r="K744" s="16"/>
    </row>
    <row r="745" ht="14.25" customHeight="1">
      <c r="D745" s="30"/>
      <c r="E745" s="30"/>
      <c r="G745" s="16"/>
      <c r="H745" s="16"/>
      <c r="I745" s="16"/>
      <c r="J745" s="16"/>
      <c r="K745" s="16"/>
    </row>
    <row r="746" ht="14.25" customHeight="1">
      <c r="D746" s="30"/>
      <c r="E746" s="30"/>
      <c r="G746" s="16"/>
      <c r="H746" s="16"/>
      <c r="I746" s="16"/>
      <c r="J746" s="16"/>
      <c r="K746" s="16"/>
    </row>
    <row r="747" ht="14.25" customHeight="1">
      <c r="D747" s="30"/>
      <c r="E747" s="30"/>
      <c r="G747" s="16"/>
      <c r="H747" s="16"/>
      <c r="I747" s="16"/>
      <c r="J747" s="16"/>
      <c r="K747" s="16"/>
    </row>
    <row r="748" ht="14.25" customHeight="1">
      <c r="D748" s="30"/>
      <c r="E748" s="30"/>
      <c r="G748" s="16"/>
      <c r="H748" s="16"/>
      <c r="I748" s="16"/>
      <c r="J748" s="16"/>
      <c r="K748" s="16"/>
    </row>
    <row r="749" ht="14.25" customHeight="1">
      <c r="D749" s="30"/>
      <c r="E749" s="30"/>
      <c r="G749" s="16"/>
      <c r="H749" s="16"/>
      <c r="I749" s="16"/>
      <c r="J749" s="16"/>
      <c r="K749" s="16"/>
    </row>
    <row r="750" ht="14.25" customHeight="1">
      <c r="D750" s="30"/>
      <c r="E750" s="30"/>
      <c r="G750" s="16"/>
      <c r="H750" s="16"/>
      <c r="I750" s="16"/>
      <c r="J750" s="16"/>
      <c r="K750" s="16"/>
    </row>
    <row r="751" ht="14.25" customHeight="1">
      <c r="D751" s="30"/>
      <c r="E751" s="30"/>
      <c r="G751" s="16"/>
      <c r="H751" s="16"/>
      <c r="I751" s="16"/>
      <c r="J751" s="16"/>
      <c r="K751" s="16"/>
    </row>
    <row r="752" ht="14.25" customHeight="1">
      <c r="D752" s="30"/>
      <c r="E752" s="30"/>
      <c r="G752" s="16"/>
      <c r="H752" s="16"/>
      <c r="I752" s="16"/>
      <c r="J752" s="16"/>
      <c r="K752" s="16"/>
    </row>
    <row r="753" ht="14.25" customHeight="1">
      <c r="D753" s="30"/>
      <c r="E753" s="30"/>
      <c r="G753" s="16"/>
      <c r="H753" s="16"/>
      <c r="I753" s="16"/>
      <c r="J753" s="16"/>
      <c r="K753" s="16"/>
    </row>
    <row r="754" ht="14.25" customHeight="1">
      <c r="D754" s="30"/>
      <c r="E754" s="30"/>
      <c r="G754" s="16"/>
      <c r="H754" s="16"/>
      <c r="I754" s="16"/>
      <c r="J754" s="16"/>
      <c r="K754" s="16"/>
    </row>
    <row r="755" ht="14.25" customHeight="1">
      <c r="D755" s="30"/>
      <c r="E755" s="30"/>
      <c r="G755" s="16"/>
      <c r="H755" s="16"/>
      <c r="I755" s="16"/>
      <c r="J755" s="16"/>
      <c r="K755" s="16"/>
    </row>
    <row r="756" ht="14.25" customHeight="1">
      <c r="D756" s="30"/>
      <c r="E756" s="30"/>
      <c r="G756" s="16"/>
      <c r="H756" s="16"/>
      <c r="I756" s="16"/>
      <c r="J756" s="16"/>
      <c r="K756" s="16"/>
    </row>
    <row r="757" ht="14.25" customHeight="1">
      <c r="D757" s="30"/>
      <c r="E757" s="30"/>
      <c r="G757" s="16"/>
      <c r="H757" s="16"/>
      <c r="I757" s="16"/>
      <c r="J757" s="16"/>
      <c r="K757" s="16"/>
    </row>
    <row r="758" ht="14.25" customHeight="1">
      <c r="D758" s="30"/>
      <c r="E758" s="30"/>
      <c r="G758" s="16"/>
      <c r="H758" s="16"/>
      <c r="I758" s="16"/>
      <c r="J758" s="16"/>
      <c r="K758" s="16"/>
    </row>
    <row r="759" ht="14.25" customHeight="1">
      <c r="D759" s="30"/>
      <c r="E759" s="30"/>
      <c r="G759" s="16"/>
      <c r="H759" s="16"/>
      <c r="I759" s="16"/>
      <c r="J759" s="16"/>
      <c r="K759" s="16"/>
    </row>
    <row r="760" ht="14.25" customHeight="1">
      <c r="D760" s="30"/>
      <c r="E760" s="30"/>
      <c r="G760" s="16"/>
      <c r="H760" s="16"/>
      <c r="I760" s="16"/>
      <c r="J760" s="16"/>
      <c r="K760" s="16"/>
    </row>
    <row r="761" ht="14.25" customHeight="1">
      <c r="D761" s="30"/>
      <c r="E761" s="30"/>
      <c r="G761" s="16"/>
      <c r="H761" s="16"/>
      <c r="I761" s="16"/>
      <c r="J761" s="16"/>
      <c r="K761" s="16"/>
    </row>
    <row r="762" ht="14.25" customHeight="1">
      <c r="D762" s="30"/>
      <c r="E762" s="30"/>
      <c r="G762" s="16"/>
      <c r="H762" s="16"/>
      <c r="I762" s="16"/>
      <c r="J762" s="16"/>
      <c r="K762" s="16"/>
    </row>
    <row r="763" ht="14.25" customHeight="1">
      <c r="D763" s="30"/>
      <c r="E763" s="30"/>
      <c r="G763" s="16"/>
      <c r="H763" s="16"/>
      <c r="I763" s="16"/>
      <c r="J763" s="16"/>
      <c r="K763" s="16"/>
    </row>
    <row r="764" ht="14.25" customHeight="1">
      <c r="D764" s="30"/>
      <c r="E764" s="30"/>
      <c r="G764" s="16"/>
      <c r="H764" s="16"/>
      <c r="I764" s="16"/>
      <c r="J764" s="16"/>
      <c r="K764" s="16"/>
    </row>
    <row r="765" ht="14.25" customHeight="1">
      <c r="D765" s="30"/>
      <c r="E765" s="30"/>
      <c r="G765" s="16"/>
      <c r="H765" s="16"/>
      <c r="I765" s="16"/>
      <c r="J765" s="16"/>
      <c r="K765" s="16"/>
    </row>
    <row r="766" ht="14.25" customHeight="1">
      <c r="D766" s="30"/>
      <c r="E766" s="30"/>
      <c r="G766" s="16"/>
      <c r="H766" s="16"/>
      <c r="I766" s="16"/>
      <c r="J766" s="16"/>
      <c r="K766" s="16"/>
    </row>
    <row r="767" ht="14.25" customHeight="1">
      <c r="D767" s="30"/>
      <c r="E767" s="30"/>
      <c r="G767" s="16"/>
      <c r="H767" s="16"/>
      <c r="I767" s="16"/>
      <c r="J767" s="16"/>
      <c r="K767" s="16"/>
    </row>
    <row r="768" ht="14.25" customHeight="1">
      <c r="D768" s="30"/>
      <c r="E768" s="30"/>
      <c r="G768" s="16"/>
      <c r="H768" s="16"/>
      <c r="I768" s="16"/>
      <c r="J768" s="16"/>
      <c r="K768" s="16"/>
    </row>
    <row r="769" ht="14.25" customHeight="1">
      <c r="D769" s="30"/>
      <c r="E769" s="30"/>
      <c r="G769" s="16"/>
      <c r="H769" s="16"/>
      <c r="I769" s="16"/>
      <c r="J769" s="16"/>
      <c r="K769" s="16"/>
    </row>
    <row r="770" ht="14.25" customHeight="1">
      <c r="D770" s="30"/>
      <c r="E770" s="30"/>
      <c r="G770" s="16"/>
      <c r="H770" s="16"/>
      <c r="I770" s="16"/>
      <c r="J770" s="16"/>
      <c r="K770" s="16"/>
    </row>
    <row r="771" ht="14.25" customHeight="1">
      <c r="D771" s="30"/>
      <c r="E771" s="30"/>
      <c r="G771" s="16"/>
      <c r="H771" s="16"/>
      <c r="I771" s="16"/>
      <c r="J771" s="16"/>
      <c r="K771" s="16"/>
    </row>
    <row r="772" ht="14.25" customHeight="1">
      <c r="D772" s="30"/>
      <c r="E772" s="30"/>
      <c r="G772" s="16"/>
      <c r="H772" s="16"/>
      <c r="I772" s="16"/>
      <c r="J772" s="16"/>
      <c r="K772" s="16"/>
    </row>
    <row r="773" ht="14.25" customHeight="1">
      <c r="D773" s="30"/>
      <c r="E773" s="30"/>
      <c r="G773" s="16"/>
      <c r="H773" s="16"/>
      <c r="I773" s="16"/>
      <c r="J773" s="16"/>
      <c r="K773" s="16"/>
    </row>
    <row r="774" ht="14.25" customHeight="1">
      <c r="D774" s="30"/>
      <c r="E774" s="30"/>
      <c r="G774" s="16"/>
      <c r="H774" s="16"/>
      <c r="I774" s="16"/>
      <c r="J774" s="16"/>
      <c r="K774" s="16"/>
    </row>
    <row r="775" ht="14.25" customHeight="1">
      <c r="D775" s="30"/>
      <c r="E775" s="30"/>
      <c r="G775" s="16"/>
      <c r="H775" s="16"/>
      <c r="I775" s="16"/>
      <c r="J775" s="16"/>
      <c r="K775" s="16"/>
    </row>
    <row r="776" ht="14.25" customHeight="1">
      <c r="D776" s="30"/>
      <c r="E776" s="30"/>
      <c r="G776" s="16"/>
      <c r="H776" s="16"/>
      <c r="I776" s="16"/>
      <c r="J776" s="16"/>
      <c r="K776" s="16"/>
    </row>
    <row r="777" ht="14.25" customHeight="1">
      <c r="D777" s="30"/>
      <c r="E777" s="30"/>
      <c r="G777" s="16"/>
      <c r="H777" s="16"/>
      <c r="I777" s="16"/>
      <c r="J777" s="16"/>
      <c r="K777" s="16"/>
    </row>
    <row r="778" ht="14.25" customHeight="1">
      <c r="D778" s="30"/>
      <c r="E778" s="30"/>
      <c r="G778" s="16"/>
      <c r="H778" s="16"/>
      <c r="I778" s="16"/>
      <c r="J778" s="16"/>
      <c r="K778" s="16"/>
    </row>
    <row r="779" ht="14.25" customHeight="1">
      <c r="D779" s="30"/>
      <c r="E779" s="30"/>
      <c r="G779" s="16"/>
      <c r="H779" s="16"/>
      <c r="I779" s="16"/>
      <c r="J779" s="16"/>
      <c r="K779" s="16"/>
    </row>
    <row r="780" ht="14.25" customHeight="1">
      <c r="D780" s="30"/>
      <c r="E780" s="30"/>
      <c r="G780" s="16"/>
      <c r="H780" s="16"/>
      <c r="I780" s="16"/>
      <c r="J780" s="16"/>
      <c r="K780" s="16"/>
    </row>
    <row r="781" ht="14.25" customHeight="1">
      <c r="D781" s="30"/>
      <c r="E781" s="30"/>
      <c r="G781" s="16"/>
      <c r="H781" s="16"/>
      <c r="I781" s="16"/>
      <c r="J781" s="16"/>
      <c r="K781" s="16"/>
    </row>
    <row r="782" ht="14.25" customHeight="1">
      <c r="D782" s="30"/>
      <c r="E782" s="30"/>
      <c r="G782" s="16"/>
      <c r="H782" s="16"/>
      <c r="I782" s="16"/>
      <c r="J782" s="16"/>
      <c r="K782" s="16"/>
    </row>
    <row r="783" ht="14.25" customHeight="1">
      <c r="D783" s="30"/>
      <c r="E783" s="30"/>
      <c r="G783" s="16"/>
      <c r="H783" s="16"/>
      <c r="I783" s="16"/>
      <c r="J783" s="16"/>
      <c r="K783" s="16"/>
    </row>
    <row r="784" ht="14.25" customHeight="1">
      <c r="D784" s="30"/>
      <c r="E784" s="30"/>
      <c r="G784" s="16"/>
      <c r="H784" s="16"/>
      <c r="I784" s="16"/>
      <c r="J784" s="16"/>
      <c r="K784" s="16"/>
    </row>
    <row r="785" ht="14.25" customHeight="1">
      <c r="D785" s="30"/>
      <c r="E785" s="30"/>
      <c r="G785" s="16"/>
      <c r="H785" s="16"/>
      <c r="I785" s="16"/>
      <c r="J785" s="16"/>
      <c r="K785" s="16"/>
    </row>
    <row r="786" ht="14.25" customHeight="1">
      <c r="D786" s="30"/>
      <c r="E786" s="30"/>
      <c r="G786" s="16"/>
      <c r="H786" s="16"/>
      <c r="I786" s="16"/>
      <c r="J786" s="16"/>
      <c r="K786" s="16"/>
    </row>
    <row r="787" ht="14.25" customHeight="1">
      <c r="D787" s="30"/>
      <c r="E787" s="30"/>
      <c r="G787" s="16"/>
      <c r="H787" s="16"/>
      <c r="I787" s="16"/>
      <c r="J787" s="16"/>
      <c r="K787" s="16"/>
    </row>
    <row r="788" ht="14.25" customHeight="1">
      <c r="D788" s="30"/>
      <c r="E788" s="30"/>
      <c r="G788" s="16"/>
      <c r="H788" s="16"/>
      <c r="I788" s="16"/>
      <c r="J788" s="16"/>
      <c r="K788" s="16"/>
    </row>
    <row r="789" ht="14.25" customHeight="1">
      <c r="D789" s="30"/>
      <c r="E789" s="30"/>
      <c r="G789" s="16"/>
      <c r="H789" s="16"/>
      <c r="I789" s="16"/>
      <c r="J789" s="16"/>
      <c r="K789" s="16"/>
    </row>
    <row r="790" ht="14.25" customHeight="1">
      <c r="D790" s="30"/>
      <c r="E790" s="30"/>
      <c r="G790" s="16"/>
      <c r="H790" s="16"/>
      <c r="I790" s="16"/>
      <c r="J790" s="16"/>
      <c r="K790" s="16"/>
    </row>
    <row r="791" ht="14.25" customHeight="1">
      <c r="D791" s="30"/>
      <c r="E791" s="30"/>
      <c r="G791" s="16"/>
      <c r="H791" s="16"/>
      <c r="I791" s="16"/>
      <c r="J791" s="16"/>
      <c r="K791" s="16"/>
    </row>
    <row r="792" ht="14.25" customHeight="1">
      <c r="D792" s="30"/>
      <c r="E792" s="30"/>
      <c r="G792" s="16"/>
      <c r="H792" s="16"/>
      <c r="I792" s="16"/>
      <c r="J792" s="16"/>
      <c r="K792" s="16"/>
    </row>
    <row r="793" ht="14.25" customHeight="1">
      <c r="D793" s="30"/>
      <c r="E793" s="30"/>
      <c r="G793" s="16"/>
      <c r="H793" s="16"/>
      <c r="I793" s="16"/>
      <c r="J793" s="16"/>
      <c r="K793" s="16"/>
    </row>
    <row r="794" ht="14.25" customHeight="1">
      <c r="D794" s="30"/>
      <c r="E794" s="30"/>
      <c r="G794" s="16"/>
      <c r="H794" s="16"/>
      <c r="I794" s="16"/>
      <c r="J794" s="16"/>
      <c r="K794" s="16"/>
    </row>
    <row r="795" ht="14.25" customHeight="1">
      <c r="D795" s="30"/>
      <c r="E795" s="30"/>
      <c r="G795" s="16"/>
      <c r="H795" s="16"/>
      <c r="I795" s="16"/>
      <c r="J795" s="16"/>
      <c r="K795" s="16"/>
    </row>
    <row r="796" ht="14.25" customHeight="1">
      <c r="D796" s="30"/>
      <c r="E796" s="30"/>
      <c r="G796" s="16"/>
      <c r="H796" s="16"/>
      <c r="I796" s="16"/>
      <c r="J796" s="16"/>
      <c r="K796" s="16"/>
    </row>
    <row r="797" ht="14.25" customHeight="1">
      <c r="D797" s="30"/>
      <c r="E797" s="30"/>
      <c r="G797" s="16"/>
      <c r="H797" s="16"/>
      <c r="I797" s="16"/>
      <c r="J797" s="16"/>
      <c r="K797" s="16"/>
    </row>
    <row r="798" ht="14.25" customHeight="1">
      <c r="D798" s="30"/>
      <c r="E798" s="30"/>
      <c r="G798" s="16"/>
      <c r="H798" s="16"/>
      <c r="I798" s="16"/>
      <c r="J798" s="16"/>
      <c r="K798" s="16"/>
    </row>
    <row r="799" ht="14.25" customHeight="1">
      <c r="D799" s="30"/>
      <c r="E799" s="30"/>
      <c r="G799" s="16"/>
      <c r="H799" s="16"/>
      <c r="I799" s="16"/>
      <c r="J799" s="16"/>
      <c r="K799" s="16"/>
    </row>
    <row r="800" ht="14.25" customHeight="1">
      <c r="D800" s="30"/>
      <c r="E800" s="30"/>
      <c r="G800" s="16"/>
      <c r="H800" s="16"/>
      <c r="I800" s="16"/>
      <c r="J800" s="16"/>
      <c r="K800" s="16"/>
    </row>
    <row r="801" ht="14.25" customHeight="1">
      <c r="D801" s="30"/>
      <c r="E801" s="30"/>
      <c r="G801" s="16"/>
      <c r="H801" s="16"/>
      <c r="I801" s="16"/>
      <c r="J801" s="16"/>
      <c r="K801" s="16"/>
    </row>
    <row r="802" ht="14.25" customHeight="1">
      <c r="D802" s="30"/>
      <c r="E802" s="30"/>
      <c r="G802" s="16"/>
      <c r="H802" s="16"/>
      <c r="I802" s="16"/>
      <c r="J802" s="16"/>
      <c r="K802" s="16"/>
    </row>
    <row r="803" ht="14.25" customHeight="1">
      <c r="D803" s="30"/>
      <c r="E803" s="30"/>
      <c r="G803" s="16"/>
      <c r="H803" s="16"/>
      <c r="I803" s="16"/>
      <c r="J803" s="16"/>
      <c r="K803" s="16"/>
    </row>
    <row r="804" ht="14.25" customHeight="1">
      <c r="D804" s="30"/>
      <c r="E804" s="30"/>
      <c r="G804" s="16"/>
      <c r="H804" s="16"/>
      <c r="I804" s="16"/>
      <c r="J804" s="16"/>
      <c r="K804" s="16"/>
    </row>
    <row r="805" ht="14.25" customHeight="1">
      <c r="D805" s="30"/>
      <c r="E805" s="30"/>
      <c r="G805" s="16"/>
      <c r="H805" s="16"/>
      <c r="I805" s="16"/>
      <c r="J805" s="16"/>
      <c r="K805" s="16"/>
    </row>
    <row r="806" ht="14.25" customHeight="1">
      <c r="D806" s="30"/>
      <c r="E806" s="30"/>
      <c r="G806" s="16"/>
      <c r="H806" s="16"/>
      <c r="I806" s="16"/>
      <c r="J806" s="16"/>
      <c r="K806" s="16"/>
    </row>
    <row r="807" ht="14.25" customHeight="1">
      <c r="D807" s="30"/>
      <c r="E807" s="30"/>
      <c r="G807" s="16"/>
      <c r="H807" s="16"/>
      <c r="I807" s="16"/>
      <c r="J807" s="16"/>
      <c r="K807" s="16"/>
    </row>
    <row r="808" ht="14.25" customHeight="1">
      <c r="D808" s="30"/>
      <c r="E808" s="30"/>
      <c r="G808" s="16"/>
      <c r="H808" s="16"/>
      <c r="I808" s="16"/>
      <c r="J808" s="16"/>
      <c r="K808" s="16"/>
    </row>
    <row r="809" ht="14.25" customHeight="1">
      <c r="D809" s="30"/>
      <c r="E809" s="30"/>
      <c r="G809" s="16"/>
      <c r="H809" s="16"/>
      <c r="I809" s="16"/>
      <c r="J809" s="16"/>
      <c r="K809" s="16"/>
    </row>
    <row r="810" ht="14.25" customHeight="1">
      <c r="D810" s="30"/>
      <c r="E810" s="30"/>
      <c r="G810" s="16"/>
      <c r="H810" s="16"/>
      <c r="I810" s="16"/>
      <c r="J810" s="16"/>
      <c r="K810" s="16"/>
    </row>
    <row r="811" ht="14.25" customHeight="1">
      <c r="D811" s="30"/>
      <c r="E811" s="30"/>
      <c r="G811" s="16"/>
      <c r="H811" s="16"/>
      <c r="I811" s="16"/>
      <c r="J811" s="16"/>
      <c r="K811" s="16"/>
    </row>
    <row r="812" ht="14.25" customHeight="1">
      <c r="D812" s="30"/>
      <c r="E812" s="30"/>
      <c r="G812" s="16"/>
      <c r="H812" s="16"/>
      <c r="I812" s="16"/>
      <c r="J812" s="16"/>
      <c r="K812" s="16"/>
    </row>
    <row r="813" ht="14.25" customHeight="1">
      <c r="D813" s="30"/>
      <c r="E813" s="30"/>
      <c r="G813" s="16"/>
      <c r="H813" s="16"/>
      <c r="I813" s="16"/>
      <c r="J813" s="16"/>
      <c r="K813" s="16"/>
    </row>
    <row r="814" ht="14.25" customHeight="1">
      <c r="D814" s="30"/>
      <c r="E814" s="30"/>
      <c r="G814" s="16"/>
      <c r="H814" s="16"/>
      <c r="I814" s="16"/>
      <c r="J814" s="16"/>
      <c r="K814" s="16"/>
    </row>
    <row r="815" ht="14.25" customHeight="1">
      <c r="D815" s="30"/>
      <c r="E815" s="30"/>
      <c r="G815" s="16"/>
      <c r="H815" s="16"/>
      <c r="I815" s="16"/>
      <c r="J815" s="16"/>
      <c r="K815" s="16"/>
    </row>
    <row r="816" ht="14.25" customHeight="1">
      <c r="D816" s="30"/>
      <c r="E816" s="30"/>
      <c r="G816" s="16"/>
      <c r="H816" s="16"/>
      <c r="I816" s="16"/>
      <c r="J816" s="16"/>
      <c r="K816" s="16"/>
    </row>
    <row r="817" ht="14.25" customHeight="1">
      <c r="D817" s="30"/>
      <c r="E817" s="30"/>
      <c r="G817" s="16"/>
      <c r="H817" s="16"/>
      <c r="I817" s="16"/>
      <c r="J817" s="16"/>
      <c r="K817" s="16"/>
    </row>
    <row r="818" ht="14.25" customHeight="1">
      <c r="D818" s="30"/>
      <c r="E818" s="30"/>
      <c r="G818" s="16"/>
      <c r="H818" s="16"/>
      <c r="I818" s="16"/>
      <c r="J818" s="16"/>
      <c r="K818" s="16"/>
    </row>
    <row r="819" ht="14.25" customHeight="1">
      <c r="D819" s="30"/>
      <c r="E819" s="30"/>
      <c r="G819" s="16"/>
      <c r="H819" s="16"/>
      <c r="I819" s="16"/>
      <c r="J819" s="16"/>
      <c r="K819" s="16"/>
    </row>
    <row r="820" ht="14.25" customHeight="1">
      <c r="D820" s="30"/>
      <c r="E820" s="30"/>
      <c r="G820" s="16"/>
      <c r="H820" s="16"/>
      <c r="I820" s="16"/>
      <c r="J820" s="16"/>
      <c r="K820" s="16"/>
    </row>
    <row r="821" ht="14.25" customHeight="1">
      <c r="D821" s="30"/>
      <c r="E821" s="30"/>
      <c r="G821" s="16"/>
      <c r="H821" s="16"/>
      <c r="I821" s="16"/>
      <c r="J821" s="16"/>
      <c r="K821" s="16"/>
    </row>
    <row r="822" ht="14.25" customHeight="1">
      <c r="D822" s="30"/>
      <c r="E822" s="30"/>
      <c r="G822" s="16"/>
      <c r="H822" s="16"/>
      <c r="I822" s="16"/>
      <c r="J822" s="16"/>
      <c r="K822" s="16"/>
    </row>
    <row r="823" ht="14.25" customHeight="1">
      <c r="D823" s="30"/>
      <c r="E823" s="30"/>
      <c r="G823" s="16"/>
      <c r="H823" s="16"/>
      <c r="I823" s="16"/>
      <c r="J823" s="16"/>
      <c r="K823" s="16"/>
    </row>
    <row r="824" ht="14.25" customHeight="1">
      <c r="D824" s="30"/>
      <c r="E824" s="30"/>
      <c r="G824" s="16"/>
      <c r="H824" s="16"/>
      <c r="I824" s="16"/>
      <c r="J824" s="16"/>
      <c r="K824" s="16"/>
    </row>
    <row r="825" ht="14.25" customHeight="1">
      <c r="D825" s="30"/>
      <c r="E825" s="30"/>
      <c r="G825" s="16"/>
      <c r="H825" s="16"/>
      <c r="I825" s="16"/>
      <c r="J825" s="16"/>
      <c r="K825" s="16"/>
    </row>
    <row r="826" ht="14.25" customHeight="1">
      <c r="D826" s="30"/>
      <c r="E826" s="30"/>
      <c r="G826" s="16"/>
      <c r="H826" s="16"/>
      <c r="I826" s="16"/>
      <c r="J826" s="16"/>
      <c r="K826" s="16"/>
    </row>
    <row r="827" ht="14.25" customHeight="1">
      <c r="D827" s="30"/>
      <c r="E827" s="30"/>
      <c r="G827" s="16"/>
      <c r="H827" s="16"/>
      <c r="I827" s="16"/>
      <c r="J827" s="16"/>
      <c r="K827" s="16"/>
    </row>
    <row r="828" ht="14.25" customHeight="1">
      <c r="D828" s="30"/>
      <c r="E828" s="30"/>
      <c r="G828" s="16"/>
      <c r="H828" s="16"/>
      <c r="I828" s="16"/>
      <c r="J828" s="16"/>
      <c r="K828" s="16"/>
    </row>
    <row r="829" ht="14.25" customHeight="1">
      <c r="D829" s="30"/>
      <c r="E829" s="30"/>
      <c r="G829" s="16"/>
      <c r="H829" s="16"/>
      <c r="I829" s="16"/>
      <c r="J829" s="16"/>
      <c r="K829" s="16"/>
    </row>
    <row r="830" ht="14.25" customHeight="1">
      <c r="D830" s="30"/>
      <c r="E830" s="30"/>
      <c r="G830" s="16"/>
      <c r="H830" s="16"/>
      <c r="I830" s="16"/>
      <c r="J830" s="16"/>
      <c r="K830" s="16"/>
    </row>
    <row r="831" ht="14.25" customHeight="1">
      <c r="D831" s="30"/>
      <c r="E831" s="30"/>
      <c r="G831" s="16"/>
      <c r="H831" s="16"/>
      <c r="I831" s="16"/>
      <c r="J831" s="16"/>
      <c r="K831" s="16"/>
    </row>
    <row r="832" ht="14.25" customHeight="1">
      <c r="D832" s="30"/>
      <c r="E832" s="30"/>
      <c r="G832" s="16"/>
      <c r="H832" s="16"/>
      <c r="I832" s="16"/>
      <c r="J832" s="16"/>
      <c r="K832" s="16"/>
    </row>
    <row r="833" ht="14.25" customHeight="1">
      <c r="D833" s="30"/>
      <c r="E833" s="30"/>
      <c r="G833" s="16"/>
      <c r="H833" s="16"/>
      <c r="I833" s="16"/>
      <c r="J833" s="16"/>
      <c r="K833" s="16"/>
    </row>
    <row r="834" ht="14.25" customHeight="1">
      <c r="D834" s="30"/>
      <c r="E834" s="30"/>
      <c r="G834" s="16"/>
      <c r="H834" s="16"/>
      <c r="I834" s="16"/>
      <c r="J834" s="16"/>
      <c r="K834" s="16"/>
    </row>
    <row r="835" ht="14.25" customHeight="1">
      <c r="D835" s="30"/>
      <c r="E835" s="30"/>
      <c r="G835" s="16"/>
      <c r="H835" s="16"/>
      <c r="I835" s="16"/>
      <c r="J835" s="16"/>
      <c r="K835" s="16"/>
    </row>
    <row r="836" ht="14.25" customHeight="1">
      <c r="D836" s="30"/>
      <c r="E836" s="30"/>
      <c r="G836" s="16"/>
      <c r="H836" s="16"/>
      <c r="I836" s="16"/>
      <c r="J836" s="16"/>
      <c r="K836" s="16"/>
    </row>
    <row r="837" ht="14.25" customHeight="1">
      <c r="D837" s="30"/>
      <c r="E837" s="30"/>
      <c r="G837" s="16"/>
      <c r="H837" s="16"/>
      <c r="I837" s="16"/>
      <c r="J837" s="16"/>
      <c r="K837" s="16"/>
    </row>
    <row r="838" ht="14.25" customHeight="1">
      <c r="D838" s="30"/>
      <c r="E838" s="30"/>
      <c r="G838" s="16"/>
      <c r="H838" s="16"/>
      <c r="I838" s="16"/>
      <c r="J838" s="16"/>
      <c r="K838" s="16"/>
    </row>
    <row r="839" ht="14.25" customHeight="1">
      <c r="D839" s="30"/>
      <c r="E839" s="30"/>
      <c r="G839" s="16"/>
      <c r="H839" s="16"/>
      <c r="I839" s="16"/>
      <c r="J839" s="16"/>
      <c r="K839" s="16"/>
    </row>
    <row r="840" ht="14.25" customHeight="1">
      <c r="D840" s="30"/>
      <c r="E840" s="30"/>
      <c r="G840" s="16"/>
      <c r="H840" s="16"/>
      <c r="I840" s="16"/>
      <c r="J840" s="16"/>
      <c r="K840" s="16"/>
    </row>
    <row r="841" ht="14.25" customHeight="1">
      <c r="D841" s="30"/>
      <c r="E841" s="30"/>
      <c r="G841" s="16"/>
      <c r="H841" s="16"/>
      <c r="I841" s="16"/>
      <c r="J841" s="16"/>
      <c r="K841" s="16"/>
    </row>
    <row r="842" ht="14.25" customHeight="1">
      <c r="D842" s="30"/>
      <c r="E842" s="30"/>
      <c r="G842" s="16"/>
      <c r="H842" s="16"/>
      <c r="I842" s="16"/>
      <c r="J842" s="16"/>
      <c r="K842" s="16"/>
    </row>
    <row r="843" ht="14.25" customHeight="1">
      <c r="D843" s="30"/>
      <c r="E843" s="30"/>
      <c r="G843" s="16"/>
      <c r="H843" s="16"/>
      <c r="I843" s="16"/>
      <c r="J843" s="16"/>
      <c r="K843" s="16"/>
    </row>
    <row r="844" ht="14.25" customHeight="1">
      <c r="D844" s="30"/>
      <c r="E844" s="30"/>
      <c r="G844" s="16"/>
      <c r="H844" s="16"/>
      <c r="I844" s="16"/>
      <c r="J844" s="16"/>
      <c r="K844" s="16"/>
    </row>
    <row r="845" ht="14.25" customHeight="1">
      <c r="D845" s="30"/>
      <c r="E845" s="30"/>
      <c r="G845" s="16"/>
      <c r="H845" s="16"/>
      <c r="I845" s="16"/>
      <c r="J845" s="16"/>
      <c r="K845" s="16"/>
    </row>
    <row r="846" ht="14.25" customHeight="1">
      <c r="D846" s="30"/>
      <c r="E846" s="30"/>
      <c r="G846" s="16"/>
      <c r="H846" s="16"/>
      <c r="I846" s="16"/>
      <c r="J846" s="16"/>
      <c r="K846" s="16"/>
    </row>
    <row r="847" ht="14.25" customHeight="1">
      <c r="D847" s="30"/>
      <c r="E847" s="30"/>
      <c r="G847" s="16"/>
      <c r="H847" s="16"/>
      <c r="I847" s="16"/>
      <c r="J847" s="16"/>
      <c r="K847" s="16"/>
    </row>
    <row r="848" ht="14.25" customHeight="1">
      <c r="D848" s="30"/>
      <c r="E848" s="30"/>
      <c r="G848" s="16"/>
      <c r="H848" s="16"/>
      <c r="I848" s="16"/>
      <c r="J848" s="16"/>
      <c r="K848" s="16"/>
    </row>
    <row r="849" ht="14.25" customHeight="1">
      <c r="D849" s="30"/>
      <c r="E849" s="30"/>
      <c r="G849" s="16"/>
      <c r="H849" s="16"/>
      <c r="I849" s="16"/>
      <c r="J849" s="16"/>
      <c r="K849" s="16"/>
    </row>
    <row r="850" ht="14.25" customHeight="1">
      <c r="D850" s="30"/>
      <c r="E850" s="30"/>
      <c r="G850" s="16"/>
      <c r="H850" s="16"/>
      <c r="I850" s="16"/>
      <c r="J850" s="16"/>
      <c r="K850" s="16"/>
    </row>
    <row r="851" ht="14.25" customHeight="1">
      <c r="D851" s="30"/>
      <c r="E851" s="30"/>
      <c r="G851" s="16"/>
      <c r="H851" s="16"/>
      <c r="I851" s="16"/>
      <c r="J851" s="16"/>
      <c r="K851" s="16"/>
    </row>
    <row r="852" ht="14.25" customHeight="1">
      <c r="D852" s="30"/>
      <c r="E852" s="30"/>
      <c r="G852" s="16"/>
      <c r="H852" s="16"/>
      <c r="I852" s="16"/>
      <c r="J852" s="16"/>
      <c r="K852" s="16"/>
    </row>
    <row r="853" ht="14.25" customHeight="1">
      <c r="D853" s="30"/>
      <c r="E853" s="30"/>
      <c r="G853" s="16"/>
      <c r="H853" s="16"/>
      <c r="I853" s="16"/>
      <c r="J853" s="16"/>
      <c r="K853" s="16"/>
    </row>
    <row r="854" ht="14.25" customHeight="1">
      <c r="D854" s="30"/>
      <c r="E854" s="30"/>
      <c r="G854" s="16"/>
      <c r="H854" s="16"/>
      <c r="I854" s="16"/>
      <c r="J854" s="16"/>
      <c r="K854" s="16"/>
    </row>
    <row r="855" ht="14.25" customHeight="1">
      <c r="D855" s="30"/>
      <c r="E855" s="30"/>
      <c r="G855" s="16"/>
      <c r="H855" s="16"/>
      <c r="I855" s="16"/>
      <c r="J855" s="16"/>
      <c r="K855" s="16"/>
    </row>
    <row r="856" ht="14.25" customHeight="1">
      <c r="D856" s="30"/>
      <c r="E856" s="30"/>
      <c r="G856" s="16"/>
      <c r="H856" s="16"/>
      <c r="I856" s="16"/>
      <c r="J856" s="16"/>
      <c r="K856" s="16"/>
    </row>
    <row r="857" ht="14.25" customHeight="1">
      <c r="D857" s="30"/>
      <c r="E857" s="30"/>
      <c r="G857" s="16"/>
      <c r="H857" s="16"/>
      <c r="I857" s="16"/>
      <c r="J857" s="16"/>
      <c r="K857" s="16"/>
    </row>
    <row r="858" ht="14.25" customHeight="1">
      <c r="D858" s="30"/>
      <c r="E858" s="30"/>
      <c r="G858" s="16"/>
      <c r="H858" s="16"/>
      <c r="I858" s="16"/>
      <c r="J858" s="16"/>
      <c r="K858" s="16"/>
    </row>
    <row r="859" ht="14.25" customHeight="1">
      <c r="D859" s="30"/>
      <c r="E859" s="30"/>
      <c r="G859" s="16"/>
      <c r="H859" s="16"/>
      <c r="I859" s="16"/>
      <c r="J859" s="16"/>
      <c r="K859" s="16"/>
    </row>
    <row r="860" ht="14.25" customHeight="1">
      <c r="D860" s="30"/>
      <c r="E860" s="30"/>
      <c r="G860" s="16"/>
      <c r="H860" s="16"/>
      <c r="I860" s="16"/>
      <c r="J860" s="16"/>
      <c r="K860" s="16"/>
    </row>
    <row r="861" ht="14.25" customHeight="1">
      <c r="D861" s="30"/>
      <c r="E861" s="30"/>
      <c r="G861" s="16"/>
      <c r="H861" s="16"/>
      <c r="I861" s="16"/>
      <c r="J861" s="16"/>
      <c r="K861" s="16"/>
    </row>
    <row r="862" ht="14.25" customHeight="1">
      <c r="D862" s="30"/>
      <c r="E862" s="30"/>
      <c r="G862" s="16"/>
      <c r="H862" s="16"/>
      <c r="I862" s="16"/>
      <c r="J862" s="16"/>
      <c r="K862" s="16"/>
    </row>
    <row r="863" ht="14.25" customHeight="1">
      <c r="D863" s="30"/>
      <c r="E863" s="30"/>
      <c r="G863" s="16"/>
      <c r="H863" s="16"/>
      <c r="I863" s="16"/>
      <c r="J863" s="16"/>
      <c r="K863" s="16"/>
    </row>
    <row r="864" ht="14.25" customHeight="1">
      <c r="D864" s="30"/>
      <c r="E864" s="30"/>
      <c r="G864" s="16"/>
      <c r="H864" s="16"/>
      <c r="I864" s="16"/>
      <c r="J864" s="16"/>
      <c r="K864" s="16"/>
    </row>
    <row r="865" ht="14.25" customHeight="1">
      <c r="D865" s="30"/>
      <c r="E865" s="30"/>
      <c r="G865" s="16"/>
      <c r="H865" s="16"/>
      <c r="I865" s="16"/>
      <c r="J865" s="16"/>
      <c r="K865" s="16"/>
    </row>
    <row r="866" ht="14.25" customHeight="1">
      <c r="D866" s="30"/>
      <c r="E866" s="30"/>
      <c r="G866" s="16"/>
      <c r="H866" s="16"/>
      <c r="I866" s="16"/>
      <c r="J866" s="16"/>
      <c r="K866" s="16"/>
    </row>
    <row r="867" ht="14.25" customHeight="1">
      <c r="D867" s="30"/>
      <c r="E867" s="30"/>
      <c r="G867" s="16"/>
      <c r="H867" s="16"/>
      <c r="I867" s="16"/>
      <c r="J867" s="16"/>
      <c r="K867" s="16"/>
    </row>
    <row r="868" ht="14.25" customHeight="1">
      <c r="D868" s="30"/>
      <c r="E868" s="30"/>
      <c r="G868" s="16"/>
      <c r="H868" s="16"/>
      <c r="I868" s="16"/>
      <c r="J868" s="16"/>
      <c r="K868" s="16"/>
    </row>
    <row r="869" ht="14.25" customHeight="1">
      <c r="D869" s="30"/>
      <c r="E869" s="30"/>
      <c r="G869" s="16"/>
      <c r="H869" s="16"/>
      <c r="I869" s="16"/>
      <c r="J869" s="16"/>
      <c r="K869" s="16"/>
    </row>
    <row r="870" ht="14.25" customHeight="1">
      <c r="D870" s="30"/>
      <c r="E870" s="30"/>
      <c r="G870" s="16"/>
      <c r="H870" s="16"/>
      <c r="I870" s="16"/>
      <c r="J870" s="16"/>
      <c r="K870" s="16"/>
    </row>
    <row r="871" ht="14.25" customHeight="1">
      <c r="D871" s="30"/>
      <c r="E871" s="30"/>
      <c r="G871" s="16"/>
      <c r="H871" s="16"/>
      <c r="I871" s="16"/>
      <c r="J871" s="16"/>
      <c r="K871" s="16"/>
    </row>
    <row r="872" ht="14.25" customHeight="1">
      <c r="D872" s="30"/>
      <c r="E872" s="30"/>
      <c r="G872" s="16"/>
      <c r="H872" s="16"/>
      <c r="I872" s="16"/>
      <c r="J872" s="16"/>
      <c r="K872" s="16"/>
    </row>
    <row r="873" ht="14.25" customHeight="1">
      <c r="D873" s="30"/>
      <c r="E873" s="30"/>
      <c r="G873" s="16"/>
      <c r="H873" s="16"/>
      <c r="I873" s="16"/>
      <c r="J873" s="16"/>
      <c r="K873" s="16"/>
    </row>
    <row r="874" ht="14.25" customHeight="1">
      <c r="D874" s="30"/>
      <c r="E874" s="30"/>
      <c r="G874" s="16"/>
      <c r="H874" s="16"/>
      <c r="I874" s="16"/>
      <c r="J874" s="16"/>
      <c r="K874" s="16"/>
    </row>
    <row r="875" ht="14.25" customHeight="1">
      <c r="D875" s="30"/>
      <c r="E875" s="30"/>
      <c r="G875" s="16"/>
      <c r="H875" s="16"/>
      <c r="I875" s="16"/>
      <c r="J875" s="16"/>
      <c r="K875" s="16"/>
    </row>
    <row r="876" ht="14.25" customHeight="1">
      <c r="D876" s="30"/>
      <c r="E876" s="30"/>
      <c r="G876" s="16"/>
      <c r="H876" s="16"/>
      <c r="I876" s="16"/>
      <c r="J876" s="16"/>
      <c r="K876" s="16"/>
    </row>
    <row r="877" ht="14.25" customHeight="1">
      <c r="D877" s="30"/>
      <c r="E877" s="30"/>
      <c r="G877" s="16"/>
      <c r="H877" s="16"/>
      <c r="I877" s="16"/>
      <c r="J877" s="16"/>
      <c r="K877" s="16"/>
    </row>
    <row r="878" ht="14.25" customHeight="1">
      <c r="D878" s="30"/>
      <c r="E878" s="30"/>
      <c r="G878" s="16"/>
      <c r="H878" s="16"/>
      <c r="I878" s="16"/>
      <c r="J878" s="16"/>
      <c r="K878" s="16"/>
    </row>
    <row r="879" ht="14.25" customHeight="1">
      <c r="D879" s="30"/>
      <c r="E879" s="30"/>
      <c r="G879" s="16"/>
      <c r="H879" s="16"/>
      <c r="I879" s="16"/>
      <c r="J879" s="16"/>
      <c r="K879" s="16"/>
    </row>
    <row r="880" ht="14.25" customHeight="1">
      <c r="D880" s="30"/>
      <c r="E880" s="30"/>
      <c r="G880" s="16"/>
      <c r="H880" s="16"/>
      <c r="I880" s="16"/>
      <c r="J880" s="16"/>
      <c r="K880" s="16"/>
    </row>
    <row r="881" ht="14.25" customHeight="1">
      <c r="D881" s="30"/>
      <c r="E881" s="30"/>
      <c r="G881" s="16"/>
      <c r="H881" s="16"/>
      <c r="I881" s="16"/>
      <c r="J881" s="16"/>
      <c r="K881" s="16"/>
    </row>
    <row r="882" ht="14.25" customHeight="1">
      <c r="D882" s="30"/>
      <c r="E882" s="30"/>
      <c r="G882" s="16"/>
      <c r="H882" s="16"/>
      <c r="I882" s="16"/>
      <c r="J882" s="16"/>
      <c r="K882" s="16"/>
    </row>
    <row r="883" ht="14.25" customHeight="1">
      <c r="D883" s="30"/>
      <c r="E883" s="30"/>
      <c r="G883" s="16"/>
      <c r="H883" s="16"/>
      <c r="I883" s="16"/>
      <c r="J883" s="16"/>
      <c r="K883" s="16"/>
    </row>
    <row r="884" ht="14.25" customHeight="1">
      <c r="D884" s="30"/>
      <c r="E884" s="30"/>
      <c r="G884" s="16"/>
      <c r="H884" s="16"/>
      <c r="I884" s="16"/>
      <c r="J884" s="16"/>
      <c r="K884" s="16"/>
    </row>
    <row r="885" ht="14.25" customHeight="1">
      <c r="D885" s="30"/>
      <c r="E885" s="30"/>
      <c r="G885" s="16"/>
      <c r="H885" s="16"/>
      <c r="I885" s="16"/>
      <c r="J885" s="16"/>
      <c r="K885" s="16"/>
    </row>
    <row r="886" ht="14.25" customHeight="1">
      <c r="D886" s="30"/>
      <c r="E886" s="30"/>
      <c r="G886" s="16"/>
      <c r="H886" s="16"/>
      <c r="I886" s="16"/>
      <c r="J886" s="16"/>
      <c r="K886" s="16"/>
    </row>
    <row r="887" ht="14.25" customHeight="1">
      <c r="D887" s="30"/>
      <c r="E887" s="30"/>
      <c r="G887" s="16"/>
      <c r="H887" s="16"/>
      <c r="I887" s="16"/>
      <c r="J887" s="16"/>
      <c r="K887" s="16"/>
    </row>
    <row r="888" ht="14.25" customHeight="1">
      <c r="D888" s="30"/>
      <c r="E888" s="30"/>
      <c r="G888" s="16"/>
      <c r="H888" s="16"/>
      <c r="I888" s="16"/>
      <c r="J888" s="16"/>
      <c r="K888" s="16"/>
    </row>
    <row r="889" ht="14.25" customHeight="1">
      <c r="D889" s="30"/>
      <c r="E889" s="30"/>
      <c r="G889" s="16"/>
      <c r="H889" s="16"/>
      <c r="I889" s="16"/>
      <c r="J889" s="16"/>
      <c r="K889" s="16"/>
    </row>
    <row r="890" ht="14.25" customHeight="1">
      <c r="D890" s="30"/>
      <c r="E890" s="30"/>
      <c r="G890" s="16"/>
      <c r="H890" s="16"/>
      <c r="I890" s="16"/>
      <c r="J890" s="16"/>
      <c r="K890" s="16"/>
    </row>
    <row r="891" ht="14.25" customHeight="1">
      <c r="D891" s="30"/>
      <c r="E891" s="30"/>
      <c r="G891" s="16"/>
      <c r="H891" s="16"/>
      <c r="I891" s="16"/>
      <c r="J891" s="16"/>
      <c r="K891" s="16"/>
    </row>
    <row r="892" ht="14.25" customHeight="1">
      <c r="D892" s="30"/>
      <c r="E892" s="30"/>
      <c r="G892" s="16"/>
      <c r="H892" s="16"/>
      <c r="I892" s="16"/>
      <c r="J892" s="16"/>
      <c r="K892" s="16"/>
    </row>
    <row r="893" ht="14.25" customHeight="1">
      <c r="D893" s="30"/>
      <c r="E893" s="30"/>
      <c r="G893" s="16"/>
      <c r="H893" s="16"/>
      <c r="I893" s="16"/>
      <c r="J893" s="16"/>
      <c r="K893" s="16"/>
    </row>
    <row r="894" ht="14.25" customHeight="1">
      <c r="D894" s="30"/>
      <c r="E894" s="30"/>
      <c r="G894" s="16"/>
      <c r="H894" s="16"/>
      <c r="I894" s="16"/>
      <c r="J894" s="16"/>
      <c r="K894" s="16"/>
    </row>
    <row r="895" ht="14.25" customHeight="1">
      <c r="D895" s="30"/>
      <c r="E895" s="30"/>
      <c r="G895" s="16"/>
      <c r="H895" s="16"/>
      <c r="I895" s="16"/>
      <c r="J895" s="16"/>
      <c r="K895" s="16"/>
    </row>
    <row r="896" ht="14.25" customHeight="1">
      <c r="D896" s="30"/>
      <c r="E896" s="30"/>
      <c r="G896" s="16"/>
      <c r="H896" s="16"/>
      <c r="I896" s="16"/>
      <c r="J896" s="16"/>
      <c r="K896" s="16"/>
    </row>
    <row r="897" ht="14.25" customHeight="1">
      <c r="D897" s="30"/>
      <c r="E897" s="30"/>
      <c r="G897" s="16"/>
      <c r="H897" s="16"/>
      <c r="I897" s="16"/>
      <c r="J897" s="16"/>
      <c r="K897" s="16"/>
    </row>
    <row r="898" ht="14.25" customHeight="1">
      <c r="D898" s="30"/>
      <c r="E898" s="30"/>
      <c r="G898" s="16"/>
      <c r="H898" s="16"/>
      <c r="I898" s="16"/>
      <c r="J898" s="16"/>
      <c r="K898" s="16"/>
    </row>
    <row r="899" ht="14.25" customHeight="1">
      <c r="D899" s="30"/>
      <c r="E899" s="30"/>
      <c r="G899" s="16"/>
      <c r="H899" s="16"/>
      <c r="I899" s="16"/>
      <c r="J899" s="16"/>
      <c r="K899" s="16"/>
    </row>
    <row r="900" ht="14.25" customHeight="1">
      <c r="D900" s="30"/>
      <c r="E900" s="30"/>
      <c r="G900" s="16"/>
      <c r="H900" s="16"/>
      <c r="I900" s="16"/>
      <c r="J900" s="16"/>
      <c r="K900" s="16"/>
    </row>
    <row r="901" ht="14.25" customHeight="1">
      <c r="D901" s="30"/>
      <c r="E901" s="30"/>
      <c r="G901" s="16"/>
      <c r="H901" s="16"/>
      <c r="I901" s="16"/>
      <c r="J901" s="16"/>
      <c r="K901" s="16"/>
    </row>
    <row r="902" ht="14.25" customHeight="1">
      <c r="D902" s="30"/>
      <c r="E902" s="30"/>
      <c r="G902" s="16"/>
      <c r="H902" s="16"/>
      <c r="I902" s="16"/>
      <c r="J902" s="16"/>
      <c r="K902" s="16"/>
    </row>
    <row r="903" ht="14.25" customHeight="1">
      <c r="D903" s="30"/>
      <c r="E903" s="30"/>
      <c r="G903" s="16"/>
      <c r="H903" s="16"/>
      <c r="I903" s="16"/>
      <c r="J903" s="16"/>
      <c r="K903" s="16"/>
    </row>
    <row r="904" ht="14.25" customHeight="1">
      <c r="D904" s="30"/>
      <c r="E904" s="30"/>
      <c r="G904" s="16"/>
      <c r="H904" s="16"/>
      <c r="I904" s="16"/>
      <c r="J904" s="16"/>
      <c r="K904" s="16"/>
    </row>
    <row r="905" ht="14.25" customHeight="1">
      <c r="D905" s="30"/>
      <c r="E905" s="30"/>
      <c r="G905" s="16"/>
      <c r="H905" s="16"/>
      <c r="I905" s="16"/>
      <c r="J905" s="16"/>
      <c r="K905" s="16"/>
    </row>
    <row r="906" ht="14.25" customHeight="1">
      <c r="D906" s="30"/>
      <c r="E906" s="30"/>
      <c r="G906" s="16"/>
      <c r="H906" s="16"/>
      <c r="I906" s="16"/>
      <c r="J906" s="16"/>
      <c r="K906" s="16"/>
    </row>
    <row r="907" ht="14.25" customHeight="1">
      <c r="D907" s="30"/>
      <c r="E907" s="30"/>
      <c r="G907" s="16"/>
      <c r="H907" s="16"/>
      <c r="I907" s="16"/>
      <c r="J907" s="16"/>
      <c r="K907" s="16"/>
    </row>
    <row r="908" ht="14.25" customHeight="1">
      <c r="D908" s="30"/>
      <c r="E908" s="30"/>
      <c r="G908" s="16"/>
      <c r="H908" s="16"/>
      <c r="I908" s="16"/>
      <c r="J908" s="16"/>
      <c r="K908" s="16"/>
    </row>
    <row r="909" ht="14.25" customHeight="1">
      <c r="D909" s="30"/>
      <c r="E909" s="30"/>
      <c r="G909" s="16"/>
      <c r="H909" s="16"/>
      <c r="I909" s="16"/>
      <c r="J909" s="16"/>
      <c r="K909" s="16"/>
    </row>
    <row r="910" ht="14.25" customHeight="1">
      <c r="D910" s="30"/>
      <c r="E910" s="30"/>
      <c r="G910" s="16"/>
      <c r="H910" s="16"/>
      <c r="I910" s="16"/>
      <c r="J910" s="16"/>
      <c r="K910" s="16"/>
    </row>
    <row r="911" ht="14.25" customHeight="1">
      <c r="D911" s="30"/>
      <c r="E911" s="30"/>
      <c r="G911" s="16"/>
      <c r="H911" s="16"/>
      <c r="I911" s="16"/>
      <c r="J911" s="16"/>
      <c r="K911" s="16"/>
    </row>
    <row r="912" ht="14.25" customHeight="1">
      <c r="D912" s="30"/>
      <c r="E912" s="30"/>
      <c r="G912" s="16"/>
      <c r="H912" s="16"/>
      <c r="I912" s="16"/>
      <c r="J912" s="16"/>
      <c r="K912" s="16"/>
    </row>
    <row r="913" ht="14.25" customHeight="1">
      <c r="D913" s="30"/>
      <c r="E913" s="30"/>
      <c r="G913" s="16"/>
      <c r="H913" s="16"/>
      <c r="I913" s="16"/>
      <c r="J913" s="16"/>
      <c r="K913" s="16"/>
    </row>
    <row r="914" ht="14.25" customHeight="1">
      <c r="D914" s="30"/>
      <c r="E914" s="30"/>
      <c r="G914" s="16"/>
      <c r="H914" s="16"/>
      <c r="I914" s="16"/>
      <c r="J914" s="16"/>
      <c r="K914" s="16"/>
    </row>
    <row r="915" ht="14.25" customHeight="1">
      <c r="D915" s="30"/>
      <c r="E915" s="30"/>
      <c r="G915" s="16"/>
      <c r="H915" s="16"/>
      <c r="I915" s="16"/>
      <c r="J915" s="16"/>
      <c r="K915" s="16"/>
    </row>
    <row r="916" ht="14.25" customHeight="1">
      <c r="D916" s="30"/>
      <c r="E916" s="30"/>
      <c r="G916" s="16"/>
      <c r="H916" s="16"/>
      <c r="I916" s="16"/>
      <c r="J916" s="16"/>
      <c r="K916" s="16"/>
    </row>
    <row r="917" ht="14.25" customHeight="1">
      <c r="D917" s="30"/>
      <c r="E917" s="30"/>
      <c r="G917" s="16"/>
      <c r="H917" s="16"/>
      <c r="I917" s="16"/>
      <c r="J917" s="16"/>
      <c r="K917" s="16"/>
    </row>
    <row r="918" ht="14.25" customHeight="1">
      <c r="D918" s="30"/>
      <c r="E918" s="30"/>
      <c r="G918" s="16"/>
      <c r="H918" s="16"/>
      <c r="I918" s="16"/>
      <c r="J918" s="16"/>
      <c r="K918" s="16"/>
    </row>
    <row r="919" ht="14.25" customHeight="1">
      <c r="D919" s="30"/>
      <c r="E919" s="30"/>
      <c r="G919" s="16"/>
      <c r="H919" s="16"/>
      <c r="I919" s="16"/>
      <c r="J919" s="16"/>
      <c r="K919" s="16"/>
    </row>
    <row r="920" ht="14.25" customHeight="1">
      <c r="D920" s="30"/>
      <c r="E920" s="30"/>
      <c r="G920" s="16"/>
      <c r="H920" s="16"/>
      <c r="I920" s="16"/>
      <c r="J920" s="16"/>
      <c r="K920" s="16"/>
    </row>
    <row r="921" ht="14.25" customHeight="1">
      <c r="D921" s="30"/>
      <c r="E921" s="30"/>
      <c r="G921" s="16"/>
      <c r="H921" s="16"/>
      <c r="I921" s="16"/>
      <c r="J921" s="16"/>
      <c r="K921" s="16"/>
    </row>
    <row r="922" ht="14.25" customHeight="1">
      <c r="D922" s="30"/>
      <c r="E922" s="30"/>
      <c r="G922" s="16"/>
      <c r="H922" s="16"/>
      <c r="I922" s="16"/>
      <c r="J922" s="16"/>
      <c r="K922" s="16"/>
    </row>
    <row r="923" ht="14.25" customHeight="1">
      <c r="D923" s="30"/>
      <c r="E923" s="30"/>
      <c r="G923" s="16"/>
      <c r="H923" s="16"/>
      <c r="I923" s="16"/>
      <c r="J923" s="16"/>
      <c r="K923" s="16"/>
    </row>
    <row r="924" ht="14.25" customHeight="1">
      <c r="D924" s="30"/>
      <c r="E924" s="30"/>
      <c r="G924" s="16"/>
      <c r="H924" s="16"/>
      <c r="I924" s="16"/>
      <c r="J924" s="16"/>
      <c r="K924" s="16"/>
    </row>
    <row r="925" ht="14.25" customHeight="1">
      <c r="D925" s="30"/>
      <c r="E925" s="30"/>
      <c r="G925" s="16"/>
      <c r="H925" s="16"/>
      <c r="I925" s="16"/>
      <c r="J925" s="16"/>
      <c r="K925" s="16"/>
    </row>
    <row r="926" ht="14.25" customHeight="1">
      <c r="D926" s="30"/>
      <c r="E926" s="30"/>
      <c r="G926" s="16"/>
      <c r="H926" s="16"/>
      <c r="I926" s="16"/>
      <c r="J926" s="16"/>
      <c r="K926" s="16"/>
    </row>
    <row r="927" ht="14.25" customHeight="1">
      <c r="D927" s="30"/>
      <c r="E927" s="30"/>
      <c r="G927" s="16"/>
      <c r="H927" s="16"/>
      <c r="I927" s="16"/>
      <c r="J927" s="16"/>
      <c r="K927" s="16"/>
    </row>
    <row r="928" ht="14.25" customHeight="1">
      <c r="D928" s="30"/>
      <c r="E928" s="30"/>
      <c r="G928" s="16"/>
      <c r="H928" s="16"/>
      <c r="I928" s="16"/>
      <c r="J928" s="16"/>
      <c r="K928" s="16"/>
    </row>
    <row r="929" ht="14.25" customHeight="1">
      <c r="D929" s="30"/>
      <c r="E929" s="30"/>
      <c r="G929" s="16"/>
      <c r="H929" s="16"/>
      <c r="I929" s="16"/>
      <c r="J929" s="16"/>
      <c r="K929" s="16"/>
    </row>
    <row r="930" ht="14.25" customHeight="1">
      <c r="D930" s="30"/>
      <c r="E930" s="30"/>
      <c r="G930" s="16"/>
      <c r="H930" s="16"/>
      <c r="I930" s="16"/>
      <c r="J930" s="16"/>
      <c r="K930" s="16"/>
    </row>
    <row r="931" ht="14.25" customHeight="1">
      <c r="D931" s="30"/>
      <c r="E931" s="30"/>
      <c r="G931" s="16"/>
      <c r="H931" s="16"/>
      <c r="I931" s="16"/>
      <c r="J931" s="16"/>
      <c r="K931" s="16"/>
    </row>
    <row r="932" ht="14.25" customHeight="1">
      <c r="D932" s="30"/>
      <c r="E932" s="30"/>
      <c r="G932" s="16"/>
      <c r="H932" s="16"/>
      <c r="I932" s="16"/>
      <c r="J932" s="16"/>
      <c r="K932" s="16"/>
    </row>
    <row r="933" ht="14.25" customHeight="1">
      <c r="D933" s="30"/>
      <c r="E933" s="30"/>
      <c r="G933" s="16"/>
      <c r="H933" s="16"/>
      <c r="I933" s="16"/>
      <c r="J933" s="16"/>
      <c r="K933" s="16"/>
    </row>
    <row r="934" ht="14.25" customHeight="1">
      <c r="D934" s="30"/>
      <c r="E934" s="30"/>
      <c r="G934" s="16"/>
      <c r="H934" s="16"/>
      <c r="I934" s="16"/>
      <c r="J934" s="16"/>
      <c r="K934" s="16"/>
    </row>
    <row r="935" ht="14.25" customHeight="1">
      <c r="D935" s="30"/>
      <c r="E935" s="30"/>
      <c r="G935" s="16"/>
      <c r="H935" s="16"/>
      <c r="I935" s="16"/>
      <c r="J935" s="16"/>
      <c r="K935" s="16"/>
    </row>
    <row r="936" ht="14.25" customHeight="1">
      <c r="D936" s="30"/>
      <c r="E936" s="30"/>
      <c r="G936" s="16"/>
      <c r="H936" s="16"/>
      <c r="I936" s="16"/>
      <c r="J936" s="16"/>
      <c r="K936" s="16"/>
    </row>
    <row r="937" ht="14.25" customHeight="1">
      <c r="D937" s="30"/>
      <c r="E937" s="30"/>
      <c r="G937" s="16"/>
      <c r="H937" s="16"/>
      <c r="I937" s="16"/>
      <c r="J937" s="16"/>
      <c r="K937" s="16"/>
    </row>
    <row r="938" ht="14.25" customHeight="1">
      <c r="D938" s="30"/>
      <c r="E938" s="30"/>
      <c r="G938" s="16"/>
      <c r="H938" s="16"/>
      <c r="I938" s="16"/>
      <c r="J938" s="16"/>
      <c r="K938" s="16"/>
    </row>
    <row r="939" ht="14.25" customHeight="1">
      <c r="D939" s="30"/>
      <c r="E939" s="30"/>
      <c r="G939" s="16"/>
      <c r="H939" s="16"/>
      <c r="I939" s="16"/>
      <c r="J939" s="16"/>
      <c r="K939" s="16"/>
    </row>
    <row r="940" ht="14.25" customHeight="1">
      <c r="D940" s="30"/>
      <c r="E940" s="30"/>
      <c r="G940" s="16"/>
      <c r="H940" s="16"/>
      <c r="I940" s="16"/>
      <c r="J940" s="16"/>
      <c r="K940" s="16"/>
    </row>
    <row r="941" ht="14.25" customHeight="1">
      <c r="D941" s="30"/>
      <c r="E941" s="30"/>
      <c r="G941" s="16"/>
      <c r="H941" s="16"/>
      <c r="I941" s="16"/>
      <c r="J941" s="16"/>
      <c r="K941" s="16"/>
    </row>
    <row r="942" ht="14.25" customHeight="1">
      <c r="D942" s="30"/>
      <c r="E942" s="30"/>
      <c r="G942" s="16"/>
      <c r="H942" s="16"/>
      <c r="I942" s="16"/>
      <c r="J942" s="16"/>
      <c r="K942" s="16"/>
    </row>
    <row r="943" ht="14.25" customHeight="1">
      <c r="D943" s="30"/>
      <c r="E943" s="30"/>
      <c r="G943" s="16"/>
      <c r="H943" s="16"/>
      <c r="I943" s="16"/>
      <c r="J943" s="16"/>
      <c r="K943" s="16"/>
    </row>
    <row r="944" ht="14.25" customHeight="1">
      <c r="D944" s="30"/>
      <c r="E944" s="30"/>
      <c r="G944" s="16"/>
      <c r="H944" s="16"/>
      <c r="I944" s="16"/>
      <c r="J944" s="16"/>
      <c r="K944" s="16"/>
    </row>
    <row r="945" ht="14.25" customHeight="1">
      <c r="D945" s="30"/>
      <c r="E945" s="30"/>
      <c r="G945" s="16"/>
      <c r="H945" s="16"/>
      <c r="I945" s="16"/>
      <c r="J945" s="16"/>
      <c r="K945" s="16"/>
    </row>
    <row r="946" ht="14.25" customHeight="1">
      <c r="D946" s="30"/>
      <c r="E946" s="30"/>
      <c r="G946" s="16"/>
      <c r="H946" s="16"/>
      <c r="I946" s="16"/>
      <c r="J946" s="16"/>
      <c r="K946" s="16"/>
    </row>
    <row r="947" ht="14.25" customHeight="1">
      <c r="D947" s="30"/>
      <c r="E947" s="30"/>
      <c r="G947" s="16"/>
      <c r="H947" s="16"/>
      <c r="I947" s="16"/>
      <c r="J947" s="16"/>
      <c r="K947" s="16"/>
    </row>
    <row r="948" ht="14.25" customHeight="1">
      <c r="D948" s="30"/>
      <c r="E948" s="30"/>
      <c r="G948" s="16"/>
      <c r="H948" s="16"/>
      <c r="I948" s="16"/>
      <c r="J948" s="16"/>
      <c r="K948" s="16"/>
    </row>
    <row r="949" ht="14.25" customHeight="1">
      <c r="D949" s="30"/>
      <c r="E949" s="30"/>
      <c r="G949" s="16"/>
      <c r="H949" s="16"/>
      <c r="I949" s="16"/>
      <c r="J949" s="16"/>
      <c r="K949" s="16"/>
    </row>
    <row r="950" ht="14.25" customHeight="1">
      <c r="D950" s="30"/>
      <c r="E950" s="30"/>
      <c r="G950" s="16"/>
      <c r="H950" s="16"/>
      <c r="I950" s="16"/>
      <c r="J950" s="16"/>
      <c r="K950" s="16"/>
    </row>
    <row r="951" ht="14.25" customHeight="1">
      <c r="D951" s="30"/>
      <c r="E951" s="30"/>
      <c r="G951" s="16"/>
      <c r="H951" s="16"/>
      <c r="I951" s="16"/>
      <c r="J951" s="16"/>
      <c r="K951" s="16"/>
    </row>
    <row r="952" ht="14.25" customHeight="1">
      <c r="D952" s="30"/>
      <c r="E952" s="30"/>
      <c r="G952" s="16"/>
      <c r="H952" s="16"/>
      <c r="I952" s="16"/>
      <c r="J952" s="16"/>
      <c r="K952" s="16"/>
    </row>
    <row r="953" ht="14.25" customHeight="1">
      <c r="D953" s="30"/>
      <c r="E953" s="30"/>
      <c r="G953" s="16"/>
      <c r="H953" s="16"/>
      <c r="I953" s="16"/>
      <c r="J953" s="16"/>
      <c r="K953" s="16"/>
    </row>
    <row r="954" ht="14.25" customHeight="1">
      <c r="D954" s="30"/>
      <c r="E954" s="30"/>
      <c r="G954" s="16"/>
      <c r="H954" s="16"/>
      <c r="I954" s="16"/>
      <c r="J954" s="16"/>
      <c r="K954" s="16"/>
    </row>
    <row r="955" ht="14.25" customHeight="1">
      <c r="D955" s="30"/>
      <c r="E955" s="30"/>
      <c r="G955" s="16"/>
      <c r="H955" s="16"/>
      <c r="I955" s="16"/>
      <c r="J955" s="16"/>
      <c r="K955" s="16"/>
    </row>
    <row r="956" ht="14.25" customHeight="1">
      <c r="D956" s="30"/>
      <c r="E956" s="30"/>
      <c r="G956" s="16"/>
      <c r="H956" s="16"/>
      <c r="I956" s="16"/>
      <c r="J956" s="16"/>
      <c r="K956" s="16"/>
    </row>
    <row r="957" ht="14.25" customHeight="1">
      <c r="D957" s="30"/>
      <c r="E957" s="30"/>
      <c r="G957" s="16"/>
      <c r="H957" s="16"/>
      <c r="I957" s="16"/>
      <c r="J957" s="16"/>
      <c r="K957" s="16"/>
    </row>
    <row r="958" ht="14.25" customHeight="1">
      <c r="D958" s="30"/>
      <c r="E958" s="30"/>
      <c r="G958" s="16"/>
      <c r="H958" s="16"/>
      <c r="I958" s="16"/>
      <c r="J958" s="16"/>
      <c r="K958" s="16"/>
    </row>
    <row r="959" ht="14.25" customHeight="1">
      <c r="D959" s="30"/>
      <c r="E959" s="30"/>
      <c r="G959" s="16"/>
      <c r="H959" s="16"/>
      <c r="I959" s="16"/>
      <c r="J959" s="16"/>
      <c r="K959" s="16"/>
    </row>
    <row r="960" ht="14.25" customHeight="1">
      <c r="D960" s="30"/>
      <c r="E960" s="30"/>
      <c r="G960" s="16"/>
      <c r="H960" s="16"/>
      <c r="I960" s="16"/>
      <c r="J960" s="16"/>
      <c r="K960" s="16"/>
    </row>
    <row r="961" ht="14.25" customHeight="1">
      <c r="D961" s="30"/>
      <c r="E961" s="30"/>
      <c r="G961" s="16"/>
      <c r="H961" s="16"/>
      <c r="I961" s="16"/>
      <c r="J961" s="16"/>
      <c r="K961" s="16"/>
    </row>
    <row r="962" ht="14.25" customHeight="1">
      <c r="D962" s="30"/>
      <c r="E962" s="30"/>
      <c r="G962" s="16"/>
      <c r="H962" s="16"/>
      <c r="I962" s="16"/>
      <c r="J962" s="16"/>
      <c r="K962" s="16"/>
    </row>
    <row r="963" ht="14.25" customHeight="1">
      <c r="D963" s="30"/>
      <c r="E963" s="30"/>
      <c r="G963" s="16"/>
      <c r="H963" s="16"/>
      <c r="I963" s="16"/>
      <c r="J963" s="16"/>
      <c r="K963" s="16"/>
    </row>
    <row r="964" ht="14.25" customHeight="1">
      <c r="D964" s="30"/>
      <c r="E964" s="30"/>
      <c r="G964" s="16"/>
      <c r="H964" s="16"/>
      <c r="I964" s="16"/>
      <c r="J964" s="16"/>
      <c r="K964" s="16"/>
    </row>
    <row r="965" ht="14.25" customHeight="1">
      <c r="D965" s="30"/>
      <c r="E965" s="30"/>
      <c r="G965" s="16"/>
      <c r="H965" s="16"/>
      <c r="I965" s="16"/>
      <c r="J965" s="16"/>
      <c r="K965" s="16"/>
    </row>
    <row r="966" ht="14.25" customHeight="1">
      <c r="D966" s="30"/>
      <c r="E966" s="30"/>
      <c r="G966" s="16"/>
      <c r="H966" s="16"/>
      <c r="I966" s="16"/>
      <c r="J966" s="16"/>
      <c r="K966" s="16"/>
    </row>
    <row r="967" ht="14.25" customHeight="1">
      <c r="D967" s="30"/>
      <c r="E967" s="30"/>
      <c r="G967" s="16"/>
      <c r="H967" s="16"/>
      <c r="I967" s="16"/>
      <c r="J967" s="16"/>
      <c r="K967" s="16"/>
    </row>
    <row r="968" ht="14.25" customHeight="1">
      <c r="D968" s="30"/>
      <c r="E968" s="30"/>
      <c r="G968" s="16"/>
      <c r="H968" s="16"/>
      <c r="I968" s="16"/>
      <c r="J968" s="16"/>
      <c r="K968" s="16"/>
    </row>
    <row r="969" ht="14.25" customHeight="1">
      <c r="D969" s="30"/>
      <c r="E969" s="30"/>
      <c r="G969" s="16"/>
      <c r="H969" s="16"/>
      <c r="I969" s="16"/>
      <c r="J969" s="16"/>
      <c r="K969" s="16"/>
    </row>
    <row r="970" ht="14.25" customHeight="1">
      <c r="D970" s="30"/>
      <c r="E970" s="30"/>
      <c r="G970" s="16"/>
      <c r="H970" s="16"/>
      <c r="I970" s="16"/>
      <c r="J970" s="16"/>
      <c r="K970" s="16"/>
    </row>
    <row r="971" ht="14.25" customHeight="1">
      <c r="D971" s="30"/>
      <c r="E971" s="30"/>
      <c r="G971" s="16"/>
      <c r="H971" s="16"/>
      <c r="I971" s="16"/>
      <c r="J971" s="16"/>
      <c r="K971" s="16"/>
    </row>
    <row r="972" ht="14.25" customHeight="1">
      <c r="D972" s="30"/>
      <c r="E972" s="30"/>
      <c r="G972" s="16"/>
      <c r="H972" s="16"/>
      <c r="I972" s="16"/>
      <c r="J972" s="16"/>
      <c r="K972" s="16"/>
    </row>
    <row r="973" ht="14.25" customHeight="1">
      <c r="D973" s="30"/>
      <c r="E973" s="30"/>
      <c r="G973" s="16"/>
      <c r="H973" s="16"/>
      <c r="I973" s="16"/>
      <c r="J973" s="16"/>
      <c r="K973" s="16"/>
    </row>
    <row r="974" ht="14.25" customHeight="1">
      <c r="D974" s="30"/>
      <c r="E974" s="30"/>
      <c r="G974" s="16"/>
      <c r="H974" s="16"/>
      <c r="I974" s="16"/>
      <c r="J974" s="16"/>
      <c r="K974" s="16"/>
    </row>
    <row r="975" ht="14.25" customHeight="1">
      <c r="D975" s="30"/>
      <c r="E975" s="30"/>
      <c r="G975" s="16"/>
      <c r="H975" s="16"/>
      <c r="I975" s="16"/>
      <c r="J975" s="16"/>
      <c r="K975" s="16"/>
    </row>
    <row r="976" ht="14.25" customHeight="1">
      <c r="D976" s="30"/>
      <c r="E976" s="30"/>
      <c r="G976" s="16"/>
      <c r="H976" s="16"/>
      <c r="I976" s="16"/>
      <c r="J976" s="16"/>
      <c r="K976" s="16"/>
    </row>
    <row r="977" ht="14.25" customHeight="1">
      <c r="D977" s="30"/>
      <c r="E977" s="30"/>
      <c r="G977" s="16"/>
      <c r="H977" s="16"/>
      <c r="I977" s="16"/>
      <c r="J977" s="16"/>
      <c r="K977" s="16"/>
    </row>
    <row r="978" ht="14.25" customHeight="1">
      <c r="D978" s="30"/>
      <c r="E978" s="30"/>
      <c r="G978" s="16"/>
      <c r="H978" s="16"/>
      <c r="I978" s="16"/>
      <c r="J978" s="16"/>
      <c r="K978" s="16"/>
    </row>
    <row r="979" ht="14.25" customHeight="1">
      <c r="D979" s="30"/>
      <c r="E979" s="30"/>
      <c r="G979" s="16"/>
      <c r="H979" s="16"/>
      <c r="I979" s="16"/>
      <c r="J979" s="16"/>
      <c r="K979" s="16"/>
    </row>
    <row r="980" ht="14.25" customHeight="1">
      <c r="D980" s="30"/>
      <c r="E980" s="30"/>
      <c r="G980" s="16"/>
      <c r="H980" s="16"/>
      <c r="I980" s="16"/>
      <c r="J980" s="16"/>
      <c r="K980" s="16"/>
    </row>
    <row r="981" ht="14.25" customHeight="1">
      <c r="D981" s="30"/>
      <c r="E981" s="30"/>
      <c r="G981" s="16"/>
      <c r="H981" s="16"/>
      <c r="I981" s="16"/>
      <c r="J981" s="16"/>
      <c r="K981" s="16"/>
    </row>
    <row r="982" ht="14.25" customHeight="1">
      <c r="D982" s="30"/>
      <c r="E982" s="30"/>
      <c r="G982" s="16"/>
      <c r="H982" s="16"/>
      <c r="I982" s="16"/>
      <c r="J982" s="16"/>
      <c r="K982" s="16"/>
    </row>
    <row r="983" ht="14.25" customHeight="1">
      <c r="D983" s="30"/>
      <c r="E983" s="30"/>
      <c r="G983" s="16"/>
      <c r="H983" s="16"/>
      <c r="I983" s="16"/>
      <c r="J983" s="16"/>
      <c r="K983" s="16"/>
    </row>
    <row r="984" ht="14.25" customHeight="1">
      <c r="D984" s="30"/>
      <c r="E984" s="30"/>
      <c r="G984" s="16"/>
      <c r="H984" s="16"/>
      <c r="I984" s="16"/>
      <c r="J984" s="16"/>
      <c r="K984" s="16"/>
    </row>
    <row r="985" ht="14.25" customHeight="1">
      <c r="D985" s="30"/>
      <c r="E985" s="30"/>
      <c r="G985" s="16"/>
      <c r="H985" s="16"/>
      <c r="I985" s="16"/>
      <c r="J985" s="16"/>
      <c r="K985" s="16"/>
    </row>
    <row r="986" ht="14.25" customHeight="1">
      <c r="D986" s="30"/>
      <c r="E986" s="30"/>
      <c r="G986" s="16"/>
      <c r="H986" s="16"/>
      <c r="I986" s="16"/>
      <c r="J986" s="16"/>
      <c r="K986" s="16"/>
    </row>
    <row r="987" ht="14.25" customHeight="1">
      <c r="D987" s="30"/>
      <c r="E987" s="30"/>
      <c r="G987" s="16"/>
      <c r="H987" s="16"/>
      <c r="I987" s="16"/>
      <c r="J987" s="16"/>
      <c r="K987" s="16"/>
    </row>
    <row r="988" ht="14.25" customHeight="1">
      <c r="D988" s="30"/>
      <c r="E988" s="30"/>
      <c r="G988" s="16"/>
      <c r="H988" s="16"/>
      <c r="I988" s="16"/>
      <c r="J988" s="16"/>
      <c r="K988" s="16"/>
    </row>
    <row r="989" ht="14.25" customHeight="1">
      <c r="D989" s="30"/>
      <c r="E989" s="30"/>
      <c r="G989" s="16"/>
      <c r="H989" s="16"/>
      <c r="I989" s="16"/>
      <c r="J989" s="16"/>
      <c r="K989" s="16"/>
    </row>
    <row r="990" ht="14.25" customHeight="1">
      <c r="D990" s="30"/>
      <c r="E990" s="30"/>
      <c r="G990" s="16"/>
      <c r="H990" s="16"/>
      <c r="I990" s="16"/>
      <c r="J990" s="16"/>
      <c r="K990" s="16"/>
    </row>
    <row r="991" ht="14.25" customHeight="1">
      <c r="D991" s="30"/>
      <c r="E991" s="30"/>
      <c r="G991" s="16"/>
      <c r="H991" s="16"/>
      <c r="I991" s="16"/>
      <c r="J991" s="16"/>
      <c r="K991" s="16"/>
    </row>
    <row r="992" ht="14.25" customHeight="1">
      <c r="D992" s="30"/>
      <c r="E992" s="30"/>
      <c r="G992" s="16"/>
      <c r="H992" s="16"/>
      <c r="I992" s="16"/>
      <c r="J992" s="16"/>
      <c r="K992" s="16"/>
    </row>
    <row r="993" ht="14.25" customHeight="1">
      <c r="D993" s="30"/>
      <c r="E993" s="30"/>
      <c r="G993" s="16"/>
      <c r="H993" s="16"/>
      <c r="I993" s="16"/>
      <c r="J993" s="16"/>
      <c r="K993" s="16"/>
    </row>
    <row r="994" ht="14.25" customHeight="1">
      <c r="D994" s="30"/>
      <c r="E994" s="30"/>
      <c r="G994" s="16"/>
      <c r="H994" s="16"/>
      <c r="I994" s="16"/>
      <c r="J994" s="16"/>
      <c r="K994" s="16"/>
    </row>
    <row r="995" ht="14.25" customHeight="1">
      <c r="D995" s="30"/>
      <c r="E995" s="30"/>
      <c r="G995" s="16"/>
      <c r="H995" s="16"/>
      <c r="I995" s="16"/>
      <c r="J995" s="16"/>
      <c r="K995" s="16"/>
    </row>
    <row r="996" ht="14.25" customHeight="1">
      <c r="D996" s="30"/>
      <c r="E996" s="30"/>
      <c r="G996" s="16"/>
      <c r="H996" s="16"/>
      <c r="I996" s="16"/>
      <c r="J996" s="16"/>
      <c r="K996" s="16"/>
    </row>
    <row r="997" ht="14.25" customHeight="1">
      <c r="D997" s="30"/>
      <c r="E997" s="30"/>
      <c r="G997" s="16"/>
      <c r="H997" s="16"/>
      <c r="I997" s="16"/>
      <c r="J997" s="16"/>
      <c r="K997" s="16"/>
    </row>
    <row r="998" ht="14.25" customHeight="1">
      <c r="D998" s="30"/>
      <c r="E998" s="30"/>
      <c r="G998" s="16"/>
      <c r="H998" s="16"/>
      <c r="I998" s="16"/>
      <c r="J998" s="16"/>
      <c r="K998" s="16"/>
    </row>
    <row r="999" ht="14.25" customHeight="1">
      <c r="D999" s="30"/>
      <c r="E999" s="30"/>
      <c r="G999" s="16"/>
      <c r="H999" s="16"/>
      <c r="I999" s="16"/>
      <c r="J999" s="16"/>
      <c r="K999" s="16"/>
    </row>
    <row r="1000" ht="14.25" customHeight="1">
      <c r="D1000" s="30"/>
      <c r="E1000" s="30"/>
      <c r="G1000" s="16"/>
      <c r="H1000" s="16"/>
      <c r="I1000" s="16"/>
      <c r="J1000" s="16"/>
      <c r="K1000" s="16"/>
    </row>
  </sheetData>
  <mergeCells count="74">
    <mergeCell ref="A30:A37"/>
    <mergeCell ref="A54:A61"/>
    <mergeCell ref="A62:A69"/>
    <mergeCell ref="A70:A77"/>
    <mergeCell ref="A78:A85"/>
    <mergeCell ref="B5:B13"/>
    <mergeCell ref="B14:B20"/>
    <mergeCell ref="A22:A29"/>
    <mergeCell ref="B22:B28"/>
    <mergeCell ref="B30:B36"/>
    <mergeCell ref="B38:B44"/>
    <mergeCell ref="B46:B52"/>
    <mergeCell ref="B54:B60"/>
    <mergeCell ref="C54:C60"/>
    <mergeCell ref="D54:D61"/>
    <mergeCell ref="E54:E61"/>
    <mergeCell ref="C62:C68"/>
    <mergeCell ref="D62:D69"/>
    <mergeCell ref="E62:E69"/>
    <mergeCell ref="D78:D85"/>
    <mergeCell ref="E78:E85"/>
    <mergeCell ref="B62:B68"/>
    <mergeCell ref="B70:B75"/>
    <mergeCell ref="C70:C75"/>
    <mergeCell ref="D70:D77"/>
    <mergeCell ref="E70:E77"/>
    <mergeCell ref="B78:B84"/>
    <mergeCell ref="C78:C84"/>
    <mergeCell ref="K71:K73"/>
    <mergeCell ref="K79:K81"/>
    <mergeCell ref="H47:H49"/>
    <mergeCell ref="H55:H57"/>
    <mergeCell ref="K55:K57"/>
    <mergeCell ref="H63:H65"/>
    <mergeCell ref="K63:K65"/>
    <mergeCell ref="H71:H73"/>
    <mergeCell ref="H79:H81"/>
    <mergeCell ref="F5:H5"/>
    <mergeCell ref="I5:K5"/>
    <mergeCell ref="H6:H13"/>
    <mergeCell ref="K6:K13"/>
    <mergeCell ref="E14:E21"/>
    <mergeCell ref="H15:H17"/>
    <mergeCell ref="H23:H25"/>
    <mergeCell ref="K23:K25"/>
    <mergeCell ref="H31:H33"/>
    <mergeCell ref="K31:K33"/>
    <mergeCell ref="A2:K2"/>
    <mergeCell ref="A3:K3"/>
    <mergeCell ref="A5:A13"/>
    <mergeCell ref="C5:C13"/>
    <mergeCell ref="D5:D13"/>
    <mergeCell ref="E5:E13"/>
    <mergeCell ref="A14:A21"/>
    <mergeCell ref="K15:K17"/>
    <mergeCell ref="C14:C20"/>
    <mergeCell ref="D14:D20"/>
    <mergeCell ref="C22:C28"/>
    <mergeCell ref="D22:D29"/>
    <mergeCell ref="E22:E29"/>
    <mergeCell ref="D30:D37"/>
    <mergeCell ref="E30:E37"/>
    <mergeCell ref="A38:A45"/>
    <mergeCell ref="A46:A53"/>
    <mergeCell ref="C46:C52"/>
    <mergeCell ref="D46:D53"/>
    <mergeCell ref="E46:E53"/>
    <mergeCell ref="C30:C36"/>
    <mergeCell ref="C38:C44"/>
    <mergeCell ref="D38:D45"/>
    <mergeCell ref="E38:E45"/>
    <mergeCell ref="H39:H41"/>
    <mergeCell ref="K39:K41"/>
    <mergeCell ref="K47:K49"/>
  </mergeCells>
  <printOptions/>
  <pageMargins bottom="0.75" footer="0.0" header="0.0" left="0.25" right="0.25" top="0.75"/>
  <pageSetup fitToHeight="0" paperSize="5"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8.71"/>
    <col customWidth="1" min="2" max="2" width="30.43"/>
    <col customWidth="1" min="3" max="3" width="9.43"/>
    <col customWidth="1" min="4" max="4" width="38.71"/>
    <col customWidth="1" hidden="1" min="5" max="6" width="27.71"/>
    <col customWidth="1" min="7" max="7" width="27.29"/>
    <col customWidth="1" min="8" max="8" width="25.57"/>
    <col customWidth="1" min="9" max="9" width="13.86"/>
    <col customWidth="1" min="10" max="26" width="8.71"/>
  </cols>
  <sheetData>
    <row r="1" ht="14.25" customHeight="1"/>
    <row r="2" ht="15.0" customHeight="1">
      <c r="A2" s="78" t="s">
        <v>46</v>
      </c>
    </row>
    <row r="3">
      <c r="A3" s="79" t="s">
        <v>47</v>
      </c>
    </row>
    <row r="4" ht="22.5" customHeight="1">
      <c r="A4" s="80"/>
      <c r="B4" s="80"/>
      <c r="C4" s="80"/>
      <c r="D4" s="80"/>
      <c r="E4" s="80"/>
      <c r="F4" s="80"/>
    </row>
    <row r="5" ht="15.75" customHeight="1">
      <c r="A5" s="81" t="s">
        <v>48</v>
      </c>
      <c r="B5" s="82" t="s">
        <v>49</v>
      </c>
      <c r="C5" s="82"/>
      <c r="D5" s="82" t="s">
        <v>128</v>
      </c>
      <c r="E5" s="82" t="s">
        <v>129</v>
      </c>
      <c r="F5" s="82" t="s">
        <v>130</v>
      </c>
      <c r="G5" s="82" t="s">
        <v>129</v>
      </c>
      <c r="H5" s="82" t="s">
        <v>130</v>
      </c>
    </row>
    <row r="6" ht="14.25" customHeight="1">
      <c r="A6" s="83"/>
      <c r="B6" s="84"/>
      <c r="C6" s="84"/>
      <c r="D6" s="84"/>
      <c r="E6" s="84"/>
      <c r="F6" s="84"/>
      <c r="G6" s="84"/>
      <c r="H6" s="84"/>
    </row>
    <row r="7" ht="14.25" customHeight="1">
      <c r="A7" s="83"/>
      <c r="B7" s="84"/>
      <c r="C7" s="84"/>
      <c r="D7" s="84"/>
      <c r="E7" s="84"/>
      <c r="F7" s="84"/>
      <c r="G7" s="84"/>
      <c r="H7" s="84"/>
    </row>
    <row r="8" ht="15.0" customHeight="1">
      <c r="A8" s="83"/>
      <c r="B8" s="84"/>
      <c r="C8" s="84"/>
      <c r="D8" s="84"/>
      <c r="E8" s="84"/>
      <c r="F8" s="84"/>
      <c r="G8" s="84"/>
      <c r="H8" s="84"/>
    </row>
    <row r="9" ht="14.25" customHeight="1">
      <c r="A9" s="83"/>
      <c r="B9" s="84"/>
      <c r="C9" s="84"/>
      <c r="D9" s="84"/>
      <c r="E9" s="84"/>
      <c r="F9" s="84"/>
      <c r="G9" s="84"/>
      <c r="H9" s="84"/>
    </row>
    <row r="10" ht="14.25" customHeight="1">
      <c r="A10" s="83"/>
      <c r="B10" s="84"/>
      <c r="C10" s="85"/>
      <c r="D10" s="84"/>
      <c r="E10" s="84"/>
      <c r="F10" s="84"/>
      <c r="G10" s="84"/>
      <c r="H10" s="84"/>
    </row>
    <row r="11" ht="5.25" customHeight="1">
      <c r="A11" s="86"/>
      <c r="B11" s="85"/>
      <c r="C11" s="87"/>
      <c r="D11" s="85"/>
      <c r="E11" s="85"/>
      <c r="F11" s="85"/>
      <c r="G11" s="85"/>
      <c r="H11" s="85"/>
    </row>
    <row r="12" ht="22.5" customHeight="1">
      <c r="A12" s="88">
        <v>1.0</v>
      </c>
      <c r="B12" s="89" t="s">
        <v>72</v>
      </c>
      <c r="C12" s="90" t="s">
        <v>55</v>
      </c>
      <c r="D12" s="91" t="s">
        <v>56</v>
      </c>
      <c r="E12" s="92">
        <v>0.75</v>
      </c>
      <c r="F12" s="93">
        <v>1.0</v>
      </c>
      <c r="G12" s="94">
        <f>'ICR details'!G14</f>
        <v>0.75</v>
      </c>
      <c r="H12" s="94">
        <f>'ICR details'!J14</f>
        <v>1</v>
      </c>
    </row>
    <row r="13" ht="22.5" customHeight="1">
      <c r="A13" s="83"/>
      <c r="B13" s="84"/>
      <c r="C13" s="95" t="s">
        <v>58</v>
      </c>
      <c r="D13" s="91" t="s">
        <v>131</v>
      </c>
      <c r="E13" s="92">
        <f>'ICR details'!G15</f>
        <v>100</v>
      </c>
      <c r="F13" s="93">
        <v>100.0</v>
      </c>
      <c r="G13" s="94">
        <f>'ICR details'!G15</f>
        <v>100</v>
      </c>
      <c r="H13" s="94">
        <f>'ICR details'!J15</f>
        <v>100</v>
      </c>
    </row>
    <row r="14" ht="22.5" customHeight="1">
      <c r="A14" s="83"/>
      <c r="B14" s="84"/>
      <c r="C14" s="95" t="s">
        <v>60</v>
      </c>
      <c r="D14" s="91" t="s">
        <v>132</v>
      </c>
      <c r="E14" s="92">
        <v>1.0</v>
      </c>
      <c r="F14" s="93">
        <v>1.0</v>
      </c>
      <c r="G14" s="94">
        <f>'ICR details'!G16</f>
        <v>1</v>
      </c>
      <c r="H14" s="94">
        <f>'ICR details'!J16</f>
        <v>1</v>
      </c>
    </row>
    <row r="15" ht="22.5" customHeight="1">
      <c r="A15" s="83"/>
      <c r="B15" s="84"/>
      <c r="C15" s="95" t="s">
        <v>62</v>
      </c>
      <c r="D15" s="91" t="s">
        <v>133</v>
      </c>
      <c r="E15" s="92">
        <f t="shared" ref="E15:F15" si="1">E13*E14</f>
        <v>100</v>
      </c>
      <c r="F15" s="93">
        <f t="shared" si="1"/>
        <v>100</v>
      </c>
      <c r="G15" s="94">
        <f>'ICR details'!G17</f>
        <v>100</v>
      </c>
      <c r="H15" s="94">
        <f>'ICR details'!J17</f>
        <v>100</v>
      </c>
    </row>
    <row r="16" ht="22.5" customHeight="1">
      <c r="A16" s="83"/>
      <c r="B16" s="84"/>
      <c r="C16" s="95" t="s">
        <v>64</v>
      </c>
      <c r="D16" s="91" t="s">
        <v>134</v>
      </c>
      <c r="E16" s="92">
        <f t="shared" ref="E16:F16" si="2">E12*E15</f>
        <v>75</v>
      </c>
      <c r="F16" s="93">
        <f t="shared" si="2"/>
        <v>100</v>
      </c>
      <c r="G16" s="94">
        <f>'ICR details'!G18</f>
        <v>75</v>
      </c>
      <c r="H16" s="94">
        <f>'ICR details'!J18</f>
        <v>100</v>
      </c>
    </row>
    <row r="17" ht="22.5" customHeight="1">
      <c r="A17" s="83"/>
      <c r="B17" s="84"/>
      <c r="C17" s="95" t="s">
        <v>67</v>
      </c>
      <c r="D17" s="91" t="s">
        <v>135</v>
      </c>
      <c r="E17" s="96">
        <v>73.17</v>
      </c>
      <c r="F17" s="97">
        <v>63.44</v>
      </c>
      <c r="G17" s="94">
        <f>'ICR details'!G19</f>
        <v>86.73954087</v>
      </c>
      <c r="H17" s="94">
        <f>'ICR details'!J19</f>
        <v>112.48</v>
      </c>
    </row>
    <row r="18" ht="22.5" customHeight="1">
      <c r="A18" s="86"/>
      <c r="B18" s="85"/>
      <c r="C18" s="98" t="s">
        <v>69</v>
      </c>
      <c r="D18" s="99" t="s">
        <v>136</v>
      </c>
      <c r="E18" s="100">
        <f t="shared" ref="E18:F18" si="3">E16*E17</f>
        <v>5487.75</v>
      </c>
      <c r="F18" s="101">
        <f t="shared" si="3"/>
        <v>6344</v>
      </c>
      <c r="G18" s="102">
        <f>'ICR details'!G20</f>
        <v>6505.465565</v>
      </c>
      <c r="H18" s="102">
        <f>'ICR details'!J20</f>
        <v>11248</v>
      </c>
    </row>
    <row r="19" ht="22.5" customHeight="1">
      <c r="A19" s="103" t="s">
        <v>81</v>
      </c>
      <c r="B19" s="89" t="s">
        <v>82</v>
      </c>
      <c r="C19" s="104" t="s">
        <v>55</v>
      </c>
      <c r="D19" s="91" t="s">
        <v>56</v>
      </c>
      <c r="E19" s="92">
        <v>0.5</v>
      </c>
      <c r="F19" s="93">
        <v>0.5</v>
      </c>
      <c r="G19" s="94">
        <f>'ICR details'!G22</f>
        <v>0.5</v>
      </c>
      <c r="H19" s="94">
        <f>'ICR details'!J22</f>
        <v>0.5</v>
      </c>
    </row>
    <row r="20" ht="22.5" customHeight="1">
      <c r="A20" s="83"/>
      <c r="B20" s="84"/>
      <c r="C20" s="104" t="s">
        <v>58</v>
      </c>
      <c r="D20" s="91" t="s">
        <v>131</v>
      </c>
      <c r="E20" s="92">
        <f>'ICR details'!G23</f>
        <v>1621.2</v>
      </c>
      <c r="F20" s="93">
        <v>725.0</v>
      </c>
      <c r="G20" s="94">
        <f>'ICR details'!G23</f>
        <v>1621.2</v>
      </c>
      <c r="H20" s="94">
        <f>'ICR details'!J23</f>
        <v>1621.2</v>
      </c>
    </row>
    <row r="21" ht="22.5" customHeight="1">
      <c r="A21" s="83"/>
      <c r="B21" s="84"/>
      <c r="C21" s="104" t="s">
        <v>60</v>
      </c>
      <c r="D21" s="91" t="s">
        <v>132</v>
      </c>
      <c r="E21" s="92">
        <v>1.0</v>
      </c>
      <c r="F21" s="93">
        <v>1.0</v>
      </c>
      <c r="G21" s="94">
        <f>'ICR details'!G24</f>
        <v>1</v>
      </c>
      <c r="H21" s="94">
        <f>'ICR details'!J24</f>
        <v>1</v>
      </c>
    </row>
    <row r="22" ht="22.5" customHeight="1">
      <c r="A22" s="83"/>
      <c r="B22" s="84"/>
      <c r="C22" s="104" t="s">
        <v>62</v>
      </c>
      <c r="D22" s="91" t="s">
        <v>133</v>
      </c>
      <c r="E22" s="92">
        <f t="shared" ref="E22:F22" si="4">E20*E21</f>
        <v>1621.2</v>
      </c>
      <c r="F22" s="93">
        <f t="shared" si="4"/>
        <v>725</v>
      </c>
      <c r="G22" s="94">
        <f>'ICR details'!G25</f>
        <v>1621.2</v>
      </c>
      <c r="H22" s="94">
        <f>'ICR details'!J25</f>
        <v>1621.2</v>
      </c>
    </row>
    <row r="23" ht="22.5" customHeight="1">
      <c r="A23" s="83"/>
      <c r="B23" s="84"/>
      <c r="C23" s="104" t="s">
        <v>64</v>
      </c>
      <c r="D23" s="91" t="s">
        <v>134</v>
      </c>
      <c r="E23" s="92">
        <f t="shared" ref="E23:F23" si="5">E19*E22</f>
        <v>810.6</v>
      </c>
      <c r="F23" s="93">
        <f t="shared" si="5"/>
        <v>362.5</v>
      </c>
      <c r="G23" s="94">
        <f>'ICR details'!G26</f>
        <v>810.6</v>
      </c>
      <c r="H23" s="94">
        <f>'ICR details'!J26</f>
        <v>810.6</v>
      </c>
    </row>
    <row r="24" ht="22.5" customHeight="1">
      <c r="A24" s="83"/>
      <c r="B24" s="84"/>
      <c r="C24" s="104" t="s">
        <v>67</v>
      </c>
      <c r="D24" s="91" t="s">
        <v>135</v>
      </c>
      <c r="E24" s="105">
        <v>108.11</v>
      </c>
      <c r="F24" s="106">
        <v>63.44</v>
      </c>
      <c r="G24" s="94">
        <f>'ICR details'!G27</f>
        <v>128.1696635</v>
      </c>
      <c r="H24" s="94">
        <f>'ICR details'!J27</f>
        <v>112.48</v>
      </c>
    </row>
    <row r="25" ht="22.5" customHeight="1">
      <c r="A25" s="86"/>
      <c r="B25" s="85"/>
      <c r="C25" s="104" t="s">
        <v>69</v>
      </c>
      <c r="D25" s="99" t="s">
        <v>136</v>
      </c>
      <c r="E25" s="100">
        <f t="shared" ref="E25:F25" si="6">E23*E24</f>
        <v>87633.966</v>
      </c>
      <c r="F25" s="101">
        <f t="shared" si="6"/>
        <v>22997</v>
      </c>
      <c r="G25" s="102">
        <f>'ICR details'!G28</f>
        <v>103894.3292</v>
      </c>
      <c r="H25" s="102">
        <f>'ICR details'!J28</f>
        <v>91176.288</v>
      </c>
    </row>
    <row r="26" ht="22.5" customHeight="1">
      <c r="A26" s="103" t="s">
        <v>89</v>
      </c>
      <c r="B26" s="89" t="s">
        <v>90</v>
      </c>
      <c r="C26" s="90" t="s">
        <v>55</v>
      </c>
      <c r="D26" s="91" t="s">
        <v>56</v>
      </c>
      <c r="E26" s="92">
        <v>0.5</v>
      </c>
      <c r="F26" s="93">
        <v>1.0</v>
      </c>
      <c r="G26" s="94">
        <f>'ICR details'!G30</f>
        <v>0.5</v>
      </c>
      <c r="H26" s="94">
        <f>'ICR details'!J30</f>
        <v>1</v>
      </c>
    </row>
    <row r="27" ht="22.5" customHeight="1">
      <c r="A27" s="83"/>
      <c r="B27" s="84"/>
      <c r="C27" s="95" t="s">
        <v>58</v>
      </c>
      <c r="D27" s="91" t="s">
        <v>131</v>
      </c>
      <c r="E27" s="92">
        <f>'ICR details'!G31</f>
        <v>270.2</v>
      </c>
      <c r="F27" s="93">
        <v>121.0</v>
      </c>
      <c r="G27" s="94">
        <f>'ICR details'!G31</f>
        <v>270.2</v>
      </c>
      <c r="H27" s="94">
        <f>'ICR details'!J31</f>
        <v>270.2</v>
      </c>
    </row>
    <row r="28" ht="22.5" customHeight="1">
      <c r="A28" s="83"/>
      <c r="B28" s="84"/>
      <c r="C28" s="95" t="s">
        <v>60</v>
      </c>
      <c r="D28" s="91" t="s">
        <v>132</v>
      </c>
      <c r="E28" s="92">
        <v>1.0</v>
      </c>
      <c r="F28" s="93">
        <v>1.0</v>
      </c>
      <c r="G28" s="94">
        <f>'ICR details'!G32</f>
        <v>1</v>
      </c>
      <c r="H28" s="94">
        <f>'ICR details'!J32</f>
        <v>1</v>
      </c>
    </row>
    <row r="29" ht="22.5" customHeight="1">
      <c r="A29" s="83"/>
      <c r="B29" s="84"/>
      <c r="C29" s="95" t="s">
        <v>62</v>
      </c>
      <c r="D29" s="91" t="s">
        <v>133</v>
      </c>
      <c r="E29" s="92">
        <f t="shared" ref="E29:F29" si="7">E27*E28</f>
        <v>270.2</v>
      </c>
      <c r="F29" s="93">
        <f t="shared" si="7"/>
        <v>121</v>
      </c>
      <c r="G29" s="94">
        <f>'ICR details'!G33</f>
        <v>270.2</v>
      </c>
      <c r="H29" s="94">
        <f>'ICR details'!J33</f>
        <v>270.2</v>
      </c>
    </row>
    <row r="30" ht="22.5" customHeight="1">
      <c r="A30" s="83"/>
      <c r="B30" s="84"/>
      <c r="C30" s="95" t="s">
        <v>64</v>
      </c>
      <c r="D30" s="91" t="s">
        <v>134</v>
      </c>
      <c r="E30" s="92">
        <f>E26*E29-0.1</f>
        <v>135</v>
      </c>
      <c r="F30" s="93">
        <f>F26*F29</f>
        <v>121</v>
      </c>
      <c r="G30" s="94">
        <f>'ICR details'!G34</f>
        <v>135.1</v>
      </c>
      <c r="H30" s="94">
        <f>'ICR details'!J34</f>
        <v>270.2</v>
      </c>
    </row>
    <row r="31" ht="22.5" customHeight="1">
      <c r="A31" s="83"/>
      <c r="B31" s="84"/>
      <c r="C31" s="95" t="s">
        <v>67</v>
      </c>
      <c r="D31" s="91" t="s">
        <v>135</v>
      </c>
      <c r="E31" s="105">
        <v>108.11</v>
      </c>
      <c r="F31" s="106">
        <v>63.44</v>
      </c>
      <c r="G31" s="94">
        <f>'ICR details'!G35</f>
        <v>128.1696635</v>
      </c>
      <c r="H31" s="94">
        <f>'ICR details'!J35</f>
        <v>112.48</v>
      </c>
    </row>
    <row r="32" ht="22.5" customHeight="1">
      <c r="A32" s="86"/>
      <c r="B32" s="85"/>
      <c r="C32" s="98" t="s">
        <v>69</v>
      </c>
      <c r="D32" s="99" t="s">
        <v>136</v>
      </c>
      <c r="E32" s="100">
        <f t="shared" ref="E32:F32" si="8">E30*E31</f>
        <v>14594.85</v>
      </c>
      <c r="F32" s="101">
        <f t="shared" si="8"/>
        <v>7676.24</v>
      </c>
      <c r="G32" s="102">
        <f>'ICR details'!G36</f>
        <v>17315.72153</v>
      </c>
      <c r="H32" s="102">
        <f>'ICR details'!J36</f>
        <v>30392.096</v>
      </c>
    </row>
    <row r="33" ht="22.5" customHeight="1">
      <c r="A33" s="103" t="s">
        <v>95</v>
      </c>
      <c r="B33" s="89" t="s">
        <v>96</v>
      </c>
      <c r="C33" s="104" t="s">
        <v>55</v>
      </c>
      <c r="D33" s="91" t="s">
        <v>56</v>
      </c>
      <c r="E33" s="92">
        <v>0.33</v>
      </c>
      <c r="F33" s="93">
        <v>0.25</v>
      </c>
      <c r="G33" s="94">
        <f>'ICR details'!G38</f>
        <v>0.33</v>
      </c>
      <c r="H33" s="94">
        <f>'ICR details'!J38</f>
        <v>0.25</v>
      </c>
    </row>
    <row r="34" ht="22.5" customHeight="1">
      <c r="A34" s="83"/>
      <c r="B34" s="84"/>
      <c r="C34" s="104" t="s">
        <v>58</v>
      </c>
      <c r="D34" s="91" t="s">
        <v>131</v>
      </c>
      <c r="E34" s="92">
        <f>'ICR details'!G39</f>
        <v>200</v>
      </c>
      <c r="F34" s="93">
        <v>200.0</v>
      </c>
      <c r="G34" s="94">
        <f>'ICR details'!G39</f>
        <v>200</v>
      </c>
      <c r="H34" s="94">
        <f>'ICR details'!J39</f>
        <v>200</v>
      </c>
    </row>
    <row r="35" ht="22.5" customHeight="1">
      <c r="A35" s="83"/>
      <c r="B35" s="84"/>
      <c r="C35" s="104" t="s">
        <v>60</v>
      </c>
      <c r="D35" s="91" t="s">
        <v>132</v>
      </c>
      <c r="E35" s="92">
        <v>3.0</v>
      </c>
      <c r="F35" s="93">
        <v>3.0</v>
      </c>
      <c r="G35" s="94">
        <f>'ICR details'!G40</f>
        <v>3</v>
      </c>
      <c r="H35" s="94">
        <f>'ICR details'!J40</f>
        <v>3</v>
      </c>
    </row>
    <row r="36" ht="22.5" customHeight="1">
      <c r="A36" s="83"/>
      <c r="B36" s="84"/>
      <c r="C36" s="104" t="s">
        <v>62</v>
      </c>
      <c r="D36" s="91" t="s">
        <v>133</v>
      </c>
      <c r="E36" s="92">
        <f t="shared" ref="E36:F36" si="9">E34*E35</f>
        <v>600</v>
      </c>
      <c r="F36" s="93">
        <f t="shared" si="9"/>
        <v>600</v>
      </c>
      <c r="G36" s="94">
        <f>'ICR details'!G41</f>
        <v>600</v>
      </c>
      <c r="H36" s="94">
        <f>'ICR details'!J41</f>
        <v>600</v>
      </c>
    </row>
    <row r="37" ht="22.5" customHeight="1">
      <c r="A37" s="83"/>
      <c r="B37" s="84"/>
      <c r="C37" s="104" t="s">
        <v>64</v>
      </c>
      <c r="D37" s="91" t="s">
        <v>134</v>
      </c>
      <c r="E37" s="92">
        <f t="shared" ref="E37:F37" si="10">E33*E36</f>
        <v>198</v>
      </c>
      <c r="F37" s="93">
        <f t="shared" si="10"/>
        <v>150</v>
      </c>
      <c r="G37" s="94">
        <f>'ICR details'!G42</f>
        <v>198</v>
      </c>
      <c r="H37" s="94">
        <f>'ICR details'!J42</f>
        <v>150</v>
      </c>
    </row>
    <row r="38" ht="22.5" customHeight="1">
      <c r="A38" s="83"/>
      <c r="B38" s="84"/>
      <c r="C38" s="104" t="s">
        <v>67</v>
      </c>
      <c r="D38" s="91" t="s">
        <v>135</v>
      </c>
      <c r="E38" s="105">
        <v>83.29</v>
      </c>
      <c r="F38" s="106">
        <v>63.44</v>
      </c>
      <c r="G38" s="94">
        <f>'ICR details'!G43</f>
        <v>98.74836058</v>
      </c>
      <c r="H38" s="94">
        <f>'ICR details'!J43</f>
        <v>112.48</v>
      </c>
    </row>
    <row r="39" ht="22.5" customHeight="1">
      <c r="A39" s="86"/>
      <c r="B39" s="85"/>
      <c r="C39" s="104" t="s">
        <v>69</v>
      </c>
      <c r="D39" s="99" t="s">
        <v>136</v>
      </c>
      <c r="E39" s="100">
        <f t="shared" ref="E39:F39" si="11">E37*E38</f>
        <v>16491.42</v>
      </c>
      <c r="F39" s="101">
        <f t="shared" si="11"/>
        <v>9516</v>
      </c>
      <c r="G39" s="102">
        <f>'ICR details'!G44</f>
        <v>19552.17539</v>
      </c>
      <c r="H39" s="102">
        <f>'ICR details'!J44</f>
        <v>16872</v>
      </c>
    </row>
    <row r="40" ht="22.5" customHeight="1">
      <c r="A40" s="103" t="s">
        <v>101</v>
      </c>
      <c r="B40" s="89" t="s">
        <v>102</v>
      </c>
      <c r="C40" s="90" t="s">
        <v>55</v>
      </c>
      <c r="D40" s="91" t="s">
        <v>56</v>
      </c>
      <c r="E40" s="92">
        <v>0.5</v>
      </c>
      <c r="F40" s="93">
        <v>0.5</v>
      </c>
      <c r="G40" s="94">
        <f>'ICR details'!G46</f>
        <v>0.5</v>
      </c>
      <c r="H40" s="94">
        <f>'ICR details'!J46</f>
        <v>0.5</v>
      </c>
    </row>
    <row r="41" ht="22.5" customHeight="1">
      <c r="A41" s="83"/>
      <c r="B41" s="84"/>
      <c r="C41" s="95" t="s">
        <v>58</v>
      </c>
      <c r="D41" s="91" t="s">
        <v>131</v>
      </c>
      <c r="E41" s="92">
        <f>'ICR details'!G47</f>
        <v>1308</v>
      </c>
      <c r="F41" s="93">
        <v>567.0</v>
      </c>
      <c r="G41" s="94">
        <f>'ICR details'!G47</f>
        <v>1308</v>
      </c>
      <c r="H41" s="94">
        <f>'ICR details'!J47</f>
        <v>1308</v>
      </c>
    </row>
    <row r="42" ht="22.5" customHeight="1">
      <c r="A42" s="83"/>
      <c r="B42" s="84"/>
      <c r="C42" s="95" t="s">
        <v>60</v>
      </c>
      <c r="D42" s="91" t="s">
        <v>132</v>
      </c>
      <c r="E42" s="92">
        <v>8.0</v>
      </c>
      <c r="F42" s="93">
        <v>8.0</v>
      </c>
      <c r="G42" s="94">
        <f>'ICR details'!G48</f>
        <v>8</v>
      </c>
      <c r="H42" s="94">
        <f>'ICR details'!J48</f>
        <v>8</v>
      </c>
    </row>
    <row r="43" ht="22.5" customHeight="1">
      <c r="A43" s="83"/>
      <c r="B43" s="84"/>
      <c r="C43" s="95" t="s">
        <v>62</v>
      </c>
      <c r="D43" s="91" t="s">
        <v>133</v>
      </c>
      <c r="E43" s="92">
        <f t="shared" ref="E43:F43" si="12">E41*E42</f>
        <v>10464</v>
      </c>
      <c r="F43" s="93">
        <f t="shared" si="12"/>
        <v>4536</v>
      </c>
      <c r="G43" s="94">
        <f>'ICR details'!G49</f>
        <v>10464</v>
      </c>
      <c r="H43" s="94">
        <f>'ICR details'!J49</f>
        <v>10464</v>
      </c>
    </row>
    <row r="44" ht="22.5" customHeight="1">
      <c r="A44" s="83"/>
      <c r="B44" s="84"/>
      <c r="C44" s="95" t="s">
        <v>64</v>
      </c>
      <c r="D44" s="91" t="s">
        <v>134</v>
      </c>
      <c r="E44" s="92">
        <f t="shared" ref="E44:F44" si="13">E40*E43</f>
        <v>5232</v>
      </c>
      <c r="F44" s="93">
        <f t="shared" si="13"/>
        <v>2268</v>
      </c>
      <c r="G44" s="94">
        <f>'ICR details'!G50</f>
        <v>5232</v>
      </c>
      <c r="H44" s="94">
        <f>'ICR details'!J50</f>
        <v>5232</v>
      </c>
    </row>
    <row r="45" ht="22.5" customHeight="1">
      <c r="A45" s="83"/>
      <c r="B45" s="84"/>
      <c r="C45" s="95" t="s">
        <v>67</v>
      </c>
      <c r="D45" s="91" t="s">
        <v>135</v>
      </c>
      <c r="E45" s="105">
        <v>108.11</v>
      </c>
      <c r="F45" s="106">
        <v>63.44</v>
      </c>
      <c r="G45" s="94">
        <f>'ICR details'!G51</f>
        <v>128.1696635</v>
      </c>
      <c r="H45" s="94">
        <f>'ICR details'!J51</f>
        <v>112.48</v>
      </c>
    </row>
    <row r="46" ht="22.5" customHeight="1">
      <c r="A46" s="86"/>
      <c r="B46" s="85"/>
      <c r="C46" s="98" t="s">
        <v>69</v>
      </c>
      <c r="D46" s="99" t="s">
        <v>136</v>
      </c>
      <c r="E46" s="100">
        <f t="shared" ref="E46:F46" si="14">E44*E45</f>
        <v>565631.52</v>
      </c>
      <c r="F46" s="101">
        <f t="shared" si="14"/>
        <v>143881.92</v>
      </c>
      <c r="G46" s="102">
        <f>'ICR details'!G52</f>
        <v>670583.6792</v>
      </c>
      <c r="H46" s="102">
        <f>'ICR details'!J52</f>
        <v>588495.36</v>
      </c>
    </row>
    <row r="47" ht="22.5" customHeight="1">
      <c r="A47" s="103" t="s">
        <v>107</v>
      </c>
      <c r="B47" s="89" t="s">
        <v>108</v>
      </c>
      <c r="C47" s="104" t="s">
        <v>55</v>
      </c>
      <c r="D47" s="91" t="s">
        <v>56</v>
      </c>
      <c r="E47" s="92">
        <v>0.5</v>
      </c>
      <c r="F47" s="93">
        <v>1.0</v>
      </c>
      <c r="G47" s="94">
        <f>'ICR details'!G54</f>
        <v>0.5</v>
      </c>
      <c r="H47" s="94">
        <f>'ICR details'!J54</f>
        <v>1</v>
      </c>
    </row>
    <row r="48" ht="22.5" customHeight="1">
      <c r="A48" s="83"/>
      <c r="B48" s="84"/>
      <c r="C48" s="104" t="s">
        <v>58</v>
      </c>
      <c r="D48" s="91" t="s">
        <v>131</v>
      </c>
      <c r="E48" s="92">
        <f>'ICR details'!G55</f>
        <v>841</v>
      </c>
      <c r="F48" s="93">
        <v>70.0</v>
      </c>
      <c r="G48" s="94">
        <f>'ICR details'!G55</f>
        <v>841</v>
      </c>
      <c r="H48" s="94">
        <f>'ICR details'!J55</f>
        <v>841</v>
      </c>
    </row>
    <row r="49" ht="22.5" customHeight="1">
      <c r="A49" s="83"/>
      <c r="B49" s="84"/>
      <c r="C49" s="104" t="s">
        <v>60</v>
      </c>
      <c r="D49" s="91" t="s">
        <v>132</v>
      </c>
      <c r="E49" s="92">
        <v>1.0</v>
      </c>
      <c r="F49" s="93">
        <v>1.0</v>
      </c>
      <c r="G49" s="94">
        <f>'ICR details'!G56</f>
        <v>1</v>
      </c>
      <c r="H49" s="94">
        <f>'ICR details'!J56</f>
        <v>1</v>
      </c>
    </row>
    <row r="50" ht="22.5" customHeight="1">
      <c r="A50" s="83"/>
      <c r="B50" s="84"/>
      <c r="C50" s="104" t="s">
        <v>62</v>
      </c>
      <c r="D50" s="91" t="s">
        <v>133</v>
      </c>
      <c r="E50" s="92">
        <f t="shared" ref="E50:F50" si="15">E48*E49</f>
        <v>841</v>
      </c>
      <c r="F50" s="93">
        <f t="shared" si="15"/>
        <v>70</v>
      </c>
      <c r="G50" s="94">
        <f>'ICR details'!G57</f>
        <v>841</v>
      </c>
      <c r="H50" s="94">
        <f>'ICR details'!J57</f>
        <v>841</v>
      </c>
    </row>
    <row r="51" ht="22.5" customHeight="1">
      <c r="A51" s="83"/>
      <c r="B51" s="84"/>
      <c r="C51" s="104" t="s">
        <v>64</v>
      </c>
      <c r="D51" s="91" t="s">
        <v>134</v>
      </c>
      <c r="E51" s="92">
        <f t="shared" ref="E51:F51" si="16">E47*E50</f>
        <v>420.5</v>
      </c>
      <c r="F51" s="93">
        <f t="shared" si="16"/>
        <v>70</v>
      </c>
      <c r="G51" s="94">
        <f>'ICR details'!G58</f>
        <v>420.5</v>
      </c>
      <c r="H51" s="94">
        <f>'ICR details'!J58</f>
        <v>841</v>
      </c>
    </row>
    <row r="52" ht="22.5" customHeight="1">
      <c r="A52" s="83"/>
      <c r="B52" s="84"/>
      <c r="C52" s="104" t="s">
        <v>67</v>
      </c>
      <c r="D52" s="91" t="s">
        <v>135</v>
      </c>
      <c r="E52" s="105">
        <v>108.11</v>
      </c>
      <c r="F52" s="106">
        <v>63.44</v>
      </c>
      <c r="G52" s="94">
        <f>'ICR details'!G59</f>
        <v>128.1696635</v>
      </c>
      <c r="H52" s="94">
        <f>'ICR details'!J59</f>
        <v>112.48</v>
      </c>
    </row>
    <row r="53" ht="22.5" customHeight="1">
      <c r="A53" s="86"/>
      <c r="B53" s="85"/>
      <c r="C53" s="104" t="s">
        <v>69</v>
      </c>
      <c r="D53" s="99" t="s">
        <v>136</v>
      </c>
      <c r="E53" s="100">
        <f t="shared" ref="E53:F53" si="17">E51*E52</f>
        <v>45460.255</v>
      </c>
      <c r="F53" s="101">
        <f t="shared" si="17"/>
        <v>4440.8</v>
      </c>
      <c r="G53" s="102">
        <f>'ICR details'!G60</f>
        <v>53895.34349</v>
      </c>
      <c r="H53" s="102">
        <f>'ICR details'!J60</f>
        <v>94595.68</v>
      </c>
    </row>
    <row r="54" ht="22.5" customHeight="1">
      <c r="A54" s="103" t="s">
        <v>112</v>
      </c>
      <c r="B54" s="89" t="s">
        <v>113</v>
      </c>
      <c r="C54" s="90" t="s">
        <v>55</v>
      </c>
      <c r="D54" s="91" t="s">
        <v>56</v>
      </c>
      <c r="E54" s="92">
        <v>1.0</v>
      </c>
      <c r="F54" s="93">
        <v>2.0</v>
      </c>
      <c r="G54" s="94">
        <f>'ICR details'!G62</f>
        <v>1</v>
      </c>
      <c r="H54" s="94">
        <f>'ICR details'!J62</f>
        <v>2</v>
      </c>
    </row>
    <row r="55" ht="22.5" customHeight="1">
      <c r="A55" s="83"/>
      <c r="B55" s="84"/>
      <c r="C55" s="95" t="s">
        <v>58</v>
      </c>
      <c r="D55" s="91" t="s">
        <v>131</v>
      </c>
      <c r="E55" s="92">
        <f>'ICR details'!G63</f>
        <v>1308</v>
      </c>
      <c r="F55" s="93">
        <v>720.0</v>
      </c>
      <c r="G55" s="94">
        <f>'ICR details'!G63</f>
        <v>1308</v>
      </c>
      <c r="H55" s="94">
        <f>'ICR details'!J63</f>
        <v>1308</v>
      </c>
    </row>
    <row r="56" ht="22.5" customHeight="1">
      <c r="A56" s="83"/>
      <c r="B56" s="84"/>
      <c r="C56" s="95" t="s">
        <v>60</v>
      </c>
      <c r="D56" s="91" t="s">
        <v>132</v>
      </c>
      <c r="E56" s="92">
        <v>24.0</v>
      </c>
      <c r="F56" s="93">
        <v>24.0</v>
      </c>
      <c r="G56" s="94">
        <f>'ICR details'!G64</f>
        <v>24</v>
      </c>
      <c r="H56" s="94">
        <f>'ICR details'!J64</f>
        <v>24</v>
      </c>
    </row>
    <row r="57" ht="22.5" customHeight="1">
      <c r="A57" s="83"/>
      <c r="B57" s="84"/>
      <c r="C57" s="95" t="s">
        <v>62</v>
      </c>
      <c r="D57" s="91" t="s">
        <v>133</v>
      </c>
      <c r="E57" s="92">
        <f t="shared" ref="E57:F57" si="18">E55*E56</f>
        <v>31392</v>
      </c>
      <c r="F57" s="93">
        <f t="shared" si="18"/>
        <v>17280</v>
      </c>
      <c r="G57" s="94">
        <f>'ICR details'!G65</f>
        <v>31392</v>
      </c>
      <c r="H57" s="94">
        <f>'ICR details'!J65</f>
        <v>31392</v>
      </c>
    </row>
    <row r="58" ht="22.5" customHeight="1">
      <c r="A58" s="83"/>
      <c r="B58" s="84"/>
      <c r="C58" s="95" t="s">
        <v>64</v>
      </c>
      <c r="D58" s="91" t="s">
        <v>134</v>
      </c>
      <c r="E58" s="92">
        <f t="shared" ref="E58:F58" si="19">E54*E57</f>
        <v>31392</v>
      </c>
      <c r="F58" s="93">
        <f t="shared" si="19"/>
        <v>34560</v>
      </c>
      <c r="G58" s="94">
        <f>'ICR details'!G66</f>
        <v>31392</v>
      </c>
      <c r="H58" s="94">
        <f>'ICR details'!J66</f>
        <v>62784</v>
      </c>
    </row>
    <row r="59" ht="22.5" customHeight="1">
      <c r="A59" s="83"/>
      <c r="B59" s="84"/>
      <c r="C59" s="95" t="s">
        <v>67</v>
      </c>
      <c r="D59" s="91" t="s">
        <v>135</v>
      </c>
      <c r="E59" s="105">
        <v>108.11</v>
      </c>
      <c r="F59" s="106">
        <v>63.44</v>
      </c>
      <c r="G59" s="94">
        <f>'ICR details'!G67</f>
        <v>128.1696635</v>
      </c>
      <c r="H59" s="94">
        <f>'ICR details'!J67</f>
        <v>112.48</v>
      </c>
    </row>
    <row r="60" ht="22.5" customHeight="1">
      <c r="A60" s="86"/>
      <c r="B60" s="85"/>
      <c r="C60" s="98" t="s">
        <v>69</v>
      </c>
      <c r="D60" s="99" t="s">
        <v>136</v>
      </c>
      <c r="E60" s="100">
        <f t="shared" ref="E60:F60" si="20">E58*E59</f>
        <v>3393789.12</v>
      </c>
      <c r="F60" s="101">
        <f t="shared" si="20"/>
        <v>2192486.4</v>
      </c>
      <c r="G60" s="102">
        <f>'ICR details'!G68</f>
        <v>4023502.075</v>
      </c>
      <c r="H60" s="102">
        <f>'ICR details'!J68</f>
        <v>7061944.32</v>
      </c>
    </row>
    <row r="61" ht="22.5" customHeight="1">
      <c r="A61" s="103" t="s">
        <v>117</v>
      </c>
      <c r="B61" s="89" t="s">
        <v>118</v>
      </c>
      <c r="C61" s="90" t="s">
        <v>55</v>
      </c>
      <c r="D61" s="91" t="s">
        <v>56</v>
      </c>
      <c r="E61" s="92">
        <v>0.5</v>
      </c>
      <c r="F61" s="93">
        <v>0.5</v>
      </c>
      <c r="G61" s="94">
        <f>'ICR details'!G70</f>
        <v>0.5</v>
      </c>
      <c r="H61" s="94">
        <f>'ICR details'!J70</f>
        <v>0.5</v>
      </c>
    </row>
    <row r="62" ht="22.5" customHeight="1">
      <c r="A62" s="83"/>
      <c r="B62" s="84"/>
      <c r="C62" s="95" t="s">
        <v>58</v>
      </c>
      <c r="D62" s="91" t="s">
        <v>131</v>
      </c>
      <c r="E62" s="92">
        <f>'ICR details'!G71</f>
        <v>2702</v>
      </c>
      <c r="F62" s="93">
        <v>1185.0</v>
      </c>
      <c r="G62" s="94">
        <f>'ICR details'!G71</f>
        <v>2702</v>
      </c>
      <c r="H62" s="94">
        <f>'ICR details'!J71</f>
        <v>2702</v>
      </c>
    </row>
    <row r="63" ht="22.5" customHeight="1">
      <c r="A63" s="83"/>
      <c r="B63" s="84"/>
      <c r="C63" s="95" t="s">
        <v>60</v>
      </c>
      <c r="D63" s="91" t="s">
        <v>132</v>
      </c>
      <c r="E63" s="92">
        <v>8.0</v>
      </c>
      <c r="F63" s="93">
        <v>8.0</v>
      </c>
      <c r="G63" s="94">
        <f>'ICR details'!G72</f>
        <v>8</v>
      </c>
      <c r="H63" s="94">
        <f>'ICR details'!J72</f>
        <v>8</v>
      </c>
    </row>
    <row r="64" ht="22.5" customHeight="1">
      <c r="A64" s="83"/>
      <c r="B64" s="84"/>
      <c r="C64" s="95" t="s">
        <v>62</v>
      </c>
      <c r="D64" s="91" t="s">
        <v>133</v>
      </c>
      <c r="E64" s="92">
        <f t="shared" ref="E64:F64" si="21">E62*E63</f>
        <v>21616</v>
      </c>
      <c r="F64" s="93">
        <f t="shared" si="21"/>
        <v>9480</v>
      </c>
      <c r="G64" s="94">
        <f>'ICR details'!G73</f>
        <v>21616</v>
      </c>
      <c r="H64" s="94">
        <f>'ICR details'!J73</f>
        <v>21616</v>
      </c>
    </row>
    <row r="65" ht="22.5" customHeight="1">
      <c r="A65" s="83"/>
      <c r="B65" s="84"/>
      <c r="C65" s="95" t="s">
        <v>64</v>
      </c>
      <c r="D65" s="91" t="s">
        <v>134</v>
      </c>
      <c r="E65" s="92">
        <f t="shared" ref="E65:F65" si="22">E61*E64</f>
        <v>10808</v>
      </c>
      <c r="F65" s="93">
        <f t="shared" si="22"/>
        <v>4740</v>
      </c>
      <c r="G65" s="94">
        <f>'ICR details'!G74</f>
        <v>10808</v>
      </c>
      <c r="H65" s="94">
        <f>'ICR details'!J74</f>
        <v>10808</v>
      </c>
    </row>
    <row r="66" ht="22.5" customHeight="1">
      <c r="A66" s="83"/>
      <c r="B66" s="84"/>
      <c r="C66" s="95" t="s">
        <v>67</v>
      </c>
      <c r="D66" s="91" t="s">
        <v>135</v>
      </c>
      <c r="E66" s="105">
        <v>108.11</v>
      </c>
      <c r="F66" s="106">
        <v>63.44</v>
      </c>
      <c r="G66" s="94">
        <f>'ICR details'!G75</f>
        <v>128.1696635</v>
      </c>
      <c r="H66" s="94">
        <f>'ICR details'!J75</f>
        <v>112.48</v>
      </c>
    </row>
    <row r="67" ht="22.5" customHeight="1">
      <c r="A67" s="86"/>
      <c r="B67" s="85"/>
      <c r="C67" s="98" t="s">
        <v>69</v>
      </c>
      <c r="D67" s="99" t="s">
        <v>136</v>
      </c>
      <c r="E67" s="100">
        <f t="shared" ref="E67:F67" si="23">E65*E66</f>
        <v>1168452.88</v>
      </c>
      <c r="F67" s="101">
        <f t="shared" si="23"/>
        <v>300705.6</v>
      </c>
      <c r="G67" s="102">
        <f>'ICR details'!G76</f>
        <v>1385257.723</v>
      </c>
      <c r="H67" s="102">
        <f>'ICR details'!J76</f>
        <v>1215683.84</v>
      </c>
    </row>
    <row r="68" ht="22.5" customHeight="1">
      <c r="A68" s="103" t="s">
        <v>122</v>
      </c>
      <c r="B68" s="89" t="s">
        <v>123</v>
      </c>
      <c r="C68" s="104" t="s">
        <v>55</v>
      </c>
      <c r="D68" s="91" t="s">
        <v>56</v>
      </c>
      <c r="E68" s="92">
        <v>0.5</v>
      </c>
      <c r="F68" s="93">
        <v>2.0</v>
      </c>
      <c r="G68" s="94">
        <f>'ICR details'!G78</f>
        <v>0.5</v>
      </c>
      <c r="H68" s="94">
        <f>'ICR details'!J78</f>
        <v>2</v>
      </c>
    </row>
    <row r="69" ht="22.5" customHeight="1">
      <c r="A69" s="83"/>
      <c r="B69" s="84"/>
      <c r="C69" s="104" t="s">
        <v>58</v>
      </c>
      <c r="D69" s="91" t="s">
        <v>131</v>
      </c>
      <c r="E69" s="92">
        <f>'ICR details'!G79</f>
        <v>2702</v>
      </c>
      <c r="F69" s="93">
        <v>1185.0</v>
      </c>
      <c r="G69" s="94">
        <f>'ICR details'!G79</f>
        <v>2702</v>
      </c>
      <c r="H69" s="94">
        <f>'ICR details'!J79</f>
        <v>2702</v>
      </c>
    </row>
    <row r="70" ht="22.5" customHeight="1">
      <c r="A70" s="83"/>
      <c r="B70" s="84"/>
      <c r="C70" s="104" t="s">
        <v>60</v>
      </c>
      <c r="D70" s="91" t="s">
        <v>132</v>
      </c>
      <c r="E70" s="92">
        <v>3.0</v>
      </c>
      <c r="F70" s="93">
        <v>3.0</v>
      </c>
      <c r="G70" s="94">
        <f>'ICR details'!G80</f>
        <v>3</v>
      </c>
      <c r="H70" s="94">
        <f>'ICR details'!J80</f>
        <v>3</v>
      </c>
    </row>
    <row r="71" ht="22.5" customHeight="1">
      <c r="A71" s="83"/>
      <c r="B71" s="84"/>
      <c r="C71" s="104" t="s">
        <v>62</v>
      </c>
      <c r="D71" s="91" t="s">
        <v>133</v>
      </c>
      <c r="E71" s="92">
        <f t="shared" ref="E71:F71" si="24">E69*E70</f>
        <v>8106</v>
      </c>
      <c r="F71" s="93">
        <f t="shared" si="24"/>
        <v>3555</v>
      </c>
      <c r="G71" s="94">
        <f>'ICR details'!G81</f>
        <v>8106</v>
      </c>
      <c r="H71" s="94">
        <f>'ICR details'!J81</f>
        <v>8106</v>
      </c>
    </row>
    <row r="72" ht="22.5" customHeight="1">
      <c r="A72" s="83"/>
      <c r="B72" s="84"/>
      <c r="C72" s="104" t="s">
        <v>64</v>
      </c>
      <c r="D72" s="91" t="s">
        <v>134</v>
      </c>
      <c r="E72" s="92">
        <f t="shared" ref="E72:F72" si="25">E68*E71</f>
        <v>4053</v>
      </c>
      <c r="F72" s="93">
        <f t="shared" si="25"/>
        <v>7110</v>
      </c>
      <c r="G72" s="94">
        <f>'ICR details'!G82</f>
        <v>4053</v>
      </c>
      <c r="H72" s="94">
        <f>'ICR details'!J82</f>
        <v>16212</v>
      </c>
    </row>
    <row r="73" ht="22.5" customHeight="1">
      <c r="A73" s="83"/>
      <c r="B73" s="84"/>
      <c r="C73" s="104" t="s">
        <v>67</v>
      </c>
      <c r="D73" s="91" t="s">
        <v>135</v>
      </c>
      <c r="E73" s="105">
        <v>108.11</v>
      </c>
      <c r="F73" s="106">
        <v>63.44</v>
      </c>
      <c r="G73" s="94">
        <f>'ICR details'!G83</f>
        <v>128.1696635</v>
      </c>
      <c r="H73" s="94">
        <f>'ICR details'!J83</f>
        <v>112.48</v>
      </c>
    </row>
    <row r="74" ht="22.5" customHeight="1">
      <c r="A74" s="86"/>
      <c r="B74" s="85"/>
      <c r="C74" s="104" t="s">
        <v>69</v>
      </c>
      <c r="D74" s="99" t="s">
        <v>136</v>
      </c>
      <c r="E74" s="100">
        <f t="shared" ref="E74:F74" si="26">E72*E73</f>
        <v>438169.83</v>
      </c>
      <c r="F74" s="101">
        <f t="shared" si="26"/>
        <v>451058.4</v>
      </c>
      <c r="G74" s="102">
        <f>'ICR details'!G84</f>
        <v>519471.646</v>
      </c>
      <c r="H74" s="102">
        <f>'ICR details'!J84</f>
        <v>1823525.76</v>
      </c>
    </row>
    <row r="75" ht="30.0" customHeight="1">
      <c r="A75" s="107" t="s">
        <v>137</v>
      </c>
      <c r="B75" s="108"/>
      <c r="C75" s="108"/>
      <c r="D75" s="109"/>
      <c r="E75" s="110"/>
      <c r="F75" s="111">
        <f t="shared" ref="F75:H75" si="27">F13+F20+F27+F34+F41+F48+F55+F62+F69</f>
        <v>4873</v>
      </c>
      <c r="G75" s="112">
        <f t="shared" si="27"/>
        <v>11052.4</v>
      </c>
      <c r="H75" s="112">
        <f t="shared" si="27"/>
        <v>11052.4</v>
      </c>
    </row>
    <row r="76" ht="30.0" customHeight="1">
      <c r="A76" s="107" t="s">
        <v>138</v>
      </c>
      <c r="B76" s="108"/>
      <c r="C76" s="108"/>
      <c r="D76" s="109"/>
      <c r="E76" s="110"/>
      <c r="F76" s="111">
        <f t="shared" ref="F76:H76" si="28">F15+F22+F29+F36+F43+F50+F57+F64+F71</f>
        <v>36467</v>
      </c>
      <c r="G76" s="112">
        <f t="shared" si="28"/>
        <v>75010.4</v>
      </c>
      <c r="H76" s="112">
        <f t="shared" si="28"/>
        <v>75010.4</v>
      </c>
    </row>
    <row r="77" ht="30.0" customHeight="1">
      <c r="A77" s="107" t="s">
        <v>139</v>
      </c>
      <c r="B77" s="108"/>
      <c r="C77" s="108"/>
      <c r="D77" s="109"/>
      <c r="E77" s="110">
        <f t="shared" ref="E77:H77" si="29">E16+E23+E30+E37+E44+E51+E58+E65+E72</f>
        <v>53124.1</v>
      </c>
      <c r="F77" s="111">
        <f t="shared" si="29"/>
        <v>49481.5</v>
      </c>
      <c r="G77" s="112">
        <f t="shared" si="29"/>
        <v>53124.2</v>
      </c>
      <c r="H77" s="112">
        <f t="shared" si="29"/>
        <v>97207.8</v>
      </c>
    </row>
    <row r="78" ht="30.0" customHeight="1">
      <c r="A78" s="113" t="s">
        <v>140</v>
      </c>
      <c r="B78" s="114"/>
      <c r="C78" s="114"/>
      <c r="D78" s="115"/>
      <c r="E78" s="116">
        <f t="shared" ref="E78:H78" si="30">E18+E25+E32+E39+E46+E53+E60+E67+E74</f>
        <v>5735711.591</v>
      </c>
      <c r="F78" s="117">
        <f t="shared" si="30"/>
        <v>3139106.36</v>
      </c>
      <c r="G78" s="118">
        <f t="shared" si="30"/>
        <v>6799978.158</v>
      </c>
      <c r="H78" s="119">
        <f t="shared" si="30"/>
        <v>10933933.34</v>
      </c>
    </row>
    <row r="79" ht="14.25" customHeight="1">
      <c r="A79" s="80"/>
      <c r="B79" s="80"/>
      <c r="C79" s="80"/>
      <c r="D79" s="80"/>
      <c r="E79" s="80"/>
      <c r="F79" s="80"/>
      <c r="H79" s="120"/>
    </row>
    <row r="80" ht="14.25" customHeight="1">
      <c r="A80" s="80"/>
      <c r="B80" s="80"/>
      <c r="C80" s="80"/>
      <c r="D80" s="80"/>
      <c r="E80" s="80"/>
      <c r="F80" s="80"/>
      <c r="H80" s="120"/>
      <c r="I80" s="18"/>
    </row>
    <row r="81" ht="37.5" customHeight="1">
      <c r="A81" s="121" t="s">
        <v>141</v>
      </c>
      <c r="E81" s="122"/>
      <c r="F81" s="122">
        <f>F46*0.25</f>
        <v>35970.48</v>
      </c>
      <c r="G81" s="18"/>
      <c r="H81" s="123">
        <f>H46*0.25</f>
        <v>147123.84</v>
      </c>
    </row>
    <row r="82" ht="41.25" customHeight="1">
      <c r="A82" s="121" t="s">
        <v>142</v>
      </c>
      <c r="E82" s="122">
        <f>E78+F78-F81</f>
        <v>8838847.471</v>
      </c>
      <c r="F82" s="122"/>
      <c r="G82" s="123">
        <f>G78+H78-H81</f>
        <v>17586787.66</v>
      </c>
      <c r="H82" s="18"/>
    </row>
    <row r="83" ht="39.0" customHeight="1">
      <c r="F83" s="124"/>
      <c r="G83" s="18"/>
      <c r="H83" s="18"/>
    </row>
    <row r="84" ht="63.0" customHeight="1">
      <c r="A84" s="125" t="s">
        <v>143</v>
      </c>
      <c r="E84" s="126"/>
      <c r="F84" s="126"/>
      <c r="G84" s="127"/>
      <c r="H84" s="18"/>
      <c r="I84" s="126"/>
      <c r="J84" s="126"/>
      <c r="K84" s="126"/>
      <c r="L84" s="126"/>
      <c r="M84" s="126"/>
      <c r="N84" s="126"/>
      <c r="O84" s="126"/>
      <c r="P84" s="126"/>
      <c r="Q84" s="126"/>
      <c r="R84" s="126"/>
      <c r="S84" s="126"/>
      <c r="T84" s="126"/>
      <c r="U84" s="126"/>
      <c r="V84" s="126"/>
      <c r="W84" s="126"/>
      <c r="X84" s="126"/>
      <c r="Y84" s="126"/>
      <c r="Z84" s="126"/>
    </row>
    <row r="85" ht="30.0" customHeight="1">
      <c r="A85" s="126"/>
      <c r="B85" s="128" t="s">
        <v>144</v>
      </c>
      <c r="E85" s="126"/>
      <c r="F85" s="129">
        <f t="shared" ref="F85:F86" si="31">F75</f>
        <v>4873</v>
      </c>
      <c r="G85" s="127"/>
      <c r="H85" s="130">
        <f t="shared" ref="H85:H86" si="32">H75</f>
        <v>11052.4</v>
      </c>
      <c r="I85" s="126"/>
      <c r="J85" s="126"/>
      <c r="K85" s="126"/>
      <c r="L85" s="126"/>
      <c r="M85" s="126"/>
      <c r="N85" s="126"/>
      <c r="O85" s="126"/>
      <c r="P85" s="126"/>
      <c r="Q85" s="126"/>
      <c r="R85" s="126"/>
      <c r="S85" s="126"/>
      <c r="T85" s="126"/>
      <c r="U85" s="126"/>
      <c r="V85" s="126"/>
      <c r="W85" s="126"/>
      <c r="X85" s="126"/>
      <c r="Y85" s="126"/>
      <c r="Z85" s="126"/>
    </row>
    <row r="86" ht="30.0" customHeight="1">
      <c r="A86" s="126"/>
      <c r="B86" s="128" t="s">
        <v>145</v>
      </c>
      <c r="E86" s="126"/>
      <c r="F86" s="129">
        <f t="shared" si="31"/>
        <v>36467</v>
      </c>
      <c r="G86" s="127"/>
      <c r="H86" s="130">
        <f t="shared" si="32"/>
        <v>75010.4</v>
      </c>
      <c r="I86" s="126"/>
      <c r="J86" s="126"/>
      <c r="K86" s="126"/>
      <c r="L86" s="126"/>
      <c r="M86" s="126"/>
      <c r="N86" s="126"/>
      <c r="O86" s="126"/>
      <c r="P86" s="126"/>
      <c r="Q86" s="126"/>
      <c r="R86" s="126"/>
      <c r="S86" s="126"/>
      <c r="T86" s="126"/>
      <c r="U86" s="126"/>
      <c r="V86" s="126"/>
      <c r="W86" s="126"/>
      <c r="X86" s="126"/>
      <c r="Y86" s="126"/>
      <c r="Z86" s="126"/>
    </row>
    <row r="87" ht="30.0" customHeight="1">
      <c r="A87" s="126"/>
      <c r="B87" s="128" t="s">
        <v>146</v>
      </c>
      <c r="E87" s="126"/>
      <c r="F87" s="131">
        <v>0.38</v>
      </c>
      <c r="G87" s="127"/>
      <c r="H87" s="130">
        <v>100.0</v>
      </c>
      <c r="I87" s="126"/>
      <c r="J87" s="126"/>
      <c r="K87" s="126"/>
      <c r="L87" s="126"/>
      <c r="M87" s="126"/>
      <c r="N87" s="126"/>
      <c r="O87" s="126"/>
      <c r="P87" s="126"/>
      <c r="Q87" s="126"/>
      <c r="R87" s="126"/>
      <c r="S87" s="126"/>
      <c r="T87" s="126"/>
      <c r="U87" s="126"/>
      <c r="V87" s="126"/>
      <c r="W87" s="126"/>
      <c r="X87" s="126"/>
      <c r="Y87" s="126"/>
      <c r="Z87" s="126"/>
    </row>
    <row r="88" ht="30.0" customHeight="1">
      <c r="A88" s="126"/>
      <c r="B88" s="128" t="s">
        <v>147</v>
      </c>
      <c r="E88" s="126"/>
      <c r="F88" s="129">
        <f>F77</f>
        <v>49481.5</v>
      </c>
      <c r="G88" s="127"/>
      <c r="H88" s="130">
        <f>H77</f>
        <v>97207.8</v>
      </c>
      <c r="I88" s="126"/>
      <c r="J88" s="126"/>
      <c r="K88" s="126"/>
      <c r="L88" s="126"/>
      <c r="M88" s="126"/>
      <c r="N88" s="126"/>
      <c r="O88" s="126"/>
      <c r="P88" s="126"/>
      <c r="Q88" s="126"/>
      <c r="R88" s="126"/>
      <c r="S88" s="126"/>
      <c r="T88" s="126"/>
      <c r="U88" s="126"/>
      <c r="V88" s="126"/>
      <c r="W88" s="126"/>
      <c r="X88" s="126"/>
      <c r="Y88" s="126"/>
      <c r="Z88" s="126"/>
    </row>
    <row r="89" ht="30.0" customHeight="1">
      <c r="A89" s="126"/>
      <c r="B89" s="128" t="s">
        <v>148</v>
      </c>
      <c r="E89" s="126"/>
      <c r="F89" s="129">
        <v>42700.0</v>
      </c>
      <c r="G89" s="127"/>
      <c r="H89" s="130">
        <v>42700.0</v>
      </c>
      <c r="I89" s="126"/>
      <c r="J89" s="126"/>
      <c r="K89" s="126"/>
      <c r="L89" s="126"/>
      <c r="M89" s="126"/>
      <c r="N89" s="126"/>
      <c r="O89" s="126"/>
      <c r="P89" s="126"/>
      <c r="Q89" s="126"/>
      <c r="R89" s="126"/>
      <c r="S89" s="126"/>
      <c r="T89" s="126"/>
      <c r="U89" s="126"/>
      <c r="V89" s="126"/>
      <c r="W89" s="126"/>
      <c r="X89" s="126"/>
      <c r="Y89" s="126"/>
      <c r="Z89" s="126"/>
    </row>
    <row r="90" ht="30.0" customHeight="1">
      <c r="A90" s="126"/>
      <c r="B90" s="128" t="s">
        <v>149</v>
      </c>
      <c r="C90" s="128"/>
      <c r="D90" s="126"/>
      <c r="E90" s="126"/>
      <c r="F90" s="129">
        <f>F88-F89</f>
        <v>6781.5</v>
      </c>
      <c r="G90" s="127"/>
      <c r="H90" s="130">
        <f>H88-H89</f>
        <v>54507.8</v>
      </c>
      <c r="I90" s="126"/>
      <c r="J90" s="126"/>
      <c r="K90" s="126"/>
      <c r="L90" s="126"/>
      <c r="M90" s="126"/>
      <c r="N90" s="126"/>
      <c r="O90" s="126"/>
      <c r="P90" s="126"/>
      <c r="Q90" s="126"/>
      <c r="R90" s="126"/>
      <c r="S90" s="126"/>
      <c r="T90" s="126"/>
      <c r="U90" s="126"/>
      <c r="V90" s="126"/>
      <c r="W90" s="126"/>
      <c r="X90" s="126"/>
      <c r="Y90" s="126"/>
      <c r="Z90" s="126"/>
    </row>
    <row r="91" ht="30.0" customHeight="1">
      <c r="A91" s="126"/>
      <c r="B91" s="128" t="s">
        <v>150</v>
      </c>
      <c r="E91" s="132" t="s">
        <v>151</v>
      </c>
      <c r="G91" s="127"/>
      <c r="H91" s="133" t="s">
        <v>151</v>
      </c>
      <c r="I91" s="134"/>
      <c r="J91" s="126"/>
      <c r="K91" s="126"/>
      <c r="L91" s="126"/>
      <c r="M91" s="126"/>
      <c r="N91" s="126"/>
      <c r="O91" s="126"/>
      <c r="P91" s="126"/>
      <c r="Q91" s="126"/>
      <c r="R91" s="126"/>
      <c r="S91" s="126"/>
      <c r="T91" s="126"/>
      <c r="U91" s="126"/>
      <c r="V91" s="126"/>
      <c r="W91" s="126"/>
      <c r="X91" s="126"/>
      <c r="Y91" s="126"/>
      <c r="Z91" s="126"/>
    </row>
    <row r="92" ht="30.0" customHeight="1">
      <c r="A92" s="126"/>
      <c r="B92" s="128" t="s">
        <v>152</v>
      </c>
      <c r="E92" s="126"/>
      <c r="F92" s="135" t="s">
        <v>104</v>
      </c>
      <c r="G92" s="127"/>
      <c r="H92" s="136" t="s">
        <v>104</v>
      </c>
      <c r="I92" s="126"/>
      <c r="J92" s="126"/>
      <c r="K92" s="126"/>
      <c r="L92" s="126"/>
      <c r="M92" s="126"/>
      <c r="N92" s="126"/>
      <c r="O92" s="126"/>
      <c r="P92" s="126"/>
      <c r="Q92" s="126"/>
      <c r="R92" s="126"/>
      <c r="S92" s="126"/>
      <c r="T92" s="126"/>
      <c r="U92" s="126"/>
      <c r="V92" s="126"/>
      <c r="W92" s="126"/>
      <c r="X92" s="126"/>
      <c r="Y92" s="126"/>
      <c r="Z92" s="126"/>
    </row>
    <row r="93" ht="30.0" customHeight="1">
      <c r="A93" s="126"/>
      <c r="B93" s="128" t="s">
        <v>153</v>
      </c>
      <c r="E93" s="126"/>
      <c r="F93" s="135" t="s">
        <v>104</v>
      </c>
      <c r="G93" s="127"/>
      <c r="H93" s="136" t="s">
        <v>104</v>
      </c>
      <c r="I93" s="126"/>
      <c r="J93" s="126"/>
      <c r="K93" s="126"/>
      <c r="L93" s="126"/>
      <c r="M93" s="126"/>
      <c r="N93" s="126"/>
      <c r="O93" s="126"/>
      <c r="P93" s="126"/>
      <c r="Q93" s="126"/>
      <c r="R93" s="126"/>
      <c r="S93" s="126"/>
      <c r="T93" s="126"/>
      <c r="U93" s="126"/>
      <c r="V93" s="126"/>
      <c r="W93" s="126"/>
      <c r="X93" s="126"/>
      <c r="Y93" s="126"/>
      <c r="Z93" s="126"/>
    </row>
    <row r="94" ht="14.25" customHeight="1">
      <c r="D94" s="16"/>
      <c r="E94" s="16"/>
      <c r="F94" s="16"/>
      <c r="H94" s="120"/>
    </row>
    <row r="95" ht="14.25" customHeight="1">
      <c r="D95" s="16"/>
      <c r="E95" s="16"/>
      <c r="F95" s="16"/>
      <c r="H95" s="120"/>
    </row>
    <row r="96" ht="14.25" customHeight="1">
      <c r="D96" s="16"/>
      <c r="E96" s="16"/>
      <c r="F96" s="16"/>
    </row>
    <row r="97" ht="14.25" customHeight="1">
      <c r="D97" s="16"/>
      <c r="E97" s="16"/>
      <c r="F97" s="16"/>
    </row>
    <row r="98" ht="14.25" customHeight="1">
      <c r="D98" s="16"/>
      <c r="E98" s="16"/>
      <c r="F98" s="16"/>
    </row>
    <row r="99" ht="14.25" customHeight="1">
      <c r="D99" s="16"/>
      <c r="E99" s="16"/>
      <c r="F99" s="16"/>
    </row>
    <row r="100" ht="14.25" customHeight="1">
      <c r="D100" s="16"/>
      <c r="E100" s="16"/>
      <c r="F100" s="16"/>
      <c r="K100" s="30"/>
      <c r="L100" s="30"/>
      <c r="M100" s="30"/>
      <c r="N100" s="30"/>
      <c r="O100" s="30"/>
      <c r="P100" s="30"/>
      <c r="Q100" s="30"/>
      <c r="R100" s="30"/>
      <c r="S100" s="30"/>
      <c r="T100" s="30"/>
      <c r="U100" s="30"/>
      <c r="V100" s="30"/>
      <c r="W100" s="30"/>
      <c r="X100" s="30"/>
      <c r="Y100" s="30"/>
      <c r="Z100" s="30"/>
    </row>
    <row r="101" ht="14.25" customHeight="1">
      <c r="D101" s="16"/>
      <c r="E101" s="16"/>
      <c r="F101" s="16"/>
      <c r="K101" s="30"/>
      <c r="L101" s="30"/>
      <c r="M101" s="30"/>
      <c r="N101" s="30"/>
      <c r="O101" s="30"/>
      <c r="P101" s="30"/>
      <c r="Q101" s="30"/>
      <c r="R101" s="30"/>
      <c r="S101" s="30"/>
      <c r="T101" s="30"/>
      <c r="U101" s="30"/>
      <c r="V101" s="30"/>
      <c r="W101" s="30"/>
      <c r="X101" s="30"/>
      <c r="Y101" s="30"/>
      <c r="Z101" s="30"/>
    </row>
    <row r="102" ht="14.25" customHeight="1">
      <c r="D102" s="16"/>
      <c r="E102" s="16"/>
      <c r="F102" s="16"/>
      <c r="K102" s="30"/>
      <c r="L102" s="30"/>
      <c r="M102" s="30"/>
      <c r="N102" s="30"/>
      <c r="O102" s="30"/>
      <c r="P102" s="30"/>
      <c r="Q102" s="30"/>
      <c r="R102" s="30"/>
      <c r="S102" s="30"/>
      <c r="T102" s="30"/>
      <c r="U102" s="30"/>
      <c r="V102" s="30"/>
      <c r="W102" s="30"/>
      <c r="X102" s="30"/>
      <c r="Y102" s="30"/>
      <c r="Z102" s="30"/>
    </row>
    <row r="103" ht="14.25" customHeight="1">
      <c r="D103" s="16"/>
      <c r="E103" s="16"/>
      <c r="F103" s="16"/>
      <c r="K103" s="30"/>
      <c r="L103" s="30"/>
      <c r="M103" s="30"/>
      <c r="N103" s="30"/>
      <c r="O103" s="30"/>
      <c r="P103" s="30"/>
      <c r="Q103" s="30"/>
      <c r="R103" s="30"/>
      <c r="S103" s="30"/>
      <c r="T103" s="30"/>
      <c r="U103" s="30"/>
      <c r="V103" s="30"/>
      <c r="W103" s="30"/>
      <c r="X103" s="30"/>
      <c r="Y103" s="30"/>
      <c r="Z103" s="30"/>
    </row>
    <row r="104" ht="14.25" customHeight="1">
      <c r="D104" s="16"/>
      <c r="E104" s="16"/>
      <c r="F104" s="16"/>
      <c r="K104" s="30"/>
      <c r="L104" s="30"/>
      <c r="M104" s="30"/>
      <c r="N104" s="30"/>
      <c r="O104" s="30"/>
      <c r="P104" s="30"/>
      <c r="Q104" s="30"/>
      <c r="R104" s="30"/>
      <c r="S104" s="30"/>
      <c r="T104" s="30"/>
      <c r="U104" s="30"/>
      <c r="V104" s="30"/>
      <c r="W104" s="30"/>
      <c r="X104" s="30"/>
      <c r="Y104" s="30"/>
      <c r="Z104" s="30"/>
    </row>
    <row r="105" ht="14.25" customHeight="1">
      <c r="D105" s="16"/>
      <c r="E105" s="16"/>
      <c r="F105" s="16"/>
      <c r="K105" s="30"/>
      <c r="L105" s="30"/>
      <c r="M105" s="30"/>
      <c r="N105" s="30"/>
      <c r="O105" s="30"/>
      <c r="P105" s="30"/>
      <c r="Q105" s="30"/>
      <c r="R105" s="30"/>
      <c r="S105" s="30"/>
      <c r="T105" s="30"/>
      <c r="U105" s="30"/>
      <c r="V105" s="30"/>
      <c r="W105" s="30"/>
      <c r="X105" s="30"/>
      <c r="Y105" s="30"/>
      <c r="Z105" s="30"/>
    </row>
    <row r="106" ht="14.25" customHeight="1">
      <c r="D106" s="16"/>
      <c r="E106" s="16"/>
      <c r="F106" s="16"/>
      <c r="K106" s="30"/>
      <c r="L106" s="30"/>
      <c r="M106" s="30"/>
      <c r="N106" s="30"/>
      <c r="O106" s="30"/>
      <c r="P106" s="30"/>
      <c r="Q106" s="30"/>
      <c r="R106" s="30"/>
      <c r="S106" s="30"/>
      <c r="T106" s="30"/>
      <c r="U106" s="30"/>
      <c r="V106" s="30"/>
      <c r="W106" s="30"/>
      <c r="X106" s="30"/>
      <c r="Y106" s="30"/>
      <c r="Z106" s="30"/>
    </row>
    <row r="107" ht="14.25" customHeight="1">
      <c r="D107" s="16"/>
      <c r="E107" s="16"/>
      <c r="F107" s="16"/>
      <c r="K107" s="30"/>
      <c r="L107" s="30"/>
      <c r="M107" s="30"/>
      <c r="N107" s="30"/>
      <c r="O107" s="30"/>
      <c r="P107" s="30"/>
      <c r="Q107" s="30"/>
      <c r="R107" s="30"/>
      <c r="S107" s="30"/>
      <c r="T107" s="30"/>
      <c r="U107" s="30"/>
      <c r="V107" s="30"/>
      <c r="W107" s="30"/>
      <c r="X107" s="30"/>
      <c r="Y107" s="30"/>
      <c r="Z107" s="30"/>
    </row>
    <row r="108" ht="14.25" customHeight="1">
      <c r="D108" s="16"/>
      <c r="E108" s="16"/>
      <c r="F108" s="16"/>
      <c r="K108" s="30"/>
      <c r="L108" s="30"/>
      <c r="M108" s="30"/>
      <c r="N108" s="30"/>
      <c r="O108" s="30"/>
      <c r="P108" s="30"/>
      <c r="Q108" s="30"/>
      <c r="R108" s="30"/>
      <c r="S108" s="30"/>
      <c r="T108" s="30"/>
      <c r="U108" s="30"/>
      <c r="V108" s="30"/>
      <c r="W108" s="30"/>
      <c r="X108" s="30"/>
      <c r="Y108" s="30"/>
      <c r="Z108" s="30"/>
    </row>
    <row r="109" ht="14.25" customHeight="1">
      <c r="D109" s="16"/>
      <c r="E109" s="16"/>
      <c r="F109" s="16"/>
      <c r="K109" s="30"/>
      <c r="L109" s="30"/>
      <c r="M109" s="30"/>
      <c r="N109" s="30"/>
      <c r="O109" s="30"/>
      <c r="P109" s="30"/>
      <c r="Q109" s="30"/>
      <c r="R109" s="30"/>
      <c r="S109" s="30"/>
      <c r="T109" s="30"/>
      <c r="U109" s="30"/>
      <c r="V109" s="30"/>
      <c r="W109" s="30"/>
      <c r="X109" s="30"/>
      <c r="Y109" s="30"/>
      <c r="Z109" s="30"/>
    </row>
    <row r="110" ht="14.25" customHeight="1">
      <c r="D110" s="16"/>
      <c r="E110" s="16"/>
      <c r="F110" s="16"/>
      <c r="K110" s="30"/>
      <c r="L110" s="30"/>
      <c r="M110" s="30"/>
      <c r="N110" s="30"/>
      <c r="O110" s="30"/>
      <c r="P110" s="30"/>
      <c r="Q110" s="30"/>
      <c r="R110" s="30"/>
      <c r="S110" s="30"/>
      <c r="T110" s="30"/>
      <c r="U110" s="30"/>
      <c r="V110" s="30"/>
      <c r="W110" s="30"/>
      <c r="X110" s="30"/>
      <c r="Y110" s="30"/>
      <c r="Z110" s="30"/>
    </row>
    <row r="111" ht="14.25" customHeight="1">
      <c r="D111" s="16"/>
      <c r="E111" s="16"/>
      <c r="F111" s="16"/>
      <c r="K111" s="30"/>
      <c r="L111" s="30"/>
      <c r="M111" s="30"/>
      <c r="N111" s="30"/>
      <c r="O111" s="30"/>
      <c r="P111" s="30"/>
      <c r="Q111" s="30"/>
      <c r="R111" s="30"/>
      <c r="S111" s="30"/>
      <c r="T111" s="30"/>
      <c r="U111" s="30"/>
      <c r="V111" s="30"/>
      <c r="W111" s="30"/>
      <c r="X111" s="30"/>
      <c r="Y111" s="30"/>
      <c r="Z111" s="30"/>
    </row>
    <row r="112" ht="14.25" customHeight="1">
      <c r="D112" s="16"/>
      <c r="E112" s="16"/>
      <c r="F112" s="16"/>
      <c r="K112" s="30"/>
      <c r="L112" s="30"/>
      <c r="M112" s="30"/>
      <c r="N112" s="30"/>
      <c r="O112" s="30"/>
      <c r="P112" s="30"/>
      <c r="Q112" s="30"/>
      <c r="R112" s="30"/>
      <c r="S112" s="30"/>
      <c r="T112" s="30"/>
      <c r="U112" s="30"/>
      <c r="V112" s="30"/>
      <c r="W112" s="30"/>
      <c r="X112" s="30"/>
      <c r="Y112" s="30"/>
      <c r="Z112" s="30"/>
    </row>
    <row r="113" ht="14.25" customHeight="1">
      <c r="D113" s="16"/>
      <c r="E113" s="16"/>
      <c r="F113" s="16"/>
      <c r="K113" s="30"/>
      <c r="L113" s="30"/>
      <c r="M113" s="30"/>
      <c r="N113" s="30"/>
      <c r="O113" s="30"/>
      <c r="P113" s="30"/>
      <c r="Q113" s="30"/>
      <c r="R113" s="30"/>
      <c r="S113" s="30"/>
      <c r="T113" s="30"/>
      <c r="U113" s="30"/>
      <c r="V113" s="30"/>
      <c r="W113" s="30"/>
      <c r="X113" s="30"/>
      <c r="Y113" s="30"/>
      <c r="Z113" s="30"/>
    </row>
    <row r="114" ht="14.25" customHeight="1">
      <c r="D114" s="16"/>
      <c r="E114" s="16"/>
      <c r="F114" s="16"/>
      <c r="K114" s="30"/>
      <c r="L114" s="30"/>
      <c r="M114" s="30"/>
      <c r="N114" s="30"/>
      <c r="O114" s="30"/>
      <c r="P114" s="30"/>
      <c r="Q114" s="30"/>
      <c r="R114" s="30"/>
      <c r="S114" s="30"/>
      <c r="T114" s="30"/>
      <c r="U114" s="30"/>
      <c r="V114" s="30"/>
      <c r="W114" s="30"/>
      <c r="X114" s="30"/>
      <c r="Y114" s="30"/>
      <c r="Z114" s="30"/>
    </row>
    <row r="115" ht="14.25" customHeight="1">
      <c r="D115" s="16"/>
      <c r="E115" s="16"/>
      <c r="F115" s="16"/>
      <c r="K115" s="30"/>
      <c r="L115" s="30"/>
      <c r="M115" s="30"/>
      <c r="N115" s="30"/>
      <c r="O115" s="30"/>
      <c r="P115" s="30"/>
      <c r="Q115" s="30"/>
      <c r="R115" s="30"/>
      <c r="S115" s="30"/>
      <c r="T115" s="30"/>
      <c r="U115" s="30"/>
      <c r="V115" s="30"/>
      <c r="W115" s="30"/>
      <c r="X115" s="30"/>
      <c r="Y115" s="30"/>
      <c r="Z115" s="30"/>
    </row>
    <row r="116" ht="14.25" customHeight="1">
      <c r="D116" s="16"/>
      <c r="E116" s="16"/>
      <c r="F116" s="16"/>
      <c r="K116" s="30"/>
      <c r="L116" s="30"/>
      <c r="M116" s="30"/>
      <c r="N116" s="30"/>
      <c r="O116" s="30"/>
      <c r="P116" s="30"/>
      <c r="Q116" s="30"/>
      <c r="R116" s="30"/>
      <c r="S116" s="30"/>
      <c r="T116" s="30"/>
      <c r="U116" s="30"/>
      <c r="V116" s="30"/>
      <c r="W116" s="30"/>
      <c r="X116" s="30"/>
      <c r="Y116" s="30"/>
      <c r="Z116" s="30"/>
    </row>
    <row r="117" ht="14.25" customHeight="1">
      <c r="D117" s="16"/>
      <c r="E117" s="16"/>
      <c r="F117" s="16"/>
      <c r="K117" s="30"/>
      <c r="L117" s="30"/>
      <c r="M117" s="30"/>
      <c r="N117" s="30"/>
      <c r="O117" s="30"/>
      <c r="P117" s="30"/>
      <c r="Q117" s="30"/>
      <c r="R117" s="30"/>
      <c r="S117" s="30"/>
      <c r="T117" s="30"/>
      <c r="U117" s="30"/>
      <c r="V117" s="30"/>
      <c r="W117" s="30"/>
      <c r="X117" s="30"/>
      <c r="Y117" s="30"/>
      <c r="Z117" s="30"/>
    </row>
    <row r="118" ht="14.25" customHeight="1">
      <c r="D118" s="16"/>
      <c r="E118" s="16"/>
      <c r="F118" s="16"/>
      <c r="K118" s="30"/>
      <c r="L118" s="30"/>
      <c r="M118" s="30"/>
      <c r="N118" s="30"/>
      <c r="O118" s="30"/>
      <c r="P118" s="30"/>
      <c r="Q118" s="30"/>
      <c r="R118" s="30"/>
      <c r="S118" s="30"/>
      <c r="T118" s="30"/>
      <c r="U118" s="30"/>
      <c r="V118" s="30"/>
      <c r="W118" s="30"/>
      <c r="X118" s="30"/>
      <c r="Y118" s="30"/>
      <c r="Z118" s="30"/>
    </row>
    <row r="119" ht="14.25" customHeight="1">
      <c r="D119" s="16"/>
      <c r="E119" s="16"/>
      <c r="F119" s="16"/>
      <c r="K119" s="30"/>
      <c r="L119" s="30"/>
      <c r="M119" s="30"/>
      <c r="N119" s="30"/>
      <c r="O119" s="30"/>
      <c r="P119" s="30"/>
      <c r="Q119" s="30"/>
      <c r="R119" s="30"/>
      <c r="S119" s="30"/>
      <c r="T119" s="30"/>
      <c r="U119" s="30"/>
      <c r="V119" s="30"/>
      <c r="W119" s="30"/>
      <c r="X119" s="30"/>
      <c r="Y119" s="30"/>
      <c r="Z119" s="30"/>
    </row>
    <row r="120" ht="14.25" customHeight="1">
      <c r="D120" s="16"/>
      <c r="E120" s="16"/>
      <c r="F120" s="16"/>
      <c r="K120" s="30"/>
      <c r="L120" s="30"/>
      <c r="M120" s="30"/>
      <c r="N120" s="30"/>
      <c r="O120" s="30"/>
      <c r="P120" s="30"/>
      <c r="Q120" s="30"/>
      <c r="R120" s="30"/>
      <c r="S120" s="30"/>
      <c r="T120" s="30"/>
      <c r="U120" s="30"/>
      <c r="V120" s="30"/>
      <c r="W120" s="30"/>
      <c r="X120" s="30"/>
      <c r="Y120" s="30"/>
      <c r="Z120" s="30"/>
    </row>
    <row r="121" ht="14.25" customHeight="1">
      <c r="D121" s="16"/>
      <c r="E121" s="16"/>
      <c r="F121" s="16"/>
      <c r="K121" s="30"/>
      <c r="L121" s="30"/>
      <c r="M121" s="30"/>
      <c r="N121" s="30"/>
      <c r="O121" s="30"/>
      <c r="P121" s="30"/>
      <c r="Q121" s="30"/>
      <c r="R121" s="30"/>
      <c r="S121" s="30"/>
      <c r="T121" s="30"/>
      <c r="U121" s="30"/>
      <c r="V121" s="30"/>
      <c r="W121" s="30"/>
      <c r="X121" s="30"/>
      <c r="Y121" s="30"/>
      <c r="Z121" s="30"/>
    </row>
    <row r="122" ht="14.25" customHeight="1">
      <c r="D122" s="16"/>
      <c r="E122" s="16"/>
      <c r="F122" s="16"/>
      <c r="K122" s="30"/>
      <c r="L122" s="30"/>
      <c r="M122" s="30"/>
      <c r="N122" s="30"/>
      <c r="O122" s="30"/>
      <c r="P122" s="30"/>
      <c r="Q122" s="30"/>
      <c r="R122" s="30"/>
      <c r="S122" s="30"/>
      <c r="T122" s="30"/>
      <c r="U122" s="30"/>
      <c r="V122" s="30"/>
      <c r="W122" s="30"/>
      <c r="X122" s="30"/>
      <c r="Y122" s="30"/>
      <c r="Z122" s="30"/>
    </row>
    <row r="123" ht="14.25" customHeight="1">
      <c r="D123" s="16"/>
      <c r="E123" s="16"/>
      <c r="F123" s="16"/>
      <c r="K123" s="30"/>
      <c r="L123" s="30"/>
      <c r="M123" s="30"/>
      <c r="N123" s="30"/>
      <c r="O123" s="30"/>
      <c r="P123" s="30"/>
      <c r="Q123" s="30"/>
      <c r="R123" s="30"/>
      <c r="S123" s="30"/>
      <c r="T123" s="30"/>
      <c r="U123" s="30"/>
      <c r="V123" s="30"/>
      <c r="W123" s="30"/>
      <c r="X123" s="30"/>
      <c r="Y123" s="30"/>
      <c r="Z123" s="30"/>
    </row>
    <row r="124" ht="14.25" customHeight="1">
      <c r="D124" s="16"/>
      <c r="E124" s="16"/>
      <c r="F124" s="16"/>
      <c r="K124" s="30"/>
      <c r="L124" s="30"/>
      <c r="M124" s="30"/>
      <c r="N124" s="30"/>
      <c r="O124" s="30"/>
      <c r="P124" s="30"/>
      <c r="Q124" s="30"/>
      <c r="R124" s="30"/>
      <c r="S124" s="30"/>
      <c r="T124" s="30"/>
      <c r="U124" s="30"/>
      <c r="V124" s="30"/>
      <c r="W124" s="30"/>
      <c r="X124" s="30"/>
      <c r="Y124" s="30"/>
      <c r="Z124" s="30"/>
    </row>
    <row r="125" ht="14.25" customHeight="1">
      <c r="D125" s="16"/>
      <c r="E125" s="16"/>
      <c r="F125" s="16"/>
      <c r="K125" s="30"/>
      <c r="L125" s="30"/>
      <c r="M125" s="30"/>
      <c r="N125" s="30"/>
      <c r="O125" s="30"/>
      <c r="P125" s="30"/>
      <c r="Q125" s="30"/>
      <c r="R125" s="30"/>
      <c r="S125" s="30"/>
      <c r="T125" s="30"/>
      <c r="U125" s="30"/>
      <c r="V125" s="30"/>
      <c r="W125" s="30"/>
      <c r="X125" s="30"/>
      <c r="Y125" s="30"/>
      <c r="Z125" s="30"/>
    </row>
    <row r="126" ht="14.25" customHeight="1">
      <c r="D126" s="16"/>
      <c r="E126" s="16"/>
      <c r="F126" s="16"/>
      <c r="K126" s="30"/>
      <c r="L126" s="30"/>
      <c r="M126" s="30"/>
      <c r="N126" s="30"/>
      <c r="O126" s="30"/>
      <c r="P126" s="30"/>
      <c r="Q126" s="30"/>
      <c r="R126" s="30"/>
      <c r="S126" s="30"/>
      <c r="T126" s="30"/>
      <c r="U126" s="30"/>
      <c r="V126" s="30"/>
      <c r="W126" s="30"/>
      <c r="X126" s="30"/>
      <c r="Y126" s="30"/>
      <c r="Z126" s="30"/>
    </row>
    <row r="127" ht="14.25" customHeight="1">
      <c r="D127" s="16"/>
      <c r="E127" s="16"/>
      <c r="F127" s="16"/>
      <c r="K127" s="30"/>
      <c r="L127" s="30"/>
      <c r="M127" s="30"/>
      <c r="N127" s="30"/>
      <c r="O127" s="30"/>
      <c r="P127" s="30"/>
      <c r="Q127" s="30"/>
      <c r="R127" s="30"/>
      <c r="S127" s="30"/>
      <c r="T127" s="30"/>
      <c r="U127" s="30"/>
      <c r="V127" s="30"/>
      <c r="W127" s="30"/>
      <c r="X127" s="30"/>
      <c r="Y127" s="30"/>
      <c r="Z127" s="30"/>
    </row>
    <row r="128" ht="14.25" customHeight="1">
      <c r="D128" s="16"/>
      <c r="E128" s="16"/>
      <c r="F128" s="16"/>
      <c r="K128" s="30"/>
      <c r="L128" s="30"/>
      <c r="M128" s="30"/>
      <c r="N128" s="30"/>
      <c r="O128" s="30"/>
      <c r="P128" s="30"/>
      <c r="Q128" s="30"/>
      <c r="R128" s="30"/>
      <c r="S128" s="30"/>
      <c r="T128" s="30"/>
      <c r="U128" s="30"/>
      <c r="V128" s="30"/>
      <c r="W128" s="30"/>
      <c r="X128" s="30"/>
      <c r="Y128" s="30"/>
      <c r="Z128" s="30"/>
    </row>
    <row r="129" ht="14.25" customHeight="1">
      <c r="D129" s="16"/>
      <c r="E129" s="16"/>
      <c r="F129" s="16"/>
      <c r="K129" s="30"/>
      <c r="L129" s="30"/>
      <c r="M129" s="30"/>
      <c r="N129" s="30"/>
      <c r="O129" s="30"/>
      <c r="P129" s="30"/>
      <c r="Q129" s="30"/>
      <c r="R129" s="30"/>
      <c r="S129" s="30"/>
      <c r="T129" s="30"/>
      <c r="U129" s="30"/>
      <c r="V129" s="30"/>
      <c r="W129" s="30"/>
      <c r="X129" s="30"/>
      <c r="Y129" s="30"/>
      <c r="Z129" s="30"/>
    </row>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4">
    <mergeCell ref="F5:F11"/>
    <mergeCell ref="G5:G11"/>
    <mergeCell ref="H5:H11"/>
    <mergeCell ref="A2:F2"/>
    <mergeCell ref="A3:F3"/>
    <mergeCell ref="A5:A11"/>
    <mergeCell ref="B5:B11"/>
    <mergeCell ref="C5:C10"/>
    <mergeCell ref="D5:D11"/>
    <mergeCell ref="E5:E11"/>
    <mergeCell ref="A33:A39"/>
    <mergeCell ref="A40:A46"/>
    <mergeCell ref="A47:A53"/>
    <mergeCell ref="A54:A60"/>
    <mergeCell ref="A61:A67"/>
    <mergeCell ref="A68:A74"/>
    <mergeCell ref="A12:A18"/>
    <mergeCell ref="B12:B18"/>
    <mergeCell ref="A19:A25"/>
    <mergeCell ref="B19:B25"/>
    <mergeCell ref="A26:A32"/>
    <mergeCell ref="B26:B32"/>
    <mergeCell ref="B33:B39"/>
    <mergeCell ref="B40:B46"/>
    <mergeCell ref="B47:B53"/>
    <mergeCell ref="B54:B60"/>
    <mergeCell ref="B61:B67"/>
    <mergeCell ref="B68:B74"/>
    <mergeCell ref="A75:D75"/>
    <mergeCell ref="A76:D76"/>
    <mergeCell ref="B87:D87"/>
    <mergeCell ref="B88:D88"/>
    <mergeCell ref="B89:D89"/>
    <mergeCell ref="B91:D91"/>
    <mergeCell ref="E91:F91"/>
    <mergeCell ref="B92:D92"/>
    <mergeCell ref="B93:D93"/>
    <mergeCell ref="A77:D77"/>
    <mergeCell ref="A78:D78"/>
    <mergeCell ref="A81:D81"/>
    <mergeCell ref="A82:D82"/>
    <mergeCell ref="A84:D84"/>
    <mergeCell ref="B85:D85"/>
    <mergeCell ref="B86:D86"/>
  </mergeCells>
  <printOptions/>
  <pageMargins bottom="0.75" footer="0.0" header="0.0" left="0.25" right="0.25" top="0.75"/>
  <pageSetup fitToHeight="0"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8.71"/>
    <col customWidth="1" min="2" max="2" width="30.43"/>
    <col customWidth="1" min="3" max="3" width="38.71"/>
    <col customWidth="1" min="4" max="5" width="27.71"/>
    <col customWidth="1" min="6" max="6" width="15.0"/>
    <col customWidth="1" min="7" max="26" width="8.71"/>
  </cols>
  <sheetData>
    <row r="1" ht="14.25" customHeight="1"/>
    <row r="2" ht="14.25" customHeight="1">
      <c r="A2" s="78" t="s">
        <v>154</v>
      </c>
    </row>
    <row r="3" ht="14.25" customHeight="1">
      <c r="A3" s="79" t="s">
        <v>47</v>
      </c>
    </row>
    <row r="4" ht="11.25" customHeight="1">
      <c r="A4" s="80"/>
      <c r="B4" s="80"/>
      <c r="C4" s="80"/>
      <c r="D4" s="80"/>
      <c r="E4" s="80"/>
    </row>
    <row r="5" ht="15.75" customHeight="1">
      <c r="A5" s="81" t="s">
        <v>48</v>
      </c>
      <c r="B5" s="82" t="s">
        <v>49</v>
      </c>
      <c r="C5" s="82" t="s">
        <v>128</v>
      </c>
      <c r="D5" s="82" t="s">
        <v>130</v>
      </c>
      <c r="E5" s="82" t="s">
        <v>155</v>
      </c>
    </row>
    <row r="6" ht="14.25" customHeight="1">
      <c r="A6" s="83"/>
      <c r="B6" s="84"/>
      <c r="C6" s="84"/>
      <c r="D6" s="84"/>
      <c r="E6" s="84"/>
    </row>
    <row r="7" ht="14.25" customHeight="1">
      <c r="A7" s="83"/>
      <c r="B7" s="84"/>
      <c r="C7" s="84"/>
      <c r="D7" s="84"/>
      <c r="E7" s="84"/>
    </row>
    <row r="8" ht="15.0" customHeight="1">
      <c r="A8" s="83"/>
      <c r="B8" s="84"/>
      <c r="C8" s="84"/>
      <c r="D8" s="84"/>
      <c r="E8" s="84"/>
    </row>
    <row r="9" ht="14.25" customHeight="1">
      <c r="A9" s="83"/>
      <c r="B9" s="84"/>
      <c r="C9" s="84"/>
      <c r="D9" s="84"/>
      <c r="E9" s="84"/>
    </row>
    <row r="10" ht="14.25" customHeight="1">
      <c r="A10" s="83"/>
      <c r="B10" s="84"/>
      <c r="C10" s="84"/>
      <c r="D10" s="84"/>
      <c r="E10" s="84"/>
    </row>
    <row r="11" ht="5.25" customHeight="1">
      <c r="A11" s="86"/>
      <c r="B11" s="85"/>
      <c r="C11" s="85"/>
      <c r="D11" s="85"/>
      <c r="E11" s="85"/>
    </row>
    <row r="12" ht="22.5" customHeight="1">
      <c r="A12" s="137" t="s">
        <v>101</v>
      </c>
      <c r="B12" s="89" t="s">
        <v>102</v>
      </c>
      <c r="C12" s="91" t="s">
        <v>56</v>
      </c>
      <c r="D12" s="92">
        <f>'ICR details'!J46</f>
        <v>0.5</v>
      </c>
      <c r="E12" s="93">
        <v>0.5</v>
      </c>
    </row>
    <row r="13" ht="22.5" customHeight="1">
      <c r="A13" s="138"/>
      <c r="B13" s="84"/>
      <c r="C13" s="91" t="s">
        <v>131</v>
      </c>
      <c r="D13" s="92">
        <f>'ICR details'!J47</f>
        <v>1308</v>
      </c>
      <c r="E13" s="93">
        <f>'Source Data'!E44</f>
        <v>44</v>
      </c>
    </row>
    <row r="14" ht="22.5" customHeight="1">
      <c r="A14" s="138"/>
      <c r="B14" s="84"/>
      <c r="C14" s="91" t="s">
        <v>132</v>
      </c>
      <c r="D14" s="92">
        <f>'ICR details'!J48</f>
        <v>8</v>
      </c>
      <c r="E14" s="93">
        <v>8.0</v>
      </c>
    </row>
    <row r="15" ht="22.5" customHeight="1">
      <c r="A15" s="138"/>
      <c r="B15" s="84"/>
      <c r="C15" s="91" t="s">
        <v>133</v>
      </c>
      <c r="D15" s="92">
        <f>'ICR details'!J49</f>
        <v>10464</v>
      </c>
      <c r="E15" s="93">
        <f>E13*E14</f>
        <v>352</v>
      </c>
    </row>
    <row r="16" ht="22.5" customHeight="1">
      <c r="A16" s="138"/>
      <c r="B16" s="84"/>
      <c r="C16" s="91" t="s">
        <v>134</v>
      </c>
      <c r="D16" s="92">
        <f>'ICR details'!J50</f>
        <v>5232</v>
      </c>
      <c r="E16" s="93">
        <f>E12*E15</f>
        <v>176</v>
      </c>
    </row>
    <row r="17" ht="22.5" customHeight="1">
      <c r="A17" s="138"/>
      <c r="B17" s="84"/>
      <c r="C17" s="91" t="s">
        <v>135</v>
      </c>
      <c r="D17" s="92">
        <f>'ICR details'!J51</f>
        <v>112.48</v>
      </c>
      <c r="E17" s="106">
        <f>D17</f>
        <v>112.48</v>
      </c>
    </row>
    <row r="18" ht="22.5" customHeight="1">
      <c r="A18" s="138"/>
      <c r="B18" s="84"/>
      <c r="C18" s="99" t="s">
        <v>136</v>
      </c>
      <c r="D18" s="92">
        <f>'ICR details'!J52</f>
        <v>588495.36</v>
      </c>
      <c r="E18" s="101">
        <f>E16*E17</f>
        <v>19796.48</v>
      </c>
    </row>
    <row r="19" ht="14.25" customHeight="1">
      <c r="A19" s="139"/>
      <c r="B19" s="85"/>
      <c r="C19" s="140" t="s">
        <v>156</v>
      </c>
      <c r="D19" s="141"/>
      <c r="E19" s="142">
        <f>E18*0.25</f>
        <v>4949.12</v>
      </c>
    </row>
    <row r="20" ht="14.25" customHeight="1">
      <c r="C20" s="16"/>
      <c r="D20" s="16"/>
      <c r="E20" s="16"/>
    </row>
    <row r="21" ht="14.25" customHeight="1">
      <c r="C21" s="16"/>
      <c r="D21" s="16"/>
      <c r="E21" s="16"/>
    </row>
    <row r="22" ht="14.25" customHeight="1">
      <c r="C22" s="16"/>
      <c r="D22" s="16"/>
      <c r="E22" s="16"/>
    </row>
    <row r="23" ht="14.25" customHeight="1">
      <c r="C23" s="16"/>
      <c r="D23" s="16"/>
      <c r="E23" s="16"/>
    </row>
    <row r="24" ht="14.25" customHeight="1">
      <c r="C24" s="16"/>
      <c r="D24" s="16"/>
      <c r="E24" s="16"/>
    </row>
    <row r="25" ht="14.25" customHeight="1">
      <c r="C25" s="16"/>
      <c r="D25" s="16"/>
      <c r="E25" s="16"/>
      <c r="J25" s="30"/>
      <c r="K25" s="30"/>
      <c r="L25" s="30"/>
      <c r="M25" s="30"/>
      <c r="N25" s="30"/>
      <c r="O25" s="30"/>
      <c r="P25" s="30"/>
      <c r="Q25" s="30"/>
      <c r="R25" s="30"/>
      <c r="S25" s="30"/>
      <c r="T25" s="30"/>
      <c r="U25" s="30"/>
      <c r="V25" s="30"/>
      <c r="W25" s="30"/>
      <c r="X25" s="30"/>
      <c r="Y25" s="30"/>
      <c r="Z25" s="30"/>
    </row>
    <row r="26" ht="14.25" customHeight="1">
      <c r="C26" s="16"/>
      <c r="D26" s="16"/>
      <c r="E26" s="16"/>
      <c r="J26" s="30"/>
      <c r="K26" s="30"/>
      <c r="L26" s="30"/>
      <c r="M26" s="30"/>
      <c r="N26" s="30"/>
      <c r="O26" s="30"/>
      <c r="P26" s="30"/>
      <c r="Q26" s="30"/>
      <c r="R26" s="30"/>
      <c r="S26" s="30"/>
      <c r="T26" s="30"/>
      <c r="U26" s="30"/>
      <c r="V26" s="30"/>
      <c r="W26" s="30"/>
      <c r="X26" s="30"/>
      <c r="Y26" s="30"/>
      <c r="Z26" s="30"/>
    </row>
    <row r="27" ht="14.25" customHeight="1">
      <c r="C27" s="16"/>
      <c r="D27" s="16"/>
      <c r="E27" s="16"/>
      <c r="J27" s="30"/>
      <c r="K27" s="30"/>
      <c r="L27" s="30"/>
      <c r="M27" s="30"/>
      <c r="N27" s="30"/>
      <c r="O27" s="30"/>
      <c r="P27" s="30"/>
      <c r="Q27" s="30"/>
      <c r="R27" s="30"/>
      <c r="S27" s="30"/>
      <c r="T27" s="30"/>
      <c r="U27" s="30"/>
      <c r="V27" s="30"/>
      <c r="W27" s="30"/>
      <c r="X27" s="30"/>
      <c r="Y27" s="30"/>
      <c r="Z27" s="30"/>
    </row>
    <row r="28" ht="14.25" customHeight="1">
      <c r="C28" s="16"/>
      <c r="D28" s="16"/>
      <c r="E28" s="16"/>
      <c r="J28" s="30"/>
      <c r="K28" s="30"/>
      <c r="L28" s="30"/>
      <c r="M28" s="30"/>
      <c r="N28" s="30"/>
      <c r="O28" s="30"/>
      <c r="P28" s="30"/>
      <c r="Q28" s="30"/>
      <c r="R28" s="30"/>
      <c r="S28" s="30"/>
      <c r="T28" s="30"/>
      <c r="U28" s="30"/>
      <c r="V28" s="30"/>
      <c r="W28" s="30"/>
      <c r="X28" s="30"/>
      <c r="Y28" s="30"/>
      <c r="Z28" s="30"/>
    </row>
    <row r="29" ht="14.25" customHeight="1">
      <c r="C29" s="16"/>
      <c r="D29" s="16"/>
      <c r="E29" s="16"/>
      <c r="J29" s="30"/>
      <c r="K29" s="30"/>
      <c r="L29" s="30"/>
      <c r="M29" s="30"/>
      <c r="N29" s="30"/>
      <c r="O29" s="30"/>
      <c r="P29" s="30"/>
      <c r="Q29" s="30"/>
      <c r="R29" s="30"/>
      <c r="S29" s="30"/>
      <c r="T29" s="30"/>
      <c r="U29" s="30"/>
      <c r="V29" s="30"/>
      <c r="W29" s="30"/>
      <c r="X29" s="30"/>
      <c r="Y29" s="30"/>
      <c r="Z29" s="30"/>
    </row>
    <row r="30" ht="14.25" customHeight="1">
      <c r="C30" s="16"/>
      <c r="D30" s="16"/>
      <c r="E30" s="16"/>
      <c r="J30" s="30"/>
      <c r="K30" s="30"/>
      <c r="L30" s="30"/>
      <c r="M30" s="30"/>
      <c r="N30" s="30"/>
      <c r="O30" s="30"/>
      <c r="P30" s="30"/>
      <c r="Q30" s="30"/>
      <c r="R30" s="30"/>
      <c r="S30" s="30"/>
      <c r="T30" s="30"/>
      <c r="U30" s="30"/>
      <c r="V30" s="30"/>
      <c r="W30" s="30"/>
      <c r="X30" s="30"/>
      <c r="Y30" s="30"/>
      <c r="Z30" s="30"/>
    </row>
    <row r="31" ht="14.25" customHeight="1">
      <c r="C31" s="16"/>
      <c r="D31" s="16"/>
      <c r="E31" s="16"/>
      <c r="J31" s="30"/>
      <c r="K31" s="30"/>
      <c r="L31" s="30"/>
      <c r="M31" s="30"/>
      <c r="N31" s="30"/>
      <c r="O31" s="30"/>
      <c r="P31" s="30"/>
      <c r="Q31" s="30"/>
      <c r="R31" s="30"/>
      <c r="S31" s="30"/>
      <c r="T31" s="30"/>
      <c r="U31" s="30"/>
      <c r="V31" s="30"/>
      <c r="W31" s="30"/>
      <c r="X31" s="30"/>
      <c r="Y31" s="30"/>
      <c r="Z31" s="30"/>
    </row>
    <row r="32" ht="14.25" customHeight="1">
      <c r="C32" s="16"/>
      <c r="D32" s="16"/>
      <c r="E32" s="16"/>
      <c r="J32" s="30"/>
      <c r="K32" s="30"/>
      <c r="L32" s="30"/>
      <c r="M32" s="30"/>
      <c r="N32" s="30"/>
      <c r="O32" s="30"/>
      <c r="P32" s="30"/>
      <c r="Q32" s="30"/>
      <c r="R32" s="30"/>
      <c r="S32" s="30"/>
      <c r="T32" s="30"/>
      <c r="U32" s="30"/>
      <c r="V32" s="30"/>
      <c r="W32" s="30"/>
      <c r="X32" s="30"/>
      <c r="Y32" s="30"/>
      <c r="Z32" s="30"/>
    </row>
    <row r="33" ht="14.25" customHeight="1">
      <c r="C33" s="16"/>
      <c r="D33" s="16"/>
      <c r="E33" s="16"/>
      <c r="J33" s="30"/>
      <c r="K33" s="30"/>
      <c r="L33" s="30"/>
      <c r="M33" s="30"/>
      <c r="N33" s="30"/>
      <c r="O33" s="30"/>
      <c r="P33" s="30"/>
      <c r="Q33" s="30"/>
      <c r="R33" s="30"/>
      <c r="S33" s="30"/>
      <c r="T33" s="30"/>
      <c r="U33" s="30"/>
      <c r="V33" s="30"/>
      <c r="W33" s="30"/>
      <c r="X33" s="30"/>
      <c r="Y33" s="30"/>
      <c r="Z33" s="30"/>
    </row>
    <row r="34" ht="14.25" customHeight="1">
      <c r="C34" s="16"/>
      <c r="D34" s="16"/>
      <c r="E34" s="16"/>
      <c r="J34" s="30"/>
      <c r="K34" s="30"/>
      <c r="L34" s="30"/>
      <c r="M34" s="30"/>
      <c r="N34" s="30"/>
      <c r="O34" s="30"/>
      <c r="P34" s="30"/>
      <c r="Q34" s="30"/>
      <c r="R34" s="30"/>
      <c r="S34" s="30"/>
      <c r="T34" s="30"/>
      <c r="U34" s="30"/>
      <c r="V34" s="30"/>
      <c r="W34" s="30"/>
      <c r="X34" s="30"/>
      <c r="Y34" s="30"/>
      <c r="Z34" s="30"/>
    </row>
    <row r="35" ht="14.25" customHeight="1">
      <c r="C35" s="16"/>
      <c r="D35" s="16"/>
      <c r="E35" s="16"/>
      <c r="J35" s="30"/>
      <c r="K35" s="30"/>
      <c r="L35" s="30"/>
      <c r="M35" s="30"/>
      <c r="N35" s="30"/>
      <c r="O35" s="30"/>
      <c r="P35" s="30"/>
      <c r="Q35" s="30"/>
      <c r="R35" s="30"/>
      <c r="S35" s="30"/>
      <c r="T35" s="30"/>
      <c r="U35" s="30"/>
      <c r="V35" s="30"/>
      <c r="W35" s="30"/>
      <c r="X35" s="30"/>
      <c r="Y35" s="30"/>
      <c r="Z35" s="30"/>
    </row>
    <row r="36" ht="14.25" customHeight="1">
      <c r="C36" s="16"/>
      <c r="D36" s="16"/>
      <c r="E36" s="16"/>
      <c r="J36" s="30"/>
      <c r="K36" s="30"/>
      <c r="L36" s="30"/>
      <c r="M36" s="30"/>
      <c r="N36" s="30"/>
      <c r="O36" s="30"/>
      <c r="P36" s="30"/>
      <c r="Q36" s="30"/>
      <c r="R36" s="30"/>
      <c r="S36" s="30"/>
      <c r="T36" s="30"/>
      <c r="U36" s="30"/>
      <c r="V36" s="30"/>
      <c r="W36" s="30"/>
      <c r="X36" s="30"/>
      <c r="Y36" s="30"/>
      <c r="Z36" s="30"/>
    </row>
    <row r="37" ht="14.25" customHeight="1">
      <c r="C37" s="16"/>
      <c r="D37" s="16"/>
      <c r="E37" s="16"/>
      <c r="J37" s="30"/>
      <c r="K37" s="30"/>
      <c r="L37" s="30"/>
      <c r="M37" s="30"/>
      <c r="N37" s="30"/>
      <c r="O37" s="30"/>
      <c r="P37" s="30"/>
      <c r="Q37" s="30"/>
      <c r="R37" s="30"/>
      <c r="S37" s="30"/>
      <c r="T37" s="30"/>
      <c r="U37" s="30"/>
      <c r="V37" s="30"/>
      <c r="W37" s="30"/>
      <c r="X37" s="30"/>
      <c r="Y37" s="30"/>
      <c r="Z37" s="30"/>
    </row>
    <row r="38" ht="14.25" customHeight="1">
      <c r="C38" s="16"/>
      <c r="D38" s="16"/>
      <c r="E38" s="16"/>
      <c r="J38" s="30"/>
      <c r="K38" s="30"/>
      <c r="L38" s="30"/>
      <c r="M38" s="30"/>
      <c r="N38" s="30"/>
      <c r="O38" s="30"/>
      <c r="P38" s="30"/>
      <c r="Q38" s="30"/>
      <c r="R38" s="30"/>
      <c r="S38" s="30"/>
      <c r="T38" s="30"/>
      <c r="U38" s="30"/>
      <c r="V38" s="30"/>
      <c r="W38" s="30"/>
      <c r="X38" s="30"/>
      <c r="Y38" s="30"/>
      <c r="Z38" s="30"/>
    </row>
    <row r="39" ht="14.25" customHeight="1">
      <c r="C39" s="16"/>
      <c r="D39" s="16"/>
      <c r="E39" s="16"/>
      <c r="J39" s="30"/>
      <c r="K39" s="30"/>
      <c r="L39" s="30"/>
      <c r="M39" s="30"/>
      <c r="N39" s="30"/>
      <c r="O39" s="30"/>
      <c r="P39" s="30"/>
      <c r="Q39" s="30"/>
      <c r="R39" s="30"/>
      <c r="S39" s="30"/>
      <c r="T39" s="30"/>
      <c r="U39" s="30"/>
      <c r="V39" s="30"/>
      <c r="W39" s="30"/>
      <c r="X39" s="30"/>
      <c r="Y39" s="30"/>
      <c r="Z39" s="30"/>
    </row>
    <row r="40" ht="14.25" customHeight="1">
      <c r="C40" s="16"/>
      <c r="D40" s="16"/>
      <c r="E40" s="16"/>
      <c r="J40" s="30"/>
      <c r="K40" s="30"/>
      <c r="L40" s="30"/>
      <c r="M40" s="30"/>
      <c r="N40" s="30"/>
      <c r="O40" s="30"/>
      <c r="P40" s="30"/>
      <c r="Q40" s="30"/>
      <c r="R40" s="30"/>
      <c r="S40" s="30"/>
      <c r="T40" s="30"/>
      <c r="U40" s="30"/>
      <c r="V40" s="30"/>
      <c r="W40" s="30"/>
      <c r="X40" s="30"/>
      <c r="Y40" s="30"/>
      <c r="Z40" s="30"/>
    </row>
    <row r="41" ht="14.25" customHeight="1">
      <c r="C41" s="16"/>
      <c r="D41" s="16"/>
      <c r="E41" s="16"/>
      <c r="J41" s="30"/>
      <c r="K41" s="30"/>
      <c r="L41" s="30"/>
      <c r="M41" s="30"/>
      <c r="N41" s="30"/>
      <c r="O41" s="30"/>
      <c r="P41" s="30"/>
      <c r="Q41" s="30"/>
      <c r="R41" s="30"/>
      <c r="S41" s="30"/>
      <c r="T41" s="30"/>
      <c r="U41" s="30"/>
      <c r="V41" s="30"/>
      <c r="W41" s="30"/>
      <c r="X41" s="30"/>
      <c r="Y41" s="30"/>
      <c r="Z41" s="30"/>
    </row>
    <row r="42" ht="14.25" customHeight="1">
      <c r="C42" s="16"/>
      <c r="D42" s="16"/>
      <c r="E42" s="16"/>
      <c r="J42" s="30"/>
      <c r="K42" s="30"/>
      <c r="L42" s="30"/>
      <c r="M42" s="30"/>
      <c r="N42" s="30"/>
      <c r="O42" s="30"/>
      <c r="P42" s="30"/>
      <c r="Q42" s="30"/>
      <c r="R42" s="30"/>
      <c r="S42" s="30"/>
      <c r="T42" s="30"/>
      <c r="U42" s="30"/>
      <c r="V42" s="30"/>
      <c r="W42" s="30"/>
      <c r="X42" s="30"/>
      <c r="Y42" s="30"/>
      <c r="Z42" s="30"/>
    </row>
    <row r="43" ht="14.25" customHeight="1">
      <c r="C43" s="16"/>
      <c r="D43" s="16"/>
      <c r="E43" s="16"/>
      <c r="J43" s="30"/>
      <c r="K43" s="30"/>
      <c r="L43" s="30"/>
      <c r="M43" s="30"/>
      <c r="N43" s="30"/>
      <c r="O43" s="30"/>
      <c r="P43" s="30"/>
      <c r="Q43" s="30"/>
      <c r="R43" s="30"/>
      <c r="S43" s="30"/>
      <c r="T43" s="30"/>
      <c r="U43" s="30"/>
      <c r="V43" s="30"/>
      <c r="W43" s="30"/>
      <c r="X43" s="30"/>
      <c r="Y43" s="30"/>
      <c r="Z43" s="30"/>
    </row>
    <row r="44" ht="14.25" customHeight="1">
      <c r="C44" s="16"/>
      <c r="D44" s="16"/>
      <c r="E44" s="16"/>
      <c r="J44" s="30"/>
      <c r="K44" s="30"/>
      <c r="L44" s="30"/>
      <c r="M44" s="30"/>
      <c r="N44" s="30"/>
      <c r="O44" s="30"/>
      <c r="P44" s="30"/>
      <c r="Q44" s="30"/>
      <c r="R44" s="30"/>
      <c r="S44" s="30"/>
      <c r="T44" s="30"/>
      <c r="U44" s="30"/>
      <c r="V44" s="30"/>
      <c r="W44" s="30"/>
      <c r="X44" s="30"/>
      <c r="Y44" s="30"/>
      <c r="Z44" s="30"/>
    </row>
    <row r="45" ht="14.25" customHeight="1">
      <c r="C45" s="16"/>
      <c r="D45" s="16"/>
      <c r="E45" s="16"/>
      <c r="J45" s="30"/>
      <c r="K45" s="30"/>
      <c r="L45" s="30"/>
      <c r="M45" s="30"/>
      <c r="N45" s="30"/>
      <c r="O45" s="30"/>
      <c r="P45" s="30"/>
      <c r="Q45" s="30"/>
      <c r="R45" s="30"/>
      <c r="S45" s="30"/>
      <c r="T45" s="30"/>
      <c r="U45" s="30"/>
      <c r="V45" s="30"/>
      <c r="W45" s="30"/>
      <c r="X45" s="30"/>
      <c r="Y45" s="30"/>
      <c r="Z45" s="30"/>
    </row>
    <row r="46" ht="14.25" customHeight="1">
      <c r="C46" s="16"/>
      <c r="D46" s="16"/>
      <c r="E46" s="16"/>
      <c r="J46" s="30"/>
      <c r="K46" s="30"/>
      <c r="L46" s="30"/>
      <c r="M46" s="30"/>
      <c r="N46" s="30"/>
      <c r="O46" s="30"/>
      <c r="P46" s="30"/>
      <c r="Q46" s="30"/>
      <c r="R46" s="30"/>
      <c r="S46" s="30"/>
      <c r="T46" s="30"/>
      <c r="U46" s="30"/>
      <c r="V46" s="30"/>
      <c r="W46" s="30"/>
      <c r="X46" s="30"/>
      <c r="Y46" s="30"/>
      <c r="Z46" s="30"/>
    </row>
    <row r="47" ht="14.25" customHeight="1">
      <c r="C47" s="16"/>
      <c r="D47" s="16"/>
      <c r="E47" s="16"/>
      <c r="J47" s="30"/>
      <c r="K47" s="30"/>
      <c r="L47" s="30"/>
      <c r="M47" s="30"/>
      <c r="N47" s="30"/>
      <c r="O47" s="30"/>
      <c r="P47" s="30"/>
      <c r="Q47" s="30"/>
      <c r="R47" s="30"/>
      <c r="S47" s="30"/>
      <c r="T47" s="30"/>
      <c r="U47" s="30"/>
      <c r="V47" s="30"/>
      <c r="W47" s="30"/>
      <c r="X47" s="30"/>
      <c r="Y47" s="30"/>
      <c r="Z47" s="30"/>
    </row>
    <row r="48" ht="14.25" customHeight="1">
      <c r="C48" s="16"/>
      <c r="D48" s="16"/>
      <c r="E48" s="16"/>
      <c r="J48" s="30"/>
      <c r="K48" s="30"/>
      <c r="L48" s="30"/>
      <c r="M48" s="30"/>
      <c r="N48" s="30"/>
      <c r="O48" s="30"/>
      <c r="P48" s="30"/>
      <c r="Q48" s="30"/>
      <c r="R48" s="30"/>
      <c r="S48" s="30"/>
      <c r="T48" s="30"/>
      <c r="U48" s="30"/>
      <c r="V48" s="30"/>
      <c r="W48" s="30"/>
      <c r="X48" s="30"/>
      <c r="Y48" s="30"/>
      <c r="Z48" s="30"/>
    </row>
    <row r="49" ht="14.25" customHeight="1">
      <c r="C49" s="16"/>
      <c r="D49" s="16"/>
      <c r="E49" s="16"/>
      <c r="J49" s="30"/>
      <c r="K49" s="30"/>
      <c r="L49" s="30"/>
      <c r="M49" s="30"/>
      <c r="N49" s="30"/>
      <c r="O49" s="30"/>
      <c r="P49" s="30"/>
      <c r="Q49" s="30"/>
      <c r="R49" s="30"/>
      <c r="S49" s="30"/>
      <c r="T49" s="30"/>
      <c r="U49" s="30"/>
      <c r="V49" s="30"/>
      <c r="W49" s="30"/>
      <c r="X49" s="30"/>
      <c r="Y49" s="30"/>
      <c r="Z49" s="30"/>
    </row>
    <row r="50" ht="14.25" customHeight="1">
      <c r="C50" s="16"/>
      <c r="D50" s="16"/>
      <c r="E50" s="16"/>
      <c r="J50" s="30"/>
      <c r="K50" s="30"/>
      <c r="L50" s="30"/>
      <c r="M50" s="30"/>
      <c r="N50" s="30"/>
      <c r="O50" s="30"/>
      <c r="P50" s="30"/>
      <c r="Q50" s="30"/>
      <c r="R50" s="30"/>
      <c r="S50" s="30"/>
      <c r="T50" s="30"/>
      <c r="U50" s="30"/>
      <c r="V50" s="30"/>
      <c r="W50" s="30"/>
      <c r="X50" s="30"/>
      <c r="Y50" s="30"/>
      <c r="Z50" s="30"/>
    </row>
    <row r="51" ht="14.25" customHeight="1">
      <c r="C51" s="16"/>
      <c r="D51" s="16"/>
      <c r="E51" s="16"/>
      <c r="J51" s="30"/>
      <c r="K51" s="30"/>
      <c r="L51" s="30"/>
      <c r="M51" s="30"/>
      <c r="N51" s="30"/>
      <c r="O51" s="30"/>
      <c r="P51" s="30"/>
      <c r="Q51" s="30"/>
      <c r="R51" s="30"/>
      <c r="S51" s="30"/>
      <c r="T51" s="30"/>
      <c r="U51" s="30"/>
      <c r="V51" s="30"/>
      <c r="W51" s="30"/>
      <c r="X51" s="30"/>
      <c r="Y51" s="30"/>
      <c r="Z51" s="30"/>
    </row>
    <row r="52" ht="14.25" customHeight="1">
      <c r="C52" s="16"/>
      <c r="D52" s="16"/>
      <c r="E52" s="16"/>
      <c r="J52" s="30"/>
      <c r="K52" s="30"/>
      <c r="L52" s="30"/>
      <c r="M52" s="30"/>
      <c r="N52" s="30"/>
      <c r="O52" s="30"/>
      <c r="P52" s="30"/>
      <c r="Q52" s="30"/>
      <c r="R52" s="30"/>
      <c r="S52" s="30"/>
      <c r="T52" s="30"/>
      <c r="U52" s="30"/>
      <c r="V52" s="30"/>
      <c r="W52" s="30"/>
      <c r="X52" s="30"/>
      <c r="Y52" s="30"/>
      <c r="Z52" s="30"/>
    </row>
    <row r="53" ht="14.25" customHeight="1">
      <c r="C53" s="16"/>
      <c r="D53" s="16"/>
      <c r="E53" s="16"/>
      <c r="J53" s="30"/>
      <c r="K53" s="30"/>
      <c r="L53" s="30"/>
      <c r="M53" s="30"/>
      <c r="N53" s="30"/>
      <c r="O53" s="30"/>
      <c r="P53" s="30"/>
      <c r="Q53" s="30"/>
      <c r="R53" s="30"/>
      <c r="S53" s="30"/>
      <c r="T53" s="30"/>
      <c r="U53" s="30"/>
      <c r="V53" s="30"/>
      <c r="W53" s="30"/>
      <c r="X53" s="30"/>
      <c r="Y53" s="30"/>
      <c r="Z53" s="30"/>
    </row>
    <row r="54" ht="14.25" customHeight="1">
      <c r="C54" s="16"/>
      <c r="D54" s="16"/>
      <c r="E54" s="16"/>
      <c r="J54" s="30"/>
      <c r="K54" s="30"/>
      <c r="L54" s="30"/>
      <c r="M54" s="30"/>
      <c r="N54" s="30"/>
      <c r="O54" s="30"/>
      <c r="P54" s="30"/>
      <c r="Q54" s="30"/>
      <c r="R54" s="30"/>
      <c r="S54" s="30"/>
      <c r="T54" s="30"/>
      <c r="U54" s="30"/>
      <c r="V54" s="30"/>
      <c r="W54" s="30"/>
      <c r="X54" s="30"/>
      <c r="Y54" s="30"/>
      <c r="Z54" s="30"/>
    </row>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A12:A19"/>
    <mergeCell ref="B12:B19"/>
    <mergeCell ref="A2:E2"/>
    <mergeCell ref="A3:E3"/>
    <mergeCell ref="A5:A11"/>
    <mergeCell ref="B5:B11"/>
    <mergeCell ref="C5:C11"/>
    <mergeCell ref="D5:D11"/>
    <mergeCell ref="E5:E11"/>
  </mergeCells>
  <printOptions/>
  <pageMargins bottom="0.75" footer="0.0" header="0.0" left="0.25" right="0.25" top="0.75"/>
  <pageSetup fitToHeight="0"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2017-08-30T16:15:22Z</dcterms:created>
  <dc:creator>Bond, Lyudmila (M/OAA/P)</dc:creator>
</cp:coreProperties>
</file>