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sharepoint.com/sites/GasSTAR/Shared Documents/General/ICR/2021 NGS-MC Renewal/NGS Documents/"/>
    </mc:Choice>
  </mc:AlternateContent>
  <xr:revisionPtr revIDLastSave="135" documentId="8_{F6794CAD-8F11-408C-B557-21BB32D0850A}" xr6:coauthVersionLast="45" xr6:coauthVersionMax="45" xr10:uidLastSave="{30298AC1-C355-45A9-85CD-F944595C3071}"/>
  <workbookProtection workbookAlgorithmName="SHA-512" workbookHashValue="wfkYByu+PuyUWR0UuL+H6b7rLgQYPFCC3S8O2PYNZ/VLFtDOnI7kmo5ZPVV/oD2cCF7bXEKFe0j5hFo5smBvlA==" workbookSaltValue="ujxt9N99a6dxwoeW5rF4CA==" workbookSpinCount="100000" lockStructure="1"/>
  <bookViews>
    <workbookView xWindow="-109" yWindow="-109" windowWidth="26301" windowHeight="14305" tabRatio="780" xr2:uid="{00000000-000D-0000-FFFF-FFFF00000000}"/>
  </bookViews>
  <sheets>
    <sheet name="Partner Info and ToC" sheetId="8" r:id="rId1"/>
    <sheet name="Compressor Engines" sheetId="7" r:id="rId2"/>
    <sheet name="Equipment Leaks" sheetId="6" r:id="rId3"/>
    <sheet name="Pneumatic Controllers" sheetId="10" r:id="rId4"/>
    <sheet name="Additional Activities" sheetId="1" r:id="rId5"/>
    <sheet name="references" sheetId="9" r:id="rId6"/>
    <sheet name="Compiled-Compressor" sheetId="11" state="hidden" r:id="rId7"/>
    <sheet name="Compiled-Leaks" sheetId="13" state="hidden" r:id="rId8"/>
    <sheet name="Compiled-Pneumatic" sheetId="14" state="hidden" r:id="rId9"/>
    <sheet name="Compiled-Additional" sheetId="15" state="hidden" r:id="rId10"/>
    <sheet name="compiled-FLOW" sheetId="16" state="hidden" r:id="rId11"/>
    <sheet name="transmission_partners" sheetId="17" state="hidden" r:id="rId12"/>
    <sheet name="transmission_activities" sheetId="4" state="hidden" r:id="rId13"/>
    <sheet name="picklists" sheetId="2" state="hidden" r:id="rId14"/>
  </sheets>
  <definedNames>
    <definedName name="addl_activities">transmission_activities!$A$2:$A$62</definedName>
    <definedName name="Average_Annual_Leak_Rate_per_Facility">references!$B$5</definedName>
    <definedName name="Average_hourly_reduction_potential">references!$B$10</definedName>
    <definedName name="calc_methodologies">picklists!$B$2:$B$6</definedName>
    <definedName name="default_CH4_content">references!$B$20</definedName>
    <definedName name="default_hours">references!$B$19</definedName>
    <definedName name="Efficiency">references!$B$6</definedName>
    <definedName name="partners">transmission_partners!$A$2:$A$30</definedName>
    <definedName name="pneumatic_highbleed_EF">references!$B$16</definedName>
    <definedName name="pneumatic_lowbleed_EF">references!$B$15</definedName>
    <definedName name="reporting_years">picklists!$A$3:$A$31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 l="1"/>
  <c r="A3" i="2" s="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2" i="8"/>
  <c r="D10" i="1" l="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4" i="1" l="1"/>
  <c r="D9" i="1"/>
  <c r="D8" i="1"/>
  <c r="D7" i="1"/>
  <c r="D6" i="1"/>
  <c r="D5" i="1"/>
  <c r="B14" i="8" l="1"/>
  <c r="B13" i="8" l="1"/>
  <c r="B12" i="8"/>
  <c r="B11" i="8"/>
  <c r="L3" i="13"/>
  <c r="L4" i="13"/>
  <c r="L5" i="13"/>
  <c r="L6" i="13"/>
  <c r="L7" i="13"/>
  <c r="L8" i="13"/>
  <c r="L9" i="13"/>
  <c r="L10" i="13"/>
  <c r="L11" i="13"/>
  <c r="L12" i="13"/>
  <c r="L13" i="13"/>
  <c r="L14" i="13"/>
  <c r="L15" i="13"/>
  <c r="L16" i="13"/>
  <c r="L17" i="13"/>
  <c r="L18" i="13"/>
  <c r="L19" i="13"/>
  <c r="L20" i="13"/>
  <c r="L21" i="13"/>
  <c r="L22" i="13"/>
  <c r="L23" i="13"/>
  <c r="L24" i="13"/>
  <c r="L25" i="13"/>
  <c r="L2" i="13"/>
  <c r="L2" i="11" l="1"/>
  <c r="L3" i="11"/>
  <c r="L4" i="11"/>
  <c r="L5" i="11"/>
  <c r="L6" i="11"/>
  <c r="L7" i="11"/>
  <c r="L8" i="11"/>
  <c r="L9" i="11"/>
  <c r="L10" i="11"/>
  <c r="L11" i="11"/>
  <c r="L12" i="11"/>
  <c r="L13" i="11"/>
  <c r="L14" i="11"/>
  <c r="L15" i="11"/>
  <c r="L16" i="11"/>
  <c r="L17" i="11"/>
  <c r="L18" i="11"/>
  <c r="L19" i="11"/>
  <c r="L20" i="11"/>
  <c r="L21" i="11"/>
  <c r="L22" i="11"/>
  <c r="L23" i="11"/>
  <c r="L24" i="11"/>
  <c r="L25" i="11"/>
  <c r="K2" i="11"/>
  <c r="K3" i="11"/>
  <c r="K4" i="11"/>
  <c r="K5" i="11"/>
  <c r="K6" i="11"/>
  <c r="K7" i="11"/>
  <c r="K8" i="11"/>
  <c r="K9" i="11"/>
  <c r="K10" i="11"/>
  <c r="K11" i="11"/>
  <c r="K12" i="11"/>
  <c r="K13" i="11"/>
  <c r="K14" i="11"/>
  <c r="K15" i="11"/>
  <c r="K16" i="11"/>
  <c r="K17" i="11"/>
  <c r="K18" i="11"/>
  <c r="K19" i="11"/>
  <c r="K20" i="11"/>
  <c r="K21" i="11"/>
  <c r="K22" i="11"/>
  <c r="K23" i="11"/>
  <c r="K24" i="11"/>
  <c r="K25" i="11"/>
  <c r="J4" i="7"/>
  <c r="J3" i="11" l="1"/>
  <c r="J4" i="11"/>
  <c r="J5" i="11"/>
  <c r="J6" i="11"/>
  <c r="J7" i="11"/>
  <c r="J8" i="11"/>
  <c r="J9" i="11"/>
  <c r="J10" i="11"/>
  <c r="J11" i="11"/>
  <c r="J12" i="11"/>
  <c r="J13" i="11"/>
  <c r="J14" i="11"/>
  <c r="J15" i="11"/>
  <c r="J16" i="11"/>
  <c r="J17" i="11"/>
  <c r="J18" i="11"/>
  <c r="J19" i="11"/>
  <c r="J20" i="11"/>
  <c r="J21" i="11"/>
  <c r="J22" i="11"/>
  <c r="J23" i="11"/>
  <c r="J24" i="11"/>
  <c r="J25" i="11"/>
  <c r="J2" i="11"/>
  <c r="H8" i="11"/>
  <c r="H9" i="11"/>
  <c r="H10" i="11"/>
  <c r="H11" i="11"/>
  <c r="H12" i="11"/>
  <c r="H13" i="11"/>
  <c r="H14" i="11"/>
  <c r="H15" i="11"/>
  <c r="H16" i="11"/>
  <c r="H17" i="11"/>
  <c r="H18" i="11"/>
  <c r="H19" i="11"/>
  <c r="H20" i="11"/>
  <c r="H21" i="11"/>
  <c r="H22" i="11"/>
  <c r="H23" i="11"/>
  <c r="H24" i="11"/>
  <c r="H25" i="11"/>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F16" i="16"/>
  <c r="F15" i="16"/>
  <c r="F14" i="16"/>
  <c r="F13" i="16"/>
  <c r="F12" i="16"/>
  <c r="F11" i="16"/>
  <c r="F10" i="16"/>
  <c r="F9" i="16"/>
  <c r="F8" i="16"/>
  <c r="F7" i="16"/>
  <c r="F6" i="16"/>
  <c r="F5" i="16"/>
  <c r="F4" i="16"/>
  <c r="F3" i="16"/>
  <c r="F2" i="16"/>
  <c r="G2" i="11"/>
  <c r="G3" i="11"/>
  <c r="G4" i="11"/>
  <c r="G5" i="11"/>
  <c r="G6" i="11"/>
  <c r="G7" i="11"/>
  <c r="G8" i="11"/>
  <c r="G9" i="11"/>
  <c r="G10" i="11"/>
  <c r="G11" i="11"/>
  <c r="G12" i="11"/>
  <c r="G13" i="11"/>
  <c r="G14" i="11"/>
  <c r="G15" i="11"/>
  <c r="G16" i="11"/>
  <c r="G17" i="11"/>
  <c r="G18" i="11"/>
  <c r="G19" i="11"/>
  <c r="G20" i="11"/>
  <c r="G21" i="11"/>
  <c r="G22" i="11"/>
  <c r="G23" i="11"/>
  <c r="G24" i="11"/>
  <c r="G25" i="11"/>
  <c r="G2" i="14"/>
  <c r="G3" i="14"/>
  <c r="G4" i="14"/>
  <c r="G5" i="14"/>
  <c r="G6" i="14"/>
  <c r="G7" i="14"/>
  <c r="G8" i="14"/>
  <c r="G9" i="14"/>
  <c r="G10" i="14"/>
  <c r="G11" i="14"/>
  <c r="G12" i="14"/>
  <c r="G13" i="14"/>
  <c r="G14" i="14"/>
  <c r="G15" i="14"/>
  <c r="G16" i="14"/>
  <c r="G17" i="14"/>
  <c r="G18" i="14"/>
  <c r="G19" i="14"/>
  <c r="G20" i="14"/>
  <c r="G21" i="14"/>
  <c r="G22" i="14"/>
  <c r="G23" i="14"/>
  <c r="G24" i="14"/>
  <c r="G25" i="14"/>
  <c r="D2" i="11"/>
  <c r="I2" i="11"/>
  <c r="I3" i="11"/>
  <c r="I4" i="11"/>
  <c r="I5" i="11"/>
  <c r="I6" i="11"/>
  <c r="I7" i="11"/>
  <c r="I8" i="11"/>
  <c r="I9" i="11"/>
  <c r="I10" i="11"/>
  <c r="I11" i="11"/>
  <c r="I12" i="11"/>
  <c r="I13" i="11"/>
  <c r="I14" i="11"/>
  <c r="I15" i="11"/>
  <c r="I16" i="11"/>
  <c r="I17" i="11"/>
  <c r="I18" i="11"/>
  <c r="I19" i="11"/>
  <c r="I20" i="11"/>
  <c r="I21" i="11"/>
  <c r="I22" i="11"/>
  <c r="I23" i="11"/>
  <c r="I24" i="11"/>
  <c r="I25" i="11"/>
  <c r="D3" i="11"/>
  <c r="L3" i="16" s="1"/>
  <c r="D4" i="11"/>
  <c r="M4" i="16" s="1"/>
  <c r="D5" i="11"/>
  <c r="L5" i="16" s="1"/>
  <c r="D6" i="11"/>
  <c r="M6" i="16" s="1"/>
  <c r="D7" i="11"/>
  <c r="L7" i="16" s="1"/>
  <c r="D8" i="11"/>
  <c r="M8" i="16" s="1"/>
  <c r="D9" i="11"/>
  <c r="L9" i="16" s="1"/>
  <c r="D10" i="11"/>
  <c r="M10" i="16" s="1"/>
  <c r="D11" i="11"/>
  <c r="L11" i="16" s="1"/>
  <c r="D12" i="11"/>
  <c r="M12" i="16" s="1"/>
  <c r="D13" i="11"/>
  <c r="L13" i="16" s="1"/>
  <c r="D14" i="11"/>
  <c r="M14" i="16" s="1"/>
  <c r="D15" i="11"/>
  <c r="L15" i="16" s="1"/>
  <c r="D16" i="11"/>
  <c r="M16" i="16" s="1"/>
  <c r="D17" i="11"/>
  <c r="L17" i="16" s="1"/>
  <c r="D18" i="11"/>
  <c r="M18" i="16" s="1"/>
  <c r="D19" i="11"/>
  <c r="D20" i="11"/>
  <c r="D21" i="11"/>
  <c r="D22" i="11"/>
  <c r="D23" i="11"/>
  <c r="D24" i="11"/>
  <c r="D25" i="11"/>
  <c r="K2" i="15"/>
  <c r="J2" i="15"/>
  <c r="J3" i="15"/>
  <c r="J4" i="15"/>
  <c r="J5" i="15"/>
  <c r="J6" i="15"/>
  <c r="J7" i="15"/>
  <c r="J8" i="15"/>
  <c r="J9" i="15"/>
  <c r="J10" i="15"/>
  <c r="J11" i="15"/>
  <c r="J12" i="15"/>
  <c r="J13" i="15"/>
  <c r="J14" i="15"/>
  <c r="J15" i="15"/>
  <c r="J16" i="15"/>
  <c r="J17" i="15"/>
  <c r="J18" i="15"/>
  <c r="J19" i="15"/>
  <c r="J20" i="15"/>
  <c r="J21" i="15"/>
  <c r="J22" i="15"/>
  <c r="J23" i="15"/>
  <c r="J24" i="15"/>
  <c r="J25" i="15"/>
  <c r="I2" i="15"/>
  <c r="I3" i="15"/>
  <c r="I4" i="15"/>
  <c r="I5" i="15"/>
  <c r="I6" i="15"/>
  <c r="I7" i="15"/>
  <c r="I8" i="15"/>
  <c r="I9" i="15"/>
  <c r="I10" i="15"/>
  <c r="I11" i="15"/>
  <c r="I12" i="15"/>
  <c r="I13" i="15"/>
  <c r="I14" i="15"/>
  <c r="I15" i="15"/>
  <c r="I16" i="15"/>
  <c r="I17" i="15"/>
  <c r="I18" i="15"/>
  <c r="I19" i="15"/>
  <c r="I20" i="15"/>
  <c r="I21" i="15"/>
  <c r="I22" i="15"/>
  <c r="I23" i="15"/>
  <c r="I24" i="15"/>
  <c r="I25" i="15"/>
  <c r="H2" i="15"/>
  <c r="H3" i="15"/>
  <c r="H4" i="15"/>
  <c r="H5" i="15"/>
  <c r="H6" i="15"/>
  <c r="H7" i="15"/>
  <c r="H8" i="15"/>
  <c r="H9" i="15"/>
  <c r="H10" i="15"/>
  <c r="H11" i="15"/>
  <c r="H12" i="15"/>
  <c r="H13" i="15"/>
  <c r="H14" i="15"/>
  <c r="H15" i="15"/>
  <c r="H16" i="15"/>
  <c r="H17" i="15"/>
  <c r="H18" i="15"/>
  <c r="H19" i="15"/>
  <c r="H20" i="15"/>
  <c r="H21" i="15"/>
  <c r="H22" i="15"/>
  <c r="H23" i="15"/>
  <c r="H24" i="15"/>
  <c r="H25" i="15"/>
  <c r="G2" i="15"/>
  <c r="D2" i="15"/>
  <c r="D3" i="15"/>
  <c r="D4" i="15"/>
  <c r="D5" i="15"/>
  <c r="D6" i="15"/>
  <c r="D7" i="15"/>
  <c r="D8" i="15"/>
  <c r="D9" i="15"/>
  <c r="D10" i="15"/>
  <c r="D11" i="15"/>
  <c r="D12" i="15"/>
  <c r="D13" i="15"/>
  <c r="D14" i="15"/>
  <c r="D15" i="15"/>
  <c r="D16" i="15"/>
  <c r="D17" i="15"/>
  <c r="D18" i="15"/>
  <c r="D19" i="15"/>
  <c r="D20" i="15"/>
  <c r="D21" i="15"/>
  <c r="D22" i="15"/>
  <c r="D23" i="15"/>
  <c r="D24" i="15"/>
  <c r="D25" i="15"/>
  <c r="K3" i="15"/>
  <c r="K4" i="15"/>
  <c r="K5" i="15"/>
  <c r="K6" i="15"/>
  <c r="K7" i="15"/>
  <c r="K8" i="15"/>
  <c r="K9" i="15"/>
  <c r="K10" i="15"/>
  <c r="K11" i="15"/>
  <c r="K12" i="15"/>
  <c r="K13" i="15"/>
  <c r="K14" i="15"/>
  <c r="K15" i="15"/>
  <c r="K16" i="15"/>
  <c r="K17" i="15"/>
  <c r="K18" i="15"/>
  <c r="K19" i="15"/>
  <c r="K20" i="15"/>
  <c r="K21" i="15"/>
  <c r="K22" i="15"/>
  <c r="K23" i="15"/>
  <c r="K24" i="15"/>
  <c r="K25" i="15"/>
  <c r="M2" i="15"/>
  <c r="M3" i="15"/>
  <c r="M4" i="15"/>
  <c r="M5" i="15"/>
  <c r="M6" i="15"/>
  <c r="M7" i="15"/>
  <c r="M8" i="15"/>
  <c r="M9" i="15"/>
  <c r="M10" i="15"/>
  <c r="M11" i="15"/>
  <c r="M12" i="15"/>
  <c r="M13" i="15"/>
  <c r="M14" i="15"/>
  <c r="M15" i="15"/>
  <c r="M16" i="15"/>
  <c r="M17" i="15"/>
  <c r="M18" i="15"/>
  <c r="M19" i="15"/>
  <c r="M20" i="15"/>
  <c r="M21" i="15"/>
  <c r="M22" i="15"/>
  <c r="M23" i="15"/>
  <c r="M24" i="15"/>
  <c r="M25" i="15"/>
  <c r="G3" i="15"/>
  <c r="G4" i="15"/>
  <c r="G5" i="15"/>
  <c r="G6" i="15"/>
  <c r="G7" i="15"/>
  <c r="G8" i="15"/>
  <c r="G9" i="15"/>
  <c r="G10" i="15"/>
  <c r="G11" i="15"/>
  <c r="G12" i="15"/>
  <c r="G13" i="15"/>
  <c r="G14" i="15"/>
  <c r="G15" i="15"/>
  <c r="G16" i="15"/>
  <c r="G17" i="15"/>
  <c r="G18" i="15"/>
  <c r="G19" i="15"/>
  <c r="G20" i="15"/>
  <c r="G21" i="15"/>
  <c r="G22" i="15"/>
  <c r="G23" i="15"/>
  <c r="G24" i="15"/>
  <c r="G25" i="15"/>
  <c r="B2" i="15"/>
  <c r="B3" i="15"/>
  <c r="B4" i="15"/>
  <c r="B5" i="15"/>
  <c r="B6" i="15"/>
  <c r="B7" i="15"/>
  <c r="B8" i="15"/>
  <c r="B9" i="15"/>
  <c r="B10" i="15"/>
  <c r="B11" i="15"/>
  <c r="B12" i="15"/>
  <c r="B13" i="15"/>
  <c r="B14" i="15"/>
  <c r="B15" i="15"/>
  <c r="B16" i="15"/>
  <c r="B17" i="15"/>
  <c r="B18" i="15"/>
  <c r="B19" i="15"/>
  <c r="B20" i="15"/>
  <c r="B21" i="15"/>
  <c r="B22" i="15"/>
  <c r="B23" i="15"/>
  <c r="B24" i="15"/>
  <c r="B25" i="15"/>
  <c r="M2" i="14"/>
  <c r="M3" i="14"/>
  <c r="M4" i="14"/>
  <c r="M5" i="14"/>
  <c r="M6" i="14"/>
  <c r="M7" i="14"/>
  <c r="M8" i="14"/>
  <c r="M9" i="14"/>
  <c r="M10" i="14"/>
  <c r="M11" i="14"/>
  <c r="M12" i="14"/>
  <c r="M13" i="14"/>
  <c r="M14" i="14"/>
  <c r="M15" i="14"/>
  <c r="M16" i="14"/>
  <c r="M17" i="14"/>
  <c r="M18" i="14"/>
  <c r="M19" i="14"/>
  <c r="M20" i="14"/>
  <c r="M21" i="14"/>
  <c r="M22" i="14"/>
  <c r="M23" i="14"/>
  <c r="M24" i="14"/>
  <c r="M25" i="14"/>
  <c r="J2" i="14"/>
  <c r="J3" i="14"/>
  <c r="J4" i="14"/>
  <c r="J5" i="14"/>
  <c r="J6" i="14"/>
  <c r="J7" i="14"/>
  <c r="J8" i="14"/>
  <c r="J9" i="14"/>
  <c r="J10" i="14"/>
  <c r="J11" i="14"/>
  <c r="J12" i="14"/>
  <c r="J13" i="14"/>
  <c r="J14" i="14"/>
  <c r="J15" i="14"/>
  <c r="J16" i="14"/>
  <c r="J17" i="14"/>
  <c r="J18" i="14"/>
  <c r="J19" i="14"/>
  <c r="J20" i="14"/>
  <c r="J21" i="14"/>
  <c r="J22" i="14"/>
  <c r="J23" i="14"/>
  <c r="J24" i="14"/>
  <c r="J25" i="14"/>
  <c r="F2" i="14"/>
  <c r="F50" i="16" s="1"/>
  <c r="F3" i="14"/>
  <c r="F51" i="16" s="1"/>
  <c r="F4" i="14"/>
  <c r="F52" i="16" s="1"/>
  <c r="F5" i="14"/>
  <c r="F53" i="16" s="1"/>
  <c r="F6" i="14"/>
  <c r="F54" i="16" s="1"/>
  <c r="F7" i="14"/>
  <c r="F55" i="16" s="1"/>
  <c r="F8" i="14"/>
  <c r="F56" i="16" s="1"/>
  <c r="F9" i="14"/>
  <c r="F57" i="16" s="1"/>
  <c r="F10" i="14"/>
  <c r="F58" i="16" s="1"/>
  <c r="F11" i="14"/>
  <c r="F59" i="16" s="1"/>
  <c r="F12" i="14"/>
  <c r="F60" i="16" s="1"/>
  <c r="F13" i="14"/>
  <c r="F61" i="16" s="1"/>
  <c r="F14" i="14"/>
  <c r="F62" i="16" s="1"/>
  <c r="F15" i="14"/>
  <c r="F63" i="16" s="1"/>
  <c r="F16" i="14"/>
  <c r="F64" i="16" s="1"/>
  <c r="F17" i="14"/>
  <c r="F65" i="16" s="1"/>
  <c r="F18" i="14"/>
  <c r="F66" i="16" s="1"/>
  <c r="F19" i="14"/>
  <c r="F67" i="16" s="1"/>
  <c r="F20" i="14"/>
  <c r="F68" i="16" s="1"/>
  <c r="F21" i="14"/>
  <c r="F69" i="16" s="1"/>
  <c r="F22" i="14"/>
  <c r="F70" i="16" s="1"/>
  <c r="F23" i="14"/>
  <c r="F71" i="16" s="1"/>
  <c r="F24" i="14"/>
  <c r="F72" i="16" s="1"/>
  <c r="F25" i="14"/>
  <c r="F73" i="16" s="1"/>
  <c r="E2" i="14"/>
  <c r="E3" i="14"/>
  <c r="E4" i="14"/>
  <c r="E5" i="14"/>
  <c r="E6" i="14"/>
  <c r="E7" i="14"/>
  <c r="E8" i="14"/>
  <c r="E9" i="14"/>
  <c r="E10" i="14"/>
  <c r="E11" i="14"/>
  <c r="E12" i="14"/>
  <c r="E13" i="14"/>
  <c r="E14" i="14"/>
  <c r="E15" i="14"/>
  <c r="E16" i="14"/>
  <c r="E17" i="14"/>
  <c r="E18" i="14"/>
  <c r="E19" i="14"/>
  <c r="E20" i="14"/>
  <c r="E21" i="14"/>
  <c r="E22" i="14"/>
  <c r="E23" i="14"/>
  <c r="E24" i="14"/>
  <c r="E25" i="14"/>
  <c r="D2" i="14"/>
  <c r="D3" i="14"/>
  <c r="D4" i="14"/>
  <c r="D5" i="14"/>
  <c r="D6" i="14"/>
  <c r="D7" i="14"/>
  <c r="D8" i="14"/>
  <c r="D9" i="14"/>
  <c r="D10" i="14"/>
  <c r="D11" i="14"/>
  <c r="D12" i="14"/>
  <c r="D13" i="14"/>
  <c r="D14" i="14"/>
  <c r="D15" i="14"/>
  <c r="D16" i="14"/>
  <c r="D17" i="14"/>
  <c r="D18" i="14"/>
  <c r="D19" i="14"/>
  <c r="D20" i="14"/>
  <c r="D21" i="14"/>
  <c r="D22" i="14"/>
  <c r="D23" i="14"/>
  <c r="D24" i="14"/>
  <c r="D25" i="14"/>
  <c r="B2" i="14"/>
  <c r="B3" i="14"/>
  <c r="B4" i="14"/>
  <c r="B5" i="14"/>
  <c r="B6" i="14"/>
  <c r="B7" i="14"/>
  <c r="B8" i="14"/>
  <c r="B9" i="14"/>
  <c r="B10" i="14"/>
  <c r="B11" i="14"/>
  <c r="B12" i="14"/>
  <c r="B13" i="14"/>
  <c r="B14" i="14"/>
  <c r="B15" i="14"/>
  <c r="B16" i="14"/>
  <c r="B17" i="14"/>
  <c r="B18" i="14"/>
  <c r="B19" i="14"/>
  <c r="B20" i="14"/>
  <c r="B21" i="14"/>
  <c r="B22" i="14"/>
  <c r="B23" i="14"/>
  <c r="B24" i="14"/>
  <c r="B25" i="14"/>
  <c r="A97" i="16" l="1"/>
  <c r="E97" i="16"/>
  <c r="I97" i="16"/>
  <c r="B97" i="16"/>
  <c r="F97" i="16"/>
  <c r="J97" i="16"/>
  <c r="C97" i="16"/>
  <c r="G97" i="16"/>
  <c r="K97" i="16"/>
  <c r="D97" i="16"/>
  <c r="H97" i="16"/>
  <c r="L97" i="16"/>
  <c r="M97" i="16"/>
  <c r="D93" i="16"/>
  <c r="H93" i="16"/>
  <c r="L93" i="16"/>
  <c r="A93" i="16"/>
  <c r="E93" i="16"/>
  <c r="M93" i="16"/>
  <c r="I93" i="16"/>
  <c r="F93" i="16"/>
  <c r="G93" i="16"/>
  <c r="J93" i="16"/>
  <c r="C93" i="16"/>
  <c r="B93" i="16"/>
  <c r="K93" i="16"/>
  <c r="D85" i="16"/>
  <c r="H85" i="16"/>
  <c r="L85" i="16"/>
  <c r="A85" i="16"/>
  <c r="I85" i="16"/>
  <c r="M85" i="16"/>
  <c r="E85" i="16"/>
  <c r="F85" i="16"/>
  <c r="G85" i="16"/>
  <c r="C85" i="16"/>
  <c r="B85" i="16"/>
  <c r="J85" i="16"/>
  <c r="K85" i="16"/>
  <c r="A92" i="16"/>
  <c r="E92" i="16"/>
  <c r="I92" i="16"/>
  <c r="M92" i="16"/>
  <c r="F92" i="16"/>
  <c r="B92" i="16"/>
  <c r="J92" i="16"/>
  <c r="C92" i="16"/>
  <c r="K92" i="16"/>
  <c r="D92" i="16"/>
  <c r="L92" i="16"/>
  <c r="G92" i="16"/>
  <c r="H92" i="16"/>
  <c r="A84" i="16"/>
  <c r="E84" i="16"/>
  <c r="I84" i="16"/>
  <c r="M84" i="16"/>
  <c r="B84" i="16"/>
  <c r="J84" i="16"/>
  <c r="F84" i="16"/>
  <c r="C84" i="16"/>
  <c r="K84" i="16"/>
  <c r="D84" i="16"/>
  <c r="L84" i="16"/>
  <c r="G84" i="16"/>
  <c r="H84" i="16"/>
  <c r="B95" i="16"/>
  <c r="F95" i="16"/>
  <c r="J95" i="16"/>
  <c r="G95" i="16"/>
  <c r="K95" i="16"/>
  <c r="C95" i="16"/>
  <c r="D95" i="16"/>
  <c r="L95" i="16"/>
  <c r="M95" i="16"/>
  <c r="H95" i="16"/>
  <c r="A95" i="16"/>
  <c r="E95" i="16"/>
  <c r="I95" i="16"/>
  <c r="B91" i="16"/>
  <c r="F91" i="16"/>
  <c r="J91" i="16"/>
  <c r="G91" i="16"/>
  <c r="K91" i="16"/>
  <c r="C91" i="16"/>
  <c r="H91" i="16"/>
  <c r="D91" i="16"/>
  <c r="E91" i="16"/>
  <c r="A91" i="16"/>
  <c r="I91" i="16"/>
  <c r="M91" i="16"/>
  <c r="L91" i="16"/>
  <c r="B87" i="16"/>
  <c r="F87" i="16"/>
  <c r="J87" i="16"/>
  <c r="C87" i="16"/>
  <c r="K87" i="16"/>
  <c r="G87" i="16"/>
  <c r="D87" i="16"/>
  <c r="L87" i="16"/>
  <c r="E87" i="16"/>
  <c r="M87" i="16"/>
  <c r="I87" i="16"/>
  <c r="H87" i="16"/>
  <c r="A87" i="16"/>
  <c r="B83" i="16"/>
  <c r="F83" i="16"/>
  <c r="J83" i="16"/>
  <c r="C83" i="16"/>
  <c r="K83" i="16"/>
  <c r="G83" i="16"/>
  <c r="D83" i="16"/>
  <c r="H83" i="16"/>
  <c r="L83" i="16"/>
  <c r="M83" i="16"/>
  <c r="A83" i="16"/>
  <c r="I83" i="16"/>
  <c r="E83" i="16"/>
  <c r="D89" i="16"/>
  <c r="H89" i="16"/>
  <c r="L89" i="16"/>
  <c r="A89" i="16"/>
  <c r="I89" i="16"/>
  <c r="M89" i="16"/>
  <c r="E89" i="16"/>
  <c r="B89" i="16"/>
  <c r="J89" i="16"/>
  <c r="C89" i="16"/>
  <c r="K89" i="16"/>
  <c r="F89" i="16"/>
  <c r="G89" i="16"/>
  <c r="D81" i="16"/>
  <c r="H81" i="16"/>
  <c r="L81" i="16"/>
  <c r="A81" i="16"/>
  <c r="E81" i="16"/>
  <c r="I81" i="16"/>
  <c r="M81" i="16"/>
  <c r="B81" i="16"/>
  <c r="F81" i="16"/>
  <c r="J81" i="16"/>
  <c r="G81" i="16"/>
  <c r="K81" i="16"/>
  <c r="C81" i="16"/>
  <c r="A96" i="16"/>
  <c r="E96" i="16"/>
  <c r="I96" i="16"/>
  <c r="M96" i="16"/>
  <c r="F96" i="16"/>
  <c r="B96" i="16"/>
  <c r="J96" i="16"/>
  <c r="G96" i="16"/>
  <c r="H96" i="16"/>
  <c r="C96" i="16"/>
  <c r="D96" i="16"/>
  <c r="K96" i="16"/>
  <c r="L96" i="16"/>
  <c r="A88" i="16"/>
  <c r="E88" i="16"/>
  <c r="I88" i="16"/>
  <c r="M88" i="16"/>
  <c r="F88" i="16"/>
  <c r="B88" i="16"/>
  <c r="J88" i="16"/>
  <c r="G88" i="16"/>
  <c r="H88" i="16"/>
  <c r="L88" i="16"/>
  <c r="C88" i="16"/>
  <c r="K88" i="16"/>
  <c r="D88" i="16"/>
  <c r="A80" i="16"/>
  <c r="E80" i="16"/>
  <c r="I80" i="16"/>
  <c r="M80" i="16"/>
  <c r="B80" i="16"/>
  <c r="F80" i="16"/>
  <c r="J80" i="16"/>
  <c r="C80" i="16"/>
  <c r="G80" i="16"/>
  <c r="K80" i="16"/>
  <c r="D80" i="16"/>
  <c r="H80" i="16"/>
  <c r="L80" i="16"/>
  <c r="C94" i="16"/>
  <c r="G94" i="16"/>
  <c r="K94" i="16"/>
  <c r="H94" i="16"/>
  <c r="L94" i="16"/>
  <c r="D94" i="16"/>
  <c r="A94" i="16"/>
  <c r="I94" i="16"/>
  <c r="J94" i="16"/>
  <c r="B94" i="16"/>
  <c r="E94" i="16"/>
  <c r="F94" i="16"/>
  <c r="M94" i="16"/>
  <c r="C90" i="16"/>
  <c r="G90" i="16"/>
  <c r="K90" i="16"/>
  <c r="H90" i="16"/>
  <c r="L90" i="16"/>
  <c r="D90" i="16"/>
  <c r="E90" i="16"/>
  <c r="M90" i="16"/>
  <c r="F90" i="16"/>
  <c r="B90" i="16"/>
  <c r="A90" i="16"/>
  <c r="I90" i="16"/>
  <c r="J90" i="16"/>
  <c r="C86" i="16"/>
  <c r="G86" i="16"/>
  <c r="K86" i="16"/>
  <c r="D86" i="16"/>
  <c r="L86" i="16"/>
  <c r="H86" i="16"/>
  <c r="A86" i="16"/>
  <c r="I86" i="16"/>
  <c r="B86" i="16"/>
  <c r="J86" i="16"/>
  <c r="F86" i="16"/>
  <c r="E86" i="16"/>
  <c r="M86" i="16"/>
  <c r="C82" i="16"/>
  <c r="G82" i="16"/>
  <c r="K82" i="16"/>
  <c r="H82" i="16"/>
  <c r="D82" i="16"/>
  <c r="L82" i="16"/>
  <c r="A82" i="16"/>
  <c r="E82" i="16"/>
  <c r="I82" i="16"/>
  <c r="M82" i="16"/>
  <c r="J82" i="16"/>
  <c r="F82" i="16"/>
  <c r="B82" i="16"/>
  <c r="D76" i="16"/>
  <c r="H76" i="16"/>
  <c r="L76" i="16"/>
  <c r="B76" i="16"/>
  <c r="J76" i="16"/>
  <c r="K76" i="16"/>
  <c r="A76" i="16"/>
  <c r="I76" i="16"/>
  <c r="M76" i="16"/>
  <c r="F76" i="16"/>
  <c r="G76" i="16"/>
  <c r="A79" i="16"/>
  <c r="I79" i="16"/>
  <c r="M79" i="16"/>
  <c r="G79" i="16"/>
  <c r="D79" i="16"/>
  <c r="H79" i="16"/>
  <c r="B79" i="16"/>
  <c r="F79" i="16"/>
  <c r="J79" i="16"/>
  <c r="K79" i="16"/>
  <c r="L79" i="16"/>
  <c r="A75" i="16"/>
  <c r="I75" i="16"/>
  <c r="M75" i="16"/>
  <c r="G75" i="16"/>
  <c r="H75" i="16"/>
  <c r="B75" i="16"/>
  <c r="F75" i="16"/>
  <c r="J75" i="16"/>
  <c r="K75" i="16"/>
  <c r="D75" i="16"/>
  <c r="L75" i="16"/>
  <c r="G77" i="16"/>
  <c r="K77" i="16"/>
  <c r="I77" i="16"/>
  <c r="F77" i="16"/>
  <c r="D77" i="16"/>
  <c r="H77" i="16"/>
  <c r="L77" i="16"/>
  <c r="A77" i="16"/>
  <c r="M77" i="16"/>
  <c r="B77" i="16"/>
  <c r="J77" i="16"/>
  <c r="B78" i="16"/>
  <c r="F78" i="16"/>
  <c r="J78" i="16"/>
  <c r="D78" i="16"/>
  <c r="L78" i="16"/>
  <c r="A78" i="16"/>
  <c r="I78" i="16"/>
  <c r="G78" i="16"/>
  <c r="K78" i="16"/>
  <c r="H78" i="16"/>
  <c r="M78" i="16"/>
  <c r="G74" i="16"/>
  <c r="K74" i="16"/>
  <c r="I74" i="16"/>
  <c r="B74" i="16"/>
  <c r="A74" i="16"/>
  <c r="D74" i="16"/>
  <c r="H74" i="16"/>
  <c r="L74" i="16"/>
  <c r="M74" i="16"/>
  <c r="F74" i="16"/>
  <c r="J74" i="16"/>
  <c r="I2" i="16"/>
  <c r="L73" i="16"/>
  <c r="J73" i="16"/>
  <c r="H73" i="16"/>
  <c r="D73" i="16"/>
  <c r="B73" i="16"/>
  <c r="M73" i="16"/>
  <c r="K73" i="16"/>
  <c r="I73" i="16"/>
  <c r="G73" i="16"/>
  <c r="E73" i="16"/>
  <c r="C73" i="16"/>
  <c r="A73" i="16"/>
  <c r="L71" i="16"/>
  <c r="J71" i="16"/>
  <c r="H71" i="16"/>
  <c r="D71" i="16"/>
  <c r="B71" i="16"/>
  <c r="M71" i="16"/>
  <c r="K71" i="16"/>
  <c r="I71" i="16"/>
  <c r="G71" i="16"/>
  <c r="E71" i="16"/>
  <c r="C71" i="16"/>
  <c r="A71" i="16"/>
  <c r="L69" i="16"/>
  <c r="J69" i="16"/>
  <c r="H69" i="16"/>
  <c r="D69" i="16"/>
  <c r="B69" i="16"/>
  <c r="M69" i="16"/>
  <c r="K69" i="16"/>
  <c r="I69" i="16"/>
  <c r="G69" i="16"/>
  <c r="E69" i="16"/>
  <c r="C69" i="16"/>
  <c r="A69" i="16"/>
  <c r="L67" i="16"/>
  <c r="J67" i="16"/>
  <c r="H67" i="16"/>
  <c r="D67" i="16"/>
  <c r="B67" i="16"/>
  <c r="M67" i="16"/>
  <c r="K67" i="16"/>
  <c r="I67" i="16"/>
  <c r="G67" i="16"/>
  <c r="E67" i="16"/>
  <c r="C67" i="16"/>
  <c r="A67" i="16"/>
  <c r="L65" i="16"/>
  <c r="J65" i="16"/>
  <c r="H65" i="16"/>
  <c r="D65" i="16"/>
  <c r="B65" i="16"/>
  <c r="M65" i="16"/>
  <c r="K65" i="16"/>
  <c r="I65" i="16"/>
  <c r="G65" i="16"/>
  <c r="E65" i="16"/>
  <c r="C65" i="16"/>
  <c r="A65" i="16"/>
  <c r="L63" i="16"/>
  <c r="J63" i="16"/>
  <c r="H63" i="16"/>
  <c r="D63" i="16"/>
  <c r="B63" i="16"/>
  <c r="M63" i="16"/>
  <c r="K63" i="16"/>
  <c r="I63" i="16"/>
  <c r="G63" i="16"/>
  <c r="E63" i="16"/>
  <c r="C63" i="16"/>
  <c r="A63" i="16"/>
  <c r="L61" i="16"/>
  <c r="J61" i="16"/>
  <c r="H61" i="16"/>
  <c r="M61" i="16"/>
  <c r="K61" i="16"/>
  <c r="I61" i="16"/>
  <c r="G61" i="16"/>
  <c r="E61" i="16"/>
  <c r="C61" i="16"/>
  <c r="A61" i="16"/>
  <c r="D61" i="16"/>
  <c r="B61" i="16"/>
  <c r="L59" i="16"/>
  <c r="J59" i="16"/>
  <c r="H59" i="16"/>
  <c r="D59" i="16"/>
  <c r="B59" i="16"/>
  <c r="M59" i="16"/>
  <c r="K59" i="16"/>
  <c r="I59" i="16"/>
  <c r="G59" i="16"/>
  <c r="E59" i="16"/>
  <c r="C59" i="16"/>
  <c r="A59" i="16"/>
  <c r="L57" i="16"/>
  <c r="J57" i="16"/>
  <c r="H57" i="16"/>
  <c r="D57" i="16"/>
  <c r="B57" i="16"/>
  <c r="M57" i="16"/>
  <c r="K57" i="16"/>
  <c r="I57" i="16"/>
  <c r="G57" i="16"/>
  <c r="E57" i="16"/>
  <c r="C57" i="16"/>
  <c r="A57" i="16"/>
  <c r="J55" i="16"/>
  <c r="D55" i="16"/>
  <c r="B55" i="16"/>
  <c r="M55" i="16"/>
  <c r="I55" i="16"/>
  <c r="G55" i="16"/>
  <c r="E55" i="16"/>
  <c r="A55" i="16"/>
  <c r="J53" i="16"/>
  <c r="D53" i="16"/>
  <c r="B53" i="16"/>
  <c r="M53" i="16"/>
  <c r="I53" i="16"/>
  <c r="G53" i="16"/>
  <c r="E53" i="16"/>
  <c r="A53" i="16"/>
  <c r="J51" i="16"/>
  <c r="D51" i="16"/>
  <c r="B51" i="16"/>
  <c r="M51" i="16"/>
  <c r="I51" i="16"/>
  <c r="G51" i="16"/>
  <c r="E51" i="16"/>
  <c r="A51" i="16"/>
  <c r="M25" i="16"/>
  <c r="K25" i="16"/>
  <c r="I25" i="16"/>
  <c r="G25" i="16"/>
  <c r="E25" i="16"/>
  <c r="C25" i="16"/>
  <c r="A25" i="16"/>
  <c r="L25" i="16"/>
  <c r="J25" i="16"/>
  <c r="H25" i="16"/>
  <c r="D25" i="16"/>
  <c r="B25" i="16"/>
  <c r="M23" i="16"/>
  <c r="K23" i="16"/>
  <c r="I23" i="16"/>
  <c r="G23" i="16"/>
  <c r="E23" i="16"/>
  <c r="C23" i="16"/>
  <c r="A23" i="16"/>
  <c r="L23" i="16"/>
  <c r="J23" i="16"/>
  <c r="H23" i="16"/>
  <c r="D23" i="16"/>
  <c r="B23" i="16"/>
  <c r="M21" i="16"/>
  <c r="K21" i="16"/>
  <c r="I21" i="16"/>
  <c r="G21" i="16"/>
  <c r="E21" i="16"/>
  <c r="C21" i="16"/>
  <c r="A21" i="16"/>
  <c r="L21" i="16"/>
  <c r="J21" i="16"/>
  <c r="H21" i="16"/>
  <c r="D21" i="16"/>
  <c r="B21" i="16"/>
  <c r="M19" i="16"/>
  <c r="K19" i="16"/>
  <c r="I19" i="16"/>
  <c r="L19" i="16"/>
  <c r="J19" i="16"/>
  <c r="H19" i="16"/>
  <c r="D2" i="16"/>
  <c r="A3" i="16"/>
  <c r="G3" i="16"/>
  <c r="I3" i="16"/>
  <c r="K3" i="16"/>
  <c r="M3" i="16"/>
  <c r="B4" i="16"/>
  <c r="D4" i="16"/>
  <c r="J4" i="16"/>
  <c r="L4" i="16"/>
  <c r="A5" i="16"/>
  <c r="G5" i="16"/>
  <c r="I5" i="16"/>
  <c r="K5" i="16"/>
  <c r="M5" i="16"/>
  <c r="B6" i="16"/>
  <c r="D6" i="16"/>
  <c r="J6" i="16"/>
  <c r="L6" i="16"/>
  <c r="A7" i="16"/>
  <c r="G7" i="16"/>
  <c r="I7" i="16"/>
  <c r="K7" i="16"/>
  <c r="M7" i="16"/>
  <c r="B8" i="16"/>
  <c r="D8" i="16"/>
  <c r="H8" i="16"/>
  <c r="J8" i="16"/>
  <c r="L8" i="16"/>
  <c r="A9" i="16"/>
  <c r="C9" i="16"/>
  <c r="E9" i="16"/>
  <c r="G9" i="16"/>
  <c r="I9" i="16"/>
  <c r="K9" i="16"/>
  <c r="M9" i="16"/>
  <c r="B10" i="16"/>
  <c r="D10" i="16"/>
  <c r="H10" i="16"/>
  <c r="J10" i="16"/>
  <c r="L10" i="16"/>
  <c r="A11" i="16"/>
  <c r="C11" i="16"/>
  <c r="E11" i="16"/>
  <c r="G11" i="16"/>
  <c r="I11" i="16"/>
  <c r="K11" i="16"/>
  <c r="M11" i="16"/>
  <c r="B12" i="16"/>
  <c r="D12" i="16"/>
  <c r="H12" i="16"/>
  <c r="J12" i="16"/>
  <c r="L12" i="16"/>
  <c r="A13" i="16"/>
  <c r="C13" i="16"/>
  <c r="E13" i="16"/>
  <c r="G13" i="16"/>
  <c r="I13" i="16"/>
  <c r="K13" i="16"/>
  <c r="M13" i="16"/>
  <c r="B14" i="16"/>
  <c r="D14" i="16"/>
  <c r="H14" i="16"/>
  <c r="J14" i="16"/>
  <c r="L14" i="16"/>
  <c r="A15" i="16"/>
  <c r="C15" i="16"/>
  <c r="E15" i="16"/>
  <c r="G15" i="16"/>
  <c r="I15" i="16"/>
  <c r="K15" i="16"/>
  <c r="M15" i="16"/>
  <c r="B16" i="16"/>
  <c r="D16" i="16"/>
  <c r="H16" i="16"/>
  <c r="J16" i="16"/>
  <c r="L16" i="16"/>
  <c r="A17" i="16"/>
  <c r="C17" i="16"/>
  <c r="E17" i="16"/>
  <c r="G17" i="16"/>
  <c r="I17" i="16"/>
  <c r="K17" i="16"/>
  <c r="M17" i="16"/>
  <c r="B18" i="16"/>
  <c r="D18" i="16"/>
  <c r="H18" i="16"/>
  <c r="J18" i="16"/>
  <c r="L18" i="16"/>
  <c r="A19" i="16"/>
  <c r="C19" i="16"/>
  <c r="E19" i="16"/>
  <c r="G19" i="16"/>
  <c r="M72" i="16"/>
  <c r="K72" i="16"/>
  <c r="I72" i="16"/>
  <c r="G72" i="16"/>
  <c r="E72" i="16"/>
  <c r="C72" i="16"/>
  <c r="A72" i="16"/>
  <c r="L72" i="16"/>
  <c r="J72" i="16"/>
  <c r="H72" i="16"/>
  <c r="D72" i="16"/>
  <c r="B72" i="16"/>
  <c r="M70" i="16"/>
  <c r="K70" i="16"/>
  <c r="I70" i="16"/>
  <c r="G70" i="16"/>
  <c r="E70" i="16"/>
  <c r="C70" i="16"/>
  <c r="A70" i="16"/>
  <c r="L70" i="16"/>
  <c r="J70" i="16"/>
  <c r="H70" i="16"/>
  <c r="D70" i="16"/>
  <c r="B70" i="16"/>
  <c r="M68" i="16"/>
  <c r="K68" i="16"/>
  <c r="I68" i="16"/>
  <c r="G68" i="16"/>
  <c r="E68" i="16"/>
  <c r="C68" i="16"/>
  <c r="A68" i="16"/>
  <c r="L68" i="16"/>
  <c r="J68" i="16"/>
  <c r="H68" i="16"/>
  <c r="D68" i="16"/>
  <c r="B68" i="16"/>
  <c r="M66" i="16"/>
  <c r="K66" i="16"/>
  <c r="I66" i="16"/>
  <c r="G66" i="16"/>
  <c r="E66" i="16"/>
  <c r="C66" i="16"/>
  <c r="A66" i="16"/>
  <c r="L66" i="16"/>
  <c r="J66" i="16"/>
  <c r="H66" i="16"/>
  <c r="D66" i="16"/>
  <c r="B66" i="16"/>
  <c r="M64" i="16"/>
  <c r="K64" i="16"/>
  <c r="I64" i="16"/>
  <c r="G64" i="16"/>
  <c r="E64" i="16"/>
  <c r="C64" i="16"/>
  <c r="A64" i="16"/>
  <c r="L64" i="16"/>
  <c r="J64" i="16"/>
  <c r="H64" i="16"/>
  <c r="D64" i="16"/>
  <c r="B64" i="16"/>
  <c r="M62" i="16"/>
  <c r="K62" i="16"/>
  <c r="I62" i="16"/>
  <c r="G62" i="16"/>
  <c r="E62" i="16"/>
  <c r="C62" i="16"/>
  <c r="A62" i="16"/>
  <c r="L62" i="16"/>
  <c r="J62" i="16"/>
  <c r="H62" i="16"/>
  <c r="D62" i="16"/>
  <c r="B62" i="16"/>
  <c r="M60" i="16"/>
  <c r="K60" i="16"/>
  <c r="I60" i="16"/>
  <c r="G60" i="16"/>
  <c r="E60" i="16"/>
  <c r="C60" i="16"/>
  <c r="A60" i="16"/>
  <c r="L60" i="16"/>
  <c r="J60" i="16"/>
  <c r="H60" i="16"/>
  <c r="D60" i="16"/>
  <c r="B60" i="16"/>
  <c r="M58" i="16"/>
  <c r="K58" i="16"/>
  <c r="I58" i="16"/>
  <c r="G58" i="16"/>
  <c r="E58" i="16"/>
  <c r="C58" i="16"/>
  <c r="A58" i="16"/>
  <c r="L58" i="16"/>
  <c r="J58" i="16"/>
  <c r="H58" i="16"/>
  <c r="D58" i="16"/>
  <c r="B58" i="16"/>
  <c r="M56" i="16"/>
  <c r="I56" i="16"/>
  <c r="G56" i="16"/>
  <c r="E56" i="16"/>
  <c r="A56" i="16"/>
  <c r="J56" i="16"/>
  <c r="D56" i="16"/>
  <c r="B56" i="16"/>
  <c r="M54" i="16"/>
  <c r="I54" i="16"/>
  <c r="G54" i="16"/>
  <c r="E54" i="16"/>
  <c r="A54" i="16"/>
  <c r="J54" i="16"/>
  <c r="D54" i="16"/>
  <c r="B54" i="16"/>
  <c r="M52" i="16"/>
  <c r="I52" i="16"/>
  <c r="G52" i="16"/>
  <c r="E52" i="16"/>
  <c r="A52" i="16"/>
  <c r="J52" i="16"/>
  <c r="D52" i="16"/>
  <c r="B52" i="16"/>
  <c r="M50" i="16"/>
  <c r="J50" i="16"/>
  <c r="D50" i="16"/>
  <c r="B50" i="16"/>
  <c r="I50" i="16"/>
  <c r="G50" i="16"/>
  <c r="E50" i="16"/>
  <c r="L24" i="16"/>
  <c r="J24" i="16"/>
  <c r="H24" i="16"/>
  <c r="D24" i="16"/>
  <c r="B24" i="16"/>
  <c r="M24" i="16"/>
  <c r="K24" i="16"/>
  <c r="I24" i="16"/>
  <c r="G24" i="16"/>
  <c r="E24" i="16"/>
  <c r="C24" i="16"/>
  <c r="A24" i="16"/>
  <c r="L22" i="16"/>
  <c r="J22" i="16"/>
  <c r="H22" i="16"/>
  <c r="D22" i="16"/>
  <c r="B22" i="16"/>
  <c r="M22" i="16"/>
  <c r="K22" i="16"/>
  <c r="I22" i="16"/>
  <c r="G22" i="16"/>
  <c r="E22" i="16"/>
  <c r="C22" i="16"/>
  <c r="A22" i="16"/>
  <c r="L20" i="16"/>
  <c r="J20" i="16"/>
  <c r="H20" i="16"/>
  <c r="D20" i="16"/>
  <c r="B20" i="16"/>
  <c r="M20" i="16"/>
  <c r="K20" i="16"/>
  <c r="I20" i="16"/>
  <c r="G20" i="16"/>
  <c r="E20" i="16"/>
  <c r="C20" i="16"/>
  <c r="A20" i="16"/>
  <c r="B3" i="16"/>
  <c r="D3" i="16"/>
  <c r="J3" i="16"/>
  <c r="A4" i="16"/>
  <c r="G4" i="16"/>
  <c r="I4" i="16"/>
  <c r="K4" i="16"/>
  <c r="B5" i="16"/>
  <c r="D5" i="16"/>
  <c r="J5" i="16"/>
  <c r="A6" i="16"/>
  <c r="G6" i="16"/>
  <c r="I6" i="16"/>
  <c r="K6" i="16"/>
  <c r="B7" i="16"/>
  <c r="D7" i="16"/>
  <c r="J7" i="16"/>
  <c r="A8" i="16"/>
  <c r="C8" i="16"/>
  <c r="E8" i="16"/>
  <c r="G8" i="16"/>
  <c r="I8" i="16"/>
  <c r="K8" i="16"/>
  <c r="B9" i="16"/>
  <c r="D9" i="16"/>
  <c r="H9" i="16"/>
  <c r="J9" i="16"/>
  <c r="A10" i="16"/>
  <c r="C10" i="16"/>
  <c r="E10" i="16"/>
  <c r="G10" i="16"/>
  <c r="I10" i="16"/>
  <c r="K10" i="16"/>
  <c r="B11" i="16"/>
  <c r="D11" i="16"/>
  <c r="H11" i="16"/>
  <c r="J11" i="16"/>
  <c r="A12" i="16"/>
  <c r="C12" i="16"/>
  <c r="E12" i="16"/>
  <c r="G12" i="16"/>
  <c r="I12" i="16"/>
  <c r="K12" i="16"/>
  <c r="B13" i="16"/>
  <c r="D13" i="16"/>
  <c r="H13" i="16"/>
  <c r="J13" i="16"/>
  <c r="A14" i="16"/>
  <c r="C14" i="16"/>
  <c r="E14" i="16"/>
  <c r="G14" i="16"/>
  <c r="I14" i="16"/>
  <c r="K14" i="16"/>
  <c r="B15" i="16"/>
  <c r="D15" i="16"/>
  <c r="H15" i="16"/>
  <c r="J15" i="16"/>
  <c r="A16" i="16"/>
  <c r="C16" i="16"/>
  <c r="E16" i="16"/>
  <c r="G16" i="16"/>
  <c r="I16" i="16"/>
  <c r="K16" i="16"/>
  <c r="B17" i="16"/>
  <c r="D17" i="16"/>
  <c r="H17" i="16"/>
  <c r="J17" i="16"/>
  <c r="A18" i="16"/>
  <c r="C18" i="16"/>
  <c r="E18" i="16"/>
  <c r="G18" i="16"/>
  <c r="I18" i="16"/>
  <c r="K18" i="16"/>
  <c r="B19" i="16"/>
  <c r="D19" i="16"/>
  <c r="J2" i="16"/>
  <c r="K2" i="16"/>
  <c r="G2" i="16"/>
  <c r="M2" i="13"/>
  <c r="M3" i="13"/>
  <c r="M4" i="13"/>
  <c r="M5" i="13"/>
  <c r="M6" i="13"/>
  <c r="M7" i="13"/>
  <c r="M8" i="13"/>
  <c r="M9" i="13"/>
  <c r="M10" i="13"/>
  <c r="M11" i="13"/>
  <c r="M12" i="13"/>
  <c r="M13" i="13"/>
  <c r="M14" i="13"/>
  <c r="M15" i="13"/>
  <c r="M16" i="13"/>
  <c r="M17" i="13"/>
  <c r="M18" i="13"/>
  <c r="M19" i="13"/>
  <c r="M20" i="13"/>
  <c r="M21" i="13"/>
  <c r="M22" i="13"/>
  <c r="M23" i="13"/>
  <c r="M24" i="13"/>
  <c r="M25" i="13"/>
  <c r="K2" i="13"/>
  <c r="K3" i="13"/>
  <c r="K4" i="13"/>
  <c r="K5" i="13"/>
  <c r="K6" i="13"/>
  <c r="K7" i="13"/>
  <c r="K8" i="13"/>
  <c r="K9" i="13"/>
  <c r="K10" i="13"/>
  <c r="K11" i="13"/>
  <c r="K12" i="13"/>
  <c r="K13" i="13"/>
  <c r="K14" i="13"/>
  <c r="K15" i="13"/>
  <c r="K16" i="13"/>
  <c r="K17" i="13"/>
  <c r="K18" i="13"/>
  <c r="K19" i="13"/>
  <c r="K20" i="13"/>
  <c r="K21" i="13"/>
  <c r="K22" i="13"/>
  <c r="K23" i="13"/>
  <c r="K24" i="13"/>
  <c r="K25" i="13"/>
  <c r="J2" i="13"/>
  <c r="J3" i="13"/>
  <c r="J4" i="13"/>
  <c r="J5" i="13"/>
  <c r="J6" i="13"/>
  <c r="J7" i="13"/>
  <c r="J8" i="13"/>
  <c r="J9" i="13"/>
  <c r="J10" i="13"/>
  <c r="J11" i="13"/>
  <c r="J12" i="13"/>
  <c r="J13" i="13"/>
  <c r="J14" i="13"/>
  <c r="J15" i="13"/>
  <c r="J16" i="13"/>
  <c r="J17" i="13"/>
  <c r="J18" i="13"/>
  <c r="J19" i="13"/>
  <c r="J20" i="13"/>
  <c r="J21" i="13"/>
  <c r="J22" i="13"/>
  <c r="J23" i="13"/>
  <c r="J24" i="13"/>
  <c r="J25" i="13"/>
  <c r="I2" i="13"/>
  <c r="I3" i="13"/>
  <c r="I4" i="13"/>
  <c r="I5" i="13"/>
  <c r="I6" i="13"/>
  <c r="I7" i="13"/>
  <c r="I8" i="13"/>
  <c r="I9" i="13"/>
  <c r="I10" i="13"/>
  <c r="I11" i="13"/>
  <c r="I12" i="13"/>
  <c r="I13" i="13"/>
  <c r="I14" i="13"/>
  <c r="I15" i="13"/>
  <c r="I16" i="13"/>
  <c r="I17" i="13"/>
  <c r="I18" i="13"/>
  <c r="I19" i="13"/>
  <c r="I20" i="13"/>
  <c r="I21" i="13"/>
  <c r="I22" i="13"/>
  <c r="I23" i="13"/>
  <c r="I24" i="13"/>
  <c r="I25" i="13"/>
  <c r="H8" i="13"/>
  <c r="H9" i="13"/>
  <c r="H10" i="13"/>
  <c r="H11" i="13"/>
  <c r="H12" i="13"/>
  <c r="H13" i="13"/>
  <c r="H14" i="13"/>
  <c r="H15" i="13"/>
  <c r="H16" i="13"/>
  <c r="H17" i="13"/>
  <c r="H18" i="13"/>
  <c r="H19" i="13"/>
  <c r="H20" i="13"/>
  <c r="H21" i="13"/>
  <c r="H22" i="13"/>
  <c r="H23" i="13"/>
  <c r="H24" i="13"/>
  <c r="H25" i="13"/>
  <c r="G2" i="13"/>
  <c r="G3" i="13"/>
  <c r="G4" i="13"/>
  <c r="G5" i="13"/>
  <c r="G6" i="13"/>
  <c r="G7" i="13"/>
  <c r="G8" i="13"/>
  <c r="G9" i="13"/>
  <c r="G10" i="13"/>
  <c r="G11" i="13"/>
  <c r="G12" i="13"/>
  <c r="G13" i="13"/>
  <c r="G14" i="13"/>
  <c r="G15" i="13"/>
  <c r="G16" i="13"/>
  <c r="G17" i="13"/>
  <c r="G18" i="13"/>
  <c r="G19" i="13"/>
  <c r="G20" i="13"/>
  <c r="G21" i="13"/>
  <c r="G22" i="13"/>
  <c r="G23" i="13"/>
  <c r="G24" i="13"/>
  <c r="G25" i="13"/>
  <c r="E2" i="13"/>
  <c r="E3" i="13"/>
  <c r="E4" i="13"/>
  <c r="E5" i="13"/>
  <c r="E6" i="13"/>
  <c r="E7" i="13"/>
  <c r="E8" i="13"/>
  <c r="E9" i="13"/>
  <c r="E10" i="13"/>
  <c r="E11" i="13"/>
  <c r="E12" i="13"/>
  <c r="E13" i="13"/>
  <c r="E14" i="13"/>
  <c r="E15" i="13"/>
  <c r="E16" i="13"/>
  <c r="E17" i="13"/>
  <c r="E18" i="13"/>
  <c r="E19" i="13"/>
  <c r="E20" i="13"/>
  <c r="E21" i="13"/>
  <c r="E22" i="13"/>
  <c r="E23" i="13"/>
  <c r="E24" i="13"/>
  <c r="E25" i="13"/>
  <c r="D2" i="13"/>
  <c r="D3" i="13"/>
  <c r="D4" i="13"/>
  <c r="D5" i="13"/>
  <c r="D6" i="13"/>
  <c r="D7" i="13"/>
  <c r="D8" i="13"/>
  <c r="D9" i="13"/>
  <c r="D10" i="13"/>
  <c r="D11" i="13"/>
  <c r="D12" i="13"/>
  <c r="D13" i="13"/>
  <c r="D14" i="13"/>
  <c r="D15" i="13"/>
  <c r="D16" i="13"/>
  <c r="D17" i="13"/>
  <c r="D18" i="13"/>
  <c r="D19" i="13"/>
  <c r="D20" i="13"/>
  <c r="D21" i="13"/>
  <c r="D22" i="13"/>
  <c r="D23" i="13"/>
  <c r="D24" i="13"/>
  <c r="D25" i="13"/>
  <c r="B2" i="13"/>
  <c r="B3" i="13"/>
  <c r="B4" i="13"/>
  <c r="B5" i="13"/>
  <c r="B6" i="13"/>
  <c r="B7" i="13"/>
  <c r="B8" i="13"/>
  <c r="B9" i="13"/>
  <c r="B10" i="13"/>
  <c r="B11" i="13"/>
  <c r="B12" i="13"/>
  <c r="B13" i="13"/>
  <c r="B14" i="13"/>
  <c r="B15" i="13"/>
  <c r="B16" i="13"/>
  <c r="B17" i="13"/>
  <c r="B18" i="13"/>
  <c r="B19" i="13"/>
  <c r="B20" i="13"/>
  <c r="B21" i="13"/>
  <c r="B22" i="13"/>
  <c r="B23" i="13"/>
  <c r="B24" i="13"/>
  <c r="B25" i="13"/>
  <c r="M2" i="11"/>
  <c r="M2" i="16" s="1"/>
  <c r="M3" i="11"/>
  <c r="M4" i="11"/>
  <c r="M5" i="11"/>
  <c r="M6" i="11"/>
  <c r="M7" i="11"/>
  <c r="M8" i="11"/>
  <c r="M9" i="11"/>
  <c r="M10" i="11"/>
  <c r="M11" i="11"/>
  <c r="M12" i="11"/>
  <c r="M13" i="11"/>
  <c r="M14" i="11"/>
  <c r="M15" i="11"/>
  <c r="M16" i="11"/>
  <c r="M17" i="11"/>
  <c r="M18" i="11"/>
  <c r="M19" i="11"/>
  <c r="M20" i="11"/>
  <c r="M21" i="11"/>
  <c r="M22" i="11"/>
  <c r="M23" i="11"/>
  <c r="M24" i="11"/>
  <c r="M25" i="11"/>
  <c r="B2" i="11"/>
  <c r="B2" i="16" s="1"/>
  <c r="B3" i="11"/>
  <c r="B4" i="11"/>
  <c r="B5" i="11"/>
  <c r="B6" i="11"/>
  <c r="B7" i="11"/>
  <c r="B8" i="11"/>
  <c r="B9" i="11"/>
  <c r="B10" i="11"/>
  <c r="B11" i="11"/>
  <c r="B12" i="11"/>
  <c r="B13" i="11"/>
  <c r="B14" i="11"/>
  <c r="B15" i="11"/>
  <c r="B16" i="11"/>
  <c r="B17" i="11"/>
  <c r="B18" i="11"/>
  <c r="B19" i="11"/>
  <c r="B20" i="11"/>
  <c r="B21" i="11"/>
  <c r="B22" i="11"/>
  <c r="B23" i="11"/>
  <c r="B24" i="11"/>
  <c r="B25" i="11"/>
  <c r="D4" i="8"/>
  <c r="D1" i="8"/>
  <c r="A3" i="13" s="1"/>
  <c r="A3" i="11"/>
  <c r="A11" i="11"/>
  <c r="A18" i="11"/>
  <c r="A19" i="11"/>
  <c r="A10" i="11" l="1"/>
  <c r="C2" i="15"/>
  <c r="C74" i="16" s="1"/>
  <c r="C4" i="15"/>
  <c r="C76" i="16" s="1"/>
  <c r="C6" i="15"/>
  <c r="C78" i="16" s="1"/>
  <c r="C8" i="15"/>
  <c r="C10" i="15"/>
  <c r="C12" i="15"/>
  <c r="C14" i="15"/>
  <c r="C16" i="15"/>
  <c r="C18" i="15"/>
  <c r="C20" i="15"/>
  <c r="C22" i="15"/>
  <c r="C24" i="15"/>
  <c r="C2" i="14"/>
  <c r="C50" i="16" s="1"/>
  <c r="C4" i="14"/>
  <c r="C52" i="16" s="1"/>
  <c r="C6" i="14"/>
  <c r="C54" i="16" s="1"/>
  <c r="C8" i="14"/>
  <c r="C56" i="16" s="1"/>
  <c r="C10" i="14"/>
  <c r="C12" i="14"/>
  <c r="C14" i="14"/>
  <c r="C16" i="14"/>
  <c r="C18" i="14"/>
  <c r="C20" i="14"/>
  <c r="C22" i="14"/>
  <c r="C24" i="14"/>
  <c r="C2" i="13"/>
  <c r="C4" i="13"/>
  <c r="C6" i="13"/>
  <c r="C8" i="13"/>
  <c r="C10" i="13"/>
  <c r="C12" i="13"/>
  <c r="C14" i="13"/>
  <c r="C16" i="13"/>
  <c r="C18" i="13"/>
  <c r="C20" i="13"/>
  <c r="C22" i="13"/>
  <c r="C24" i="13"/>
  <c r="C2" i="11"/>
  <c r="C2" i="16" s="1"/>
  <c r="C6" i="11"/>
  <c r="C6" i="16" s="1"/>
  <c r="C12" i="11"/>
  <c r="C18" i="11"/>
  <c r="C22" i="11"/>
  <c r="C3" i="15"/>
  <c r="C75" i="16" s="1"/>
  <c r="C5" i="15"/>
  <c r="C77" i="16" s="1"/>
  <c r="C7" i="15"/>
  <c r="C79" i="16" s="1"/>
  <c r="C9" i="15"/>
  <c r="C11" i="15"/>
  <c r="C13" i="15"/>
  <c r="C15" i="15"/>
  <c r="C17" i="15"/>
  <c r="C19" i="15"/>
  <c r="C21" i="15"/>
  <c r="C23" i="15"/>
  <c r="C25" i="15"/>
  <c r="C3" i="14"/>
  <c r="C51" i="16" s="1"/>
  <c r="C5" i="14"/>
  <c r="C53" i="16" s="1"/>
  <c r="C7" i="14"/>
  <c r="C55" i="16" s="1"/>
  <c r="C9" i="14"/>
  <c r="C11" i="14"/>
  <c r="C13" i="14"/>
  <c r="C15" i="14"/>
  <c r="C17" i="14"/>
  <c r="C19" i="14"/>
  <c r="C21" i="14"/>
  <c r="C23" i="14"/>
  <c r="C25" i="14"/>
  <c r="C3" i="13"/>
  <c r="C27" i="16" s="1"/>
  <c r="C5" i="13"/>
  <c r="C7" i="13"/>
  <c r="C9" i="13"/>
  <c r="C11" i="13"/>
  <c r="C13" i="13"/>
  <c r="C15" i="13"/>
  <c r="C17" i="13"/>
  <c r="C19" i="13"/>
  <c r="C21" i="13"/>
  <c r="C23" i="13"/>
  <c r="C25" i="13"/>
  <c r="C3" i="11"/>
  <c r="C3" i="16" s="1"/>
  <c r="C5" i="11"/>
  <c r="C5" i="16" s="1"/>
  <c r="C7" i="11"/>
  <c r="C7" i="16" s="1"/>
  <c r="C9" i="11"/>
  <c r="C11" i="11"/>
  <c r="C13" i="11"/>
  <c r="C15" i="11"/>
  <c r="C17" i="11"/>
  <c r="C19" i="11"/>
  <c r="C21" i="11"/>
  <c r="C23" i="11"/>
  <c r="C25" i="11"/>
  <c r="C4" i="11"/>
  <c r="C4" i="16" s="1"/>
  <c r="C8" i="11"/>
  <c r="C10" i="11"/>
  <c r="C14" i="11"/>
  <c r="C16" i="11"/>
  <c r="C20" i="11"/>
  <c r="C24" i="11"/>
  <c r="A25" i="13"/>
  <c r="A23" i="13"/>
  <c r="A21" i="13"/>
  <c r="A19" i="13"/>
  <c r="A17" i="13"/>
  <c r="A15" i="13"/>
  <c r="A13" i="13"/>
  <c r="A11" i="13"/>
  <c r="A9" i="13"/>
  <c r="A7" i="13"/>
  <c r="A5" i="13"/>
  <c r="M49" i="16"/>
  <c r="K49" i="16"/>
  <c r="I49" i="16"/>
  <c r="G49" i="16"/>
  <c r="E49" i="16"/>
  <c r="C49" i="16"/>
  <c r="A49" i="16"/>
  <c r="L49" i="16"/>
  <c r="J49" i="16"/>
  <c r="H49" i="16"/>
  <c r="D49" i="16"/>
  <c r="B49" i="16"/>
  <c r="M47" i="16"/>
  <c r="L47" i="16"/>
  <c r="J47" i="16"/>
  <c r="H47" i="16"/>
  <c r="I47" i="16"/>
  <c r="D47" i="16"/>
  <c r="B47" i="16"/>
  <c r="K47" i="16"/>
  <c r="G47" i="16"/>
  <c r="E47" i="16"/>
  <c r="C47" i="16"/>
  <c r="A47" i="16"/>
  <c r="L45" i="16"/>
  <c r="J45" i="16"/>
  <c r="H45" i="16"/>
  <c r="D45" i="16"/>
  <c r="B45" i="16"/>
  <c r="M45" i="16"/>
  <c r="K45" i="16"/>
  <c r="I45" i="16"/>
  <c r="G45" i="16"/>
  <c r="E45" i="16"/>
  <c r="C45" i="16"/>
  <c r="A45" i="16"/>
  <c r="L43" i="16"/>
  <c r="J43" i="16"/>
  <c r="H43" i="16"/>
  <c r="D43" i="16"/>
  <c r="B43" i="16"/>
  <c r="M43" i="16"/>
  <c r="K43" i="16"/>
  <c r="I43" i="16"/>
  <c r="G43" i="16"/>
  <c r="E43" i="16"/>
  <c r="C43" i="16"/>
  <c r="A43" i="16"/>
  <c r="L41" i="16"/>
  <c r="J41" i="16"/>
  <c r="H41" i="16"/>
  <c r="D41" i="16"/>
  <c r="B41" i="16"/>
  <c r="M41" i="16"/>
  <c r="K41" i="16"/>
  <c r="I41" i="16"/>
  <c r="G41" i="16"/>
  <c r="E41" i="16"/>
  <c r="C41" i="16"/>
  <c r="A41" i="16"/>
  <c r="L39" i="16"/>
  <c r="J39" i="16"/>
  <c r="H39" i="16"/>
  <c r="D39" i="16"/>
  <c r="B39" i="16"/>
  <c r="M39" i="16"/>
  <c r="K39" i="16"/>
  <c r="I39" i="16"/>
  <c r="G39" i="16"/>
  <c r="E39" i="16"/>
  <c r="C39" i="16"/>
  <c r="A39" i="16"/>
  <c r="L37" i="16"/>
  <c r="J37" i="16"/>
  <c r="H37" i="16"/>
  <c r="D37" i="16"/>
  <c r="B37" i="16"/>
  <c r="M37" i="16"/>
  <c r="K37" i="16"/>
  <c r="I37" i="16"/>
  <c r="G37" i="16"/>
  <c r="E37" i="16"/>
  <c r="C37" i="16"/>
  <c r="A37" i="16"/>
  <c r="L35" i="16"/>
  <c r="J35" i="16"/>
  <c r="H35" i="16"/>
  <c r="D35" i="16"/>
  <c r="B35" i="16"/>
  <c r="M35" i="16"/>
  <c r="K35" i="16"/>
  <c r="I35" i="16"/>
  <c r="G35" i="16"/>
  <c r="E35" i="16"/>
  <c r="C35" i="16"/>
  <c r="A35" i="16"/>
  <c r="L33" i="16"/>
  <c r="J33" i="16"/>
  <c r="H33" i="16"/>
  <c r="D33" i="16"/>
  <c r="B33" i="16"/>
  <c r="M33" i="16"/>
  <c r="K33" i="16"/>
  <c r="I33" i="16"/>
  <c r="G33" i="16"/>
  <c r="E33" i="16"/>
  <c r="C33" i="16"/>
  <c r="A33" i="16"/>
  <c r="L31" i="16"/>
  <c r="J31" i="16"/>
  <c r="D31" i="16"/>
  <c r="B31" i="16"/>
  <c r="M31" i="16"/>
  <c r="K31" i="16"/>
  <c r="I31" i="16"/>
  <c r="G31" i="16"/>
  <c r="E31" i="16"/>
  <c r="C31" i="16"/>
  <c r="A31" i="16"/>
  <c r="L29" i="16"/>
  <c r="J29" i="16"/>
  <c r="D29" i="16"/>
  <c r="B29" i="16"/>
  <c r="M29" i="16"/>
  <c r="K29" i="16"/>
  <c r="I29" i="16"/>
  <c r="G29" i="16"/>
  <c r="E29" i="16"/>
  <c r="C29" i="16"/>
  <c r="A29" i="16"/>
  <c r="L27" i="16"/>
  <c r="J27" i="16"/>
  <c r="D27" i="16"/>
  <c r="B27" i="16"/>
  <c r="M27" i="16"/>
  <c r="K27" i="16"/>
  <c r="I27" i="16"/>
  <c r="G27" i="16"/>
  <c r="E27" i="16"/>
  <c r="A27" i="16"/>
  <c r="L26" i="16"/>
  <c r="A9" i="11"/>
  <c r="A2" i="15"/>
  <c r="A4" i="15"/>
  <c r="A6" i="15"/>
  <c r="A8" i="15"/>
  <c r="A10" i="15"/>
  <c r="A12" i="15"/>
  <c r="A14" i="15"/>
  <c r="A16" i="15"/>
  <c r="A18" i="15"/>
  <c r="A20" i="15"/>
  <c r="A22" i="15"/>
  <c r="A24" i="15"/>
  <c r="A2" i="14"/>
  <c r="A50" i="16" s="1"/>
  <c r="A4" i="14"/>
  <c r="A6" i="14"/>
  <c r="A8" i="14"/>
  <c r="A10" i="14"/>
  <c r="A12" i="14"/>
  <c r="A14" i="14"/>
  <c r="A18" i="14"/>
  <c r="A22" i="14"/>
  <c r="A3" i="15"/>
  <c r="A5" i="15"/>
  <c r="A7" i="15"/>
  <c r="A9" i="15"/>
  <c r="A11" i="15"/>
  <c r="A13" i="15"/>
  <c r="A15" i="15"/>
  <c r="A17" i="15"/>
  <c r="A19" i="15"/>
  <c r="A21" i="15"/>
  <c r="A23" i="15"/>
  <c r="A25" i="15"/>
  <c r="A3" i="14"/>
  <c r="A5" i="14"/>
  <c r="A7" i="14"/>
  <c r="A9" i="14"/>
  <c r="A11" i="14"/>
  <c r="A13" i="14"/>
  <c r="A15" i="14"/>
  <c r="A17" i="14"/>
  <c r="A19" i="14"/>
  <c r="A21" i="14"/>
  <c r="A23" i="14"/>
  <c r="A25" i="14"/>
  <c r="A16" i="14"/>
  <c r="A20" i="14"/>
  <c r="A24" i="14"/>
  <c r="A2" i="11"/>
  <c r="A2" i="16" s="1"/>
  <c r="A24" i="13"/>
  <c r="A22" i="13"/>
  <c r="A20" i="13"/>
  <c r="A18" i="13"/>
  <c r="A16" i="13"/>
  <c r="A14" i="13"/>
  <c r="A12" i="13"/>
  <c r="A10" i="13"/>
  <c r="A8" i="13"/>
  <c r="A6" i="13"/>
  <c r="A4" i="13"/>
  <c r="A2" i="13"/>
  <c r="L48" i="16"/>
  <c r="J48" i="16"/>
  <c r="H48" i="16"/>
  <c r="D48" i="16"/>
  <c r="B48" i="16"/>
  <c r="M48" i="16"/>
  <c r="K48" i="16"/>
  <c r="I48" i="16"/>
  <c r="G48" i="16"/>
  <c r="E48" i="16"/>
  <c r="C48" i="16"/>
  <c r="A48" i="16"/>
  <c r="M46" i="16"/>
  <c r="K46" i="16"/>
  <c r="I46" i="16"/>
  <c r="G46" i="16"/>
  <c r="E46" i="16"/>
  <c r="C46" i="16"/>
  <c r="A46" i="16"/>
  <c r="L46" i="16"/>
  <c r="J46" i="16"/>
  <c r="H46" i="16"/>
  <c r="D46" i="16"/>
  <c r="B46" i="16"/>
  <c r="M44" i="16"/>
  <c r="K44" i="16"/>
  <c r="I44" i="16"/>
  <c r="G44" i="16"/>
  <c r="E44" i="16"/>
  <c r="C44" i="16"/>
  <c r="A44" i="16"/>
  <c r="L44" i="16"/>
  <c r="J44" i="16"/>
  <c r="H44" i="16"/>
  <c r="D44" i="16"/>
  <c r="B44" i="16"/>
  <c r="M42" i="16"/>
  <c r="K42" i="16"/>
  <c r="I42" i="16"/>
  <c r="G42" i="16"/>
  <c r="E42" i="16"/>
  <c r="C42" i="16"/>
  <c r="A42" i="16"/>
  <c r="L42" i="16"/>
  <c r="J42" i="16"/>
  <c r="H42" i="16"/>
  <c r="D42" i="16"/>
  <c r="B42" i="16"/>
  <c r="M40" i="16"/>
  <c r="K40" i="16"/>
  <c r="I40" i="16"/>
  <c r="G40" i="16"/>
  <c r="E40" i="16"/>
  <c r="C40" i="16"/>
  <c r="A40" i="16"/>
  <c r="L40" i="16"/>
  <c r="J40" i="16"/>
  <c r="H40" i="16"/>
  <c r="D40" i="16"/>
  <c r="B40" i="16"/>
  <c r="M38" i="16"/>
  <c r="K38" i="16"/>
  <c r="I38" i="16"/>
  <c r="G38" i="16"/>
  <c r="E38" i="16"/>
  <c r="C38" i="16"/>
  <c r="A38" i="16"/>
  <c r="L38" i="16"/>
  <c r="J38" i="16"/>
  <c r="H38" i="16"/>
  <c r="D38" i="16"/>
  <c r="B38" i="16"/>
  <c r="M36" i="16"/>
  <c r="K36" i="16"/>
  <c r="I36" i="16"/>
  <c r="G36" i="16"/>
  <c r="E36" i="16"/>
  <c r="C36" i="16"/>
  <c r="A36" i="16"/>
  <c r="L36" i="16"/>
  <c r="J36" i="16"/>
  <c r="H36" i="16"/>
  <c r="D36" i="16"/>
  <c r="B36" i="16"/>
  <c r="M34" i="16"/>
  <c r="K34" i="16"/>
  <c r="I34" i="16"/>
  <c r="G34" i="16"/>
  <c r="E34" i="16"/>
  <c r="C34" i="16"/>
  <c r="A34" i="16"/>
  <c r="L34" i="16"/>
  <c r="J34" i="16"/>
  <c r="H34" i="16"/>
  <c r="D34" i="16"/>
  <c r="B34" i="16"/>
  <c r="M32" i="16"/>
  <c r="K32" i="16"/>
  <c r="I32" i="16"/>
  <c r="G32" i="16"/>
  <c r="E32" i="16"/>
  <c r="C32" i="16"/>
  <c r="A32" i="16"/>
  <c r="L32" i="16"/>
  <c r="J32" i="16"/>
  <c r="H32" i="16"/>
  <c r="D32" i="16"/>
  <c r="B32" i="16"/>
  <c r="M30" i="16"/>
  <c r="K30" i="16"/>
  <c r="I30" i="16"/>
  <c r="G30" i="16"/>
  <c r="E30" i="16"/>
  <c r="C30" i="16"/>
  <c r="A30" i="16"/>
  <c r="L30" i="16"/>
  <c r="J30" i="16"/>
  <c r="D30" i="16"/>
  <c r="B30" i="16"/>
  <c r="M28" i="16"/>
  <c r="K28" i="16"/>
  <c r="I28" i="16"/>
  <c r="G28" i="16"/>
  <c r="E28" i="16"/>
  <c r="C28" i="16"/>
  <c r="A28" i="16"/>
  <c r="L28" i="16"/>
  <c r="J28" i="16"/>
  <c r="D28" i="16"/>
  <c r="B28" i="16"/>
  <c r="M26" i="16"/>
  <c r="J26" i="16"/>
  <c r="D26" i="16"/>
  <c r="B26" i="16"/>
  <c r="K26" i="16"/>
  <c r="I26" i="16"/>
  <c r="G26" i="16"/>
  <c r="E26" i="16"/>
  <c r="C26" i="16"/>
  <c r="A26" i="16"/>
  <c r="A8" i="11"/>
  <c r="A17" i="11"/>
  <c r="A24" i="11"/>
  <c r="A16" i="11"/>
  <c r="A23" i="11"/>
  <c r="A15" i="11"/>
  <c r="A7" i="11"/>
  <c r="A22" i="11"/>
  <c r="A14" i="11"/>
  <c r="A6" i="11"/>
  <c r="A21" i="11"/>
  <c r="A13" i="11"/>
  <c r="A5" i="11"/>
  <c r="A20" i="11"/>
  <c r="A12" i="11"/>
  <c r="A4" i="11"/>
  <c r="A25" i="11"/>
  <c r="C4" i="10" l="1"/>
  <c r="B19" i="9" l="1"/>
  <c r="D4" i="10" s="1"/>
  <c r="J104" i="10"/>
  <c r="H104" i="10"/>
  <c r="F104" i="10"/>
  <c r="J103" i="10"/>
  <c r="H103" i="10"/>
  <c r="F103" i="10"/>
  <c r="J102" i="10"/>
  <c r="H102" i="10"/>
  <c r="F102" i="10"/>
  <c r="J101" i="10"/>
  <c r="H101" i="10"/>
  <c r="F101" i="10"/>
  <c r="J100" i="10"/>
  <c r="H100" i="10"/>
  <c r="F100" i="10"/>
  <c r="J99" i="10"/>
  <c r="H99" i="10"/>
  <c r="F99" i="10"/>
  <c r="J98" i="10"/>
  <c r="H98" i="10"/>
  <c r="F98" i="10"/>
  <c r="J97" i="10"/>
  <c r="H97" i="10"/>
  <c r="F97" i="10"/>
  <c r="J96" i="10"/>
  <c r="H96" i="10"/>
  <c r="F96" i="10"/>
  <c r="J95" i="10"/>
  <c r="H95" i="10"/>
  <c r="F95" i="10"/>
  <c r="J94" i="10"/>
  <c r="H94" i="10"/>
  <c r="F94" i="10"/>
  <c r="J93" i="10"/>
  <c r="H93" i="10"/>
  <c r="F93" i="10"/>
  <c r="J92" i="10"/>
  <c r="H92" i="10"/>
  <c r="F92" i="10"/>
  <c r="J91" i="10"/>
  <c r="H91" i="10"/>
  <c r="F91" i="10"/>
  <c r="J90" i="10"/>
  <c r="H90" i="10"/>
  <c r="F90" i="10"/>
  <c r="J89" i="10"/>
  <c r="H89" i="10"/>
  <c r="F89" i="10"/>
  <c r="J88" i="10"/>
  <c r="H88" i="10"/>
  <c r="F88" i="10"/>
  <c r="J87" i="10"/>
  <c r="H87" i="10"/>
  <c r="F87" i="10"/>
  <c r="J86" i="10"/>
  <c r="H86" i="10"/>
  <c r="F86" i="10"/>
  <c r="J85" i="10"/>
  <c r="H85" i="10"/>
  <c r="F85" i="10"/>
  <c r="J84" i="10"/>
  <c r="H84" i="10"/>
  <c r="F84" i="10"/>
  <c r="J83" i="10"/>
  <c r="H83" i="10"/>
  <c r="F83" i="10"/>
  <c r="J82" i="10"/>
  <c r="H82" i="10"/>
  <c r="F82" i="10"/>
  <c r="J81" i="10"/>
  <c r="H81" i="10"/>
  <c r="F81" i="10"/>
  <c r="J80" i="10"/>
  <c r="H80" i="10"/>
  <c r="F80" i="10"/>
  <c r="J79" i="10"/>
  <c r="H79" i="10"/>
  <c r="F79" i="10"/>
  <c r="J78" i="10"/>
  <c r="H78" i="10"/>
  <c r="F78" i="10"/>
  <c r="J77" i="10"/>
  <c r="H77" i="10"/>
  <c r="F77" i="10"/>
  <c r="J76" i="10"/>
  <c r="H76" i="10"/>
  <c r="F76" i="10"/>
  <c r="J75" i="10"/>
  <c r="H75" i="10"/>
  <c r="F75" i="10"/>
  <c r="J74" i="10"/>
  <c r="H74" i="10"/>
  <c r="F74" i="10"/>
  <c r="J73" i="10"/>
  <c r="H73" i="10"/>
  <c r="F73" i="10"/>
  <c r="J72" i="10"/>
  <c r="H72" i="10"/>
  <c r="F72" i="10"/>
  <c r="J71" i="10"/>
  <c r="H71" i="10"/>
  <c r="F71" i="10"/>
  <c r="J70" i="10"/>
  <c r="H70" i="10"/>
  <c r="F70" i="10"/>
  <c r="J69" i="10"/>
  <c r="H69" i="10"/>
  <c r="F69" i="10"/>
  <c r="J68" i="10"/>
  <c r="H68" i="10"/>
  <c r="F68" i="10"/>
  <c r="J67" i="10"/>
  <c r="H67" i="10"/>
  <c r="F67" i="10"/>
  <c r="J66" i="10"/>
  <c r="H66" i="10"/>
  <c r="F66" i="10"/>
  <c r="J65" i="10"/>
  <c r="H65" i="10"/>
  <c r="F65" i="10"/>
  <c r="J64" i="10"/>
  <c r="H64" i="10"/>
  <c r="F64" i="10"/>
  <c r="J63" i="10"/>
  <c r="H63" i="10"/>
  <c r="F63" i="10"/>
  <c r="J62" i="10"/>
  <c r="H62" i="10"/>
  <c r="F62" i="10"/>
  <c r="J61" i="10"/>
  <c r="H61" i="10"/>
  <c r="F61" i="10"/>
  <c r="J60" i="10"/>
  <c r="H60" i="10"/>
  <c r="F60" i="10"/>
  <c r="J59" i="10"/>
  <c r="H59" i="10"/>
  <c r="F59" i="10"/>
  <c r="J58" i="10"/>
  <c r="H58" i="10"/>
  <c r="F58" i="10"/>
  <c r="J57" i="10"/>
  <c r="H57" i="10"/>
  <c r="F57" i="10"/>
  <c r="J56" i="10"/>
  <c r="H56" i="10"/>
  <c r="F56" i="10"/>
  <c r="J55" i="10"/>
  <c r="H55" i="10"/>
  <c r="F55" i="10"/>
  <c r="J54" i="10"/>
  <c r="H54" i="10"/>
  <c r="F54" i="10"/>
  <c r="J53" i="10"/>
  <c r="H53" i="10"/>
  <c r="F53" i="10"/>
  <c r="J52" i="10"/>
  <c r="H52" i="10"/>
  <c r="F52" i="10"/>
  <c r="J51" i="10"/>
  <c r="H51" i="10"/>
  <c r="F51" i="10"/>
  <c r="J50" i="10"/>
  <c r="H50" i="10"/>
  <c r="F50" i="10"/>
  <c r="J49" i="10"/>
  <c r="H49" i="10"/>
  <c r="F49" i="10"/>
  <c r="J48" i="10"/>
  <c r="H48" i="10"/>
  <c r="F48" i="10"/>
  <c r="J47" i="10"/>
  <c r="H47" i="10"/>
  <c r="F47" i="10"/>
  <c r="J46" i="10"/>
  <c r="H46" i="10"/>
  <c r="F46" i="10"/>
  <c r="J45" i="10"/>
  <c r="H45" i="10"/>
  <c r="F45" i="10"/>
  <c r="J44" i="10"/>
  <c r="H44" i="10"/>
  <c r="F44" i="10"/>
  <c r="J43" i="10"/>
  <c r="H43" i="10"/>
  <c r="F43" i="10"/>
  <c r="J42" i="10"/>
  <c r="H42" i="10"/>
  <c r="F42" i="10"/>
  <c r="J41" i="10"/>
  <c r="H41" i="10"/>
  <c r="F41" i="10"/>
  <c r="J40" i="10"/>
  <c r="H40" i="10"/>
  <c r="F40" i="10"/>
  <c r="J39" i="10"/>
  <c r="H39" i="10"/>
  <c r="F39" i="10"/>
  <c r="J38" i="10"/>
  <c r="H38" i="10"/>
  <c r="F38" i="10"/>
  <c r="J37" i="10"/>
  <c r="H37" i="10"/>
  <c r="F37" i="10"/>
  <c r="J36" i="10"/>
  <c r="H36" i="10"/>
  <c r="F36" i="10"/>
  <c r="J35" i="10"/>
  <c r="H35" i="10"/>
  <c r="F35" i="10"/>
  <c r="J34" i="10"/>
  <c r="H34" i="10"/>
  <c r="F34" i="10"/>
  <c r="J33" i="10"/>
  <c r="H33" i="10"/>
  <c r="F33" i="10"/>
  <c r="J32" i="10"/>
  <c r="H32" i="10"/>
  <c r="F32" i="10"/>
  <c r="J31" i="10"/>
  <c r="H31" i="10"/>
  <c r="F31" i="10"/>
  <c r="J30" i="10"/>
  <c r="H30" i="10"/>
  <c r="F30" i="10"/>
  <c r="J29" i="10"/>
  <c r="H29" i="10"/>
  <c r="F29" i="10"/>
  <c r="J28" i="10"/>
  <c r="H28" i="10"/>
  <c r="F28" i="10"/>
  <c r="H25" i="14" s="1"/>
  <c r="J27" i="10"/>
  <c r="H27" i="10"/>
  <c r="F27" i="10"/>
  <c r="J26" i="10"/>
  <c r="H26" i="10"/>
  <c r="F26" i="10"/>
  <c r="J25" i="10"/>
  <c r="H25" i="10"/>
  <c r="F25" i="10"/>
  <c r="J24" i="10"/>
  <c r="H24" i="10"/>
  <c r="F24" i="10"/>
  <c r="H21" i="14" s="1"/>
  <c r="J23" i="10"/>
  <c r="H23" i="10"/>
  <c r="F23" i="10"/>
  <c r="J22" i="10"/>
  <c r="H22" i="10"/>
  <c r="F22" i="10"/>
  <c r="J21" i="10"/>
  <c r="H21" i="10"/>
  <c r="F21" i="10"/>
  <c r="J20" i="10"/>
  <c r="H20" i="10"/>
  <c r="F20" i="10"/>
  <c r="H17" i="14" s="1"/>
  <c r="J19" i="10"/>
  <c r="H19" i="10"/>
  <c r="F19" i="10"/>
  <c r="J18" i="10"/>
  <c r="H18" i="10"/>
  <c r="F18" i="10"/>
  <c r="J17" i="10"/>
  <c r="H17" i="10"/>
  <c r="F17" i="10"/>
  <c r="J16" i="10"/>
  <c r="H16" i="10"/>
  <c r="F16" i="10"/>
  <c r="H13" i="14" s="1"/>
  <c r="J15" i="10"/>
  <c r="H15" i="10"/>
  <c r="F15" i="10"/>
  <c r="J14" i="10"/>
  <c r="H14" i="10"/>
  <c r="F14" i="10"/>
  <c r="J13" i="10"/>
  <c r="H13" i="10"/>
  <c r="F13" i="10"/>
  <c r="J12" i="10"/>
  <c r="H12" i="10"/>
  <c r="F12" i="10"/>
  <c r="H9" i="14" s="1"/>
  <c r="J11" i="10"/>
  <c r="H11" i="10"/>
  <c r="F11" i="10"/>
  <c r="J10" i="10"/>
  <c r="H10" i="10"/>
  <c r="F10" i="10"/>
  <c r="J9" i="10"/>
  <c r="H9" i="10"/>
  <c r="F9" i="10"/>
  <c r="J8" i="10"/>
  <c r="H8" i="10"/>
  <c r="F8" i="10"/>
  <c r="J7" i="10"/>
  <c r="H7" i="10"/>
  <c r="F7" i="10"/>
  <c r="J6" i="10"/>
  <c r="H6" i="10"/>
  <c r="F6" i="10"/>
  <c r="J5" i="10"/>
  <c r="H5" i="10"/>
  <c r="F5" i="10"/>
  <c r="H5" i="14" l="1"/>
  <c r="H53" i="16" s="1"/>
  <c r="H6" i="14"/>
  <c r="H54" i="16" s="1"/>
  <c r="H14" i="14"/>
  <c r="H22" i="14"/>
  <c r="L22" i="14" s="1"/>
  <c r="L14" i="14"/>
  <c r="K14" i="14"/>
  <c r="L17" i="14"/>
  <c r="K17" i="14"/>
  <c r="L25" i="14"/>
  <c r="K25" i="14"/>
  <c r="H12" i="14"/>
  <c r="H20" i="14"/>
  <c r="L9" i="14"/>
  <c r="K9" i="14"/>
  <c r="H4" i="14"/>
  <c r="H52" i="16" s="1"/>
  <c r="H7" i="14"/>
  <c r="H55" i="16" s="1"/>
  <c r="H15" i="14"/>
  <c r="H23" i="14"/>
  <c r="H10" i="14"/>
  <c r="H18" i="14"/>
  <c r="L13" i="14"/>
  <c r="K13" i="14"/>
  <c r="L21" i="14"/>
  <c r="K21" i="14"/>
  <c r="H8" i="14"/>
  <c r="H56" i="16" s="1"/>
  <c r="H16" i="14"/>
  <c r="H24" i="14"/>
  <c r="L5" i="14"/>
  <c r="L53" i="16" s="1"/>
  <c r="K5" i="14"/>
  <c r="K53" i="16" s="1"/>
  <c r="H3" i="14"/>
  <c r="H51" i="16" s="1"/>
  <c r="H11" i="14"/>
  <c r="H19" i="14"/>
  <c r="H2" i="14"/>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H7" i="13" s="1"/>
  <c r="H31" i="16" s="1"/>
  <c r="G9" i="6"/>
  <c r="H6" i="13" s="1"/>
  <c r="H30" i="16" s="1"/>
  <c r="G8" i="6"/>
  <c r="H5" i="13" s="1"/>
  <c r="H29" i="16" s="1"/>
  <c r="G7" i="6"/>
  <c r="H4" i="13" s="1"/>
  <c r="H28" i="16" s="1"/>
  <c r="G6" i="6"/>
  <c r="H3" i="13" s="1"/>
  <c r="H27" i="16" s="1"/>
  <c r="G5" i="6"/>
  <c r="H2" i="13" s="1"/>
  <c r="H26" i="16" s="1"/>
  <c r="G4" i="6"/>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1" i="7"/>
  <c r="J10" i="7"/>
  <c r="J9" i="7"/>
  <c r="J8" i="7"/>
  <c r="J7" i="7"/>
  <c r="J6" i="7"/>
  <c r="J5" i="7"/>
  <c r="L2" i="16" s="1"/>
  <c r="K22" i="14" l="1"/>
  <c r="K6" i="14"/>
  <c r="K54" i="16" s="1"/>
  <c r="L6" i="14"/>
  <c r="L54" i="16" s="1"/>
  <c r="L2" i="14"/>
  <c r="L50" i="16" s="1"/>
  <c r="H50" i="16"/>
  <c r="L23" i="14"/>
  <c r="K23" i="14"/>
  <c r="L20" i="14"/>
  <c r="K20" i="14"/>
  <c r="L11" i="14"/>
  <c r="K11" i="14"/>
  <c r="L15" i="14"/>
  <c r="K15" i="14"/>
  <c r="K12" i="14"/>
  <c r="L12" i="14"/>
  <c r="L19" i="14"/>
  <c r="K19" i="14"/>
  <c r="L3" i="14"/>
  <c r="L51" i="16" s="1"/>
  <c r="K3" i="14"/>
  <c r="K51" i="16" s="1"/>
  <c r="L7" i="14"/>
  <c r="L55" i="16" s="1"/>
  <c r="K7" i="14"/>
  <c r="K55" i="16" s="1"/>
  <c r="L4" i="14"/>
  <c r="L52" i="16" s="1"/>
  <c r="K4" i="14"/>
  <c r="K52" i="16" s="1"/>
  <c r="L18" i="14"/>
  <c r="K18" i="14"/>
  <c r="L24" i="14"/>
  <c r="K24" i="14"/>
  <c r="L10" i="14"/>
  <c r="K10" i="14"/>
  <c r="K16" i="14"/>
  <c r="L16" i="14"/>
  <c r="L8" i="14"/>
  <c r="L56" i="16" s="1"/>
  <c r="K8" i="14"/>
  <c r="K56" i="16" s="1"/>
  <c r="K2" i="14"/>
  <c r="K50" i="16" s="1"/>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H7" i="11" s="1"/>
  <c r="H7" i="16" s="1"/>
  <c r="Q9" i="7"/>
  <c r="H6" i="11" s="1"/>
  <c r="H6" i="16" s="1"/>
  <c r="Q8" i="7"/>
  <c r="H5" i="11" s="1"/>
  <c r="H5" i="16" s="1"/>
  <c r="Q7" i="7"/>
  <c r="H4" i="11" s="1"/>
  <c r="H4" i="16" s="1"/>
  <c r="Q6" i="7"/>
  <c r="H3" i="11" s="1"/>
  <c r="H3" i="16" s="1"/>
  <c r="Q5" i="7"/>
  <c r="H2" i="11" s="1"/>
  <c r="H2" i="16" s="1"/>
  <c r="B104" i="7" l="1"/>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D10" i="7" s="1"/>
  <c r="E7" i="11" s="1"/>
  <c r="E7" i="16" s="1"/>
  <c r="B9" i="7"/>
  <c r="D9" i="7" s="1"/>
  <c r="E6" i="11" s="1"/>
  <c r="E6" i="16" s="1"/>
  <c r="B8" i="7"/>
  <c r="B7" i="7"/>
  <c r="D7" i="7" s="1"/>
  <c r="E4" i="11" s="1"/>
  <c r="E4" i="16" s="1"/>
  <c r="B6" i="7"/>
  <c r="D6" i="7" s="1"/>
  <c r="E3" i="11" s="1"/>
  <c r="E3" i="16" s="1"/>
  <c r="B5" i="7"/>
  <c r="D5" i="7" s="1"/>
  <c r="E2" i="11" s="1"/>
  <c r="E2" i="16" s="1"/>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E25" i="11" s="1"/>
  <c r="D27" i="7"/>
  <c r="E24" i="11" s="1"/>
  <c r="D26" i="7"/>
  <c r="E23" i="11" s="1"/>
  <c r="D25" i="7"/>
  <c r="E22" i="11" s="1"/>
  <c r="D24" i="7"/>
  <c r="E21" i="11" s="1"/>
  <c r="D23" i="7"/>
  <c r="E20" i="11" s="1"/>
  <c r="D22" i="7"/>
  <c r="E19" i="11" s="1"/>
  <c r="D21" i="7"/>
  <c r="E18" i="11" s="1"/>
  <c r="D20" i="7"/>
  <c r="E17" i="11" s="1"/>
  <c r="D19" i="7"/>
  <c r="E16" i="11" s="1"/>
  <c r="D18" i="7"/>
  <c r="E15" i="11" s="1"/>
  <c r="D17" i="7"/>
  <c r="E14" i="11" s="1"/>
  <c r="D16" i="7"/>
  <c r="E13" i="11" s="1"/>
  <c r="D15" i="7"/>
  <c r="E12" i="11" s="1"/>
  <c r="D14" i="7"/>
  <c r="E11" i="11" s="1"/>
  <c r="D13" i="7"/>
  <c r="E10" i="11" s="1"/>
  <c r="D12" i="7"/>
  <c r="E9" i="11" s="1"/>
  <c r="D11" i="7"/>
  <c r="E8" i="11" s="1"/>
  <c r="D8" i="7"/>
  <c r="E5" i="11" s="1"/>
  <c r="E5" i="16" s="1"/>
  <c r="F4" i="1" l="1"/>
  <c r="E2" i="15" s="1"/>
  <c r="E74" i="16" s="1"/>
  <c r="F103" i="1" l="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E25" i="15" s="1"/>
  <c r="F26" i="1"/>
  <c r="E24" i="15" s="1"/>
  <c r="F25" i="1"/>
  <c r="E23" i="15" s="1"/>
  <c r="F24" i="1"/>
  <c r="E22" i="15" s="1"/>
  <c r="F23" i="1"/>
  <c r="E21" i="15" s="1"/>
  <c r="F22" i="1"/>
  <c r="E20" i="15" s="1"/>
  <c r="F21" i="1"/>
  <c r="E19" i="15" s="1"/>
  <c r="F20" i="1"/>
  <c r="E18" i="15" s="1"/>
  <c r="F19" i="1"/>
  <c r="E17" i="15" s="1"/>
  <c r="F18" i="1"/>
  <c r="E16" i="15" s="1"/>
  <c r="F17" i="1"/>
  <c r="E15" i="15" s="1"/>
  <c r="F16" i="1"/>
  <c r="E14" i="15" s="1"/>
  <c r="F15" i="1"/>
  <c r="E13" i="15" s="1"/>
  <c r="F14" i="1"/>
  <c r="E12" i="15" s="1"/>
  <c r="F13" i="1"/>
  <c r="E11" i="15" s="1"/>
  <c r="F12" i="1"/>
  <c r="E10" i="15" s="1"/>
  <c r="F11" i="1"/>
  <c r="E9" i="15" s="1"/>
  <c r="F10" i="1"/>
  <c r="E8" i="15" s="1"/>
  <c r="F9" i="1"/>
  <c r="E7" i="15" s="1"/>
  <c r="E79" i="16" s="1"/>
  <c r="F8" i="1"/>
  <c r="E6" i="15" s="1"/>
  <c r="E78" i="16" s="1"/>
  <c r="F7" i="1"/>
  <c r="E5" i="15" s="1"/>
  <c r="E77" i="16" s="1"/>
  <c r="F6" i="1"/>
  <c r="E4" i="15" s="1"/>
  <c r="E76" i="16" s="1"/>
  <c r="F5" i="1"/>
  <c r="E3" i="15" s="1"/>
  <c r="E75" i="16" s="1"/>
</calcChain>
</file>

<file path=xl/sharedStrings.xml><?xml version="1.0" encoding="utf-8"?>
<sst xmlns="http://schemas.openxmlformats.org/spreadsheetml/2006/main" count="320" uniqueCount="232">
  <si>
    <t>Basis for Emission Reduction Estimate</t>
  </si>
  <si>
    <t>Activity Name</t>
  </si>
  <si>
    <t>Sunset</t>
  </si>
  <si>
    <t>Convert to instrument air systems</t>
  </si>
  <si>
    <t>Convert natural gas-fired generator to solar power</t>
  </si>
  <si>
    <t>Convert natural gas-driven chemical pumps</t>
  </si>
  <si>
    <t>DI&amp;M: survey and repair leaks</t>
  </si>
  <si>
    <t>Eliminate unnecessary equipment and/or systems</t>
  </si>
  <si>
    <t>Identify and Replace High-Bleed Pneumatic Devices</t>
  </si>
  <si>
    <t>Improve system design/operation</t>
  </si>
  <si>
    <t>Inject blowdown gas into low pressure mains or fuel gas system</t>
  </si>
  <si>
    <t>Install electric motor starters</t>
  </si>
  <si>
    <t>Install flares</t>
  </si>
  <si>
    <t>Redesign blowdown/alter ESD practices</t>
  </si>
  <si>
    <t>Reduce gas venting with fewer compressor startups and improved ignition</t>
  </si>
  <si>
    <t>Reduce/downgrade system pressure</t>
  </si>
  <si>
    <t>Reduced emissions through third-party damage prevention</t>
  </si>
  <si>
    <t>Replace compressor rod packing systems</t>
  </si>
  <si>
    <t>Test and repair pressure safety valves</t>
  </si>
  <si>
    <t>Use add-on controls to reduce emissions from pneumatics</t>
  </si>
  <si>
    <t>Use hot taps for in-service pipeline connections</t>
  </si>
  <si>
    <t>Use pipeline pump-down techniques to lower gas line pressure</t>
  </si>
  <si>
    <t>Years</t>
  </si>
  <si>
    <t>Gas Value</t>
  </si>
  <si>
    <t>Yes</t>
  </si>
  <si>
    <t>No</t>
  </si>
  <si>
    <t>N/A</t>
  </si>
  <si>
    <t>AutoCalcSunset</t>
  </si>
  <si>
    <t>Automatically calculate sunsets?</t>
  </si>
  <si>
    <t>Total Methane Emission Reduction 
(Mcf/yr)</t>
  </si>
  <si>
    <t>Start Year</t>
  </si>
  <si>
    <t>End Year</t>
  </si>
  <si>
    <t>Automate compressor systems operations to reduce venting</t>
  </si>
  <si>
    <t>Close valves during repair to minimize blowdown</t>
  </si>
  <si>
    <t>Convert pneumatic devices to mechanical controls</t>
  </si>
  <si>
    <t>Design isolation valves to minimize gas blowdown volumes</t>
  </si>
  <si>
    <t>DI&amp;M at compressor stations</t>
  </si>
  <si>
    <t>DI&amp;M at remote sites</t>
  </si>
  <si>
    <t>DI&amp;M: aerial leak detection using laser and/or infrared technology</t>
  </si>
  <si>
    <t>DI&amp;M: inspect/repair compressor station blowdown valves</t>
  </si>
  <si>
    <t>DI&amp;M: leak detection using IR camera/optical imaging</t>
  </si>
  <si>
    <t>DI&amp;M: leak detection using ultrasound</t>
  </si>
  <si>
    <t>Inspect/repair valves during pipeline replacement</t>
  </si>
  <si>
    <t>Install automated air/fuel ratio controls</t>
  </si>
  <si>
    <t>Install condensers on glycol dehydrators</t>
  </si>
  <si>
    <t>Install electric compressors</t>
  </si>
  <si>
    <t>Install electric motors</t>
  </si>
  <si>
    <t>Install flash gas compressors</t>
  </si>
  <si>
    <t>Install flash tank separators/controls on Tran. sector glycol dehydrators</t>
  </si>
  <si>
    <t>Install lean burn compressor</t>
  </si>
  <si>
    <t>Install no bleed controllers</t>
  </si>
  <si>
    <t>Install vapor recovery units on pipeline liquid/condensate tanks</t>
  </si>
  <si>
    <t>Lower compressor purge pressure for shutdown</t>
  </si>
  <si>
    <t>Move in fire gates at compressors</t>
  </si>
  <si>
    <t>Pipeline replacement and repair</t>
  </si>
  <si>
    <t>Recover gas from pipeline pigging operations</t>
  </si>
  <si>
    <t>Reduce emissions when taking compressors offline</t>
  </si>
  <si>
    <t>Reduce glycol circulation rates in dehydrators</t>
  </si>
  <si>
    <t>Reduce meter run blowdowns</t>
  </si>
  <si>
    <t>Replace aged heaters with new efficient gas fired heaters</t>
  </si>
  <si>
    <t>Replace compressor cylinder unloaders</t>
  </si>
  <si>
    <t>Replace gas starters with air or nitrogen</t>
  </si>
  <si>
    <t>Replace wet compressor seals with dry seals</t>
  </si>
  <si>
    <t>Require improvements in quality of gas received</t>
  </si>
  <si>
    <t>Reroute dehydrators/tank vents to flare or station suction</t>
  </si>
  <si>
    <t>Reroute glycol skimmer gas</t>
  </si>
  <si>
    <t>Switch from underbalanced to overbalanced drilling in gas storage field</t>
  </si>
  <si>
    <t>Use composite wrap repair</t>
  </si>
  <si>
    <t>Use of Turbines at Compressor Stations</t>
  </si>
  <si>
    <t>Use of YALE closures for ESD testing</t>
  </si>
  <si>
    <t>Calculate Using Default</t>
  </si>
  <si>
    <t>Calculate Using Standard Calculation</t>
  </si>
  <si>
    <t>Other Calculation</t>
  </si>
  <si>
    <t>Year</t>
  </si>
  <si>
    <t>Total Number of Surveys Conducted</t>
  </si>
  <si>
    <t>Total Number of Leaks Found</t>
  </si>
  <si>
    <t>Total Number of Leaks Repaired</t>
  </si>
  <si>
    <t>Total Number of Facilities at Which Leaks Repaired</t>
  </si>
  <si>
    <t>Total Methane Emission Reduction Based on Actual Field Measurement or Other Assumptions
(Mcf/yr)</t>
  </si>
  <si>
    <t>Number of Turbines Installed</t>
  </si>
  <si>
    <t>Horsepower of Turbine Engines Installed (average)</t>
  </si>
  <si>
    <t>Hours Turbine Engines were Used (average)</t>
  </si>
  <si>
    <t>Number of Reciprocated Engines Retired</t>
  </si>
  <si>
    <t>Emisison Rate of Reciprocated Engines Retired (Mcf CH4/MMcf of fuel used)</t>
  </si>
  <si>
    <t>Fuel Consumption of Reciprocated Engines Retired (MMcf/hr)</t>
  </si>
  <si>
    <t>Emisison Rate of Turbines Installed (Mcf CH4/MMcf of fuel used)</t>
  </si>
  <si>
    <t>Fuel Consumption of Turbines Installed (MMcf/hr)</t>
  </si>
  <si>
    <t>Calculated Total Methane Emission Reduction Based on Standard Calculation {([Number of Reciprocated Engines Retired]x[Emissions Rate of Reciprocated Engine Retired]x[Fuel Consumption of Reciprocated Engine Retired])-([Number of Turbines Installed]x[Emissions Rate of Turbines Installed]x[Fuel Consumption of Turbines Installed])}</t>
  </si>
  <si>
    <t>Total Methane Emission Reduction Based on Other Assumptions
(Mcf/yr)</t>
  </si>
  <si>
    <t>Black Hills Energy</t>
  </si>
  <si>
    <t>Central Valley Gas Storage, L.L.C.</t>
  </si>
  <si>
    <t>Consumers Energy</t>
  </si>
  <si>
    <t>DTE Energy - MichCon</t>
  </si>
  <si>
    <t>Enbridge, Inc.</t>
  </si>
  <si>
    <t>Iroquois Gas Transmission System</t>
  </si>
  <si>
    <t>Kern River Gas Transmission Company</t>
  </si>
  <si>
    <t>Kinder Morgan</t>
  </si>
  <si>
    <t>New Mexico Gas Company</t>
  </si>
  <si>
    <t>Northern Natural Gas</t>
  </si>
  <si>
    <t>Pacific Gas &amp; Electric Company</t>
  </si>
  <si>
    <t>Piedmont Natural Gas Company, Inc.</t>
  </si>
  <si>
    <t>Southwest Gas Corporation</t>
  </si>
  <si>
    <t>Spectra Energy Transmission</t>
  </si>
  <si>
    <t>Williams Gas Pipeline</t>
  </si>
  <si>
    <t>Williams Gas Pipeline - Transco and Northwest Pipeline</t>
  </si>
  <si>
    <t>Partner Name</t>
  </si>
  <si>
    <t>Reporting Year</t>
  </si>
  <si>
    <t>Use the Table of Contents below to navigate to the different tabs of the form. You can use column B to indicate if you reported data on a specific tab.</t>
  </si>
  <si>
    <t>Data Reported</t>
  </si>
  <si>
    <t>Information</t>
  </si>
  <si>
    <t>Equipment Leaks</t>
  </si>
  <si>
    <t>Natural Gas STAR Annual Report - Transmission Segment</t>
  </si>
  <si>
    <t>Pneumatic Controllers</t>
  </si>
  <si>
    <t>Additional Transmission Activities</t>
  </si>
  <si>
    <t>Replace reciprocating engines with turbines</t>
  </si>
  <si>
    <t>Directed inspection and maintenance at compressor stations</t>
  </si>
  <si>
    <t>Convert high-bleed controllers to low-bleed; convert high-bleed or low-bleed controllers to zero-emitting controllers; remove controllers from service with no replacement</t>
  </si>
  <si>
    <t>Use this tab to report all other methane reductions in the Transmission segment. You will be able to select the technology/practice used from the list of Natural Gas STAR Partner Reported Opportunities. If the activity you are reporting is not included in the list, please contact EPA at GasSTAR@epa.gov</t>
  </si>
  <si>
    <t>Return to Table of Contents</t>
  </si>
  <si>
    <t>Compressor Engines</t>
  </si>
  <si>
    <t>Calculation Method: Default, Standard, or Other</t>
  </si>
  <si>
    <t>Calculation Method: Default or Other</t>
  </si>
  <si>
    <t>Eligible Sunset Years 
for this Activity</t>
  </si>
  <si>
    <t>Select the Activity</t>
  </si>
  <si>
    <t>Vermont Gas</t>
  </si>
  <si>
    <t>mcf/yr</t>
  </si>
  <si>
    <t>percent (expressed as decimal)</t>
  </si>
  <si>
    <t>Replace Reciprocating Engines with Turbines</t>
  </si>
  <si>
    <t>scf/hp/hr</t>
  </si>
  <si>
    <t>Reciprocating compressor exhaust methane emission factor is 0.24 scf/HP-hour. Turbine compressor drivers emission factor is 0.0057 scf/HP-hour. The difference is 0.234 scf/HP-hour.</t>
  </si>
  <si>
    <t>Measurement data</t>
  </si>
  <si>
    <t>Engineering calculations</t>
  </si>
  <si>
    <t>Modeling</t>
  </si>
  <si>
    <t>Emission factor</t>
  </si>
  <si>
    <t>Other (specify)</t>
  </si>
  <si>
    <t>Convert high-bleed to low-bleed</t>
  </si>
  <si>
    <t>Convert high-bleed to zero-bleed/remove from service</t>
  </si>
  <si>
    <t>Convert low-bleed to zero-bleed/remove from service</t>
  </si>
  <si>
    <t>New or Ongoing?</t>
  </si>
  <si>
    <t>Number of controllers converted</t>
  </si>
  <si>
    <t>Calculated Total Methane Emission Reductions
(Mcf/yr)</t>
  </si>
  <si>
    <t>Number of controllers converted/removed from service</t>
  </si>
  <si>
    <t>Provide additional comments or detail about how your company implemented this BMP</t>
  </si>
  <si>
    <t>Emission Factors</t>
  </si>
  <si>
    <t>Low Continuous Bleed Pneumatic Device Vents</t>
  </si>
  <si>
    <t>scf whole gas / hr / device</t>
  </si>
  <si>
    <t>High Continuous Bleed Pneumatic Device Vents</t>
  </si>
  <si>
    <t>Default Values</t>
  </si>
  <si>
    <t>Operating hours</t>
  </si>
  <si>
    <t>Assumes 24/7 operation all year</t>
  </si>
  <si>
    <t xml:space="preserve">Methane content of natural gas </t>
  </si>
  <si>
    <t>Source: 40 CFR 98.233(u)(2)(iii)</t>
  </si>
  <si>
    <t xml:space="preserve">This sheet summarizes values used in calculations in this workbook. If you have questions on any of the values used, please contact EPA at GasSTAR@epa.gov </t>
  </si>
  <si>
    <t>Source: 40 CFR 98, Table W-3B</t>
  </si>
  <si>
    <t>Explain Reduction Calculation Used</t>
  </si>
  <si>
    <t>Describe how your company implemented this activity (e.g., number of units installed or other activities conducted)</t>
  </si>
  <si>
    <t>Automatically calculate sunsets  (if Sunset Years &gt;1)?</t>
  </si>
  <si>
    <r>
      <t>Efficiency</t>
    </r>
    <r>
      <rPr>
        <vertAlign val="superscript"/>
        <sz val="11"/>
        <color theme="1"/>
        <rFont val="Calibri"/>
        <family val="2"/>
        <scheme val="minor"/>
      </rPr>
      <t>2</t>
    </r>
  </si>
  <si>
    <r>
      <t>Average hourly reduction potential</t>
    </r>
    <r>
      <rPr>
        <vertAlign val="superscript"/>
        <sz val="11"/>
        <color theme="1"/>
        <rFont val="Calibri"/>
        <family val="2"/>
        <scheme val="minor"/>
      </rPr>
      <t>3</t>
    </r>
    <r>
      <rPr>
        <sz val="11"/>
        <color theme="1"/>
        <rFont val="Calibri"/>
        <family val="2"/>
        <scheme val="minor"/>
      </rPr>
      <t xml:space="preserve"> </t>
    </r>
  </si>
  <si>
    <r>
      <rPr>
        <vertAlign val="superscript"/>
        <sz val="11"/>
        <color theme="1"/>
        <rFont val="Calibri"/>
        <family val="2"/>
        <scheme val="minor"/>
      </rPr>
      <t>1</t>
    </r>
    <r>
      <rPr>
        <sz val="11"/>
        <color theme="1"/>
        <rFont val="Calibri"/>
        <family val="2"/>
        <scheme val="minor"/>
      </rPr>
      <t xml:space="preserve">  Derived from EPA Report to Congress, 1993. </t>
    </r>
  </si>
  <si>
    <r>
      <rPr>
        <vertAlign val="superscript"/>
        <sz val="11"/>
        <color theme="1"/>
        <rFont val="Calibri"/>
        <family val="2"/>
        <scheme val="minor"/>
      </rPr>
      <t>2</t>
    </r>
    <r>
      <rPr>
        <sz val="11"/>
        <color theme="1"/>
        <rFont val="Calibri"/>
        <family val="2"/>
        <scheme val="minor"/>
      </rPr>
      <t xml:space="preserve">  Derived from “Cost Effective Leak Mitigation at Natural Gas Transmission Compressor Stations,” sponsored by the Pipeline Research Committee International (PRCI), EPA and GRI, 1999.</t>
    </r>
  </si>
  <si>
    <r>
      <rPr>
        <vertAlign val="superscript"/>
        <sz val="11"/>
        <color theme="1"/>
        <rFont val="Calibri"/>
        <family val="2"/>
        <scheme val="minor"/>
      </rPr>
      <t>3</t>
    </r>
    <r>
      <rPr>
        <sz val="11"/>
        <color theme="1"/>
        <rFont val="Calibri"/>
        <family val="2"/>
        <scheme val="minor"/>
      </rPr>
      <t xml:space="preserve">  Derived from “Methane Emissions from the Natural Gas Industry,” Volume 6, Vented and Combustion Source Summary, co-sponsored by the Gas Research Institute and EPA, June 1996.</t>
    </r>
  </si>
  <si>
    <r>
      <t>Average Annual Leak Rate per Facility</t>
    </r>
    <r>
      <rPr>
        <vertAlign val="superscript"/>
        <sz val="11"/>
        <color theme="1"/>
        <rFont val="Calibri"/>
        <family val="2"/>
        <scheme val="minor"/>
      </rPr>
      <t>1</t>
    </r>
    <r>
      <rPr>
        <sz val="11"/>
        <color theme="1"/>
        <rFont val="Calibri"/>
        <family val="2"/>
        <scheme val="minor"/>
      </rPr>
      <t xml:space="preserve"> </t>
    </r>
  </si>
  <si>
    <t>Transmission Emission Sources</t>
  </si>
  <si>
    <t>Dominion Energy Questar Pipeline</t>
  </si>
  <si>
    <t>Replace bi-directional orifice meter with ultrasonic meters</t>
  </si>
  <si>
    <t>Replace glycol dehydrator with separator and in-line heaters</t>
  </si>
  <si>
    <t>Use inert gas and pigs to perform pipeline purges</t>
  </si>
  <si>
    <t>ID</t>
  </si>
  <si>
    <t>Default Activities</t>
  </si>
  <si>
    <t>Use of turbines at compressor stations</t>
  </si>
  <si>
    <t>Identify and replace high-bleed pneumatic devices</t>
  </si>
  <si>
    <t>segment</t>
  </si>
  <si>
    <t>reportYear</t>
  </si>
  <si>
    <t>Partner</t>
  </si>
  <si>
    <t>yearBegin</t>
  </si>
  <si>
    <t>yearEnd</t>
  </si>
  <si>
    <t>NewOngoing</t>
  </si>
  <si>
    <t>activityName</t>
  </si>
  <si>
    <t>reductionsMcf</t>
  </si>
  <si>
    <t>reductionBasis</t>
  </si>
  <si>
    <t>Description</t>
  </si>
  <si>
    <t>reductionsCalculation</t>
  </si>
  <si>
    <t>Variables/Formulas Columns</t>
  </si>
  <si>
    <t>Version</t>
  </si>
  <si>
    <t>SalesforceID</t>
  </si>
  <si>
    <t>Southern California Gas Company</t>
  </si>
  <si>
    <t>SpreadsheetVersion</t>
  </si>
  <si>
    <t>a0xG00000076hbaIAA</t>
  </si>
  <si>
    <t>a0xG00000076heoIAA</t>
  </si>
  <si>
    <t>a0xG00000076hbAIAQ</t>
  </si>
  <si>
    <t>a0xG00000076hd2IAA</t>
  </si>
  <si>
    <t>a0xG00000076hcwIAA</t>
  </si>
  <si>
    <t>a0xG00000076hbFIAQ</t>
  </si>
  <si>
    <t>a0xG00000076hbGIAQ</t>
  </si>
  <si>
    <t>a0xG00000076hbLIAQ</t>
  </si>
  <si>
    <t>a0xG00000076hcBIAQ</t>
  </si>
  <si>
    <t>a0xG00000076hdaIAA</t>
  </si>
  <si>
    <t>a0xG00000076hcEIAQ</t>
  </si>
  <si>
    <t>a0xG00000076hcQIAQ</t>
  </si>
  <si>
    <t>a0xG00000076hcWIAQ</t>
  </si>
  <si>
    <t>a0xG00000076hcgIAA</t>
  </si>
  <si>
    <t>a0xG00000076hciIAA</t>
  </si>
  <si>
    <t>a0xG00000076hclIAA</t>
  </si>
  <si>
    <t>a0xG00000076hd5IAA</t>
  </si>
  <si>
    <t>a0xG00000076hd9IAA</t>
  </si>
  <si>
    <t>a0xG00000076hdAIAQ</t>
  </si>
  <si>
    <t>a0xG00000076hf1IAA</t>
  </si>
  <si>
    <t>a0xG00000076hbtIAA</t>
  </si>
  <si>
    <t>a0xG00000076hbuIAA</t>
  </si>
  <si>
    <t>Boardwalk Pipelines</t>
  </si>
  <si>
    <t>a0xt0000001zGvKAAU</t>
  </si>
  <si>
    <t>Colorado Interstate Gas Company, L.L.C.</t>
  </si>
  <si>
    <t>a0xG00000076hbkIAA</t>
  </si>
  <si>
    <t>El Paso Natural Gas Company, L.L.C.</t>
  </si>
  <si>
    <t>a0xG00000076hbIIAQ</t>
  </si>
  <si>
    <t>Natural Gas Pipeline Company of America</t>
  </si>
  <si>
    <t>a0xt00000001FISAA2</t>
  </si>
  <si>
    <t>Southern Natural Gas Company, L.L.C.</t>
  </si>
  <si>
    <t>a0xG00000076hd7IAA</t>
  </si>
  <si>
    <t>TC Energy US Gas Operations</t>
  </si>
  <si>
    <t>a0xG00000076hfIIAQ</t>
  </si>
  <si>
    <t>Tennessee Gas Pipeline Company, L.L.C.</t>
  </si>
  <si>
    <t>a0xG00000076hdEIAQ</t>
  </si>
  <si>
    <t>RS2021TRANSv1</t>
  </si>
  <si>
    <t>ONEOK, Inc.</t>
  </si>
  <si>
    <t>Eastern Gas Transmission and Storage, Inc.</t>
  </si>
  <si>
    <t>Carolina Gas Transmission, LLC</t>
  </si>
  <si>
    <t>Update Partner Information (If applicable)</t>
  </si>
  <si>
    <t>New Partner Name</t>
  </si>
  <si>
    <t>OMB Control No. 2060-0722
Approval expires XX/XX/202X 
EPA Form No. 5900-95</t>
  </si>
  <si>
    <t>This collection of information is approved by OMB under the Paperwork Reduction Act, 44 U.S.C. 3501 et seq. (OMB Control No. 2060-0328). Responses to this collection of information are voluntary 42 USC 7403(g). An agency may not conduct or sponsor, and a person is not required to respond to, a collection of information unless it displays a currently valid OMB control number. The public reporting and recordkeeping burden for this collection of information is estimated to range from 20 to 51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</si>
</sst>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8" x14ac:knownFonts="1">
    <font>
      <sz val="11"/>
      <color theme="1"/>
      <name val="Calibri"/>
      <family val="2"/>
      <scheme val="minor"/>
    </font>
    <font>
      <sz val="11"/>
      <color indexed="8"/>
      <name val="Calibri"/>
      <family val="2"/>
    </font>
    <font>
      <sz val="10"/>
      <color indexed="8"/>
      <name val="Arial"/>
      <family val="2"/>
    </font>
    <font>
      <sz val="11"/>
      <color rgb="FFFF0000"/>
      <name val="Calibri"/>
      <family val="2"/>
      <scheme val="minor"/>
    </font>
    <font>
      <b/>
      <sz val="11"/>
      <color theme="1"/>
      <name val="Calibri"/>
      <family val="2"/>
      <scheme val="minor"/>
    </font>
    <font>
      <u/>
      <sz val="11"/>
      <color theme="10"/>
      <name val="Calibri"/>
      <family val="2"/>
      <scheme val="minor"/>
    </font>
    <font>
      <b/>
      <sz val="13"/>
      <color theme="1"/>
      <name val="Calibri"/>
      <family val="2"/>
      <scheme val="minor"/>
    </font>
    <font>
      <i/>
      <sz val="11"/>
      <color theme="1"/>
      <name val="Calibri"/>
      <family val="2"/>
      <scheme val="minor"/>
    </font>
    <font>
      <i/>
      <sz val="11"/>
      <color rgb="FFFF0000"/>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i/>
      <sz val="11"/>
      <name val="Calibri"/>
      <family val="2"/>
      <scheme val="minor"/>
    </font>
    <font>
      <sz val="9"/>
      <color theme="1"/>
      <name val="Arial"/>
      <family val="2"/>
    </font>
    <font>
      <vertAlign val="superscript"/>
      <sz val="11"/>
      <color theme="1"/>
      <name val="Calibri"/>
      <family val="2"/>
      <scheme val="minor"/>
    </font>
    <font>
      <sz val="11"/>
      <name val="Calibri"/>
      <family val="2"/>
      <scheme val="minor"/>
    </font>
    <font>
      <sz val="11"/>
      <color theme="0"/>
      <name val="Calibri"/>
      <family val="2"/>
      <scheme val="minor"/>
    </font>
    <font>
      <sz val="8"/>
      <color theme="1"/>
      <name val="Arial"/>
      <family val="2"/>
    </font>
  </fonts>
  <fills count="8">
    <fill>
      <patternFill patternType="none"/>
    </fill>
    <fill>
      <patternFill patternType="gray125"/>
    </fill>
    <fill>
      <patternFill patternType="solid">
        <fgColor indexed="22"/>
        <bgColor indexed="0"/>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s>
  <borders count="6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
      <left style="thin">
        <color auto="1"/>
      </left>
      <right/>
      <top style="thin">
        <color auto="1"/>
      </top>
      <bottom style="medium">
        <color auto="1"/>
      </bottom>
      <diagonal/>
    </border>
    <border>
      <left/>
      <right style="thin">
        <color indexed="64"/>
      </right>
      <top style="thin">
        <color indexed="64"/>
      </top>
      <bottom style="thin">
        <color indexed="64"/>
      </bottom>
      <diagonal/>
    </border>
    <border>
      <left/>
      <right style="thin">
        <color auto="1"/>
      </right>
      <top style="thin">
        <color auto="1"/>
      </top>
      <bottom style="medium">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style="thin">
        <color indexed="64"/>
      </left>
      <right style="medium">
        <color auto="1"/>
      </right>
      <top style="medium">
        <color indexed="64"/>
      </top>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right/>
      <top/>
      <bottom style="thin">
        <color indexed="64"/>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indexed="64"/>
      </left>
      <right/>
      <top style="thin">
        <color auto="1"/>
      </top>
      <bottom style="medium">
        <color indexed="64"/>
      </bottom>
      <diagonal/>
    </border>
    <border>
      <left style="medium">
        <color indexed="64"/>
      </left>
      <right style="thin">
        <color auto="1"/>
      </right>
      <top style="thin">
        <color auto="1"/>
      </top>
      <bottom style="medium">
        <color indexed="64"/>
      </bottom>
      <diagonal/>
    </border>
    <border>
      <left/>
      <right style="medium">
        <color auto="1"/>
      </right>
      <top style="thin">
        <color auto="1"/>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style="medium">
        <color auto="1"/>
      </right>
      <top style="medium">
        <color auto="1"/>
      </top>
      <bottom/>
      <diagonal/>
    </border>
    <border>
      <left style="medium">
        <color auto="1"/>
      </left>
      <right/>
      <top style="medium">
        <color auto="1"/>
      </top>
      <bottom/>
      <diagonal/>
    </border>
    <border>
      <left style="thin">
        <color auto="1"/>
      </left>
      <right style="medium">
        <color auto="1"/>
      </right>
      <top style="thin">
        <color indexed="64"/>
      </top>
      <bottom style="thin">
        <color indexed="64"/>
      </bottom>
      <diagonal/>
    </border>
    <border>
      <left style="thin">
        <color indexed="64"/>
      </left>
      <right/>
      <top/>
      <bottom style="thin">
        <color indexed="64"/>
      </bottom>
      <diagonal/>
    </border>
    <border>
      <left style="thin">
        <color auto="1"/>
      </left>
      <right style="medium">
        <color auto="1"/>
      </right>
      <top/>
      <bottom style="medium">
        <color indexed="64"/>
      </bottom>
      <diagonal/>
    </border>
    <border>
      <left style="medium">
        <color auto="1"/>
      </left>
      <right style="thin">
        <color auto="1"/>
      </right>
      <top/>
      <bottom style="medium">
        <color indexed="64"/>
      </bottom>
      <diagonal/>
    </border>
    <border>
      <left style="thin">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medium">
        <color auto="1"/>
      </left>
      <right/>
      <top style="medium">
        <color auto="1"/>
      </top>
      <bottom style="thin">
        <color auto="1"/>
      </bottom>
      <diagonal/>
    </border>
    <border>
      <left style="thin">
        <color indexed="64"/>
      </left>
      <right style="thin">
        <color auto="1"/>
      </right>
      <top style="thin">
        <color auto="1"/>
      </top>
      <bottom style="medium">
        <color indexed="64"/>
      </bottom>
      <diagonal/>
    </border>
    <border>
      <left style="thin">
        <color auto="1"/>
      </left>
      <right style="thin">
        <color auto="1"/>
      </right>
      <top style="medium">
        <color auto="1"/>
      </top>
      <bottom/>
      <diagonal/>
    </border>
  </borders>
  <cellStyleXfs count="5">
    <xf numFmtId="0" fontId="0" fillId="0" borderId="0"/>
    <xf numFmtId="0" fontId="2" fillId="0" borderId="0"/>
    <xf numFmtId="0" fontId="5" fillId="0" borderId="0" applyNumberFormat="0" applyFill="0" applyBorder="0" applyAlignment="0" applyProtection="0"/>
    <xf numFmtId="43" fontId="11" fillId="0" borderId="0" applyFont="0" applyFill="0" applyBorder="0" applyAlignment="0" applyProtection="0"/>
    <xf numFmtId="9" fontId="11" fillId="0" borderId="0" applyFont="0" applyFill="0" applyBorder="0" applyAlignment="0" applyProtection="0"/>
  </cellStyleXfs>
  <cellXfs count="181">
    <xf numFmtId="0" fontId="0" fillId="0" borderId="0" xfId="0"/>
    <xf numFmtId="0" fontId="3" fillId="0" borderId="0" xfId="0" applyFont="1" applyAlignment="1">
      <alignment vertical="center"/>
    </xf>
    <xf numFmtId="0" fontId="1" fillId="2" borderId="1" xfId="1" applyFont="1" applyFill="1" applyBorder="1" applyAlignment="1" applyProtection="1">
      <alignment horizontal="center"/>
    </xf>
    <xf numFmtId="0" fontId="0" fillId="0" borderId="0" xfId="0" applyProtection="1"/>
    <xf numFmtId="0" fontId="1" fillId="2" borderId="59" xfId="1" applyFont="1" applyFill="1" applyBorder="1" applyAlignment="1">
      <alignment horizontal="center"/>
    </xf>
    <xf numFmtId="0" fontId="0" fillId="0" borderId="0" xfId="0" applyFill="1" applyBorder="1" applyProtection="1"/>
    <xf numFmtId="1" fontId="0" fillId="0" borderId="0" xfId="0" applyNumberFormat="1"/>
    <xf numFmtId="0" fontId="0" fillId="0" borderId="0" xfId="0" applyAlignment="1">
      <alignment horizontal="left"/>
    </xf>
    <xf numFmtId="39" fontId="0" fillId="0" borderId="0" xfId="0" applyNumberFormat="1"/>
    <xf numFmtId="39" fontId="0" fillId="0" borderId="0" xfId="3" applyNumberFormat="1" applyFont="1"/>
    <xf numFmtId="0" fontId="15" fillId="0" borderId="0" xfId="0" applyFont="1"/>
    <xf numFmtId="0" fontId="4" fillId="0" borderId="37" xfId="0" applyFont="1" applyBorder="1" applyAlignment="1">
      <alignment horizontal="left"/>
    </xf>
    <xf numFmtId="0" fontId="0" fillId="0" borderId="37" xfId="0" applyBorder="1"/>
    <xf numFmtId="0" fontId="0" fillId="0" borderId="37" xfId="0" applyBorder="1" applyAlignment="1">
      <alignment horizontal="left"/>
    </xf>
    <xf numFmtId="0" fontId="0" fillId="0" borderId="0" xfId="0" applyBorder="1"/>
    <xf numFmtId="0" fontId="0" fillId="0" borderId="0" xfId="0" applyNumberFormat="1" applyAlignment="1">
      <alignment horizontal="left"/>
    </xf>
    <xf numFmtId="0" fontId="0" fillId="0" borderId="24"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7" borderId="22" xfId="0" applyFill="1" applyBorder="1" applyAlignment="1" applyProtection="1">
      <alignment vertical="center"/>
      <protection locked="0"/>
    </xf>
    <xf numFmtId="0" fontId="6" fillId="0" borderId="0" xfId="0" applyFont="1" applyAlignment="1">
      <alignment vertical="center"/>
    </xf>
    <xf numFmtId="0" fontId="0" fillId="0" borderId="0" xfId="0" applyAlignment="1">
      <alignment vertical="center"/>
    </xf>
    <xf numFmtId="0" fontId="7" fillId="0" borderId="0" xfId="0" applyFont="1" applyAlignment="1">
      <alignment vertical="center"/>
    </xf>
    <xf numFmtId="0" fontId="9" fillId="6" borderId="2" xfId="0" applyFont="1" applyFill="1" applyBorder="1" applyAlignment="1">
      <alignment vertical="center"/>
    </xf>
    <xf numFmtId="0" fontId="0" fillId="7" borderId="0" xfId="0" applyFill="1" applyAlignment="1">
      <alignment vertical="center"/>
    </xf>
    <xf numFmtId="0" fontId="4" fillId="0" borderId="0" xfId="0" applyFont="1" applyAlignment="1">
      <alignment vertical="center"/>
    </xf>
    <xf numFmtId="0" fontId="9" fillId="6" borderId="2" xfId="0" applyFont="1" applyFill="1" applyBorder="1" applyAlignment="1">
      <alignment vertical="center" wrapText="1"/>
    </xf>
    <xf numFmtId="0" fontId="0" fillId="0" borderId="0" xfId="0" applyAlignment="1">
      <alignment vertical="center" wrapText="1"/>
    </xf>
    <xf numFmtId="0" fontId="0" fillId="0" borderId="2" xfId="0" applyBorder="1" applyAlignment="1" applyProtection="1">
      <alignment vertical="center" wrapText="1"/>
    </xf>
    <xf numFmtId="0" fontId="0" fillId="0" borderId="2" xfId="0" applyBorder="1" applyAlignment="1">
      <alignment vertical="center" wrapText="1"/>
    </xf>
    <xf numFmtId="0" fontId="7" fillId="7" borderId="0" xfId="0" applyFont="1" applyFill="1" applyAlignment="1">
      <alignment vertical="center"/>
    </xf>
    <xf numFmtId="0" fontId="10" fillId="0" borderId="0" xfId="0" applyFont="1" applyFill="1" applyBorder="1" applyAlignment="1" applyProtection="1">
      <alignment horizontal="left" vertical="center"/>
    </xf>
    <xf numFmtId="0" fontId="0" fillId="0" borderId="0" xfId="0" applyFill="1" applyBorder="1" applyAlignment="1" applyProtection="1">
      <alignment vertical="center"/>
    </xf>
    <xf numFmtId="0" fontId="7" fillId="0" borderId="0" xfId="0" applyFont="1" applyFill="1" applyBorder="1" applyAlignment="1" applyProtection="1">
      <alignment horizontal="left" vertical="center"/>
    </xf>
    <xf numFmtId="0" fontId="0" fillId="0" borderId="0" xfId="0" applyFill="1" applyBorder="1" applyAlignment="1" applyProtection="1">
      <alignment horizontal="center" vertical="center"/>
    </xf>
    <xf numFmtId="0" fontId="0" fillId="0" borderId="0" xfId="0" applyBorder="1" applyAlignment="1" applyProtection="1">
      <alignment vertical="center"/>
    </xf>
    <xf numFmtId="0" fontId="0" fillId="3" borderId="57" xfId="0" applyFill="1" applyBorder="1" applyAlignment="1" applyProtection="1">
      <alignment horizontal="center" vertical="center" wrapText="1"/>
    </xf>
    <xf numFmtId="0" fontId="0" fillId="3" borderId="58" xfId="0" applyFill="1" applyBorder="1" applyAlignment="1" applyProtection="1">
      <alignment horizontal="center" vertical="center" wrapText="1"/>
    </xf>
    <xf numFmtId="0" fontId="0" fillId="3" borderId="56" xfId="0" applyFill="1" applyBorder="1" applyAlignment="1" applyProtection="1">
      <alignment horizontal="center" vertical="center" wrapText="1"/>
    </xf>
    <xf numFmtId="0" fontId="0" fillId="3" borderId="15" xfId="0" applyFill="1" applyBorder="1" applyAlignment="1" applyProtection="1">
      <alignment horizontal="center" vertical="center" wrapText="1"/>
    </xf>
    <xf numFmtId="0" fontId="0" fillId="3" borderId="17" xfId="0" applyFill="1" applyBorder="1" applyAlignment="1" applyProtection="1">
      <alignment horizontal="center" vertical="center" wrapText="1"/>
    </xf>
    <xf numFmtId="0" fontId="0" fillId="0" borderId="0" xfId="0" applyFill="1" applyBorder="1" applyAlignment="1" applyProtection="1">
      <alignment horizontal="center" vertical="center" wrapText="1"/>
    </xf>
    <xf numFmtId="0" fontId="0" fillId="6" borderId="50" xfId="0" applyFill="1" applyBorder="1" applyAlignment="1" applyProtection="1">
      <alignment horizontal="center" vertical="center"/>
    </xf>
    <xf numFmtId="0" fontId="0" fillId="6" borderId="55" xfId="0" applyFill="1" applyBorder="1" applyAlignment="1" applyProtection="1">
      <alignment horizontal="center" vertical="center"/>
    </xf>
    <xf numFmtId="0" fontId="0" fillId="0" borderId="23" xfId="0" applyFill="1" applyBorder="1" applyAlignment="1" applyProtection="1">
      <alignment horizontal="center" vertical="center"/>
      <protection locked="0"/>
    </xf>
    <xf numFmtId="0" fontId="0" fillId="7" borderId="14" xfId="0" applyFill="1" applyBorder="1" applyAlignment="1" applyProtection="1">
      <alignment vertical="center"/>
      <protection locked="0"/>
    </xf>
    <xf numFmtId="0" fontId="0" fillId="7" borderId="23" xfId="0" applyFill="1" applyBorder="1" applyAlignment="1" applyProtection="1">
      <alignment horizontal="center" vertical="center"/>
    </xf>
    <xf numFmtId="0" fontId="0" fillId="7" borderId="22" xfId="0" applyFill="1" applyBorder="1" applyAlignment="1" applyProtection="1">
      <alignment horizontal="center" vertical="center"/>
      <protection locked="0"/>
    </xf>
    <xf numFmtId="0" fontId="0" fillId="7" borderId="23" xfId="0" applyFill="1" applyBorder="1" applyAlignment="1" applyProtection="1">
      <alignment vertical="center"/>
      <protection locked="0"/>
    </xf>
    <xf numFmtId="0" fontId="0" fillId="0" borderId="39" xfId="0" applyBorder="1" applyAlignment="1" applyProtection="1">
      <alignment vertical="center"/>
      <protection locked="0"/>
    </xf>
    <xf numFmtId="0" fontId="0" fillId="0" borderId="25" xfId="0" applyBorder="1" applyAlignment="1" applyProtection="1">
      <alignment horizontal="center" vertical="center"/>
      <protection locked="0"/>
    </xf>
    <xf numFmtId="0" fontId="0" fillId="6" borderId="20" xfId="0" applyFill="1" applyBorder="1" applyAlignment="1" applyProtection="1">
      <alignment horizontal="center" vertical="center"/>
    </xf>
    <xf numFmtId="0" fontId="0" fillId="0" borderId="2" xfId="0" applyBorder="1" applyAlignment="1" applyProtection="1">
      <alignment horizontal="center" vertical="center"/>
      <protection locked="0"/>
    </xf>
    <xf numFmtId="0" fontId="0" fillId="6" borderId="18" xfId="0" applyFill="1" applyBorder="1" applyAlignment="1" applyProtection="1">
      <alignment horizontal="center" vertical="center"/>
    </xf>
    <xf numFmtId="0" fontId="0" fillId="0" borderId="8" xfId="0" applyFill="1" applyBorder="1" applyAlignment="1" applyProtection="1">
      <alignment horizontal="center" vertical="center"/>
      <protection locked="0"/>
    </xf>
    <xf numFmtId="0" fontId="0" fillId="7" borderId="7" xfId="0" applyFill="1" applyBorder="1" applyAlignment="1" applyProtection="1">
      <alignment vertical="center"/>
      <protection locked="0"/>
    </xf>
    <xf numFmtId="0" fontId="0" fillId="7" borderId="2" xfId="0" applyFill="1" applyBorder="1" applyAlignment="1" applyProtection="1">
      <alignment vertical="center"/>
      <protection locked="0"/>
    </xf>
    <xf numFmtId="0" fontId="0" fillId="7" borderId="8" xfId="0" applyFill="1" applyBorder="1" applyAlignment="1" applyProtection="1">
      <alignment horizontal="center" vertical="center"/>
    </xf>
    <xf numFmtId="0" fontId="0" fillId="7" borderId="41" xfId="0" applyFill="1" applyBorder="1" applyAlignment="1" applyProtection="1">
      <alignment horizontal="center" vertical="center"/>
      <protection locked="0"/>
    </xf>
    <xf numFmtId="0" fontId="0" fillId="7" borderId="54" xfId="0" applyFill="1" applyBorder="1" applyAlignment="1" applyProtection="1">
      <alignment vertical="center"/>
      <protection locked="0"/>
    </xf>
    <xf numFmtId="0" fontId="0" fillId="0" borderId="28" xfId="0" applyBorder="1" applyAlignment="1" applyProtection="1">
      <alignment vertical="center"/>
      <protection locked="0"/>
    </xf>
    <xf numFmtId="0" fontId="0" fillId="0" borderId="26" xfId="0" applyBorder="1" applyAlignment="1" applyProtection="1">
      <alignment horizontal="center" vertical="center"/>
      <protection locked="0"/>
    </xf>
    <xf numFmtId="0" fontId="0" fillId="6" borderId="21" xfId="0" applyFill="1" applyBorder="1" applyAlignment="1" applyProtection="1">
      <alignment horizontal="center" vertical="center"/>
    </xf>
    <xf numFmtId="0" fontId="0" fillId="0" borderId="10" xfId="0" applyBorder="1" applyAlignment="1" applyProtection="1">
      <alignment horizontal="center" vertical="center"/>
      <protection locked="0"/>
    </xf>
    <xf numFmtId="0" fontId="0" fillId="6" borderId="19" xfId="0" applyFill="1" applyBorder="1" applyAlignment="1" applyProtection="1">
      <alignment horizontal="center" vertical="center"/>
    </xf>
    <xf numFmtId="0" fontId="0" fillId="0" borderId="11" xfId="0" applyFill="1" applyBorder="1" applyAlignment="1" applyProtection="1">
      <alignment horizontal="center" vertical="center"/>
      <protection locked="0"/>
    </xf>
    <xf numFmtId="0" fontId="0" fillId="7" borderId="9" xfId="0" applyFill="1" applyBorder="1" applyAlignment="1" applyProtection="1">
      <alignment vertical="center"/>
      <protection locked="0"/>
    </xf>
    <xf numFmtId="0" fontId="0" fillId="7" borderId="10" xfId="0" applyFill="1" applyBorder="1" applyAlignment="1" applyProtection="1">
      <alignment vertical="center"/>
      <protection locked="0"/>
    </xf>
    <xf numFmtId="0" fontId="0" fillId="7" borderId="11" xfId="0" applyFill="1" applyBorder="1" applyAlignment="1" applyProtection="1">
      <alignment horizontal="center" vertical="center"/>
    </xf>
    <xf numFmtId="0" fontId="0" fillId="7" borderId="9" xfId="0" applyFill="1" applyBorder="1" applyAlignment="1" applyProtection="1">
      <alignment horizontal="center" vertical="center"/>
      <protection locked="0"/>
    </xf>
    <xf numFmtId="0" fontId="0" fillId="7" borderId="11" xfId="0" applyFill="1" applyBorder="1" applyAlignment="1" applyProtection="1">
      <alignment vertical="center"/>
      <protection locked="0"/>
    </xf>
    <xf numFmtId="0" fontId="0" fillId="0" borderId="29" xfId="0" applyBorder="1" applyAlignment="1" applyProtection="1">
      <alignment vertical="center"/>
      <protection locked="0"/>
    </xf>
    <xf numFmtId="0" fontId="0" fillId="0" borderId="0" xfId="0" applyBorder="1" applyAlignment="1" applyProtection="1">
      <alignment horizontal="center" vertical="center"/>
    </xf>
    <xf numFmtId="0" fontId="0" fillId="4" borderId="0" xfId="0" applyFill="1" applyBorder="1" applyAlignment="1" applyProtection="1">
      <alignment horizontal="center" vertical="center"/>
    </xf>
    <xf numFmtId="0" fontId="0" fillId="4" borderId="0" xfId="0" applyFill="1" applyAlignment="1" applyProtection="1">
      <alignment horizontal="center" vertical="center"/>
    </xf>
    <xf numFmtId="0" fontId="0" fillId="3" borderId="4" xfId="0" applyFill="1" applyBorder="1" applyAlignment="1" applyProtection="1">
      <alignment horizontal="center" vertical="center" wrapText="1"/>
    </xf>
    <xf numFmtId="0" fontId="0" fillId="3" borderId="6" xfId="0" applyFill="1" applyBorder="1" applyAlignment="1" applyProtection="1">
      <alignment horizontal="center" vertical="center" wrapText="1"/>
    </xf>
    <xf numFmtId="0" fontId="0" fillId="0" borderId="50" xfId="0" applyBorder="1" applyAlignment="1" applyProtection="1">
      <alignment vertical="center"/>
      <protection locked="0"/>
    </xf>
    <xf numFmtId="0" fontId="0" fillId="0" borderId="14" xfId="0" applyBorder="1" applyAlignment="1" applyProtection="1">
      <alignment vertical="center"/>
      <protection locked="0"/>
    </xf>
    <xf numFmtId="0" fontId="0" fillId="0" borderId="55" xfId="0" applyBorder="1" applyAlignment="1" applyProtection="1">
      <alignment vertical="center"/>
      <protection locked="0"/>
    </xf>
    <xf numFmtId="0" fontId="0" fillId="0" borderId="20" xfId="0" applyBorder="1" applyAlignment="1" applyProtection="1">
      <alignment vertical="center"/>
      <protection locked="0"/>
    </xf>
    <xf numFmtId="0" fontId="0" fillId="0" borderId="2" xfId="0" applyBorder="1" applyAlignment="1" applyProtection="1">
      <alignment vertical="center"/>
      <protection locked="0"/>
    </xf>
    <xf numFmtId="0" fontId="0" fillId="0" borderId="18" xfId="0" applyBorder="1" applyAlignment="1" applyProtection="1">
      <alignment vertical="center"/>
      <protection locked="0"/>
    </xf>
    <xf numFmtId="0" fontId="0" fillId="0" borderId="21" xfId="0" applyBorder="1" applyAlignment="1" applyProtection="1">
      <alignment vertical="center"/>
      <protection locked="0"/>
    </xf>
    <xf numFmtId="0" fontId="0" fillId="0" borderId="10" xfId="0" applyBorder="1" applyAlignment="1" applyProtection="1">
      <alignment vertical="center"/>
      <protection locked="0"/>
    </xf>
    <xf numFmtId="0" fontId="0" fillId="0" borderId="19" xfId="0" applyBorder="1" applyAlignment="1" applyProtection="1">
      <alignment vertical="center"/>
      <protection locked="0"/>
    </xf>
    <xf numFmtId="0" fontId="0" fillId="0" borderId="0" xfId="0" applyFill="1" applyAlignment="1" applyProtection="1">
      <alignment horizontal="center" vertical="center"/>
    </xf>
    <xf numFmtId="0" fontId="0" fillId="3" borderId="3" xfId="0" applyFill="1" applyBorder="1" applyAlignment="1" applyProtection="1">
      <alignment vertical="center" wrapText="1"/>
    </xf>
    <xf numFmtId="0" fontId="0" fillId="3" borderId="3" xfId="0" applyFill="1" applyBorder="1" applyAlignment="1" applyProtection="1">
      <alignment horizontal="center" vertical="center" wrapText="1"/>
    </xf>
    <xf numFmtId="0" fontId="0" fillId="3" borderId="36" xfId="0" applyFill="1" applyBorder="1" applyAlignment="1" applyProtection="1">
      <alignment horizontal="center" vertical="center" wrapText="1"/>
    </xf>
    <xf numFmtId="0" fontId="0" fillId="3" borderId="34" xfId="0" applyFill="1" applyBorder="1" applyAlignment="1" applyProtection="1">
      <alignment horizontal="center" vertical="center" wrapText="1"/>
    </xf>
    <xf numFmtId="0" fontId="0" fillId="3" borderId="35" xfId="0" applyFill="1" applyBorder="1" applyAlignment="1" applyProtection="1">
      <alignment horizontal="center" vertical="center" wrapText="1"/>
    </xf>
    <xf numFmtId="0" fontId="0" fillId="0" borderId="0" xfId="0" applyAlignment="1" applyProtection="1">
      <alignment vertical="center"/>
    </xf>
    <xf numFmtId="0" fontId="0" fillId="0" borderId="30" xfId="0" applyFill="1" applyBorder="1" applyAlignment="1" applyProtection="1">
      <alignment horizontal="left" vertical="center" wrapText="1"/>
      <protection locked="0"/>
    </xf>
    <xf numFmtId="9" fontId="0" fillId="0" borderId="37" xfId="4" applyFont="1" applyFill="1" applyBorder="1" applyAlignment="1" applyProtection="1">
      <alignment horizontal="center" vertical="center"/>
      <protection locked="0"/>
    </xf>
    <xf numFmtId="0" fontId="0" fillId="0" borderId="38" xfId="0" applyFill="1" applyBorder="1" applyAlignment="1" applyProtection="1">
      <alignment vertical="center"/>
      <protection locked="0"/>
    </xf>
    <xf numFmtId="0" fontId="0" fillId="0" borderId="22" xfId="0" applyFill="1" applyBorder="1" applyAlignment="1" applyProtection="1">
      <alignment vertical="center"/>
      <protection locked="0"/>
    </xf>
    <xf numFmtId="39" fontId="0" fillId="6" borderId="24" xfId="3" applyNumberFormat="1" applyFont="1" applyFill="1" applyBorder="1" applyAlignment="1" applyProtection="1">
      <alignment vertical="center"/>
    </xf>
    <xf numFmtId="0" fontId="0" fillId="0" borderId="0" xfId="0" applyAlignment="1" applyProtection="1">
      <alignment vertical="center"/>
      <protection locked="0"/>
    </xf>
    <xf numFmtId="0" fontId="0" fillId="0" borderId="25" xfId="0" applyFill="1" applyBorder="1" applyAlignment="1" applyProtection="1">
      <alignment horizontal="left" vertical="center" wrapText="1"/>
      <protection locked="0"/>
    </xf>
    <xf numFmtId="9" fontId="0" fillId="0" borderId="31" xfId="4" applyFont="1" applyFill="1" applyBorder="1" applyAlignment="1" applyProtection="1">
      <alignment horizontal="center" vertical="center"/>
      <protection locked="0"/>
    </xf>
    <xf numFmtId="0" fontId="0" fillId="0" borderId="40" xfId="0" applyFill="1" applyBorder="1" applyAlignment="1" applyProtection="1">
      <alignment vertical="center"/>
      <protection locked="0"/>
    </xf>
    <xf numFmtId="0" fontId="0" fillId="0" borderId="41" xfId="0" applyFill="1" applyBorder="1" applyAlignment="1" applyProtection="1">
      <alignment vertical="center"/>
      <protection locked="0"/>
    </xf>
    <xf numFmtId="0" fontId="0" fillId="0" borderId="42" xfId="0" applyBorder="1" applyAlignment="1" applyProtection="1">
      <alignment horizontal="center" vertical="center"/>
      <protection locked="0"/>
    </xf>
    <xf numFmtId="0" fontId="0" fillId="0" borderId="42" xfId="0" applyFill="1" applyBorder="1" applyAlignment="1" applyProtection="1">
      <alignment horizontal="left" vertical="center" wrapText="1"/>
      <protection locked="0"/>
    </xf>
    <xf numFmtId="0" fontId="0" fillId="0" borderId="43" xfId="0" applyBorder="1" applyAlignment="1" applyProtection="1">
      <alignment horizontal="center" vertical="center"/>
      <protection locked="0"/>
    </xf>
    <xf numFmtId="0" fontId="0" fillId="0" borderId="43" xfId="0" applyFill="1" applyBorder="1" applyAlignment="1" applyProtection="1">
      <alignment horizontal="left" vertical="center" wrapText="1"/>
      <protection locked="0"/>
    </xf>
    <xf numFmtId="9" fontId="0" fillId="0" borderId="44" xfId="4" applyFont="1" applyFill="1" applyBorder="1" applyAlignment="1" applyProtection="1">
      <alignment horizontal="center" vertical="center"/>
      <protection locked="0"/>
    </xf>
    <xf numFmtId="0" fontId="0" fillId="0" borderId="45" xfId="0" applyFill="1" applyBorder="1" applyAlignment="1" applyProtection="1">
      <alignment vertical="center"/>
      <protection locked="0"/>
    </xf>
    <xf numFmtId="0" fontId="0" fillId="0" borderId="46" xfId="0" applyFill="1" applyBorder="1" applyAlignment="1" applyProtection="1">
      <alignment vertical="center"/>
      <protection locked="0"/>
    </xf>
    <xf numFmtId="0" fontId="0" fillId="0" borderId="47" xfId="0" applyBorder="1" applyAlignment="1" applyProtection="1">
      <alignment vertical="center"/>
      <protection locked="0"/>
    </xf>
    <xf numFmtId="0" fontId="0" fillId="0" borderId="0" xfId="0" applyAlignment="1" applyProtection="1">
      <alignment horizontal="center" vertical="center"/>
      <protection locked="0"/>
    </xf>
    <xf numFmtId="0" fontId="0" fillId="0" borderId="48"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3" borderId="16" xfId="0" applyFill="1" applyBorder="1" applyAlignment="1" applyProtection="1">
      <alignment horizontal="center" vertical="center" wrapText="1"/>
    </xf>
    <xf numFmtId="0" fontId="0" fillId="3" borderId="51" xfId="0" applyFill="1" applyBorder="1" applyAlignment="1" applyProtection="1">
      <alignment horizontal="center" vertical="center" wrapText="1"/>
    </xf>
    <xf numFmtId="0" fontId="0" fillId="0" borderId="0" xfId="0" applyFill="1" applyAlignment="1" applyProtection="1">
      <alignment horizontal="center" vertical="center" wrapText="1"/>
    </xf>
    <xf numFmtId="0" fontId="0" fillId="0" borderId="37" xfId="0" applyBorder="1" applyAlignment="1" applyProtection="1">
      <alignment vertical="center"/>
      <protection locked="0"/>
    </xf>
    <xf numFmtId="0" fontId="0" fillId="7" borderId="14" xfId="0" applyFill="1" applyBorder="1" applyAlignment="1" applyProtection="1">
      <alignment horizontal="center" vertical="center"/>
      <protection locked="0"/>
    </xf>
    <xf numFmtId="0" fontId="0" fillId="6" borderId="14" xfId="0" applyFill="1" applyBorder="1" applyAlignment="1" applyProtection="1">
      <alignment horizontal="center" vertical="center"/>
    </xf>
    <xf numFmtId="0" fontId="0" fillId="0" borderId="23" xfId="0" applyBorder="1" applyAlignment="1" applyProtection="1">
      <alignment vertical="center"/>
      <protection locked="0"/>
    </xf>
    <xf numFmtId="0" fontId="0" fillId="0" borderId="31" xfId="0" applyBorder="1" applyAlignment="1" applyProtection="1">
      <alignment vertical="center"/>
      <protection locked="0"/>
    </xf>
    <xf numFmtId="0" fontId="0" fillId="7" borderId="2" xfId="0" applyFill="1" applyBorder="1" applyAlignment="1" applyProtection="1">
      <alignment horizontal="center" vertical="center"/>
      <protection locked="0"/>
    </xf>
    <xf numFmtId="0" fontId="0" fillId="6" borderId="2" xfId="0" applyFill="1" applyBorder="1" applyAlignment="1" applyProtection="1">
      <alignment horizontal="center" vertical="center"/>
    </xf>
    <xf numFmtId="0" fontId="0" fillId="0" borderId="8" xfId="0" applyBorder="1" applyAlignment="1" applyProtection="1">
      <alignment vertical="center"/>
      <protection locked="0"/>
    </xf>
    <xf numFmtId="0" fontId="0" fillId="0" borderId="32" xfId="0" applyBorder="1" applyAlignment="1" applyProtection="1">
      <alignment vertical="center"/>
      <protection locked="0"/>
    </xf>
    <xf numFmtId="0" fontId="0" fillId="7" borderId="10" xfId="0" applyFill="1" applyBorder="1" applyAlignment="1" applyProtection="1">
      <alignment horizontal="center" vertical="center"/>
      <protection locked="0"/>
    </xf>
    <xf numFmtId="0" fontId="0" fillId="6" borderId="10" xfId="0" applyFill="1" applyBorder="1" applyAlignment="1" applyProtection="1">
      <alignment horizontal="center" vertical="center"/>
    </xf>
    <xf numFmtId="0" fontId="0" fillId="0" borderId="11" xfId="0" applyBorder="1" applyAlignment="1" applyProtection="1">
      <alignment vertical="center"/>
      <protection locked="0"/>
    </xf>
    <xf numFmtId="0" fontId="9" fillId="0" borderId="0" xfId="0" applyFont="1" applyAlignment="1">
      <alignment vertical="center"/>
    </xf>
    <xf numFmtId="0" fontId="0" fillId="6" borderId="2" xfId="0" applyFill="1" applyBorder="1" applyAlignment="1">
      <alignment vertical="center"/>
    </xf>
    <xf numFmtId="3" fontId="0" fillId="0" borderId="2" xfId="0" applyNumberFormat="1" applyBorder="1" applyAlignment="1">
      <alignment vertical="center"/>
    </xf>
    <xf numFmtId="0" fontId="0" fillId="0" borderId="2" xfId="0" applyBorder="1" applyAlignment="1">
      <alignment vertical="center"/>
    </xf>
    <xf numFmtId="0" fontId="0" fillId="6" borderId="49" xfId="0" applyFill="1" applyBorder="1" applyAlignment="1">
      <alignment vertical="center"/>
    </xf>
    <xf numFmtId="2" fontId="0" fillId="0" borderId="49" xfId="0" applyNumberFormat="1" applyBorder="1" applyAlignment="1">
      <alignment vertical="center"/>
    </xf>
    <xf numFmtId="164" fontId="0" fillId="0" borderId="49" xfId="0" applyNumberFormat="1" applyBorder="1" applyAlignment="1">
      <alignment vertical="center"/>
    </xf>
    <xf numFmtId="0" fontId="0" fillId="0" borderId="49" xfId="0" applyBorder="1" applyAlignment="1">
      <alignment vertical="center"/>
    </xf>
    <xf numFmtId="9" fontId="0" fillId="0" borderId="49" xfId="4" applyFont="1" applyBorder="1" applyAlignment="1">
      <alignment vertical="center"/>
    </xf>
    <xf numFmtId="0" fontId="12" fillId="0" borderId="0" xfId="0" applyFont="1" applyAlignment="1">
      <alignment vertical="center"/>
    </xf>
    <xf numFmtId="0" fontId="8" fillId="0" borderId="0" xfId="0" applyFont="1" applyAlignment="1">
      <alignment vertical="center" wrapText="1"/>
    </xf>
    <xf numFmtId="0" fontId="5" fillId="0" borderId="2" xfId="2" applyBorder="1" applyAlignment="1" applyProtection="1">
      <alignment vertical="center" wrapText="1"/>
      <protection locked="0"/>
    </xf>
    <xf numFmtId="0" fontId="16" fillId="0" borderId="0" xfId="0" applyFont="1" applyAlignment="1">
      <alignment vertical="center"/>
    </xf>
    <xf numFmtId="0" fontId="5" fillId="0" borderId="0" xfId="2" applyFill="1" applyBorder="1" applyAlignment="1" applyProtection="1">
      <alignment vertical="center"/>
      <protection locked="0"/>
    </xf>
    <xf numFmtId="0" fontId="0" fillId="0" borderId="0" xfId="0" applyFont="1" applyAlignment="1">
      <alignment vertical="center"/>
    </xf>
    <xf numFmtId="0" fontId="0" fillId="0" borderId="40" xfId="0" applyFill="1" applyBorder="1" applyAlignment="1" applyProtection="1">
      <alignment horizontal="left" vertical="center" wrapText="1"/>
      <protection locked="0"/>
    </xf>
    <xf numFmtId="0" fontId="0" fillId="0" borderId="45" xfId="0" applyFill="1" applyBorder="1" applyAlignment="1" applyProtection="1">
      <alignment horizontal="left" vertical="center" wrapText="1"/>
      <protection locked="0"/>
    </xf>
    <xf numFmtId="0" fontId="0" fillId="6" borderId="49" xfId="0" applyFill="1" applyBorder="1" applyAlignment="1" applyProtection="1">
      <alignment horizontal="center" vertical="center"/>
    </xf>
    <xf numFmtId="0" fontId="0" fillId="0" borderId="60" xfId="0" applyFill="1" applyBorder="1" applyAlignment="1" applyProtection="1">
      <alignment horizontal="left" vertical="center" wrapText="1"/>
      <protection locked="0"/>
    </xf>
    <xf numFmtId="0" fontId="0" fillId="6" borderId="5" xfId="0" applyFill="1" applyBorder="1" applyAlignment="1" applyProtection="1">
      <alignment horizontal="center" vertical="center"/>
    </xf>
    <xf numFmtId="0" fontId="0" fillId="0" borderId="5" xfId="0" applyFill="1" applyBorder="1" applyAlignment="1" applyProtection="1">
      <alignment horizontal="left" vertical="center" wrapText="1"/>
      <protection locked="0"/>
    </xf>
    <xf numFmtId="0" fontId="0" fillId="0" borderId="49"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2" xfId="0" applyBorder="1" applyAlignment="1" applyProtection="1">
      <alignment horizontal="left" vertical="center"/>
      <protection locked="0"/>
    </xf>
    <xf numFmtId="0" fontId="0" fillId="0" borderId="2" xfId="0" applyBorder="1" applyAlignment="1">
      <alignment horizontal="left" vertical="center"/>
    </xf>
    <xf numFmtId="0" fontId="13" fillId="0" borderId="0" xfId="0" applyFont="1" applyAlignment="1">
      <alignment horizontal="left" vertical="center" wrapText="1"/>
    </xf>
    <xf numFmtId="0" fontId="0" fillId="3" borderId="27" xfId="0" applyFill="1" applyBorder="1" applyAlignment="1" applyProtection="1">
      <alignment horizontal="center" vertical="center" wrapText="1"/>
    </xf>
    <xf numFmtId="0" fontId="0" fillId="3" borderId="29" xfId="0" applyFill="1" applyBorder="1" applyAlignment="1" applyProtection="1">
      <alignment horizontal="center" vertical="center" wrapText="1"/>
    </xf>
    <xf numFmtId="0" fontId="0" fillId="3" borderId="33" xfId="0" applyFill="1" applyBorder="1" applyAlignment="1" applyProtection="1">
      <alignment horizontal="center" vertical="center" wrapText="1"/>
    </xf>
    <xf numFmtId="0" fontId="0" fillId="3" borderId="56" xfId="0" applyFill="1" applyBorder="1" applyAlignment="1" applyProtection="1">
      <alignment horizontal="center" vertical="center" wrapText="1"/>
    </xf>
    <xf numFmtId="0" fontId="4" fillId="5" borderId="15" xfId="0" applyFont="1" applyFill="1" applyBorder="1" applyAlignment="1" applyProtection="1">
      <alignment horizontal="center" vertical="center"/>
    </xf>
    <xf numFmtId="0" fontId="4" fillId="5" borderId="16" xfId="0" applyFont="1" applyFill="1" applyBorder="1" applyAlignment="1" applyProtection="1">
      <alignment horizontal="center" vertical="center"/>
    </xf>
    <xf numFmtId="0" fontId="4" fillId="5" borderId="17" xfId="0" applyFont="1" applyFill="1" applyBorder="1" applyAlignment="1" applyProtection="1">
      <alignment horizontal="center" vertical="center"/>
    </xf>
    <xf numFmtId="0" fontId="0" fillId="3" borderId="30" xfId="0" applyFill="1" applyBorder="1" applyAlignment="1" applyProtection="1">
      <alignment horizontal="center" vertical="center" wrapText="1"/>
    </xf>
    <xf numFmtId="0" fontId="0" fillId="3" borderId="26" xfId="0" applyFill="1" applyBorder="1" applyAlignment="1" applyProtection="1">
      <alignment horizontal="center" vertical="center" wrapText="1"/>
    </xf>
    <xf numFmtId="0" fontId="0" fillId="3" borderId="13" xfId="0" applyFill="1" applyBorder="1" applyAlignment="1" applyProtection="1">
      <alignment horizontal="center" vertical="center" wrapText="1"/>
    </xf>
    <xf numFmtId="0" fontId="0" fillId="3" borderId="21" xfId="0" applyFill="1" applyBorder="1" applyAlignment="1" applyProtection="1">
      <alignment horizontal="center" vertical="center" wrapText="1"/>
    </xf>
    <xf numFmtId="0" fontId="0" fillId="3" borderId="5" xfId="0" applyFill="1" applyBorder="1" applyAlignment="1" applyProtection="1">
      <alignment horizontal="center" vertical="center" wrapText="1"/>
    </xf>
    <xf numFmtId="0" fontId="0" fillId="3" borderId="10" xfId="0" applyFill="1" applyBorder="1" applyAlignment="1" applyProtection="1">
      <alignment horizontal="center" vertical="center" wrapText="1"/>
    </xf>
    <xf numFmtId="0" fontId="0" fillId="3" borderId="12" xfId="0" applyFill="1" applyBorder="1" applyAlignment="1" applyProtection="1">
      <alignment horizontal="center" vertical="center" wrapText="1"/>
    </xf>
    <xf numFmtId="0" fontId="0" fillId="3" borderId="19" xfId="0" applyFill="1" applyBorder="1" applyAlignment="1" applyProtection="1">
      <alignment horizontal="center" vertical="center" wrapText="1"/>
    </xf>
    <xf numFmtId="0" fontId="4" fillId="5" borderId="53" xfId="0" applyFont="1" applyFill="1" applyBorder="1" applyAlignment="1" applyProtection="1">
      <alignment horizontal="center" vertical="center"/>
    </xf>
    <xf numFmtId="0" fontId="4" fillId="5" borderId="52" xfId="0" applyFont="1" applyFill="1" applyBorder="1" applyAlignment="1" applyProtection="1">
      <alignment horizontal="center" vertical="center"/>
    </xf>
    <xf numFmtId="0" fontId="0" fillId="3" borderId="62" xfId="0" applyFill="1" applyBorder="1" applyAlignment="1" applyProtection="1">
      <alignment horizontal="center" vertical="center" wrapText="1"/>
    </xf>
    <xf numFmtId="0" fontId="0" fillId="3" borderId="58" xfId="0" applyFill="1" applyBorder="1" applyAlignment="1" applyProtection="1">
      <alignment horizontal="center" vertical="center" wrapText="1"/>
    </xf>
    <xf numFmtId="0" fontId="4" fillId="5" borderId="34" xfId="0" applyFont="1" applyFill="1" applyBorder="1" applyAlignment="1" applyProtection="1">
      <alignment horizontal="center" vertical="center"/>
    </xf>
    <xf numFmtId="0" fontId="4" fillId="5" borderId="35" xfId="0" applyFont="1" applyFill="1" applyBorder="1" applyAlignment="1" applyProtection="1">
      <alignment horizontal="center" vertical="center"/>
    </xf>
    <xf numFmtId="0" fontId="4" fillId="5" borderId="34" xfId="0" applyFont="1" applyFill="1" applyBorder="1" applyAlignment="1" applyProtection="1">
      <alignment horizontal="center" vertical="center" wrapText="1"/>
    </xf>
    <xf numFmtId="0" fontId="4" fillId="5" borderId="35"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xf>
    <xf numFmtId="0" fontId="4" fillId="5" borderId="17" xfId="0" applyFont="1" applyFill="1" applyBorder="1" applyAlignment="1" applyProtection="1">
      <alignment horizontal="center" vertical="center" wrapText="1"/>
    </xf>
    <xf numFmtId="0" fontId="0" fillId="0" borderId="0" xfId="0" applyAlignment="1">
      <alignment vertical="center" wrapText="1"/>
    </xf>
    <xf numFmtId="0" fontId="17" fillId="0" borderId="0" xfId="0" applyFont="1" applyAlignment="1">
      <alignment vertical="top" wrapText="1"/>
    </xf>
  </cellXfs>
  <cellStyles count="5">
    <cellStyle name="Comma" xfId="3" builtinId="3"/>
    <cellStyle name="Hyperlink" xfId="2" builtinId="8"/>
    <cellStyle name="Normal" xfId="0" builtinId="0"/>
    <cellStyle name="Normal_Sheet4" xfId="1" xr:uid="{00000000-0005-0000-0000-000001000000}"/>
    <cellStyle name="Percent" xfId="4" builtinId="5"/>
  </cellStyles>
  <dxfs count="86">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border outline="0">
        <bottom style="thin">
          <color indexed="64"/>
        </bottom>
      </border>
    </dxf>
    <dxf>
      <alignment horizontal="lef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numFmt numFmtId="0" formatCode="General"/>
      <fill>
        <patternFill patternType="none">
          <fgColor indexed="64"/>
          <bgColor auto="1"/>
        </patternFill>
      </fill>
    </dxf>
    <dxf>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dxf>
    <dxf>
      <numFmt numFmtId="0" formatCode="General"/>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dxf>
    <dxf>
      <numFmt numFmtId="7" formatCode="#,##0.00_);\(#,##0.00\)"/>
      <fill>
        <patternFill patternType="none">
          <fgColor indexed="64"/>
          <bgColor auto="1"/>
        </patternFill>
      </fill>
    </dxf>
    <dxf>
      <numFmt numFmtId="1" formatCode="0"/>
      <fill>
        <patternFill patternType="none">
          <fgColor indexed="64"/>
          <bgColor auto="1"/>
        </patternFill>
      </fill>
    </dxf>
    <dxf>
      <font>
        <strike val="0"/>
        <outline val="0"/>
        <shadow val="0"/>
        <u val="none"/>
        <vertAlign val="baseline"/>
        <sz val="11"/>
        <color auto="1"/>
        <name val="Calibri"/>
        <family val="2"/>
        <scheme val="minor"/>
      </font>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alignment horizontal="left"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7" formatCode="#,##0.00_);\(#,##0.00\)"/>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numFmt numFmtId="0" formatCode="General"/>
      <fill>
        <patternFill patternType="none">
          <fgColor rgb="FF000000"/>
          <bgColor auto="1"/>
        </patternFill>
      </fill>
    </dxf>
    <dxf>
      <numFmt numFmtId="0" formatCode="General"/>
      <fill>
        <patternFill patternType="none">
          <fgColor indexed="64"/>
          <bgColor auto="1"/>
        </patternFill>
      </fill>
      <alignment horizontal="left"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7" formatCode="#,##0.00_);\(#,##0.00\)"/>
      <fill>
        <patternFill patternType="none">
          <fgColor indexed="64"/>
          <bgColor auto="1"/>
        </patternFill>
      </fill>
    </dxf>
    <dxf>
      <numFmt numFmtId="1" formatCode="0"/>
      <fill>
        <patternFill patternType="none">
          <fgColor indexed="64"/>
          <bgColor auto="1"/>
        </patternFill>
      </fill>
    </dxf>
    <dxf>
      <numFmt numFmtId="0" formatCode="General"/>
      <fill>
        <patternFill patternType="none">
          <fgColor indexed="64"/>
          <bgColor indexed="65"/>
        </patternFill>
      </fill>
    </dxf>
    <dxf>
      <numFmt numFmtId="0" formatCode="General"/>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fill>
        <patternFill patternType="none">
          <fgColor rgb="FF000000"/>
          <bgColor auto="1"/>
        </patternFill>
      </fill>
    </dxf>
    <dxf>
      <fill>
        <patternFill patternType="none">
          <fgColor indexed="64"/>
          <bgColor auto="1"/>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patternFill>
      </fill>
    </dxf>
    <dxf>
      <fill>
        <patternFill>
          <bgColor theme="0" tint="-0.24994659260841701"/>
        </patternFill>
      </fill>
    </dxf>
    <dxf>
      <fill>
        <patternFill>
          <bgColor theme="0"/>
        </patternFill>
      </fill>
    </dxf>
    <dxf>
      <fill>
        <patternFill>
          <bgColor theme="0" tint="-0.24994659260841701"/>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62F20C4-D364-4F20-B1A9-81B089747FEB}" name="uploadCompressor" displayName="uploadCompressor" ref="A1:M25" totalsRowShown="0" headerRowDxfId="76" dataDxfId="75">
  <autoFilter ref="A1:M25" xr:uid="{00000000-0009-0000-0100-000003000000}"/>
  <tableColumns count="13">
    <tableColumn id="1" xr3:uid="{FDBF5756-E39F-4FB1-89B6-A45B0B136C37}" name="segment" dataDxfId="74">
      <calculatedColumnFormula>'Partner Info and ToC'!$D$1</calculatedColumnFormula>
    </tableColumn>
    <tableColumn id="2" xr3:uid="{DA074F30-541D-4538-8AB0-01A3739D85FB}" name="reportYear" dataDxfId="73">
      <calculatedColumnFormula>'Partner Info and ToC'!$B$5</calculatedColumnFormula>
    </tableColumn>
    <tableColumn id="3" xr3:uid="{1CE0F44C-8826-4672-9EF3-A7CBBAF10DAB}" name="Partner" dataDxfId="72">
      <calculatedColumnFormula>VLOOKUP('Partner Info and ToC'!$D$4,transmission_partners!A:B,2,FALSE)</calculatedColumnFormula>
    </tableColumn>
    <tableColumn id="4" xr3:uid="{3D32D5A5-3782-478C-93D0-3CE192BD7814}" name="yearBegin" dataDxfId="71">
      <calculatedColumnFormula>'Compressor Engines'!A5</calculatedColumnFormula>
    </tableColumn>
    <tableColumn id="5" xr3:uid="{6BD92522-B8F3-4E46-AF4D-285B5030ECE9}" name="yearEnd" dataDxfId="70">
      <calculatedColumnFormula>'Compressor Engines'!D5</calculatedColumnFormula>
    </tableColumn>
    <tableColumn id="11" xr3:uid="{915DB092-3EDA-449B-823C-3F9BA6A6EACD}" name="NewOngoing" dataDxfId="69"/>
    <tableColumn id="6" xr3:uid="{C0BF09DD-16AA-458B-943E-707B7404F68F}" name="activityName" dataDxfId="68">
      <calculatedColumnFormula>VLOOKUP("Use of turbines at compressor stations",transmission_activities!A:C,3,FALSE)</calculatedColumnFormula>
    </tableColumn>
    <tableColumn id="7" xr3:uid="{B569E787-B991-4CF1-96F5-ED6A419C2D2C}" name="reductionsMcf" dataDxfId="67">
      <calculatedColumnFormula>_xlfn.SWITCH('Compressor Engines'!F5,"Default",'Compressor Engines'!J5,"Standard",'Compressor Engines'!Q5,"Other",'Compressor Engines'!R5,"--")</calculatedColumnFormula>
    </tableColumn>
    <tableColumn id="8" xr3:uid="{CF411FDC-EE1A-4FCC-ADFF-C86650363B7E}" name="reductionBasis" dataDxfId="66">
      <calculatedColumnFormula>'Compressor Engines'!F5</calculatedColumnFormula>
    </tableColumn>
    <tableColumn id="9" xr3:uid="{D6BF5E23-AD63-4E95-8F48-F8BE4670D59C}" name="Description" dataDxfId="65">
      <calculatedColumnFormula>IF(ISBLANK('Compressor Engines'!T5),"",'Compressor Engines'!T5)</calculatedColumnFormula>
    </tableColumn>
    <tableColumn id="10" xr3:uid="{062DE36A-0E9F-4F5D-AD6F-800831352178}" name="reductionsCalculation" dataDxfId="64">
      <calculatedColumnFormula>_xlfn.SWITCH('Compressor Engines'!F5,"Default","[Number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Engines'!S5,"--")</calculatedColumnFormula>
    </tableColumn>
    <tableColumn id="13" xr3:uid="{76B666D7-9C81-4A01-BC81-F644F47F9D5B}" name="Variables/Formulas Columns" dataDxfId="63">
      <calculatedColumnFormula>_xlfn.SWITCH('Compressor Engines'!F5,"Default",'Compressor Engines'!G5&amp;","&amp;'Compressor Engines'!H5&amp;","&amp;'Compressor Engines'!I5&amp;","&amp;Average_hourly_reduction_potential,"Standard",'Compressor Engines'!K5&amp;","&amp;'Compressor Engines'!L5&amp;","&amp;'Compressor Engines'!M5&amp;","&amp;'Compressor Engines'!N5&amp;","&amp;'Compressor Engines'!O5&amp;","&amp;'Compressor Engines'!P5&amp;","&amp;Efficiency,"Other",'Compressor Engines'!R5,"--")</calculatedColumnFormula>
    </tableColumn>
    <tableColumn id="14" xr3:uid="{47855B94-0869-4F88-90D2-66CB894CF860}" name="Version" dataDxfId="62">
      <calculatedColumnFormula>'Partner Info and ToC'!$A$3</calculatedColumnFormula>
    </tableColumn>
  </tableColumns>
  <tableStyleInfo name="TableStyleMedium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B8FA7F-9A29-4B21-9C7F-10C67DDE1310}" name="uploadLeaks" displayName="uploadLeaks" ref="A1:M25" totalsRowShown="0" headerRowDxfId="61" dataDxfId="60">
  <autoFilter ref="A1:M25" xr:uid="{00000000-0009-0000-0100-000003000000}"/>
  <tableColumns count="13">
    <tableColumn id="1" xr3:uid="{8128871D-957A-497F-BB3A-93AC72C849AB}" name="segment" dataDxfId="59">
      <calculatedColumnFormula>'Partner Info and ToC'!$D$1</calculatedColumnFormula>
    </tableColumn>
    <tableColumn id="2" xr3:uid="{64DBF485-64FA-4CB9-AAD3-CD2AC8CB5CD0}" name="reportYear" dataDxfId="58">
      <calculatedColumnFormula>'Partner Info and ToC'!$B$5</calculatedColumnFormula>
    </tableColumn>
    <tableColumn id="3" xr3:uid="{76F14A9B-052D-4B3C-ADA5-3521C110621A}" name="Partner" dataDxfId="57">
      <calculatedColumnFormula>VLOOKUP('Partner Info and ToC'!$D$4,transmission_partners!A:B,2,FALSE)</calculatedColumnFormula>
    </tableColumn>
    <tableColumn id="4" xr3:uid="{1A6AFB15-12CD-4391-93F8-845AA68960BB}" name="yearBegin" dataDxfId="56">
      <calculatedColumnFormula>'Equipment Leaks'!A5</calculatedColumnFormula>
    </tableColumn>
    <tableColumn id="5" xr3:uid="{1308D690-0A3E-45E0-9300-9CF178D8CF29}" name="yearEnd" dataDxfId="55">
      <calculatedColumnFormula>'Equipment Leaks'!A5</calculatedColumnFormula>
    </tableColumn>
    <tableColumn id="11" xr3:uid="{AB975B02-29B3-43ED-A375-01EE8573B33B}" name="NewOngoing" dataDxfId="54"/>
    <tableColumn id="6" xr3:uid="{0950B103-1889-4FE9-93A1-0E5CD473CAA7}" name="activityName" dataDxfId="53">
      <calculatedColumnFormula>VLOOKUP("DI&amp;M at compressor stations",transmission_activities!A:C,3,FALSE)</calculatedColumnFormula>
    </tableColumn>
    <tableColumn id="7" xr3:uid="{407338EA-738F-4BE7-87F1-2B1F646E26BB}" name="reductionsMcf" dataDxfId="52">
      <calculatedColumnFormula>_xlfn.SWITCH('Equipment Leaks'!E5,"Default",'Equipment Leaks'!G5,"Other",'Equipment Leaks'!H5,"--")</calculatedColumnFormula>
    </tableColumn>
    <tableColumn id="8" xr3:uid="{EB09D994-1C26-4359-B421-C84844EF9354}" name="reductionBasis" dataDxfId="51">
      <calculatedColumnFormula>'Equipment Leaks'!E5</calculatedColumnFormula>
    </tableColumn>
    <tableColumn id="9" xr3:uid="{7014D723-2D77-4919-8756-12DF4275FFA4}" name="Description" dataDxfId="50">
      <calculatedColumnFormula>IF(ISBLANK('Equipment Leaks'!J5),"",'Equipment Leaks'!J5)</calculatedColumnFormula>
    </tableColumn>
    <tableColumn id="10" xr3:uid="{E7A340FA-CEE5-4992-8F94-9C3FD9F486F9}" name="reductionsCalculation" dataDxfId="49">
      <calculatedColumnFormula>_xlfn.SWITCH('Equipment Leaks'!E5,"Default","[Total Number of Facilities at Which Leaks Repaired] x [1,700 Average Annual Leak Rate per Facility at 70% Efficiency]","Other",'Equipment Leaks'!I5,"--")</calculatedColumnFormula>
    </tableColumn>
    <tableColumn id="13" xr3:uid="{AA94EBBC-0280-4D43-89EC-0F837192A572}" name="Variables/Formulas Columns" dataDxfId="48">
      <calculatedColumnFormula>_xlfn.SWITCH('Equipment Leaks'!E5,"Default",'Equipment Leaks'!F5&amp;","&amp;Average_Annual_Leak_Rate_per_Facility&amp;","&amp;Efficiency,"Other",'Equipment Leaks'!H5,"--")</calculatedColumnFormula>
    </tableColumn>
    <tableColumn id="14" xr3:uid="{229A3013-45E2-401E-B5B9-ABCDD7803589}" name="Version" dataDxfId="47">
      <calculatedColumnFormula>'Partner Info and ToC'!$A$3</calculatedColumnFormula>
    </tableColumn>
  </tableColumns>
  <tableStyleInfo name="TableStyleMedium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13D173-B93B-4D9C-8D03-4502DB64EA8D}" name="uploadPneumatic" displayName="uploadPneumatic" ref="A1:M25" totalsRowShown="0" headerRowDxfId="46" dataDxfId="45">
  <autoFilter ref="A1:M25" xr:uid="{00000000-0009-0000-0100-000002000000}"/>
  <tableColumns count="13">
    <tableColumn id="1" xr3:uid="{DA2767FB-FE06-42AB-97C7-76749E666B97}" name="segment" dataDxfId="44">
      <calculatedColumnFormula>'Partner Info and ToC'!$D$1</calculatedColumnFormula>
    </tableColumn>
    <tableColumn id="2" xr3:uid="{94D70173-9CF4-40AE-A462-9796A305BA6D}" name="reportYear" dataDxfId="43">
      <calculatedColumnFormula>'Partner Info and ToC'!$B$5</calculatedColumnFormula>
    </tableColumn>
    <tableColumn id="3" xr3:uid="{DC0A4E1C-30C1-44F1-86F4-F07AF2D27F3E}" name="Partner" dataDxfId="42">
      <calculatedColumnFormula>VLOOKUP('Partner Info and ToC'!$D$4,transmission_partners!A:B,2,FALSE)</calculatedColumnFormula>
    </tableColumn>
    <tableColumn id="4" xr3:uid="{390AB3F7-5CA5-443A-BEFE-6ECFDAA481FD}" name="yearBegin" dataDxfId="41">
      <calculatedColumnFormula>'Pneumatic Controllers'!A5</calculatedColumnFormula>
    </tableColumn>
    <tableColumn id="5" xr3:uid="{EE3908C5-44FC-4CE1-8BEB-44E63A810270}" name="yearEnd" dataDxfId="40">
      <calculatedColumnFormula>'Pneumatic Controllers'!A5</calculatedColumnFormula>
    </tableColumn>
    <tableColumn id="11" xr3:uid="{F90F7E39-3415-458D-9320-DFCA6B1CD3BD}" name="NewOngoing" dataDxfId="39">
      <calculatedColumnFormula>'Pneumatic Controllers'!B5</calculatedColumnFormula>
    </tableColumn>
    <tableColumn id="6" xr3:uid="{0E9EE0FC-25F9-45DF-A875-06E025FE66DC}" name="activityName" dataDxfId="38">
      <calculatedColumnFormula>VLOOKUP("Identify and replace high-bleed pneumatic devices",transmission_activities!A:C,3,FALSE)</calculatedColumnFormula>
    </tableColumn>
    <tableColumn id="7" xr3:uid="{34F8EC1E-D56D-49D9-AD75-B5141F2E598A}" name="reductionsMcf" dataDxfId="37">
      <calculatedColumnFormula>IF(ISNUMBER('Pneumatic Controllers'!F5),'Pneumatic Controllers'!F5,0)+IF(ISNUMBER('Pneumatic Controllers'!H5),'Pneumatic Controllers'!H5,0)+IF(ISNUMBER('Pneumatic Controllers'!J5),'Pneumatic Controllers'!J5,0)</calculatedColumnFormula>
    </tableColumn>
    <tableColumn id="8" xr3:uid="{99A8C972-1AF0-45B4-8F38-1FD09EAE8D2E}" name="reductionBasis" dataDxfId="36">
      <calculatedColumnFormula>'Pneumatic Controllers'!E5</calculatedColumnFormula>
    </tableColumn>
    <tableColumn id="9" xr3:uid="{CAC1B042-0A0E-4FCB-BDA6-C550982CE597}" name="Description" dataDxfId="35">
      <calculatedColumnFormula>IF(ISBLANK('Pneumatic Controllers'!K5),"",'Pneumatic Controllers'!K5)</calculatedColumnFormula>
    </tableColumn>
    <tableColumn id="10" xr3:uid="{3B3C2ADB-49E3-413D-B594-02B8BE615C1E}" name="reductionsCalculation" dataDxfId="34">
      <calculatedColumnFormula>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calculatedColumnFormula>
    </tableColumn>
    <tableColumn id="13" xr3:uid="{7BE8F5B2-3282-4301-964A-85864922A6EA}" name="Variables/Formulas Columns" dataDxfId="33">
      <calculatedColumnFormula>IF(uploadPneumatic[[#This Row],[reductionsMcf]]&gt;0,IF('Pneumatic Controllers'!C5="",default_CH4_content,'Pneumatic Controllers'!C5)&amp;","&amp;IF('Pneumatic Controllers'!D5="",default_hours,'Pneumatic Controllers'!D5)&amp;","&amp;IF('Pneumatic Controllers'!E5="","0",'Pneumatic Controllers'!E5)&amp;","&amp;pneumatic_highbleed_EF&amp;","&amp;pneumatic_lowbleed_EF&amp;","&amp;IF('Pneumatic Controllers'!G5="","0",'Pneumatic Controllers'!G5)&amp;","&amp;pneumatic_highbleed_EF&amp;","&amp;IF('Pneumatic Controllers'!I5="","0",'Pneumatic Controllers'!I5)&amp;","&amp;pneumatic_lowbleed_EF,"")</calculatedColumnFormula>
    </tableColumn>
    <tableColumn id="12" xr3:uid="{65EFC854-D447-44CA-A802-741CC6B0A9D6}" name="Version" dataDxfId="32">
      <calculatedColumnFormula>'Partner Info and ToC'!$A$3</calculatedColumnFormula>
    </tableColumn>
  </tableColumns>
  <tableStyleInfo name="TableStyleMedium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9F63244-95D3-4F5E-B91C-3F36C3D72202}" name="uploadAdditional" displayName="uploadAdditional" ref="A1:M25" totalsRowShown="0" headerRowDxfId="31" dataDxfId="30">
  <autoFilter ref="A1:M25" xr:uid="{00000000-0009-0000-0100-000001000000}"/>
  <tableColumns count="13">
    <tableColumn id="1" xr3:uid="{A2295838-FC64-4F88-9975-66D467B4B1F2}" name="segment" dataDxfId="29">
      <calculatedColumnFormula>'Partner Info and ToC'!$D$1</calculatedColumnFormula>
    </tableColumn>
    <tableColumn id="2" xr3:uid="{572CA321-1BC6-44E6-971E-4587B9E7170C}" name="reportYear" dataDxfId="28">
      <calculatedColumnFormula>'Partner Info and ToC'!$B$5</calculatedColumnFormula>
    </tableColumn>
    <tableColumn id="3" xr3:uid="{0F9B2B63-F155-48E5-905E-4D774BC2F0E4}" name="Partner" dataDxfId="27">
      <calculatedColumnFormula>VLOOKUP('Partner Info and ToC'!$D$4,transmission_partners!A:B,2,FALSE)</calculatedColumnFormula>
    </tableColumn>
    <tableColumn id="4" xr3:uid="{0C43091F-340D-4DEA-9AAE-39DF6F4AEA74}" name="yearBegin" dataDxfId="26">
      <calculatedColumnFormula>'Additional Activities'!A4</calculatedColumnFormula>
    </tableColumn>
    <tableColumn id="5" xr3:uid="{D4A2508D-A486-4106-A3AF-C5EDFCB0D661}" name="yearEnd" dataDxfId="25">
      <calculatedColumnFormula>'Additional Activities'!F4</calculatedColumnFormula>
    </tableColumn>
    <tableColumn id="11" xr3:uid="{7581A40F-06D3-4699-BE0B-DFEBAA0CBCE7}" name="NewOngoing" dataDxfId="24"/>
    <tableColumn id="6" xr3:uid="{CC7FABB3-7F28-4D24-9E22-7D7C8CE47AE7}" name="activityName" dataDxfId="23">
      <calculatedColumnFormula>IF(ISBLANK('Additional Activities'!B4),"",VLOOKUP('Additional Activities'!$B4,transmission_activities!A:C,3,FALSE))</calculatedColumnFormula>
    </tableColumn>
    <tableColumn id="7" xr3:uid="{FE542D01-1606-4DD6-9DC2-C74BFACE617F}" name="reductionsMcf" dataDxfId="22">
      <calculatedColumnFormula>IF(ISBLANK('Additional Activities'!G4),"",'Additional Activities'!G4)</calculatedColumnFormula>
    </tableColumn>
    <tableColumn id="8" xr3:uid="{D3552277-A2F4-47FD-8E4D-A92F3CBC47E6}" name="reductionBasis" dataDxfId="21">
      <calculatedColumnFormula>IF(ISBLANK('Additional Activities'!H4),"",'Additional Activities'!H4)</calculatedColumnFormula>
    </tableColumn>
    <tableColumn id="9" xr3:uid="{5A44F4DD-DD16-489E-B43A-0619033FED8E}" name="Description" dataDxfId="20">
      <calculatedColumnFormula>IF(ISBLANK('Additional Activities'!J4),"",'Additional Activities'!J4)</calculatedColumnFormula>
    </tableColumn>
    <tableColumn id="10" xr3:uid="{78DE2D6A-FF52-479D-9650-19792DA7C601}" name="reductionsCalculation" dataDxfId="19">
      <calculatedColumnFormula>IF(ISBLANK('Additional Activities'!I4),"",'Additional Activities'!I4)</calculatedColumnFormula>
    </tableColumn>
    <tableColumn id="13" xr3:uid="{8EA92B13-ACD6-4D09-887F-D83F4263DAD6}" name="Variables/Formulas Columns" dataDxfId="18"/>
    <tableColumn id="12" xr3:uid="{5F00E6CA-BB92-4477-A87D-7A3FEE744DA0}" name="Version" dataDxfId="17">
      <calculatedColumnFormula>'Partner Info and ToC'!$A$3</calculatedColumnFormula>
    </tableColumn>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DEA084E-9550-4863-A2AC-13F72585E1B7}" name="ImportTable" displayName="ImportTable" ref="A1:M97" totalsRowShown="0" headerRowDxfId="16" dataDxfId="14" headerRowBorderDxfId="15" tableBorderDxfId="13">
  <autoFilter ref="A1:M97" xr:uid="{72516756-D5E9-4606-BF7D-B560C4AB3A10}"/>
  <tableColumns count="13">
    <tableColumn id="1" xr3:uid="{3D6FBA01-EAF0-448D-A91D-1D4BC7511A81}" name="segment" dataDxfId="12"/>
    <tableColumn id="2" xr3:uid="{B8D52E39-9D43-4DD6-91EC-897A013EC599}" name="reportYear" dataDxfId="11"/>
    <tableColumn id="3" xr3:uid="{EDF48C10-859E-44D1-A579-19F163875CC4}" name="Partner" dataDxfId="10"/>
    <tableColumn id="4" xr3:uid="{346571AF-B30C-4AB5-9F83-3095085EF605}" name="yearBegin" dataDxfId="9"/>
    <tableColumn id="5" xr3:uid="{7153F89F-218E-451A-9035-C7270C51467F}" name="yearEnd" dataDxfId="8"/>
    <tableColumn id="12" xr3:uid="{D36F8106-1A08-45C0-B0C0-58FF647B871A}" name="NewOngoing" dataDxfId="7"/>
    <tableColumn id="6" xr3:uid="{8950DB75-0F8D-4DFA-87E8-77091785A2E1}" name="activityName" dataDxfId="6"/>
    <tableColumn id="7" xr3:uid="{708B4743-974E-4ADD-91AE-3D68D4FCD958}" name="reductionsMcf" dataDxfId="5"/>
    <tableColumn id="8" xr3:uid="{833449B2-063E-431D-ADEF-61EBE920BC62}" name="reductionBasis" dataDxfId="4"/>
    <tableColumn id="9" xr3:uid="{2AA93D2F-BC76-41F8-9C34-814C3D92BCC3}" name="Description" dataDxfId="3"/>
    <tableColumn id="10" xr3:uid="{5CAB6735-6ECA-4C01-AC7D-48AA7B1E1EB2}" name="reductionsCalculation" dataDxfId="2"/>
    <tableColumn id="11" xr3:uid="{13BF22C9-E476-45E6-9EC2-AF361B7AFC8E}" name="Variables/Formulas Columns" dataDxfId="1"/>
    <tableColumn id="13" xr3:uid="{4C8ECEAD-D753-4D1C-B90A-2C5EC43DB9CD}" name="SpreadsheetVersion"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A9BF1-E0F5-44CC-82DA-4BB14287152D}">
  <sheetPr>
    <pageSetUpPr fitToPage="1"/>
  </sheetPr>
  <dimension ref="A1:D24"/>
  <sheetViews>
    <sheetView showGridLines="0" tabSelected="1" workbookViewId="0"/>
  </sheetViews>
  <sheetFormatPr defaultColWidth="0" defaultRowHeight="14.3" zeroHeight="1" x14ac:dyDescent="0.25"/>
  <cols>
    <col min="1" max="1" width="30.875" style="20" customWidth="1"/>
    <col min="2" max="2" width="15.375" style="20" bestFit="1" customWidth="1"/>
    <col min="3" max="3" width="83.75" style="20" customWidth="1"/>
    <col min="4" max="4" width="20.625" style="20" customWidth="1"/>
    <col min="5" max="16384" width="9.125" style="20" hidden="1"/>
  </cols>
  <sheetData>
    <row r="1" spans="1:4" ht="17" x14ac:dyDescent="0.25">
      <c r="A1" s="19" t="s">
        <v>111</v>
      </c>
      <c r="D1" s="140" t="str">
        <f>MID(A1,FIND("-",A1)+2,FIND(" Segment",A1)-FIND("-",A1)-2)</f>
        <v>Transmission</v>
      </c>
    </row>
    <row r="2" spans="1:4" ht="32.6" x14ac:dyDescent="0.25">
      <c r="A2" s="21" t="str">
        <f>"FORM VERSION: REPORTING SEASON "&amp;B5+1&amp;" (for activities completed in "&amp;B5&amp;")"</f>
        <v>FORM VERSION: REPORTING SEASON 2021 (for activities completed in 2020)</v>
      </c>
      <c r="D2" s="180" t="s">
        <v>230</v>
      </c>
    </row>
    <row r="3" spans="1:4" x14ac:dyDescent="0.25">
      <c r="A3" s="20" t="s">
        <v>224</v>
      </c>
    </row>
    <row r="4" spans="1:4" ht="15.8" x14ac:dyDescent="0.25">
      <c r="A4" s="22" t="s">
        <v>105</v>
      </c>
      <c r="B4" s="151"/>
      <c r="C4" s="151"/>
      <c r="D4" s="140">
        <f>B4</f>
        <v>0</v>
      </c>
    </row>
    <row r="5" spans="1:4" ht="15.8" x14ac:dyDescent="0.25">
      <c r="A5" s="22" t="s">
        <v>106</v>
      </c>
      <c r="B5" s="152">
        <v>2020</v>
      </c>
      <c r="C5" s="152"/>
    </row>
    <row r="6" spans="1:4" ht="14.95" x14ac:dyDescent="0.25"/>
    <row r="7" spans="1:4" s="23" customFormat="1" ht="4.75" customHeight="1" x14ac:dyDescent="0.25"/>
    <row r="8" spans="1:4" ht="14.95" x14ac:dyDescent="0.25">
      <c r="A8" s="21" t="s">
        <v>107</v>
      </c>
    </row>
    <row r="9" spans="1:4" ht="9.6999999999999993" customHeight="1" x14ac:dyDescent="0.25">
      <c r="A9" s="24"/>
    </row>
    <row r="10" spans="1:4" s="26" customFormat="1" ht="20.25" customHeight="1" x14ac:dyDescent="0.25">
      <c r="A10" s="25" t="s">
        <v>163</v>
      </c>
      <c r="B10" s="25" t="s">
        <v>108</v>
      </c>
      <c r="C10" s="25" t="s">
        <v>109</v>
      </c>
    </row>
    <row r="11" spans="1:4" s="26" customFormat="1" ht="31.6" customHeight="1" x14ac:dyDescent="0.25">
      <c r="A11" s="139" t="s">
        <v>119</v>
      </c>
      <c r="B11" s="27" t="str">
        <f>IF((SUMPRODUCT(--ISBLANK('Compressor Engines'!A5:A104))=ROWS('Compressor Engines'!A5:A104)),"No","Yes")</f>
        <v>No</v>
      </c>
      <c r="C11" s="28" t="s">
        <v>114</v>
      </c>
      <c r="D11" s="1"/>
    </row>
    <row r="12" spans="1:4" s="26" customFormat="1" ht="31.6" customHeight="1" x14ac:dyDescent="0.25">
      <c r="A12" s="139" t="s">
        <v>110</v>
      </c>
      <c r="B12" s="27" t="str">
        <f>IF((SUMPRODUCT(--ISBLANK('Equipment Leaks'!A5:A104))=ROWS('Equipment Leaks'!A5:A104)),"No","Yes")</f>
        <v>No</v>
      </c>
      <c r="C12" s="28" t="s">
        <v>115</v>
      </c>
      <c r="D12" s="1"/>
    </row>
    <row r="13" spans="1:4" s="26" customFormat="1" ht="31.6" customHeight="1" x14ac:dyDescent="0.25">
      <c r="A13" s="139" t="s">
        <v>112</v>
      </c>
      <c r="B13" s="27" t="str">
        <f>IF((SUMPRODUCT(--ISBLANK('Pneumatic Controllers'!A5:A104))=ROWS('Pneumatic Controllers'!A5:A104)),"No","Yes")</f>
        <v>No</v>
      </c>
      <c r="C13" s="28" t="s">
        <v>116</v>
      </c>
      <c r="D13" s="1"/>
    </row>
    <row r="14" spans="1:4" s="26" customFormat="1" ht="59.95" x14ac:dyDescent="0.25">
      <c r="A14" s="139" t="s">
        <v>113</v>
      </c>
      <c r="B14" s="27" t="str">
        <f>IF((SUMPRODUCT(--ISBLANK('Additional Activities'!A4:A103))=ROWS('Additional Activities'!A4:A103)),"No","Yes")</f>
        <v>No</v>
      </c>
      <c r="C14" s="28" t="s">
        <v>117</v>
      </c>
      <c r="D14" s="1"/>
    </row>
    <row r="15" spans="1:4" s="26" customFormat="1" ht="14.95" x14ac:dyDescent="0.25"/>
    <row r="16" spans="1:4" s="23" customFormat="1" ht="4.75" customHeight="1" x14ac:dyDescent="0.25">
      <c r="A16" s="29"/>
      <c r="B16" s="29"/>
      <c r="C16" s="29"/>
    </row>
    <row r="17" spans="1:3" s="26" customFormat="1" ht="14.95" x14ac:dyDescent="0.25">
      <c r="A17" s="21"/>
      <c r="B17" s="21"/>
      <c r="C17" s="21"/>
    </row>
    <row r="18" spans="1:3" s="26" customFormat="1" ht="14.95" x14ac:dyDescent="0.25">
      <c r="A18" s="142" t="s">
        <v>228</v>
      </c>
      <c r="B18" s="21"/>
      <c r="C18" s="21"/>
    </row>
    <row r="19" spans="1:3" s="26" customFormat="1" ht="15.8" x14ac:dyDescent="0.25">
      <c r="A19" s="22" t="s">
        <v>229</v>
      </c>
      <c r="B19" s="151"/>
      <c r="C19" s="151"/>
    </row>
    <row r="20" spans="1:3" s="26" customFormat="1" ht="14.95" x14ac:dyDescent="0.25">
      <c r="A20" s="142"/>
      <c r="B20" s="21"/>
      <c r="C20" s="21"/>
    </row>
    <row r="21" spans="1:3" s="26" customFormat="1" ht="14.95" x14ac:dyDescent="0.25">
      <c r="A21" s="142"/>
      <c r="B21" s="21"/>
      <c r="C21" s="21"/>
    </row>
    <row r="22" spans="1:3" s="26" customFormat="1" ht="14.95" x14ac:dyDescent="0.25">
      <c r="A22" s="21"/>
      <c r="B22" s="21"/>
      <c r="C22" s="21"/>
    </row>
    <row r="23" spans="1:3" s="26" customFormat="1" ht="14.95" x14ac:dyDescent="0.25">
      <c r="A23" s="21"/>
      <c r="B23" s="21"/>
      <c r="C23" s="21"/>
    </row>
    <row r="24" spans="1:3" s="26" customFormat="1" ht="75.75" customHeight="1" x14ac:dyDescent="0.25">
      <c r="A24" s="153" t="s">
        <v>231</v>
      </c>
      <c r="B24" s="153"/>
      <c r="C24" s="153"/>
    </row>
  </sheetData>
  <sheetProtection selectLockedCells="1"/>
  <mergeCells count="4">
    <mergeCell ref="B4:C4"/>
    <mergeCell ref="B5:C5"/>
    <mergeCell ref="A24:C24"/>
    <mergeCell ref="B19:C19"/>
  </mergeCells>
  <dataValidations count="1">
    <dataValidation type="list" allowBlank="1" showInputMessage="1" showErrorMessage="1" sqref="B4:C4" xr:uid="{5D0D0953-15AF-4A3C-9FC3-AE2F70CF5703}">
      <formula1>partners</formula1>
    </dataValidation>
  </dataValidations>
  <hyperlinks>
    <hyperlink ref="A12" location="'Equipment Leaks'!A1" display="Equipment Leaks" xr:uid="{CBECED2F-20BD-4476-8191-AF7B1D7ADD2E}"/>
    <hyperlink ref="A11" location="'Compressor Engines'!A1" display="Compressor Engines" xr:uid="{D8C8792B-6FDE-45BA-8F93-0BA7D08A4560}"/>
    <hyperlink ref="A14" location="'Additional Activities'!A1" display="Additional Transmission Activities" xr:uid="{9A3391B8-B907-480D-BB16-FBCF9060B8C6}"/>
    <hyperlink ref="A13" location="'Pneumatic Controllers'!A1" display="Pneumatic Controllers" xr:uid="{1F130259-54BE-4E68-9D70-A7858AD305DA}"/>
  </hyperlinks>
  <pageMargins left="0.7" right="0.7" top="1" bottom="0.75" header="0.3" footer="0.3"/>
  <pageSetup scale="88" fitToHeight="0" orientation="landscape" r:id="rId1"/>
  <headerFooter scaleWithDoc="0">
    <oddHeader>&amp;L&amp;G&amp;C&amp;"Arial,Bold"&amp;9U.S. ENVIRONMENTAL PROTECTION AGENCY
Washington, DC 20460&amp;R&amp;"Arial,Regular"&amp;9OMB Control No. 2060-0328
Expires 04/30/2022</oddHeader>
    <oddFooter>&amp;L&amp;"Arial,Regular"&amp;9EPA Form No. 5900-95</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C038-23F4-4398-A6A1-7F2B69986AD0}">
  <dimension ref="A1:M25"/>
  <sheetViews>
    <sheetView workbookViewId="0">
      <selection activeCell="G2" sqref="G2"/>
    </sheetView>
  </sheetViews>
  <sheetFormatPr defaultColWidth="9.125" defaultRowHeight="14.3" x14ac:dyDescent="0.25"/>
  <cols>
    <col min="1" max="1" width="11.625" bestFit="1" customWidth="1"/>
    <col min="2" max="2" width="12.625" style="6" customWidth="1"/>
    <col min="3" max="3" width="37.25" bestFit="1" customWidth="1"/>
    <col min="4" max="4" width="21.125" style="6" bestFit="1" customWidth="1"/>
    <col min="5" max="5" width="11.125" customWidth="1"/>
    <col min="6" max="6" width="13.375" customWidth="1"/>
    <col min="7" max="7" width="14.875" customWidth="1"/>
    <col min="8" max="8" width="18.125" customWidth="1"/>
    <col min="9" max="9" width="22.625" customWidth="1"/>
    <col min="10" max="10" width="38.375" customWidth="1"/>
    <col min="11" max="11" width="34.625" customWidth="1"/>
    <col min="12" max="12" width="28.625" customWidth="1"/>
    <col min="13" max="13" width="15.375" customWidth="1"/>
  </cols>
  <sheetData>
    <row r="1" spans="1:13" x14ac:dyDescent="0.25">
      <c r="A1" t="s">
        <v>172</v>
      </c>
      <c r="B1" s="6" t="s">
        <v>173</v>
      </c>
      <c r="C1" t="s">
        <v>174</v>
      </c>
      <c r="D1" s="6" t="s">
        <v>175</v>
      </c>
      <c r="E1" t="s">
        <v>176</v>
      </c>
      <c r="F1" t="s">
        <v>177</v>
      </c>
      <c r="G1" t="s">
        <v>178</v>
      </c>
      <c r="H1" t="s">
        <v>179</v>
      </c>
      <c r="I1" t="s">
        <v>180</v>
      </c>
      <c r="J1" t="s">
        <v>181</v>
      </c>
      <c r="K1" t="s">
        <v>182</v>
      </c>
      <c r="L1" t="s">
        <v>183</v>
      </c>
      <c r="M1" t="s">
        <v>184</v>
      </c>
    </row>
    <row r="2" spans="1:13" x14ac:dyDescent="0.25">
      <c r="A2" s="6" t="str">
        <f>'Partner Info and ToC'!$D$1</f>
        <v>Transmission</v>
      </c>
      <c r="B2" s="6">
        <f>'Partner Info and ToC'!$B$5</f>
        <v>2020</v>
      </c>
      <c r="C2" s="6" t="e">
        <f>VLOOKUP('Partner Info and ToC'!$D$4,transmission_partners!A:B,2,FALSE)</f>
        <v>#N/A</v>
      </c>
      <c r="D2" s="6">
        <f>'Additional Activities'!A4</f>
        <v>0</v>
      </c>
      <c r="E2" t="str">
        <f>'Additional Activities'!F4</f>
        <v/>
      </c>
      <c r="G2" s="6" t="str">
        <f>IF(ISBLANK('Additional Activities'!B4),"",VLOOKUP('Additional Activities'!$B4,transmission_activities!A:C,3,FALSE))</f>
        <v/>
      </c>
      <c r="H2" t="str">
        <f>IF(ISBLANK('Additional Activities'!G4),"",'Additional Activities'!G4)</f>
        <v/>
      </c>
      <c r="I2" t="str">
        <f>IF(ISBLANK('Additional Activities'!H4),"",'Additional Activities'!H4)</f>
        <v/>
      </c>
      <c r="J2" t="str">
        <f>IF(ISBLANK('Additional Activities'!J4),"",'Additional Activities'!J4)</f>
        <v/>
      </c>
      <c r="K2" t="str">
        <f>IF(ISBLANK('Additional Activities'!I4),"",'Additional Activities'!I4)</f>
        <v/>
      </c>
      <c r="M2" t="str">
        <f>'Partner Info and ToC'!$A$3</f>
        <v>RS2021TRANSv1</v>
      </c>
    </row>
    <row r="3" spans="1:13" x14ac:dyDescent="0.25">
      <c r="A3" s="6" t="str">
        <f>'Partner Info and ToC'!$D$1</f>
        <v>Transmission</v>
      </c>
      <c r="B3" s="6">
        <f>'Partner Info and ToC'!$B$5</f>
        <v>2020</v>
      </c>
      <c r="C3" s="6" t="e">
        <f>VLOOKUP('Partner Info and ToC'!$D$4,transmission_partners!A:B,2,FALSE)</f>
        <v>#N/A</v>
      </c>
      <c r="D3" s="6">
        <f>'Additional Activities'!A5</f>
        <v>0</v>
      </c>
      <c r="E3" t="str">
        <f>'Additional Activities'!F5</f>
        <v/>
      </c>
      <c r="G3" s="6" t="str">
        <f>IF(ISBLANK('Additional Activities'!B5),"",VLOOKUP('Additional Activities'!$B5,transmission_activities!A:C,3,FALSE))</f>
        <v/>
      </c>
      <c r="H3" t="str">
        <f>IF(ISBLANK('Additional Activities'!G5),"",'Additional Activities'!G5)</f>
        <v/>
      </c>
      <c r="I3" t="str">
        <f>IF(ISBLANK('Additional Activities'!H5),"",'Additional Activities'!H5)</f>
        <v/>
      </c>
      <c r="J3" t="str">
        <f>IF(ISBLANK('Additional Activities'!J5),"",'Additional Activities'!J5)</f>
        <v/>
      </c>
      <c r="K3" t="str">
        <f>IF(ISBLANK('Additional Activities'!I5),"",'Additional Activities'!I5)</f>
        <v/>
      </c>
      <c r="M3" t="str">
        <f>'Partner Info and ToC'!$A$3</f>
        <v>RS2021TRANSv1</v>
      </c>
    </row>
    <row r="4" spans="1:13" x14ac:dyDescent="0.25">
      <c r="A4" s="6" t="str">
        <f>'Partner Info and ToC'!$D$1</f>
        <v>Transmission</v>
      </c>
      <c r="B4" s="6">
        <f>'Partner Info and ToC'!$B$5</f>
        <v>2020</v>
      </c>
      <c r="C4" s="6" t="e">
        <f>VLOOKUP('Partner Info and ToC'!$D$4,transmission_partners!A:B,2,FALSE)</f>
        <v>#N/A</v>
      </c>
      <c r="D4" s="6">
        <f>'Additional Activities'!A6</f>
        <v>0</v>
      </c>
      <c r="E4" t="str">
        <f>'Additional Activities'!F6</f>
        <v/>
      </c>
      <c r="G4" s="6" t="str">
        <f>IF(ISBLANK('Additional Activities'!B6),"",VLOOKUP('Additional Activities'!$B6,transmission_activities!A:C,3,FALSE))</f>
        <v/>
      </c>
      <c r="H4" t="str">
        <f>IF(ISBLANK('Additional Activities'!G6),"",'Additional Activities'!G6)</f>
        <v/>
      </c>
      <c r="I4" t="str">
        <f>IF(ISBLANK('Additional Activities'!H6),"",'Additional Activities'!H6)</f>
        <v/>
      </c>
      <c r="J4" t="str">
        <f>IF(ISBLANK('Additional Activities'!J6),"",'Additional Activities'!J6)</f>
        <v/>
      </c>
      <c r="K4" t="str">
        <f>IF(ISBLANK('Additional Activities'!I6),"",'Additional Activities'!I6)</f>
        <v/>
      </c>
      <c r="M4" t="str">
        <f>'Partner Info and ToC'!$A$3</f>
        <v>RS2021TRANSv1</v>
      </c>
    </row>
    <row r="5" spans="1:13" x14ac:dyDescent="0.25">
      <c r="A5" s="6" t="str">
        <f>'Partner Info and ToC'!$D$1</f>
        <v>Transmission</v>
      </c>
      <c r="B5" s="6">
        <f>'Partner Info and ToC'!$B$5</f>
        <v>2020</v>
      </c>
      <c r="C5" s="6" t="e">
        <f>VLOOKUP('Partner Info and ToC'!$D$4,transmission_partners!A:B,2,FALSE)</f>
        <v>#N/A</v>
      </c>
      <c r="D5" s="6">
        <f>'Additional Activities'!A7</f>
        <v>0</v>
      </c>
      <c r="E5" t="str">
        <f>'Additional Activities'!F7</f>
        <v/>
      </c>
      <c r="G5" s="6" t="str">
        <f>IF(ISBLANK('Additional Activities'!B7),"",VLOOKUP('Additional Activities'!$B7,transmission_activities!A:C,3,FALSE))</f>
        <v/>
      </c>
      <c r="H5" t="str">
        <f>IF(ISBLANK('Additional Activities'!G7),"",'Additional Activities'!G7)</f>
        <v/>
      </c>
      <c r="I5" t="str">
        <f>IF(ISBLANK('Additional Activities'!H7),"",'Additional Activities'!H7)</f>
        <v/>
      </c>
      <c r="J5" t="str">
        <f>IF(ISBLANK('Additional Activities'!J7),"",'Additional Activities'!J7)</f>
        <v/>
      </c>
      <c r="K5" t="str">
        <f>IF(ISBLANK('Additional Activities'!I7),"",'Additional Activities'!I7)</f>
        <v/>
      </c>
      <c r="M5" t="str">
        <f>'Partner Info and ToC'!$A$3</f>
        <v>RS2021TRANSv1</v>
      </c>
    </row>
    <row r="6" spans="1:13" x14ac:dyDescent="0.25">
      <c r="A6" s="6" t="str">
        <f>'Partner Info and ToC'!$D$1</f>
        <v>Transmission</v>
      </c>
      <c r="B6" s="6">
        <f>'Partner Info and ToC'!$B$5</f>
        <v>2020</v>
      </c>
      <c r="C6" s="6" t="e">
        <f>VLOOKUP('Partner Info and ToC'!$D$4,transmission_partners!A:B,2,FALSE)</f>
        <v>#N/A</v>
      </c>
      <c r="D6" s="6">
        <f>'Additional Activities'!A8</f>
        <v>0</v>
      </c>
      <c r="E6" t="str">
        <f>'Additional Activities'!F8</f>
        <v/>
      </c>
      <c r="G6" s="6" t="str">
        <f>IF(ISBLANK('Additional Activities'!B8),"",VLOOKUP('Additional Activities'!$B8,transmission_activities!A:C,3,FALSE))</f>
        <v/>
      </c>
      <c r="H6" t="str">
        <f>IF(ISBLANK('Additional Activities'!G8),"",'Additional Activities'!G8)</f>
        <v/>
      </c>
      <c r="I6" t="str">
        <f>IF(ISBLANK('Additional Activities'!H8),"",'Additional Activities'!H8)</f>
        <v/>
      </c>
      <c r="J6" t="str">
        <f>IF(ISBLANK('Additional Activities'!J8),"",'Additional Activities'!J8)</f>
        <v/>
      </c>
      <c r="K6" t="str">
        <f>IF(ISBLANK('Additional Activities'!I8),"",'Additional Activities'!I8)</f>
        <v/>
      </c>
      <c r="M6" t="str">
        <f>'Partner Info and ToC'!$A$3</f>
        <v>RS2021TRANSv1</v>
      </c>
    </row>
    <row r="7" spans="1:13" x14ac:dyDescent="0.25">
      <c r="A7" s="6" t="str">
        <f>'Partner Info and ToC'!$D$1</f>
        <v>Transmission</v>
      </c>
      <c r="B7" s="6">
        <f>'Partner Info and ToC'!$B$5</f>
        <v>2020</v>
      </c>
      <c r="C7" s="6" t="e">
        <f>VLOOKUP('Partner Info and ToC'!$D$4,transmission_partners!A:B,2,FALSE)</f>
        <v>#N/A</v>
      </c>
      <c r="D7" s="6">
        <f>'Additional Activities'!A9</f>
        <v>0</v>
      </c>
      <c r="E7" t="str">
        <f>'Additional Activities'!F9</f>
        <v/>
      </c>
      <c r="G7" s="6" t="str">
        <f>IF(ISBLANK('Additional Activities'!B9),"",VLOOKUP('Additional Activities'!$B9,transmission_activities!A:C,3,FALSE))</f>
        <v/>
      </c>
      <c r="H7" t="str">
        <f>IF(ISBLANK('Additional Activities'!G9),"",'Additional Activities'!G9)</f>
        <v/>
      </c>
      <c r="I7" t="str">
        <f>IF(ISBLANK('Additional Activities'!H9),"",'Additional Activities'!H9)</f>
        <v/>
      </c>
      <c r="J7" t="str">
        <f>IF(ISBLANK('Additional Activities'!J9),"",'Additional Activities'!J9)</f>
        <v/>
      </c>
      <c r="K7" t="str">
        <f>IF(ISBLANK('Additional Activities'!I9),"",'Additional Activities'!I9)</f>
        <v/>
      </c>
      <c r="M7" t="str">
        <f>'Partner Info and ToC'!$A$3</f>
        <v>RS2021TRANSv1</v>
      </c>
    </row>
    <row r="8" spans="1:13" x14ac:dyDescent="0.25">
      <c r="A8" s="6" t="str">
        <f>'Partner Info and ToC'!$D$1</f>
        <v>Transmission</v>
      </c>
      <c r="B8" s="6">
        <f>'Partner Info and ToC'!$B$5</f>
        <v>2020</v>
      </c>
      <c r="C8" s="6" t="e">
        <f>VLOOKUP('Partner Info and ToC'!$D$4,transmission_partners!A:B,2,FALSE)</f>
        <v>#N/A</v>
      </c>
      <c r="D8" s="6">
        <f>'Additional Activities'!A10</f>
        <v>0</v>
      </c>
      <c r="E8" t="str">
        <f>'Additional Activities'!F10</f>
        <v/>
      </c>
      <c r="G8" s="6" t="str">
        <f>IF(ISBLANK('Additional Activities'!B10),"",VLOOKUP('Additional Activities'!$B10,transmission_activities!A:C,3,FALSE))</f>
        <v/>
      </c>
      <c r="H8" t="str">
        <f>IF(ISBLANK('Additional Activities'!G10),"",'Additional Activities'!G10)</f>
        <v/>
      </c>
      <c r="I8" t="str">
        <f>IF(ISBLANK('Additional Activities'!H10),"",'Additional Activities'!H10)</f>
        <v/>
      </c>
      <c r="J8" t="str">
        <f>IF(ISBLANK('Additional Activities'!J10),"",'Additional Activities'!J10)</f>
        <v/>
      </c>
      <c r="K8" t="str">
        <f>IF(ISBLANK('Additional Activities'!I10),"",'Additional Activities'!I10)</f>
        <v/>
      </c>
      <c r="M8" t="str">
        <f>'Partner Info and ToC'!$A$3</f>
        <v>RS2021TRANSv1</v>
      </c>
    </row>
    <row r="9" spans="1:13" x14ac:dyDescent="0.25">
      <c r="A9" s="6" t="str">
        <f>'Partner Info and ToC'!$D$1</f>
        <v>Transmission</v>
      </c>
      <c r="B9" s="6">
        <f>'Partner Info and ToC'!$B$5</f>
        <v>2020</v>
      </c>
      <c r="C9" s="6" t="e">
        <f>VLOOKUP('Partner Info and ToC'!$D$4,transmission_partners!A:B,2,FALSE)</f>
        <v>#N/A</v>
      </c>
      <c r="D9" s="6">
        <f>'Additional Activities'!A11</f>
        <v>0</v>
      </c>
      <c r="E9" t="str">
        <f>'Additional Activities'!F11</f>
        <v/>
      </c>
      <c r="G9" s="6" t="str">
        <f>IF(ISBLANK('Additional Activities'!B11),"",VLOOKUP('Additional Activities'!$B11,transmission_activities!A:C,3,FALSE))</f>
        <v/>
      </c>
      <c r="H9" t="str">
        <f>IF(ISBLANK('Additional Activities'!G11),"",'Additional Activities'!G11)</f>
        <v/>
      </c>
      <c r="I9" t="str">
        <f>IF(ISBLANK('Additional Activities'!H11),"",'Additional Activities'!H11)</f>
        <v/>
      </c>
      <c r="J9" t="str">
        <f>IF(ISBLANK('Additional Activities'!J11),"",'Additional Activities'!J11)</f>
        <v/>
      </c>
      <c r="K9" t="str">
        <f>IF(ISBLANK('Additional Activities'!I11),"",'Additional Activities'!I11)</f>
        <v/>
      </c>
      <c r="M9" t="str">
        <f>'Partner Info and ToC'!$A$3</f>
        <v>RS2021TRANSv1</v>
      </c>
    </row>
    <row r="10" spans="1:13" x14ac:dyDescent="0.25">
      <c r="A10" s="6" t="str">
        <f>'Partner Info and ToC'!$D$1</f>
        <v>Transmission</v>
      </c>
      <c r="B10" s="6">
        <f>'Partner Info and ToC'!$B$5</f>
        <v>2020</v>
      </c>
      <c r="C10" s="6" t="e">
        <f>VLOOKUP('Partner Info and ToC'!$D$4,transmission_partners!A:B,2,FALSE)</f>
        <v>#N/A</v>
      </c>
      <c r="D10" s="6">
        <f>'Additional Activities'!A12</f>
        <v>0</v>
      </c>
      <c r="E10" t="str">
        <f>'Additional Activities'!F12</f>
        <v/>
      </c>
      <c r="G10" s="6" t="str">
        <f>IF(ISBLANK('Additional Activities'!B12),"",VLOOKUP('Additional Activities'!$B12,transmission_activities!A:C,3,FALSE))</f>
        <v/>
      </c>
      <c r="H10" t="str">
        <f>IF(ISBLANK('Additional Activities'!G12),"",'Additional Activities'!G12)</f>
        <v/>
      </c>
      <c r="I10" t="str">
        <f>IF(ISBLANK('Additional Activities'!H12),"",'Additional Activities'!H12)</f>
        <v/>
      </c>
      <c r="J10" t="str">
        <f>IF(ISBLANK('Additional Activities'!J12),"",'Additional Activities'!J12)</f>
        <v/>
      </c>
      <c r="K10" t="str">
        <f>IF(ISBLANK('Additional Activities'!I12),"",'Additional Activities'!I12)</f>
        <v/>
      </c>
      <c r="M10" t="str">
        <f>'Partner Info and ToC'!$A$3</f>
        <v>RS2021TRANSv1</v>
      </c>
    </row>
    <row r="11" spans="1:13" x14ac:dyDescent="0.25">
      <c r="A11" s="6" t="str">
        <f>'Partner Info and ToC'!$D$1</f>
        <v>Transmission</v>
      </c>
      <c r="B11" s="6">
        <f>'Partner Info and ToC'!$B$5</f>
        <v>2020</v>
      </c>
      <c r="C11" s="6" t="e">
        <f>VLOOKUP('Partner Info and ToC'!$D$4,transmission_partners!A:B,2,FALSE)</f>
        <v>#N/A</v>
      </c>
      <c r="D11" s="6">
        <f>'Additional Activities'!A13</f>
        <v>0</v>
      </c>
      <c r="E11" t="str">
        <f>'Additional Activities'!F13</f>
        <v/>
      </c>
      <c r="G11" s="6" t="str">
        <f>IF(ISBLANK('Additional Activities'!B13),"",VLOOKUP('Additional Activities'!$B13,transmission_activities!A:C,3,FALSE))</f>
        <v/>
      </c>
      <c r="H11" t="str">
        <f>IF(ISBLANK('Additional Activities'!G13),"",'Additional Activities'!G13)</f>
        <v/>
      </c>
      <c r="I11" t="str">
        <f>IF(ISBLANK('Additional Activities'!H13),"",'Additional Activities'!H13)</f>
        <v/>
      </c>
      <c r="J11" t="str">
        <f>IF(ISBLANK('Additional Activities'!J13),"",'Additional Activities'!J13)</f>
        <v/>
      </c>
      <c r="K11" t="str">
        <f>IF(ISBLANK('Additional Activities'!I13),"",'Additional Activities'!I13)</f>
        <v/>
      </c>
      <c r="M11" t="str">
        <f>'Partner Info and ToC'!$A$3</f>
        <v>RS2021TRANSv1</v>
      </c>
    </row>
    <row r="12" spans="1:13" x14ac:dyDescent="0.25">
      <c r="A12" s="6" t="str">
        <f>'Partner Info and ToC'!$D$1</f>
        <v>Transmission</v>
      </c>
      <c r="B12" s="6">
        <f>'Partner Info and ToC'!$B$5</f>
        <v>2020</v>
      </c>
      <c r="C12" s="6" t="e">
        <f>VLOOKUP('Partner Info and ToC'!$D$4,transmission_partners!A:B,2,FALSE)</f>
        <v>#N/A</v>
      </c>
      <c r="D12" s="6">
        <f>'Additional Activities'!A14</f>
        <v>0</v>
      </c>
      <c r="E12" t="str">
        <f>'Additional Activities'!F14</f>
        <v/>
      </c>
      <c r="G12" s="6" t="str">
        <f>IF(ISBLANK('Additional Activities'!B14),"",VLOOKUP('Additional Activities'!$B14,transmission_activities!A:C,3,FALSE))</f>
        <v/>
      </c>
      <c r="H12" t="str">
        <f>IF(ISBLANK('Additional Activities'!G14),"",'Additional Activities'!G14)</f>
        <v/>
      </c>
      <c r="I12" t="str">
        <f>IF(ISBLANK('Additional Activities'!H14),"",'Additional Activities'!H14)</f>
        <v/>
      </c>
      <c r="J12" t="str">
        <f>IF(ISBLANK('Additional Activities'!J14),"",'Additional Activities'!J14)</f>
        <v/>
      </c>
      <c r="K12" t="str">
        <f>IF(ISBLANK('Additional Activities'!I14),"",'Additional Activities'!I14)</f>
        <v/>
      </c>
      <c r="M12" t="str">
        <f>'Partner Info and ToC'!$A$3</f>
        <v>RS2021TRANSv1</v>
      </c>
    </row>
    <row r="13" spans="1:13" x14ac:dyDescent="0.25">
      <c r="A13" s="6" t="str">
        <f>'Partner Info and ToC'!$D$1</f>
        <v>Transmission</v>
      </c>
      <c r="B13" s="6">
        <f>'Partner Info and ToC'!$B$5</f>
        <v>2020</v>
      </c>
      <c r="C13" s="6" t="e">
        <f>VLOOKUP('Partner Info and ToC'!$D$4,transmission_partners!A:B,2,FALSE)</f>
        <v>#N/A</v>
      </c>
      <c r="D13" s="6">
        <f>'Additional Activities'!A15</f>
        <v>0</v>
      </c>
      <c r="E13" t="str">
        <f>'Additional Activities'!F15</f>
        <v/>
      </c>
      <c r="G13" s="6" t="str">
        <f>IF(ISBLANK('Additional Activities'!B15),"",VLOOKUP('Additional Activities'!$B15,transmission_activities!A:C,3,FALSE))</f>
        <v/>
      </c>
      <c r="H13" t="str">
        <f>IF(ISBLANK('Additional Activities'!G15),"",'Additional Activities'!G15)</f>
        <v/>
      </c>
      <c r="I13" t="str">
        <f>IF(ISBLANK('Additional Activities'!H15),"",'Additional Activities'!H15)</f>
        <v/>
      </c>
      <c r="J13" t="str">
        <f>IF(ISBLANK('Additional Activities'!J15),"",'Additional Activities'!J15)</f>
        <v/>
      </c>
      <c r="K13" t="str">
        <f>IF(ISBLANK('Additional Activities'!I15),"",'Additional Activities'!I15)</f>
        <v/>
      </c>
      <c r="M13" t="str">
        <f>'Partner Info and ToC'!$A$3</f>
        <v>RS2021TRANSv1</v>
      </c>
    </row>
    <row r="14" spans="1:13" x14ac:dyDescent="0.25">
      <c r="A14" s="6" t="str">
        <f>'Partner Info and ToC'!$D$1</f>
        <v>Transmission</v>
      </c>
      <c r="B14" s="6">
        <f>'Partner Info and ToC'!$B$5</f>
        <v>2020</v>
      </c>
      <c r="C14" s="6" t="e">
        <f>VLOOKUP('Partner Info and ToC'!$D$4,transmission_partners!A:B,2,FALSE)</f>
        <v>#N/A</v>
      </c>
      <c r="D14" s="6">
        <f>'Additional Activities'!A16</f>
        <v>0</v>
      </c>
      <c r="E14" t="str">
        <f>'Additional Activities'!F16</f>
        <v/>
      </c>
      <c r="G14" s="6" t="str">
        <f>IF(ISBLANK('Additional Activities'!B16),"",VLOOKUP('Additional Activities'!$B16,transmission_activities!A:C,3,FALSE))</f>
        <v/>
      </c>
      <c r="H14" t="str">
        <f>IF(ISBLANK('Additional Activities'!G16),"",'Additional Activities'!G16)</f>
        <v/>
      </c>
      <c r="I14" t="str">
        <f>IF(ISBLANK('Additional Activities'!H16),"",'Additional Activities'!H16)</f>
        <v/>
      </c>
      <c r="J14" t="str">
        <f>IF(ISBLANK('Additional Activities'!J16),"",'Additional Activities'!J16)</f>
        <v/>
      </c>
      <c r="K14" t="str">
        <f>IF(ISBLANK('Additional Activities'!I16),"",'Additional Activities'!I16)</f>
        <v/>
      </c>
      <c r="M14" t="str">
        <f>'Partner Info and ToC'!$A$3</f>
        <v>RS2021TRANSv1</v>
      </c>
    </row>
    <row r="15" spans="1:13" x14ac:dyDescent="0.25">
      <c r="A15" s="6" t="str">
        <f>'Partner Info and ToC'!$D$1</f>
        <v>Transmission</v>
      </c>
      <c r="B15" s="6">
        <f>'Partner Info and ToC'!$B$5</f>
        <v>2020</v>
      </c>
      <c r="C15" s="6" t="e">
        <f>VLOOKUP('Partner Info and ToC'!$D$4,transmission_partners!A:B,2,FALSE)</f>
        <v>#N/A</v>
      </c>
      <c r="D15" s="6">
        <f>'Additional Activities'!A17</f>
        <v>0</v>
      </c>
      <c r="E15" t="str">
        <f>'Additional Activities'!F17</f>
        <v/>
      </c>
      <c r="G15" s="6" t="str">
        <f>IF(ISBLANK('Additional Activities'!B17),"",VLOOKUP('Additional Activities'!$B17,transmission_activities!A:C,3,FALSE))</f>
        <v/>
      </c>
      <c r="H15" t="str">
        <f>IF(ISBLANK('Additional Activities'!G17),"",'Additional Activities'!G17)</f>
        <v/>
      </c>
      <c r="I15" t="str">
        <f>IF(ISBLANK('Additional Activities'!H17),"",'Additional Activities'!H17)</f>
        <v/>
      </c>
      <c r="J15" t="str">
        <f>IF(ISBLANK('Additional Activities'!J17),"",'Additional Activities'!J17)</f>
        <v/>
      </c>
      <c r="K15" t="str">
        <f>IF(ISBLANK('Additional Activities'!I17),"",'Additional Activities'!I17)</f>
        <v/>
      </c>
      <c r="M15" t="str">
        <f>'Partner Info and ToC'!$A$3</f>
        <v>RS2021TRANSv1</v>
      </c>
    </row>
    <row r="16" spans="1:13" x14ac:dyDescent="0.25">
      <c r="A16" s="6" t="str">
        <f>'Partner Info and ToC'!$D$1</f>
        <v>Transmission</v>
      </c>
      <c r="B16" s="6">
        <f>'Partner Info and ToC'!$B$5</f>
        <v>2020</v>
      </c>
      <c r="C16" s="6" t="e">
        <f>VLOOKUP('Partner Info and ToC'!$D$4,transmission_partners!A:B,2,FALSE)</f>
        <v>#N/A</v>
      </c>
      <c r="D16" s="6">
        <f>'Additional Activities'!A18</f>
        <v>0</v>
      </c>
      <c r="E16" t="str">
        <f>'Additional Activities'!F18</f>
        <v/>
      </c>
      <c r="G16" s="6" t="str">
        <f>IF(ISBLANK('Additional Activities'!B18),"",VLOOKUP('Additional Activities'!$B18,transmission_activities!A:C,3,FALSE))</f>
        <v/>
      </c>
      <c r="H16" t="str">
        <f>IF(ISBLANK('Additional Activities'!G18),"",'Additional Activities'!G18)</f>
        <v/>
      </c>
      <c r="I16" t="str">
        <f>IF(ISBLANK('Additional Activities'!H18),"",'Additional Activities'!H18)</f>
        <v/>
      </c>
      <c r="J16" t="str">
        <f>IF(ISBLANK('Additional Activities'!J18),"",'Additional Activities'!J18)</f>
        <v/>
      </c>
      <c r="K16" t="str">
        <f>IF(ISBLANK('Additional Activities'!I18),"",'Additional Activities'!I18)</f>
        <v/>
      </c>
      <c r="M16" t="str">
        <f>'Partner Info and ToC'!$A$3</f>
        <v>RS2021TRANSv1</v>
      </c>
    </row>
    <row r="17" spans="1:13" x14ac:dyDescent="0.25">
      <c r="A17" s="6" t="str">
        <f>'Partner Info and ToC'!$D$1</f>
        <v>Transmission</v>
      </c>
      <c r="B17" s="6">
        <f>'Partner Info and ToC'!$B$5</f>
        <v>2020</v>
      </c>
      <c r="C17" s="6" t="e">
        <f>VLOOKUP('Partner Info and ToC'!$D$4,transmission_partners!A:B,2,FALSE)</f>
        <v>#N/A</v>
      </c>
      <c r="D17" s="6">
        <f>'Additional Activities'!A19</f>
        <v>0</v>
      </c>
      <c r="E17" t="str">
        <f>'Additional Activities'!F19</f>
        <v/>
      </c>
      <c r="G17" s="6" t="str">
        <f>IF(ISBLANK('Additional Activities'!B19),"",VLOOKUP('Additional Activities'!$B19,transmission_activities!A:C,3,FALSE))</f>
        <v/>
      </c>
      <c r="H17" t="str">
        <f>IF(ISBLANK('Additional Activities'!G19),"",'Additional Activities'!G19)</f>
        <v/>
      </c>
      <c r="I17" t="str">
        <f>IF(ISBLANK('Additional Activities'!H19),"",'Additional Activities'!H19)</f>
        <v/>
      </c>
      <c r="J17" t="str">
        <f>IF(ISBLANK('Additional Activities'!J19),"",'Additional Activities'!J19)</f>
        <v/>
      </c>
      <c r="K17" t="str">
        <f>IF(ISBLANK('Additional Activities'!I19),"",'Additional Activities'!I19)</f>
        <v/>
      </c>
      <c r="M17" t="str">
        <f>'Partner Info and ToC'!$A$3</f>
        <v>RS2021TRANSv1</v>
      </c>
    </row>
    <row r="18" spans="1:13" x14ac:dyDescent="0.25">
      <c r="A18" s="6" t="str">
        <f>'Partner Info and ToC'!$D$1</f>
        <v>Transmission</v>
      </c>
      <c r="B18" s="6">
        <f>'Partner Info and ToC'!$B$5</f>
        <v>2020</v>
      </c>
      <c r="C18" s="6" t="e">
        <f>VLOOKUP('Partner Info and ToC'!$D$4,transmission_partners!A:B,2,FALSE)</f>
        <v>#N/A</v>
      </c>
      <c r="D18" s="6">
        <f>'Additional Activities'!A20</f>
        <v>0</v>
      </c>
      <c r="E18" t="str">
        <f>'Additional Activities'!F20</f>
        <v/>
      </c>
      <c r="G18" s="6" t="str">
        <f>IF(ISBLANK('Additional Activities'!B20),"",VLOOKUP('Additional Activities'!$B20,transmission_activities!A:C,3,FALSE))</f>
        <v/>
      </c>
      <c r="H18" t="str">
        <f>IF(ISBLANK('Additional Activities'!G20),"",'Additional Activities'!G20)</f>
        <v/>
      </c>
      <c r="I18" t="str">
        <f>IF(ISBLANK('Additional Activities'!H20),"",'Additional Activities'!H20)</f>
        <v/>
      </c>
      <c r="J18" t="str">
        <f>IF(ISBLANK('Additional Activities'!J20),"",'Additional Activities'!J20)</f>
        <v/>
      </c>
      <c r="K18" t="str">
        <f>IF(ISBLANK('Additional Activities'!I20),"",'Additional Activities'!I20)</f>
        <v/>
      </c>
      <c r="M18" t="str">
        <f>'Partner Info and ToC'!$A$3</f>
        <v>RS2021TRANSv1</v>
      </c>
    </row>
    <row r="19" spans="1:13" x14ac:dyDescent="0.25">
      <c r="A19" s="6" t="str">
        <f>'Partner Info and ToC'!$D$1</f>
        <v>Transmission</v>
      </c>
      <c r="B19" s="6">
        <f>'Partner Info and ToC'!$B$5</f>
        <v>2020</v>
      </c>
      <c r="C19" s="6" t="e">
        <f>VLOOKUP('Partner Info and ToC'!$D$4,transmission_partners!A:B,2,FALSE)</f>
        <v>#N/A</v>
      </c>
      <c r="D19" s="6">
        <f>'Additional Activities'!A21</f>
        <v>0</v>
      </c>
      <c r="E19" t="str">
        <f>'Additional Activities'!F21</f>
        <v/>
      </c>
      <c r="G19" s="6" t="str">
        <f>IF(ISBLANK('Additional Activities'!B21),"",VLOOKUP('Additional Activities'!$B21,transmission_activities!A:C,3,FALSE))</f>
        <v/>
      </c>
      <c r="H19" t="str">
        <f>IF(ISBLANK('Additional Activities'!G21),"",'Additional Activities'!G21)</f>
        <v/>
      </c>
      <c r="I19" t="str">
        <f>IF(ISBLANK('Additional Activities'!H21),"",'Additional Activities'!H21)</f>
        <v/>
      </c>
      <c r="J19" t="str">
        <f>IF(ISBLANK('Additional Activities'!J21),"",'Additional Activities'!J21)</f>
        <v/>
      </c>
      <c r="K19" t="str">
        <f>IF(ISBLANK('Additional Activities'!I21),"",'Additional Activities'!I21)</f>
        <v/>
      </c>
      <c r="M19" t="str">
        <f>'Partner Info and ToC'!$A$3</f>
        <v>RS2021TRANSv1</v>
      </c>
    </row>
    <row r="20" spans="1:13" x14ac:dyDescent="0.25">
      <c r="A20" s="6" t="str">
        <f>'Partner Info and ToC'!$D$1</f>
        <v>Transmission</v>
      </c>
      <c r="B20" s="6">
        <f>'Partner Info and ToC'!$B$5</f>
        <v>2020</v>
      </c>
      <c r="C20" s="6" t="e">
        <f>VLOOKUP('Partner Info and ToC'!$D$4,transmission_partners!A:B,2,FALSE)</f>
        <v>#N/A</v>
      </c>
      <c r="D20" s="6">
        <f>'Additional Activities'!A22</f>
        <v>0</v>
      </c>
      <c r="E20" t="str">
        <f>'Additional Activities'!F22</f>
        <v/>
      </c>
      <c r="G20" s="6" t="str">
        <f>IF(ISBLANK('Additional Activities'!B22),"",VLOOKUP('Additional Activities'!$B22,transmission_activities!A:C,3,FALSE))</f>
        <v/>
      </c>
      <c r="H20" t="str">
        <f>IF(ISBLANK('Additional Activities'!G22),"",'Additional Activities'!G22)</f>
        <v/>
      </c>
      <c r="I20" t="str">
        <f>IF(ISBLANK('Additional Activities'!H22),"",'Additional Activities'!H22)</f>
        <v/>
      </c>
      <c r="J20" t="str">
        <f>IF(ISBLANK('Additional Activities'!J22),"",'Additional Activities'!J22)</f>
        <v/>
      </c>
      <c r="K20" t="str">
        <f>IF(ISBLANK('Additional Activities'!I22),"",'Additional Activities'!I22)</f>
        <v/>
      </c>
      <c r="M20" t="str">
        <f>'Partner Info and ToC'!$A$3</f>
        <v>RS2021TRANSv1</v>
      </c>
    </row>
    <row r="21" spans="1:13" x14ac:dyDescent="0.25">
      <c r="A21" s="6" t="str">
        <f>'Partner Info and ToC'!$D$1</f>
        <v>Transmission</v>
      </c>
      <c r="B21" s="6">
        <f>'Partner Info and ToC'!$B$5</f>
        <v>2020</v>
      </c>
      <c r="C21" s="6" t="e">
        <f>VLOOKUP('Partner Info and ToC'!$D$4,transmission_partners!A:B,2,FALSE)</f>
        <v>#N/A</v>
      </c>
      <c r="D21" s="6">
        <f>'Additional Activities'!A23</f>
        <v>0</v>
      </c>
      <c r="E21" t="str">
        <f>'Additional Activities'!F23</f>
        <v/>
      </c>
      <c r="G21" s="6" t="str">
        <f>IF(ISBLANK('Additional Activities'!B23),"",VLOOKUP('Additional Activities'!$B23,transmission_activities!A:C,3,FALSE))</f>
        <v/>
      </c>
      <c r="H21" t="str">
        <f>IF(ISBLANK('Additional Activities'!G23),"",'Additional Activities'!G23)</f>
        <v/>
      </c>
      <c r="I21" t="str">
        <f>IF(ISBLANK('Additional Activities'!H23),"",'Additional Activities'!H23)</f>
        <v/>
      </c>
      <c r="J21" t="str">
        <f>IF(ISBLANK('Additional Activities'!J23),"",'Additional Activities'!J23)</f>
        <v/>
      </c>
      <c r="K21" t="str">
        <f>IF(ISBLANK('Additional Activities'!I23),"",'Additional Activities'!I23)</f>
        <v/>
      </c>
      <c r="M21" t="str">
        <f>'Partner Info and ToC'!$A$3</f>
        <v>RS2021TRANSv1</v>
      </c>
    </row>
    <row r="22" spans="1:13" x14ac:dyDescent="0.25">
      <c r="A22" s="6" t="str">
        <f>'Partner Info and ToC'!$D$1</f>
        <v>Transmission</v>
      </c>
      <c r="B22" s="6">
        <f>'Partner Info and ToC'!$B$5</f>
        <v>2020</v>
      </c>
      <c r="C22" s="6" t="e">
        <f>VLOOKUP('Partner Info and ToC'!$D$4,transmission_partners!A:B,2,FALSE)</f>
        <v>#N/A</v>
      </c>
      <c r="D22" s="6">
        <f>'Additional Activities'!A24</f>
        <v>0</v>
      </c>
      <c r="E22" t="str">
        <f>'Additional Activities'!F24</f>
        <v/>
      </c>
      <c r="G22" s="6" t="str">
        <f>IF(ISBLANK('Additional Activities'!B24),"",VLOOKUP('Additional Activities'!$B24,transmission_activities!A:C,3,FALSE))</f>
        <v/>
      </c>
      <c r="H22" t="str">
        <f>IF(ISBLANK('Additional Activities'!G24),"",'Additional Activities'!G24)</f>
        <v/>
      </c>
      <c r="I22" t="str">
        <f>IF(ISBLANK('Additional Activities'!H24),"",'Additional Activities'!H24)</f>
        <v/>
      </c>
      <c r="J22" t="str">
        <f>IF(ISBLANK('Additional Activities'!J24),"",'Additional Activities'!J24)</f>
        <v/>
      </c>
      <c r="K22" t="str">
        <f>IF(ISBLANK('Additional Activities'!I24),"",'Additional Activities'!I24)</f>
        <v/>
      </c>
      <c r="M22" t="str">
        <f>'Partner Info and ToC'!$A$3</f>
        <v>RS2021TRANSv1</v>
      </c>
    </row>
    <row r="23" spans="1:13" x14ac:dyDescent="0.25">
      <c r="A23" s="6" t="str">
        <f>'Partner Info and ToC'!$D$1</f>
        <v>Transmission</v>
      </c>
      <c r="B23" s="6">
        <f>'Partner Info and ToC'!$B$5</f>
        <v>2020</v>
      </c>
      <c r="C23" s="6" t="e">
        <f>VLOOKUP('Partner Info and ToC'!$D$4,transmission_partners!A:B,2,FALSE)</f>
        <v>#N/A</v>
      </c>
      <c r="D23" s="6">
        <f>'Additional Activities'!A25</f>
        <v>0</v>
      </c>
      <c r="E23" t="str">
        <f>'Additional Activities'!F25</f>
        <v/>
      </c>
      <c r="G23" s="6" t="str">
        <f>IF(ISBLANK('Additional Activities'!B25),"",VLOOKUP('Additional Activities'!$B25,transmission_activities!A:C,3,FALSE))</f>
        <v/>
      </c>
      <c r="H23" t="str">
        <f>IF(ISBLANK('Additional Activities'!G25),"",'Additional Activities'!G25)</f>
        <v/>
      </c>
      <c r="I23" t="str">
        <f>IF(ISBLANK('Additional Activities'!H25),"",'Additional Activities'!H25)</f>
        <v/>
      </c>
      <c r="J23" t="str">
        <f>IF(ISBLANK('Additional Activities'!J25),"",'Additional Activities'!J25)</f>
        <v/>
      </c>
      <c r="K23" t="str">
        <f>IF(ISBLANK('Additional Activities'!I25),"",'Additional Activities'!I25)</f>
        <v/>
      </c>
      <c r="M23" t="str">
        <f>'Partner Info and ToC'!$A$3</f>
        <v>RS2021TRANSv1</v>
      </c>
    </row>
    <row r="24" spans="1:13" x14ac:dyDescent="0.25">
      <c r="A24" s="6" t="str">
        <f>'Partner Info and ToC'!$D$1</f>
        <v>Transmission</v>
      </c>
      <c r="B24" s="6">
        <f>'Partner Info and ToC'!$B$5</f>
        <v>2020</v>
      </c>
      <c r="C24" s="6" t="e">
        <f>VLOOKUP('Partner Info and ToC'!$D$4,transmission_partners!A:B,2,FALSE)</f>
        <v>#N/A</v>
      </c>
      <c r="D24" s="6">
        <f>'Additional Activities'!A26</f>
        <v>0</v>
      </c>
      <c r="E24" t="str">
        <f>'Additional Activities'!F26</f>
        <v/>
      </c>
      <c r="G24" s="6" t="str">
        <f>IF(ISBLANK('Additional Activities'!B26),"",VLOOKUP('Additional Activities'!$B26,transmission_activities!A:C,3,FALSE))</f>
        <v/>
      </c>
      <c r="H24" t="str">
        <f>IF(ISBLANK('Additional Activities'!G26),"",'Additional Activities'!G26)</f>
        <v/>
      </c>
      <c r="I24" t="str">
        <f>IF(ISBLANK('Additional Activities'!H26),"",'Additional Activities'!H26)</f>
        <v/>
      </c>
      <c r="J24" t="str">
        <f>IF(ISBLANK('Additional Activities'!J26),"",'Additional Activities'!J26)</f>
        <v/>
      </c>
      <c r="K24" t="str">
        <f>IF(ISBLANK('Additional Activities'!I26),"",'Additional Activities'!I26)</f>
        <v/>
      </c>
      <c r="M24" t="str">
        <f>'Partner Info and ToC'!$A$3</f>
        <v>RS2021TRANSv1</v>
      </c>
    </row>
    <row r="25" spans="1:13" x14ac:dyDescent="0.25">
      <c r="A25" s="6" t="str">
        <f>'Partner Info and ToC'!$D$1</f>
        <v>Transmission</v>
      </c>
      <c r="B25" s="6">
        <f>'Partner Info and ToC'!$B$5</f>
        <v>2020</v>
      </c>
      <c r="C25" s="6" t="e">
        <f>VLOOKUP('Partner Info and ToC'!$D$4,transmission_partners!A:B,2,FALSE)</f>
        <v>#N/A</v>
      </c>
      <c r="D25" s="6">
        <f>'Additional Activities'!A27</f>
        <v>0</v>
      </c>
      <c r="E25" t="str">
        <f>'Additional Activities'!F27</f>
        <v/>
      </c>
      <c r="G25" s="6" t="str">
        <f>IF(ISBLANK('Additional Activities'!B27),"",VLOOKUP('Additional Activities'!$B27,transmission_activities!A:C,3,FALSE))</f>
        <v/>
      </c>
      <c r="H25" t="str">
        <f>IF(ISBLANK('Additional Activities'!G27),"",'Additional Activities'!G27)</f>
        <v/>
      </c>
      <c r="I25" t="str">
        <f>IF(ISBLANK('Additional Activities'!H27),"",'Additional Activities'!H27)</f>
        <v/>
      </c>
      <c r="J25" t="str">
        <f>IF(ISBLANK('Additional Activities'!J27),"",'Additional Activities'!J27)</f>
        <v/>
      </c>
      <c r="K25" t="str">
        <f>IF(ISBLANK('Additional Activities'!I27),"",'Additional Activities'!I27)</f>
        <v/>
      </c>
      <c r="M25" t="str">
        <f>'Partner Info and ToC'!$A$3</f>
        <v>RS2021TRANSv1</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2502-C1D1-43EE-A0D5-7D8CE3B40890}">
  <dimension ref="A1:M97"/>
  <sheetViews>
    <sheetView workbookViewId="0">
      <pane ySplit="1" topLeftCell="A2" activePane="bottomLeft" state="frozen"/>
      <selection pane="bottomLeft" activeCell="E84" sqref="E84"/>
    </sheetView>
  </sheetViews>
  <sheetFormatPr defaultRowHeight="14.3" x14ac:dyDescent="0.25"/>
  <cols>
    <col min="1" max="1" width="11.625" style="7" bestFit="1" customWidth="1"/>
    <col min="2" max="2" width="14" style="7" customWidth="1"/>
    <col min="3" max="3" width="9.75" style="7" customWidth="1"/>
    <col min="4" max="4" width="13.625" style="7" customWidth="1"/>
    <col min="5" max="5" width="11.25" style="7" customWidth="1"/>
    <col min="6" max="6" width="16.75" style="7" customWidth="1"/>
    <col min="7" max="7" width="15" style="7" customWidth="1"/>
    <col min="8" max="10" width="16.125" style="7" customWidth="1"/>
    <col min="11" max="11" width="101" style="7" customWidth="1"/>
    <col min="12" max="12" width="36.25" style="7" customWidth="1"/>
    <col min="13" max="13" width="23.125" customWidth="1"/>
  </cols>
  <sheetData>
    <row r="1" spans="1:13" s="12" customFormat="1" x14ac:dyDescent="0.25">
      <c r="A1" s="11" t="s">
        <v>172</v>
      </c>
      <c r="B1" s="11" t="s">
        <v>173</v>
      </c>
      <c r="C1" s="11" t="s">
        <v>174</v>
      </c>
      <c r="D1" s="11" t="s">
        <v>175</v>
      </c>
      <c r="E1" s="11" t="s">
        <v>176</v>
      </c>
      <c r="F1" s="11" t="s">
        <v>177</v>
      </c>
      <c r="G1" s="11" t="s">
        <v>178</v>
      </c>
      <c r="H1" s="11" t="s">
        <v>179</v>
      </c>
      <c r="I1" s="11" t="s">
        <v>180</v>
      </c>
      <c r="J1" s="11" t="s">
        <v>181</v>
      </c>
      <c r="K1" s="11" t="s">
        <v>182</v>
      </c>
      <c r="L1" s="11" t="s">
        <v>183</v>
      </c>
      <c r="M1" s="11" t="s">
        <v>187</v>
      </c>
    </row>
    <row r="2" spans="1:13" x14ac:dyDescent="0.25">
      <c r="A2" s="7" t="str">
        <f>IF('Compiled-Compressor'!$D2=0,"",IF(ISBLANK('Compiled-Compressor'!A2),"",'Compiled-Compressor'!A2))</f>
        <v/>
      </c>
      <c r="B2" s="7" t="str">
        <f>IF('Compiled-Compressor'!$D2=0,"",IF(ISBLANK('Compiled-Compressor'!B2),"",'Compiled-Compressor'!B2))</f>
        <v/>
      </c>
      <c r="C2" s="7" t="str">
        <f>IF('Compiled-Compressor'!$D2=0,"",IF(ISBLANK('Compiled-Compressor'!C2),"",'Compiled-Compressor'!C2))</f>
        <v/>
      </c>
      <c r="D2" s="7" t="str">
        <f>IF('Compiled-Compressor'!$D2=0,"",IF(ISBLANK('Compiled-Compressor'!D2),"",'Compiled-Compressor'!D2))</f>
        <v/>
      </c>
      <c r="E2" s="7" t="str">
        <f>IF('Compiled-Compressor'!$D2=0,"",IF(ISBLANK('Compiled-Compressor'!E2),"",'Compiled-Compressor'!E2))</f>
        <v/>
      </c>
      <c r="F2" s="7" t="str">
        <f>IF('Compiled-Compressor'!$F2=0,"",IF(ISBLANK('Compiled-Compressor'!F2),"",'Compiled-Compressor'!F2))</f>
        <v/>
      </c>
      <c r="G2" s="7" t="str">
        <f>IF('Compiled-Compressor'!$D2=0,"",IF(ISBLANK('Compiled-Compressor'!G2),"",'Compiled-Compressor'!G2))</f>
        <v/>
      </c>
      <c r="H2" s="7" t="str">
        <f>IF('Compiled-Compressor'!$D2=0,"",IF(ISBLANK('Compiled-Compressor'!H2),"",'Compiled-Compressor'!H2))</f>
        <v/>
      </c>
      <c r="I2" s="7" t="str">
        <f>IF('Compiled-Compressor'!$D2=0,"",IF(ISBLANK('Compiled-Compressor'!I2),"",'Compiled-Compressor'!I2))</f>
        <v/>
      </c>
      <c r="J2" s="7" t="str">
        <f>IF('Compiled-Compressor'!$D2=0,"",IF(ISBLANK('Compiled-Compressor'!J2),"",'Compiled-Compressor'!J2))</f>
        <v/>
      </c>
      <c r="K2" s="7" t="str">
        <f>IF('Compiled-Compressor'!$D2=0,"",IF(ISBLANK('Compiled-Compressor'!K2),"",'Compiled-Compressor'!K2))</f>
        <v/>
      </c>
      <c r="L2" s="7" t="str">
        <f>IF('Compiled-Compressor'!$D2=0,"",IF(ISBLANK('Compiled-Compressor'!L2),"",'Compiled-Compressor'!L2))</f>
        <v/>
      </c>
      <c r="M2" s="7" t="str">
        <f>IF('Compiled-Compressor'!$D2=0,"",IF(ISBLANK('Compiled-Compressor'!M2),"",'Compiled-Compressor'!M2))</f>
        <v/>
      </c>
    </row>
    <row r="3" spans="1:13" x14ac:dyDescent="0.25">
      <c r="A3" s="7" t="str">
        <f>IF('Compiled-Compressor'!$D3=0,"",IF(ISBLANK('Compiled-Compressor'!A3),"",'Compiled-Compressor'!A3))</f>
        <v/>
      </c>
      <c r="B3" s="7" t="str">
        <f>IF('Compiled-Compressor'!$D3=0,"",IF(ISBLANK('Compiled-Compressor'!B3),"",'Compiled-Compressor'!B3))</f>
        <v/>
      </c>
      <c r="C3" s="7" t="str">
        <f>IF('Compiled-Compressor'!$D3=0,"",IF(ISBLANK('Compiled-Compressor'!C3),"",'Compiled-Compressor'!C3))</f>
        <v/>
      </c>
      <c r="D3" s="7" t="str">
        <f>IF('Compiled-Compressor'!$D3=0,"",IF(ISBLANK('Compiled-Compressor'!D3),"",'Compiled-Compressor'!D3))</f>
        <v/>
      </c>
      <c r="E3" s="7" t="str">
        <f>IF('Compiled-Compressor'!$D3=0,"",IF(ISBLANK('Compiled-Compressor'!E3),"",'Compiled-Compressor'!E3))</f>
        <v/>
      </c>
      <c r="F3" s="7" t="str">
        <f>IF('Compiled-Compressor'!$F3=0,"",IF(ISBLANK('Compiled-Compressor'!F3),"",'Compiled-Compressor'!F3))</f>
        <v/>
      </c>
      <c r="G3" s="7" t="str">
        <f>IF('Compiled-Compressor'!$D3=0,"",IF(ISBLANK('Compiled-Compressor'!G3),"",'Compiled-Compressor'!G3))</f>
        <v/>
      </c>
      <c r="H3" s="7" t="str">
        <f>IF('Compiled-Compressor'!$D3=0,"",IF(ISBLANK('Compiled-Compressor'!H3),"",'Compiled-Compressor'!H3))</f>
        <v/>
      </c>
      <c r="I3" s="7" t="str">
        <f>IF('Compiled-Compressor'!$D3=0,"",IF(ISBLANK('Compiled-Compressor'!I3),"",'Compiled-Compressor'!I3))</f>
        <v/>
      </c>
      <c r="J3" s="7" t="str">
        <f>IF('Compiled-Compressor'!$D3=0,"",IF(ISBLANK('Compiled-Compressor'!J3),"",'Compiled-Compressor'!J3))</f>
        <v/>
      </c>
      <c r="K3" s="7" t="str">
        <f>IF('Compiled-Compressor'!$D3=0,"",IF(ISBLANK('Compiled-Compressor'!K3),"",'Compiled-Compressor'!K3))</f>
        <v/>
      </c>
      <c r="L3" s="7" t="str">
        <f>IF('Compiled-Compressor'!$D3=0,"",IF(ISBLANK('Compiled-Compressor'!L3),"",'Compiled-Compressor'!L3))</f>
        <v/>
      </c>
      <c r="M3" s="7" t="str">
        <f>IF('Compiled-Compressor'!$D3=0,"",IF(ISBLANK('Compiled-Compressor'!M3),"",'Compiled-Compressor'!M3))</f>
        <v/>
      </c>
    </row>
    <row r="4" spans="1:13" x14ac:dyDescent="0.25">
      <c r="A4" s="7" t="str">
        <f>IF('Compiled-Compressor'!$D4=0,"",IF(ISBLANK('Compiled-Compressor'!A4),"",'Compiled-Compressor'!A4))</f>
        <v/>
      </c>
      <c r="B4" s="7" t="str">
        <f>IF('Compiled-Compressor'!$D4=0,"",IF(ISBLANK('Compiled-Compressor'!B4),"",'Compiled-Compressor'!B4))</f>
        <v/>
      </c>
      <c r="C4" s="7" t="str">
        <f>IF('Compiled-Compressor'!$D4=0,"",IF(ISBLANK('Compiled-Compressor'!C4),"",'Compiled-Compressor'!C4))</f>
        <v/>
      </c>
      <c r="D4" s="7" t="str">
        <f>IF('Compiled-Compressor'!$D4=0,"",IF(ISBLANK('Compiled-Compressor'!D4),"",'Compiled-Compressor'!D4))</f>
        <v/>
      </c>
      <c r="E4" s="7" t="str">
        <f>IF('Compiled-Compressor'!$D4=0,"",IF(ISBLANK('Compiled-Compressor'!E4),"",'Compiled-Compressor'!E4))</f>
        <v/>
      </c>
      <c r="F4" s="7" t="str">
        <f>IF('Compiled-Compressor'!$F4=0,"",IF(ISBLANK('Compiled-Compressor'!F4),"",'Compiled-Compressor'!F4))</f>
        <v/>
      </c>
      <c r="G4" s="7" t="str">
        <f>IF('Compiled-Compressor'!$D4=0,"",IF(ISBLANK('Compiled-Compressor'!G4),"",'Compiled-Compressor'!G4))</f>
        <v/>
      </c>
      <c r="H4" s="7" t="str">
        <f>IF('Compiled-Compressor'!$D4=0,"",IF(ISBLANK('Compiled-Compressor'!H4),"",'Compiled-Compressor'!H4))</f>
        <v/>
      </c>
      <c r="I4" s="7" t="str">
        <f>IF('Compiled-Compressor'!$D4=0,"",IF(ISBLANK('Compiled-Compressor'!I4),"",'Compiled-Compressor'!I4))</f>
        <v/>
      </c>
      <c r="J4" s="7" t="str">
        <f>IF('Compiled-Compressor'!$D4=0,"",IF(ISBLANK('Compiled-Compressor'!J4),"",'Compiled-Compressor'!J4))</f>
        <v/>
      </c>
      <c r="K4" s="7" t="str">
        <f>IF('Compiled-Compressor'!$D4=0,"",IF(ISBLANK('Compiled-Compressor'!K4),"",'Compiled-Compressor'!K4))</f>
        <v/>
      </c>
      <c r="L4" s="7" t="str">
        <f>IF('Compiled-Compressor'!$D4=0,"",IF(ISBLANK('Compiled-Compressor'!L4),"",'Compiled-Compressor'!L4))</f>
        <v/>
      </c>
      <c r="M4" s="7" t="str">
        <f>IF('Compiled-Compressor'!$D4=0,"",IF(ISBLANK('Compiled-Compressor'!M4),"",'Compiled-Compressor'!M4))</f>
        <v/>
      </c>
    </row>
    <row r="5" spans="1:13" x14ac:dyDescent="0.25">
      <c r="A5" s="7" t="str">
        <f>IF('Compiled-Compressor'!$D5=0,"",IF(ISBLANK('Compiled-Compressor'!A5),"",'Compiled-Compressor'!A5))</f>
        <v/>
      </c>
      <c r="B5" s="7" t="str">
        <f>IF('Compiled-Compressor'!$D5=0,"",IF(ISBLANK('Compiled-Compressor'!B5),"",'Compiled-Compressor'!B5))</f>
        <v/>
      </c>
      <c r="C5" s="7" t="str">
        <f>IF('Compiled-Compressor'!$D5=0,"",IF(ISBLANK('Compiled-Compressor'!C5),"",'Compiled-Compressor'!C5))</f>
        <v/>
      </c>
      <c r="D5" s="7" t="str">
        <f>IF('Compiled-Compressor'!$D5=0,"",IF(ISBLANK('Compiled-Compressor'!D5),"",'Compiled-Compressor'!D5))</f>
        <v/>
      </c>
      <c r="E5" s="7" t="str">
        <f>IF('Compiled-Compressor'!$D5=0,"",IF(ISBLANK('Compiled-Compressor'!E5),"",'Compiled-Compressor'!E5))</f>
        <v/>
      </c>
      <c r="F5" s="7" t="str">
        <f>IF('Compiled-Compressor'!$F5=0,"",IF(ISBLANK('Compiled-Compressor'!F5),"",'Compiled-Compressor'!F5))</f>
        <v/>
      </c>
      <c r="G5" s="7" t="str">
        <f>IF('Compiled-Compressor'!$D5=0,"",IF(ISBLANK('Compiled-Compressor'!G5),"",'Compiled-Compressor'!G5))</f>
        <v/>
      </c>
      <c r="H5" s="7" t="str">
        <f>IF('Compiled-Compressor'!$D5=0,"",IF(ISBLANK('Compiled-Compressor'!H5),"",'Compiled-Compressor'!H5))</f>
        <v/>
      </c>
      <c r="I5" s="7" t="str">
        <f>IF('Compiled-Compressor'!$D5=0,"",IF(ISBLANK('Compiled-Compressor'!I5),"",'Compiled-Compressor'!I5))</f>
        <v/>
      </c>
      <c r="J5" s="7" t="str">
        <f>IF('Compiled-Compressor'!$D5=0,"",IF(ISBLANK('Compiled-Compressor'!J5),"",'Compiled-Compressor'!J5))</f>
        <v/>
      </c>
      <c r="K5" s="7" t="str">
        <f>IF('Compiled-Compressor'!$D5=0,"",IF(ISBLANK('Compiled-Compressor'!K5),"",'Compiled-Compressor'!K5))</f>
        <v/>
      </c>
      <c r="L5" s="7" t="str">
        <f>IF('Compiled-Compressor'!$D5=0,"",IF(ISBLANK('Compiled-Compressor'!L5),"",'Compiled-Compressor'!L5))</f>
        <v/>
      </c>
      <c r="M5" s="7" t="str">
        <f>IF('Compiled-Compressor'!$D5=0,"",IF(ISBLANK('Compiled-Compressor'!M5),"",'Compiled-Compressor'!M5))</f>
        <v/>
      </c>
    </row>
    <row r="6" spans="1:13" x14ac:dyDescent="0.25">
      <c r="A6" s="7" t="str">
        <f>IF('Compiled-Compressor'!$D6=0,"",IF(ISBLANK('Compiled-Compressor'!A6),"",'Compiled-Compressor'!A6))</f>
        <v/>
      </c>
      <c r="B6" s="7" t="str">
        <f>IF('Compiled-Compressor'!$D6=0,"",IF(ISBLANK('Compiled-Compressor'!B6),"",'Compiled-Compressor'!B6))</f>
        <v/>
      </c>
      <c r="C6" s="7" t="str">
        <f>IF('Compiled-Compressor'!$D6=0,"",IF(ISBLANK('Compiled-Compressor'!C6),"",'Compiled-Compressor'!C6))</f>
        <v/>
      </c>
      <c r="D6" s="7" t="str">
        <f>IF('Compiled-Compressor'!$D6=0,"",IF(ISBLANK('Compiled-Compressor'!D6),"",'Compiled-Compressor'!D6))</f>
        <v/>
      </c>
      <c r="E6" s="7" t="str">
        <f>IF('Compiled-Compressor'!$D6=0,"",IF(ISBLANK('Compiled-Compressor'!E6),"",'Compiled-Compressor'!E6))</f>
        <v/>
      </c>
      <c r="F6" s="7" t="str">
        <f>IF('Compiled-Compressor'!$F6=0,"",IF(ISBLANK('Compiled-Compressor'!F6),"",'Compiled-Compressor'!F6))</f>
        <v/>
      </c>
      <c r="G6" s="7" t="str">
        <f>IF('Compiled-Compressor'!$D6=0,"",IF(ISBLANK('Compiled-Compressor'!G6),"",'Compiled-Compressor'!G6))</f>
        <v/>
      </c>
      <c r="H6" s="7" t="str">
        <f>IF('Compiled-Compressor'!$D6=0,"",IF(ISBLANK('Compiled-Compressor'!H6),"",'Compiled-Compressor'!H6))</f>
        <v/>
      </c>
      <c r="I6" s="7" t="str">
        <f>IF('Compiled-Compressor'!$D6=0,"",IF(ISBLANK('Compiled-Compressor'!I6),"",'Compiled-Compressor'!I6))</f>
        <v/>
      </c>
      <c r="J6" s="7" t="str">
        <f>IF('Compiled-Compressor'!$D6=0,"",IF(ISBLANK('Compiled-Compressor'!J6),"",'Compiled-Compressor'!J6))</f>
        <v/>
      </c>
      <c r="K6" s="7" t="str">
        <f>IF('Compiled-Compressor'!$D6=0,"",IF(ISBLANK('Compiled-Compressor'!K6),"",'Compiled-Compressor'!K6))</f>
        <v/>
      </c>
      <c r="L6" s="7" t="str">
        <f>IF('Compiled-Compressor'!$D6=0,"",IF(ISBLANK('Compiled-Compressor'!L6),"",'Compiled-Compressor'!L6))</f>
        <v/>
      </c>
      <c r="M6" s="7" t="str">
        <f>IF('Compiled-Compressor'!$D6=0,"",IF(ISBLANK('Compiled-Compressor'!M6),"",'Compiled-Compressor'!M6))</f>
        <v/>
      </c>
    </row>
    <row r="7" spans="1:13" x14ac:dyDescent="0.25">
      <c r="A7" s="7" t="str">
        <f>IF('Compiled-Compressor'!$D7=0,"",IF(ISBLANK('Compiled-Compressor'!A7),"",'Compiled-Compressor'!A7))</f>
        <v/>
      </c>
      <c r="B7" s="7" t="str">
        <f>IF('Compiled-Compressor'!$D7=0,"",IF(ISBLANK('Compiled-Compressor'!B7),"",'Compiled-Compressor'!B7))</f>
        <v/>
      </c>
      <c r="C7" s="7" t="str">
        <f>IF('Compiled-Compressor'!$D7=0,"",IF(ISBLANK('Compiled-Compressor'!C7),"",'Compiled-Compressor'!C7))</f>
        <v/>
      </c>
      <c r="D7" s="7" t="str">
        <f>IF('Compiled-Compressor'!$D7=0,"",IF(ISBLANK('Compiled-Compressor'!D7),"",'Compiled-Compressor'!D7))</f>
        <v/>
      </c>
      <c r="E7" s="7" t="str">
        <f>IF('Compiled-Compressor'!$D7=0,"",IF(ISBLANK('Compiled-Compressor'!E7),"",'Compiled-Compressor'!E7))</f>
        <v/>
      </c>
      <c r="F7" s="7" t="str">
        <f>IF('Compiled-Compressor'!$F7=0,"",IF(ISBLANK('Compiled-Compressor'!F7),"",'Compiled-Compressor'!F7))</f>
        <v/>
      </c>
      <c r="G7" s="7" t="str">
        <f>IF('Compiled-Compressor'!$D7=0,"",IF(ISBLANK('Compiled-Compressor'!G7),"",'Compiled-Compressor'!G7))</f>
        <v/>
      </c>
      <c r="H7" s="7" t="str">
        <f>IF('Compiled-Compressor'!$D7=0,"",IF(ISBLANK('Compiled-Compressor'!H7),"",'Compiled-Compressor'!H7))</f>
        <v/>
      </c>
      <c r="I7" s="7" t="str">
        <f>IF('Compiled-Compressor'!$D7=0,"",IF(ISBLANK('Compiled-Compressor'!I7),"",'Compiled-Compressor'!I7))</f>
        <v/>
      </c>
      <c r="J7" s="7" t="str">
        <f>IF('Compiled-Compressor'!$D7=0,"",IF(ISBLANK('Compiled-Compressor'!J7),"",'Compiled-Compressor'!J7))</f>
        <v/>
      </c>
      <c r="K7" s="7" t="str">
        <f>IF('Compiled-Compressor'!$D7=0,"",IF(ISBLANK('Compiled-Compressor'!K7),"",'Compiled-Compressor'!K7))</f>
        <v/>
      </c>
      <c r="L7" s="7" t="str">
        <f>IF('Compiled-Compressor'!$D7=0,"",IF(ISBLANK('Compiled-Compressor'!L7),"",'Compiled-Compressor'!L7))</f>
        <v/>
      </c>
      <c r="M7" s="7" t="str">
        <f>IF('Compiled-Compressor'!$D7=0,"",IF(ISBLANK('Compiled-Compressor'!M7),"",'Compiled-Compressor'!M7))</f>
        <v/>
      </c>
    </row>
    <row r="8" spans="1:13" x14ac:dyDescent="0.25">
      <c r="A8" s="7" t="str">
        <f>IF('Compiled-Compressor'!$D8=0,"",IF(ISBLANK('Compiled-Compressor'!A8),"",'Compiled-Compressor'!A8))</f>
        <v/>
      </c>
      <c r="B8" s="7" t="str">
        <f>IF('Compiled-Compressor'!$D8=0,"",IF(ISBLANK('Compiled-Compressor'!B8),"",'Compiled-Compressor'!B8))</f>
        <v/>
      </c>
      <c r="C8" s="7" t="str">
        <f>IF('Compiled-Compressor'!$D8=0,"",IF(ISBLANK('Compiled-Compressor'!C8),"",'Compiled-Compressor'!C8))</f>
        <v/>
      </c>
      <c r="D8" s="7" t="str">
        <f>IF('Compiled-Compressor'!$D8=0,"",IF(ISBLANK('Compiled-Compressor'!D8),"",'Compiled-Compressor'!D8))</f>
        <v/>
      </c>
      <c r="E8" s="7" t="str">
        <f>IF('Compiled-Compressor'!$D8=0,"",IF(ISBLANK('Compiled-Compressor'!E8),"",'Compiled-Compressor'!E8))</f>
        <v/>
      </c>
      <c r="F8" s="7" t="str">
        <f>IF('Compiled-Compressor'!$F8=0,"",IF(ISBLANK('Compiled-Compressor'!F8),"",'Compiled-Compressor'!F8))</f>
        <v/>
      </c>
      <c r="G8" s="7" t="str">
        <f>IF('Compiled-Compressor'!$D8=0,"",IF(ISBLANK('Compiled-Compressor'!G8),"",'Compiled-Compressor'!G8))</f>
        <v/>
      </c>
      <c r="H8" s="7" t="str">
        <f>IF('Compiled-Compressor'!$D8=0,"",IF(ISBLANK('Compiled-Compressor'!H8),"",'Compiled-Compressor'!H8))</f>
        <v/>
      </c>
      <c r="I8" s="7" t="str">
        <f>IF('Compiled-Compressor'!$D8=0,"",IF(ISBLANK('Compiled-Compressor'!I8),"",'Compiled-Compressor'!I8))</f>
        <v/>
      </c>
      <c r="J8" s="7" t="str">
        <f>IF('Compiled-Compressor'!$D8=0,"",IF(ISBLANK('Compiled-Compressor'!J8),"",'Compiled-Compressor'!J8))</f>
        <v/>
      </c>
      <c r="K8" s="7" t="str">
        <f>IF('Compiled-Compressor'!$D8=0,"",IF(ISBLANK('Compiled-Compressor'!K8),"",'Compiled-Compressor'!K8))</f>
        <v/>
      </c>
      <c r="L8" s="7" t="str">
        <f>IF('Compiled-Compressor'!$D8=0,"",IF(ISBLANK('Compiled-Compressor'!L8),"",'Compiled-Compressor'!L8))</f>
        <v/>
      </c>
      <c r="M8" s="7" t="str">
        <f>IF('Compiled-Compressor'!$D8=0,"",IF(ISBLANK('Compiled-Compressor'!M8),"",'Compiled-Compressor'!M8))</f>
        <v/>
      </c>
    </row>
    <row r="9" spans="1:13" x14ac:dyDescent="0.25">
      <c r="A9" s="7" t="str">
        <f>IF('Compiled-Compressor'!$D9=0,"",IF(ISBLANK('Compiled-Compressor'!A9),"",'Compiled-Compressor'!A9))</f>
        <v/>
      </c>
      <c r="B9" s="7" t="str">
        <f>IF('Compiled-Compressor'!$D9=0,"",IF(ISBLANK('Compiled-Compressor'!B9),"",'Compiled-Compressor'!B9))</f>
        <v/>
      </c>
      <c r="C9" s="7" t="str">
        <f>IF('Compiled-Compressor'!$D9=0,"",IF(ISBLANK('Compiled-Compressor'!C9),"",'Compiled-Compressor'!C9))</f>
        <v/>
      </c>
      <c r="D9" s="7" t="str">
        <f>IF('Compiled-Compressor'!$D9=0,"",IF(ISBLANK('Compiled-Compressor'!D9),"",'Compiled-Compressor'!D9))</f>
        <v/>
      </c>
      <c r="E9" s="7" t="str">
        <f>IF('Compiled-Compressor'!$D9=0,"",IF(ISBLANK('Compiled-Compressor'!E9),"",'Compiled-Compressor'!E9))</f>
        <v/>
      </c>
      <c r="F9" s="7" t="str">
        <f>IF('Compiled-Compressor'!$F9=0,"",IF(ISBLANK('Compiled-Compressor'!F9),"",'Compiled-Compressor'!F9))</f>
        <v/>
      </c>
      <c r="G9" s="7" t="str">
        <f>IF('Compiled-Compressor'!$D9=0,"",IF(ISBLANK('Compiled-Compressor'!G9),"",'Compiled-Compressor'!G9))</f>
        <v/>
      </c>
      <c r="H9" s="7" t="str">
        <f>IF('Compiled-Compressor'!$D9=0,"",IF(ISBLANK('Compiled-Compressor'!H9),"",'Compiled-Compressor'!H9))</f>
        <v/>
      </c>
      <c r="I9" s="7" t="str">
        <f>IF('Compiled-Compressor'!$D9=0,"",IF(ISBLANK('Compiled-Compressor'!I9),"",'Compiled-Compressor'!I9))</f>
        <v/>
      </c>
      <c r="J9" s="7" t="str">
        <f>IF('Compiled-Compressor'!$D9=0,"",IF(ISBLANK('Compiled-Compressor'!J9),"",'Compiled-Compressor'!J9))</f>
        <v/>
      </c>
      <c r="K9" s="7" t="str">
        <f>IF('Compiled-Compressor'!$D9=0,"",IF(ISBLANK('Compiled-Compressor'!K9),"",'Compiled-Compressor'!K9))</f>
        <v/>
      </c>
      <c r="L9" s="7" t="str">
        <f>IF('Compiled-Compressor'!$D9=0,"",IF(ISBLANK('Compiled-Compressor'!L9),"",'Compiled-Compressor'!L9))</f>
        <v/>
      </c>
      <c r="M9" s="7" t="str">
        <f>IF('Compiled-Compressor'!$D9=0,"",IF(ISBLANK('Compiled-Compressor'!M9),"",'Compiled-Compressor'!M9))</f>
        <v/>
      </c>
    </row>
    <row r="10" spans="1:13" x14ac:dyDescent="0.25">
      <c r="A10" s="7" t="str">
        <f>IF('Compiled-Compressor'!$D10=0,"",IF(ISBLANK('Compiled-Compressor'!A10),"",'Compiled-Compressor'!A10))</f>
        <v/>
      </c>
      <c r="B10" s="7" t="str">
        <f>IF('Compiled-Compressor'!$D10=0,"",IF(ISBLANK('Compiled-Compressor'!B10),"",'Compiled-Compressor'!B10))</f>
        <v/>
      </c>
      <c r="C10" s="7" t="str">
        <f>IF('Compiled-Compressor'!$D10=0,"",IF(ISBLANK('Compiled-Compressor'!C10),"",'Compiled-Compressor'!C10))</f>
        <v/>
      </c>
      <c r="D10" s="7" t="str">
        <f>IF('Compiled-Compressor'!$D10=0,"",IF(ISBLANK('Compiled-Compressor'!D10),"",'Compiled-Compressor'!D10))</f>
        <v/>
      </c>
      <c r="E10" s="7" t="str">
        <f>IF('Compiled-Compressor'!$D10=0,"",IF(ISBLANK('Compiled-Compressor'!E10),"",'Compiled-Compressor'!E10))</f>
        <v/>
      </c>
      <c r="F10" s="7" t="str">
        <f>IF('Compiled-Compressor'!$F10=0,"",IF(ISBLANK('Compiled-Compressor'!F10),"",'Compiled-Compressor'!F10))</f>
        <v/>
      </c>
      <c r="G10" s="7" t="str">
        <f>IF('Compiled-Compressor'!$D10=0,"",IF(ISBLANK('Compiled-Compressor'!G10),"",'Compiled-Compressor'!G10))</f>
        <v/>
      </c>
      <c r="H10" s="7" t="str">
        <f>IF('Compiled-Compressor'!$D10=0,"",IF(ISBLANK('Compiled-Compressor'!H10),"",'Compiled-Compressor'!H10))</f>
        <v/>
      </c>
      <c r="I10" s="7" t="str">
        <f>IF('Compiled-Compressor'!$D10=0,"",IF(ISBLANK('Compiled-Compressor'!I10),"",'Compiled-Compressor'!I10))</f>
        <v/>
      </c>
      <c r="J10" s="7" t="str">
        <f>IF('Compiled-Compressor'!$D10=0,"",IF(ISBLANK('Compiled-Compressor'!J10),"",'Compiled-Compressor'!J10))</f>
        <v/>
      </c>
      <c r="K10" s="7" t="str">
        <f>IF('Compiled-Compressor'!$D10=0,"",IF(ISBLANK('Compiled-Compressor'!K10),"",'Compiled-Compressor'!K10))</f>
        <v/>
      </c>
      <c r="L10" s="7" t="str">
        <f>IF('Compiled-Compressor'!$D10=0,"",IF(ISBLANK('Compiled-Compressor'!L10),"",'Compiled-Compressor'!L10))</f>
        <v/>
      </c>
      <c r="M10" s="7" t="str">
        <f>IF('Compiled-Compressor'!$D10=0,"",IF(ISBLANK('Compiled-Compressor'!M10),"",'Compiled-Compressor'!M10))</f>
        <v/>
      </c>
    </row>
    <row r="11" spans="1:13" x14ac:dyDescent="0.25">
      <c r="A11" s="7" t="str">
        <f>IF('Compiled-Compressor'!$D11=0,"",IF(ISBLANK('Compiled-Compressor'!A11),"",'Compiled-Compressor'!A11))</f>
        <v/>
      </c>
      <c r="B11" s="7" t="str">
        <f>IF('Compiled-Compressor'!$D11=0,"",IF(ISBLANK('Compiled-Compressor'!B11),"",'Compiled-Compressor'!B11))</f>
        <v/>
      </c>
      <c r="C11" s="7" t="str">
        <f>IF('Compiled-Compressor'!$D11=0,"",IF(ISBLANK('Compiled-Compressor'!C11),"",'Compiled-Compressor'!C11))</f>
        <v/>
      </c>
      <c r="D11" s="7" t="str">
        <f>IF('Compiled-Compressor'!$D11=0,"",IF(ISBLANK('Compiled-Compressor'!D11),"",'Compiled-Compressor'!D11))</f>
        <v/>
      </c>
      <c r="E11" s="7" t="str">
        <f>IF('Compiled-Compressor'!$D11=0,"",IF(ISBLANK('Compiled-Compressor'!E11),"",'Compiled-Compressor'!E11))</f>
        <v/>
      </c>
      <c r="F11" s="7" t="str">
        <f>IF('Compiled-Compressor'!$F11=0,"",IF(ISBLANK('Compiled-Compressor'!F11),"",'Compiled-Compressor'!F11))</f>
        <v/>
      </c>
      <c r="G11" s="7" t="str">
        <f>IF('Compiled-Compressor'!$D11=0,"",IF(ISBLANK('Compiled-Compressor'!G11),"",'Compiled-Compressor'!G11))</f>
        <v/>
      </c>
      <c r="H11" s="7" t="str">
        <f>IF('Compiled-Compressor'!$D11=0,"",IF(ISBLANK('Compiled-Compressor'!H11),"",'Compiled-Compressor'!H11))</f>
        <v/>
      </c>
      <c r="I11" s="7" t="str">
        <f>IF('Compiled-Compressor'!$D11=0,"",IF(ISBLANK('Compiled-Compressor'!I11),"",'Compiled-Compressor'!I11))</f>
        <v/>
      </c>
      <c r="J11" s="7" t="str">
        <f>IF('Compiled-Compressor'!$D11=0,"",IF(ISBLANK('Compiled-Compressor'!J11),"",'Compiled-Compressor'!J11))</f>
        <v/>
      </c>
      <c r="K11" s="7" t="str">
        <f>IF('Compiled-Compressor'!$D11=0,"",IF(ISBLANK('Compiled-Compressor'!K11),"",'Compiled-Compressor'!K11))</f>
        <v/>
      </c>
      <c r="L11" s="7" t="str">
        <f>IF('Compiled-Compressor'!$D11=0,"",IF(ISBLANK('Compiled-Compressor'!L11),"",'Compiled-Compressor'!L11))</f>
        <v/>
      </c>
      <c r="M11" s="7" t="str">
        <f>IF('Compiled-Compressor'!$D11=0,"",IF(ISBLANK('Compiled-Compressor'!M11),"",'Compiled-Compressor'!M11))</f>
        <v/>
      </c>
    </row>
    <row r="12" spans="1:13" x14ac:dyDescent="0.25">
      <c r="A12" s="7" t="str">
        <f>IF('Compiled-Compressor'!$D12=0,"",IF(ISBLANK('Compiled-Compressor'!A12),"",'Compiled-Compressor'!A12))</f>
        <v/>
      </c>
      <c r="B12" s="7" t="str">
        <f>IF('Compiled-Compressor'!$D12=0,"",IF(ISBLANK('Compiled-Compressor'!B12),"",'Compiled-Compressor'!B12))</f>
        <v/>
      </c>
      <c r="C12" s="7" t="str">
        <f>IF('Compiled-Compressor'!$D12=0,"",IF(ISBLANK('Compiled-Compressor'!C12),"",'Compiled-Compressor'!C12))</f>
        <v/>
      </c>
      <c r="D12" s="7" t="str">
        <f>IF('Compiled-Compressor'!$D12=0,"",IF(ISBLANK('Compiled-Compressor'!D12),"",'Compiled-Compressor'!D12))</f>
        <v/>
      </c>
      <c r="E12" s="7" t="str">
        <f>IF('Compiled-Compressor'!$D12=0,"",IF(ISBLANK('Compiled-Compressor'!E12),"",'Compiled-Compressor'!E12))</f>
        <v/>
      </c>
      <c r="F12" s="7" t="str">
        <f>IF('Compiled-Compressor'!$F12=0,"",IF(ISBLANK('Compiled-Compressor'!F12),"",'Compiled-Compressor'!F12))</f>
        <v/>
      </c>
      <c r="G12" s="7" t="str">
        <f>IF('Compiled-Compressor'!$D12=0,"",IF(ISBLANK('Compiled-Compressor'!G12),"",'Compiled-Compressor'!G12))</f>
        <v/>
      </c>
      <c r="H12" s="7" t="str">
        <f>IF('Compiled-Compressor'!$D12=0,"",IF(ISBLANK('Compiled-Compressor'!H12),"",'Compiled-Compressor'!H12))</f>
        <v/>
      </c>
      <c r="I12" s="7" t="str">
        <f>IF('Compiled-Compressor'!$D12=0,"",IF(ISBLANK('Compiled-Compressor'!I12),"",'Compiled-Compressor'!I12))</f>
        <v/>
      </c>
      <c r="J12" s="7" t="str">
        <f>IF('Compiled-Compressor'!$D12=0,"",IF(ISBLANK('Compiled-Compressor'!J12),"",'Compiled-Compressor'!J12))</f>
        <v/>
      </c>
      <c r="K12" s="7" t="str">
        <f>IF('Compiled-Compressor'!$D12=0,"",IF(ISBLANK('Compiled-Compressor'!K12),"",'Compiled-Compressor'!K12))</f>
        <v/>
      </c>
      <c r="L12" s="7" t="str">
        <f>IF('Compiled-Compressor'!$D12=0,"",IF(ISBLANK('Compiled-Compressor'!L12),"",'Compiled-Compressor'!L12))</f>
        <v/>
      </c>
      <c r="M12" s="7" t="str">
        <f>IF('Compiled-Compressor'!$D12=0,"",IF(ISBLANK('Compiled-Compressor'!M12),"",'Compiled-Compressor'!M12))</f>
        <v/>
      </c>
    </row>
    <row r="13" spans="1:13" x14ac:dyDescent="0.25">
      <c r="A13" s="7" t="str">
        <f>IF('Compiled-Compressor'!$D13=0,"",IF(ISBLANK('Compiled-Compressor'!A13),"",'Compiled-Compressor'!A13))</f>
        <v/>
      </c>
      <c r="B13" s="7" t="str">
        <f>IF('Compiled-Compressor'!$D13=0,"",IF(ISBLANK('Compiled-Compressor'!B13),"",'Compiled-Compressor'!B13))</f>
        <v/>
      </c>
      <c r="C13" s="7" t="str">
        <f>IF('Compiled-Compressor'!$D13=0,"",IF(ISBLANK('Compiled-Compressor'!C13),"",'Compiled-Compressor'!C13))</f>
        <v/>
      </c>
      <c r="D13" s="7" t="str">
        <f>IF('Compiled-Compressor'!$D13=0,"",IF(ISBLANK('Compiled-Compressor'!D13),"",'Compiled-Compressor'!D13))</f>
        <v/>
      </c>
      <c r="E13" s="7" t="str">
        <f>IF('Compiled-Compressor'!$D13=0,"",IF(ISBLANK('Compiled-Compressor'!E13),"",'Compiled-Compressor'!E13))</f>
        <v/>
      </c>
      <c r="F13" s="7" t="str">
        <f>IF('Compiled-Compressor'!$F13=0,"",IF(ISBLANK('Compiled-Compressor'!F13),"",'Compiled-Compressor'!F13))</f>
        <v/>
      </c>
      <c r="G13" s="7" t="str">
        <f>IF('Compiled-Compressor'!$D13=0,"",IF(ISBLANK('Compiled-Compressor'!G13),"",'Compiled-Compressor'!G13))</f>
        <v/>
      </c>
      <c r="H13" s="7" t="str">
        <f>IF('Compiled-Compressor'!$D13=0,"",IF(ISBLANK('Compiled-Compressor'!H13),"",'Compiled-Compressor'!H13))</f>
        <v/>
      </c>
      <c r="I13" s="7" t="str">
        <f>IF('Compiled-Compressor'!$D13=0,"",IF(ISBLANK('Compiled-Compressor'!I13),"",'Compiled-Compressor'!I13))</f>
        <v/>
      </c>
      <c r="J13" s="7" t="str">
        <f>IF('Compiled-Compressor'!$D13=0,"",IF(ISBLANK('Compiled-Compressor'!J13),"",'Compiled-Compressor'!J13))</f>
        <v/>
      </c>
      <c r="K13" s="7" t="str">
        <f>IF('Compiled-Compressor'!$D13=0,"",IF(ISBLANK('Compiled-Compressor'!K13),"",'Compiled-Compressor'!K13))</f>
        <v/>
      </c>
      <c r="L13" s="7" t="str">
        <f>IF('Compiled-Compressor'!$D13=0,"",IF(ISBLANK('Compiled-Compressor'!L13),"",'Compiled-Compressor'!L13))</f>
        <v/>
      </c>
      <c r="M13" s="7" t="str">
        <f>IF('Compiled-Compressor'!$D13=0,"",IF(ISBLANK('Compiled-Compressor'!M13),"",'Compiled-Compressor'!M13))</f>
        <v/>
      </c>
    </row>
    <row r="14" spans="1:13" x14ac:dyDescent="0.25">
      <c r="A14" s="7" t="str">
        <f>IF('Compiled-Compressor'!$D14=0,"",IF(ISBLANK('Compiled-Compressor'!A14),"",'Compiled-Compressor'!A14))</f>
        <v/>
      </c>
      <c r="B14" s="7" t="str">
        <f>IF('Compiled-Compressor'!$D14=0,"",IF(ISBLANK('Compiled-Compressor'!B14),"",'Compiled-Compressor'!B14))</f>
        <v/>
      </c>
      <c r="C14" s="7" t="str">
        <f>IF('Compiled-Compressor'!$D14=0,"",IF(ISBLANK('Compiled-Compressor'!C14),"",'Compiled-Compressor'!C14))</f>
        <v/>
      </c>
      <c r="D14" s="7" t="str">
        <f>IF('Compiled-Compressor'!$D14=0,"",IF(ISBLANK('Compiled-Compressor'!D14),"",'Compiled-Compressor'!D14))</f>
        <v/>
      </c>
      <c r="E14" s="7" t="str">
        <f>IF('Compiled-Compressor'!$D14=0,"",IF(ISBLANK('Compiled-Compressor'!E14),"",'Compiled-Compressor'!E14))</f>
        <v/>
      </c>
      <c r="F14" s="7" t="str">
        <f>IF('Compiled-Compressor'!$F14=0,"",IF(ISBLANK('Compiled-Compressor'!F14),"",'Compiled-Compressor'!F14))</f>
        <v/>
      </c>
      <c r="G14" s="7" t="str">
        <f>IF('Compiled-Compressor'!$D14=0,"",IF(ISBLANK('Compiled-Compressor'!G14),"",'Compiled-Compressor'!G14))</f>
        <v/>
      </c>
      <c r="H14" s="7" t="str">
        <f>IF('Compiled-Compressor'!$D14=0,"",IF(ISBLANK('Compiled-Compressor'!H14),"",'Compiled-Compressor'!H14))</f>
        <v/>
      </c>
      <c r="I14" s="7" t="str">
        <f>IF('Compiled-Compressor'!$D14=0,"",IF(ISBLANK('Compiled-Compressor'!I14),"",'Compiled-Compressor'!I14))</f>
        <v/>
      </c>
      <c r="J14" s="7" t="str">
        <f>IF('Compiled-Compressor'!$D14=0,"",IF(ISBLANK('Compiled-Compressor'!J14),"",'Compiled-Compressor'!J14))</f>
        <v/>
      </c>
      <c r="K14" s="7" t="str">
        <f>IF('Compiled-Compressor'!$D14=0,"",IF(ISBLANK('Compiled-Compressor'!K14),"",'Compiled-Compressor'!K14))</f>
        <v/>
      </c>
      <c r="L14" s="7" t="str">
        <f>IF('Compiled-Compressor'!$D14=0,"",IF(ISBLANK('Compiled-Compressor'!L14),"",'Compiled-Compressor'!L14))</f>
        <v/>
      </c>
      <c r="M14" s="7" t="str">
        <f>IF('Compiled-Compressor'!$D14=0,"",IF(ISBLANK('Compiled-Compressor'!M14),"",'Compiled-Compressor'!M14))</f>
        <v/>
      </c>
    </row>
    <row r="15" spans="1:13" x14ac:dyDescent="0.25">
      <c r="A15" s="7" t="str">
        <f>IF('Compiled-Compressor'!$D15=0,"",IF(ISBLANK('Compiled-Compressor'!A15),"",'Compiled-Compressor'!A15))</f>
        <v/>
      </c>
      <c r="B15" s="7" t="str">
        <f>IF('Compiled-Compressor'!$D15=0,"",IF(ISBLANK('Compiled-Compressor'!B15),"",'Compiled-Compressor'!B15))</f>
        <v/>
      </c>
      <c r="C15" s="7" t="str">
        <f>IF('Compiled-Compressor'!$D15=0,"",IF(ISBLANK('Compiled-Compressor'!C15),"",'Compiled-Compressor'!C15))</f>
        <v/>
      </c>
      <c r="D15" s="7" t="str">
        <f>IF('Compiled-Compressor'!$D15=0,"",IF(ISBLANK('Compiled-Compressor'!D15),"",'Compiled-Compressor'!D15))</f>
        <v/>
      </c>
      <c r="E15" s="7" t="str">
        <f>IF('Compiled-Compressor'!$D15=0,"",IF(ISBLANK('Compiled-Compressor'!E15),"",'Compiled-Compressor'!E15))</f>
        <v/>
      </c>
      <c r="F15" s="7" t="str">
        <f>IF('Compiled-Compressor'!$F15=0,"",IF(ISBLANK('Compiled-Compressor'!F15),"",'Compiled-Compressor'!F15))</f>
        <v/>
      </c>
      <c r="G15" s="7" t="str">
        <f>IF('Compiled-Compressor'!$D15=0,"",IF(ISBLANK('Compiled-Compressor'!G15),"",'Compiled-Compressor'!G15))</f>
        <v/>
      </c>
      <c r="H15" s="7" t="str">
        <f>IF('Compiled-Compressor'!$D15=0,"",IF(ISBLANK('Compiled-Compressor'!H15),"",'Compiled-Compressor'!H15))</f>
        <v/>
      </c>
      <c r="I15" s="7" t="str">
        <f>IF('Compiled-Compressor'!$D15=0,"",IF(ISBLANK('Compiled-Compressor'!I15),"",'Compiled-Compressor'!I15))</f>
        <v/>
      </c>
      <c r="J15" s="7" t="str">
        <f>IF('Compiled-Compressor'!$D15=0,"",IF(ISBLANK('Compiled-Compressor'!J15),"",'Compiled-Compressor'!J15))</f>
        <v/>
      </c>
      <c r="K15" s="7" t="str">
        <f>IF('Compiled-Compressor'!$D15=0,"",IF(ISBLANK('Compiled-Compressor'!K15),"",'Compiled-Compressor'!K15))</f>
        <v/>
      </c>
      <c r="L15" s="7" t="str">
        <f>IF('Compiled-Compressor'!$D15=0,"",IF(ISBLANK('Compiled-Compressor'!L15),"",'Compiled-Compressor'!L15))</f>
        <v/>
      </c>
      <c r="M15" s="7" t="str">
        <f>IF('Compiled-Compressor'!$D15=0,"",IF(ISBLANK('Compiled-Compressor'!M15),"",'Compiled-Compressor'!M15))</f>
        <v/>
      </c>
    </row>
    <row r="16" spans="1:13" x14ac:dyDescent="0.25">
      <c r="A16" s="7" t="str">
        <f>IF('Compiled-Compressor'!$D16=0,"",IF(ISBLANK('Compiled-Compressor'!A16),"",'Compiled-Compressor'!A16))</f>
        <v/>
      </c>
      <c r="B16" s="7" t="str">
        <f>IF('Compiled-Compressor'!$D16=0,"",IF(ISBLANK('Compiled-Compressor'!B16),"",'Compiled-Compressor'!B16))</f>
        <v/>
      </c>
      <c r="C16" s="7" t="str">
        <f>IF('Compiled-Compressor'!$D16=0,"",IF(ISBLANK('Compiled-Compressor'!C16),"",'Compiled-Compressor'!C16))</f>
        <v/>
      </c>
      <c r="D16" s="7" t="str">
        <f>IF('Compiled-Compressor'!$D16=0,"",IF(ISBLANK('Compiled-Compressor'!D16),"",'Compiled-Compressor'!D16))</f>
        <v/>
      </c>
      <c r="E16" s="7" t="str">
        <f>IF('Compiled-Compressor'!$D16=0,"",IF(ISBLANK('Compiled-Compressor'!E16),"",'Compiled-Compressor'!E16))</f>
        <v/>
      </c>
      <c r="F16" s="7" t="str">
        <f>IF('Compiled-Compressor'!$F16=0,"",IF(ISBLANK('Compiled-Compressor'!F16),"",'Compiled-Compressor'!F16))</f>
        <v/>
      </c>
      <c r="G16" s="7" t="str">
        <f>IF('Compiled-Compressor'!$D16=0,"",IF(ISBLANK('Compiled-Compressor'!G16),"",'Compiled-Compressor'!G16))</f>
        <v/>
      </c>
      <c r="H16" s="7" t="str">
        <f>IF('Compiled-Compressor'!$D16=0,"",IF(ISBLANK('Compiled-Compressor'!H16),"",'Compiled-Compressor'!H16))</f>
        <v/>
      </c>
      <c r="I16" s="7" t="str">
        <f>IF('Compiled-Compressor'!$D16=0,"",IF(ISBLANK('Compiled-Compressor'!I16),"",'Compiled-Compressor'!I16))</f>
        <v/>
      </c>
      <c r="J16" s="7" t="str">
        <f>IF('Compiled-Compressor'!$D16=0,"",IF(ISBLANK('Compiled-Compressor'!J16),"",'Compiled-Compressor'!J16))</f>
        <v/>
      </c>
      <c r="K16" s="7" t="str">
        <f>IF('Compiled-Compressor'!$D16=0,"",IF(ISBLANK('Compiled-Compressor'!K16),"",'Compiled-Compressor'!K16))</f>
        <v/>
      </c>
      <c r="L16" s="7" t="str">
        <f>IF('Compiled-Compressor'!$D16=0,"",IF(ISBLANK('Compiled-Compressor'!L16),"",'Compiled-Compressor'!L16))</f>
        <v/>
      </c>
      <c r="M16" s="7" t="str">
        <f>IF('Compiled-Compressor'!$D16=0,"",IF(ISBLANK('Compiled-Compressor'!M16),"",'Compiled-Compressor'!M16))</f>
        <v/>
      </c>
    </row>
    <row r="17" spans="1:13" x14ac:dyDescent="0.25">
      <c r="A17" s="7" t="str">
        <f>IF('Compiled-Compressor'!$D17=0,"",IF(ISBLANK('Compiled-Compressor'!A17),"",'Compiled-Compressor'!A17))</f>
        <v/>
      </c>
      <c r="B17" s="7" t="str">
        <f>IF('Compiled-Compressor'!$D17=0,"",IF(ISBLANK('Compiled-Compressor'!B17),"",'Compiled-Compressor'!B17))</f>
        <v/>
      </c>
      <c r="C17" s="7" t="str">
        <f>IF('Compiled-Compressor'!$D17=0,"",IF(ISBLANK('Compiled-Compressor'!C17),"",'Compiled-Compressor'!C17))</f>
        <v/>
      </c>
      <c r="D17" s="7" t="str">
        <f>IF('Compiled-Compressor'!$D17=0,"",IF(ISBLANK('Compiled-Compressor'!D17),"",'Compiled-Compressor'!D17))</f>
        <v/>
      </c>
      <c r="E17" s="7" t="str">
        <f>IF('Compiled-Compressor'!$D17=0,"",IF(ISBLANK('Compiled-Compressor'!E17),"",'Compiled-Compressor'!E17))</f>
        <v/>
      </c>
      <c r="F17" s="7" t="str">
        <f>IF('Compiled-Compressor'!$F17=0,"",IF(ISBLANK('Compiled-Compressor'!F17),"",'Compiled-Compressor'!F17))</f>
        <v/>
      </c>
      <c r="G17" s="7" t="str">
        <f>IF('Compiled-Compressor'!$D17=0,"",IF(ISBLANK('Compiled-Compressor'!G17),"",'Compiled-Compressor'!G17))</f>
        <v/>
      </c>
      <c r="H17" s="7" t="str">
        <f>IF('Compiled-Compressor'!$D17=0,"",IF(ISBLANK('Compiled-Compressor'!H17),"",'Compiled-Compressor'!H17))</f>
        <v/>
      </c>
      <c r="I17" s="7" t="str">
        <f>IF('Compiled-Compressor'!$D17=0,"",IF(ISBLANK('Compiled-Compressor'!I17),"",'Compiled-Compressor'!I17))</f>
        <v/>
      </c>
      <c r="J17" s="7" t="str">
        <f>IF('Compiled-Compressor'!$D17=0,"",IF(ISBLANK('Compiled-Compressor'!J17),"",'Compiled-Compressor'!J17))</f>
        <v/>
      </c>
      <c r="K17" s="7" t="str">
        <f>IF('Compiled-Compressor'!$D17=0,"",IF(ISBLANK('Compiled-Compressor'!K17),"",'Compiled-Compressor'!K17))</f>
        <v/>
      </c>
      <c r="L17" s="7" t="str">
        <f>IF('Compiled-Compressor'!$D17=0,"",IF(ISBLANK('Compiled-Compressor'!L17),"",'Compiled-Compressor'!L17))</f>
        <v/>
      </c>
      <c r="M17" s="7" t="str">
        <f>IF('Compiled-Compressor'!$D17=0,"",IF(ISBLANK('Compiled-Compressor'!M17),"",'Compiled-Compressor'!M17))</f>
        <v/>
      </c>
    </row>
    <row r="18" spans="1:13" x14ac:dyDescent="0.25">
      <c r="A18" s="7" t="str">
        <f>IF('Compiled-Compressor'!$D18=0,"",IF(ISBLANK('Compiled-Compressor'!A18),"",'Compiled-Compressor'!A18))</f>
        <v/>
      </c>
      <c r="B18" s="7" t="str">
        <f>IF('Compiled-Compressor'!$D18=0,"",IF(ISBLANK('Compiled-Compressor'!B18),"",'Compiled-Compressor'!B18))</f>
        <v/>
      </c>
      <c r="C18" s="7" t="str">
        <f>IF('Compiled-Compressor'!$D18=0,"",IF(ISBLANK('Compiled-Compressor'!C18),"",'Compiled-Compressor'!C18))</f>
        <v/>
      </c>
      <c r="D18" s="7" t="str">
        <f>IF('Compiled-Compressor'!$D18=0,"",IF(ISBLANK('Compiled-Compressor'!D18),"",'Compiled-Compressor'!D18))</f>
        <v/>
      </c>
      <c r="E18" s="7" t="str">
        <f>IF('Compiled-Compressor'!$D18=0,"",IF(ISBLANK('Compiled-Compressor'!E18),"",'Compiled-Compressor'!E18))</f>
        <v/>
      </c>
      <c r="F18" s="7" t="str">
        <f>IF('Compiled-Compressor'!$F18=0,"",IF(ISBLANK('Compiled-Compressor'!F18),"",'Compiled-Compressor'!F18))</f>
        <v/>
      </c>
      <c r="G18" s="7" t="str">
        <f>IF('Compiled-Compressor'!$D18=0,"",IF(ISBLANK('Compiled-Compressor'!G18),"",'Compiled-Compressor'!G18))</f>
        <v/>
      </c>
      <c r="H18" s="7" t="str">
        <f>IF('Compiled-Compressor'!$D18=0,"",IF(ISBLANK('Compiled-Compressor'!H18),"",'Compiled-Compressor'!H18))</f>
        <v/>
      </c>
      <c r="I18" s="7" t="str">
        <f>IF('Compiled-Compressor'!$D18=0,"",IF(ISBLANK('Compiled-Compressor'!I18),"",'Compiled-Compressor'!I18))</f>
        <v/>
      </c>
      <c r="J18" s="7" t="str">
        <f>IF('Compiled-Compressor'!$D18=0,"",IF(ISBLANK('Compiled-Compressor'!J18),"",'Compiled-Compressor'!J18))</f>
        <v/>
      </c>
      <c r="K18" s="7" t="str">
        <f>IF('Compiled-Compressor'!$D18=0,"",IF(ISBLANK('Compiled-Compressor'!K18),"",'Compiled-Compressor'!K18))</f>
        <v/>
      </c>
      <c r="L18" s="7" t="str">
        <f>IF('Compiled-Compressor'!$D18=0,"",IF(ISBLANK('Compiled-Compressor'!L18),"",'Compiled-Compressor'!L18))</f>
        <v/>
      </c>
      <c r="M18" s="7" t="str">
        <f>IF('Compiled-Compressor'!$D18=0,"",IF(ISBLANK('Compiled-Compressor'!M18),"",'Compiled-Compressor'!M18))</f>
        <v/>
      </c>
    </row>
    <row r="19" spans="1:13" x14ac:dyDescent="0.25">
      <c r="A19" s="7" t="str">
        <f>IF('Compiled-Compressor'!$D19=0,"",IF(ISBLANK('Compiled-Compressor'!A19),"",'Compiled-Compressor'!A19))</f>
        <v/>
      </c>
      <c r="B19" s="7" t="str">
        <f>IF('Compiled-Compressor'!$D19=0,"",IF(ISBLANK('Compiled-Compressor'!B19),"",'Compiled-Compressor'!B19))</f>
        <v/>
      </c>
      <c r="C19" s="7" t="str">
        <f>IF('Compiled-Compressor'!$D19=0,"",IF(ISBLANK('Compiled-Compressor'!C19),"",'Compiled-Compressor'!C19))</f>
        <v/>
      </c>
      <c r="D19" s="7" t="str">
        <f>IF('Compiled-Compressor'!$D19=0,"",IF(ISBLANK('Compiled-Compressor'!D19),"",'Compiled-Compressor'!D19))</f>
        <v/>
      </c>
      <c r="E19" s="7" t="str">
        <f>IF('Compiled-Compressor'!$D19=0,"",IF(ISBLANK('Compiled-Compressor'!E19),"",'Compiled-Compressor'!E19))</f>
        <v/>
      </c>
      <c r="F19" s="7" t="str">
        <f>IF('Compiled-Compressor'!$F19=0,"",IF(ISBLANK('Compiled-Compressor'!F19),"",'Compiled-Compressor'!F19))</f>
        <v/>
      </c>
      <c r="G19" s="7" t="str">
        <f>IF('Compiled-Compressor'!$D19=0,"",IF(ISBLANK('Compiled-Compressor'!G19),"",'Compiled-Compressor'!G19))</f>
        <v/>
      </c>
      <c r="H19" s="7" t="str">
        <f>IF('Compiled-Compressor'!$D19=0,"",IF(ISBLANK('Compiled-Compressor'!H19),"",'Compiled-Compressor'!H19))</f>
        <v/>
      </c>
      <c r="I19" s="7" t="str">
        <f>IF('Compiled-Compressor'!$D19=0,"",IF(ISBLANK('Compiled-Compressor'!I19),"",'Compiled-Compressor'!I19))</f>
        <v/>
      </c>
      <c r="J19" s="7" t="str">
        <f>IF('Compiled-Compressor'!$D19=0,"",IF(ISBLANK('Compiled-Compressor'!J19),"",'Compiled-Compressor'!J19))</f>
        <v/>
      </c>
      <c r="K19" s="7" t="str">
        <f>IF('Compiled-Compressor'!$D19=0,"",IF(ISBLANK('Compiled-Compressor'!K19),"",'Compiled-Compressor'!K19))</f>
        <v/>
      </c>
      <c r="L19" s="7" t="str">
        <f>IF('Compiled-Compressor'!$D19=0,"",IF(ISBLANK('Compiled-Compressor'!L19),"",'Compiled-Compressor'!L19))</f>
        <v/>
      </c>
      <c r="M19" s="7" t="str">
        <f>IF('Compiled-Compressor'!$D19=0,"",IF(ISBLANK('Compiled-Compressor'!M19),"",'Compiled-Compressor'!M19))</f>
        <v/>
      </c>
    </row>
    <row r="20" spans="1:13" x14ac:dyDescent="0.25">
      <c r="A20" s="7" t="str">
        <f>IF('Compiled-Compressor'!$D20=0,"",IF(ISBLANK('Compiled-Compressor'!A20),"",'Compiled-Compressor'!A20))</f>
        <v/>
      </c>
      <c r="B20" s="7" t="str">
        <f>IF('Compiled-Compressor'!$D20=0,"",IF(ISBLANK('Compiled-Compressor'!B20),"",'Compiled-Compressor'!B20))</f>
        <v/>
      </c>
      <c r="C20" s="7" t="str">
        <f>IF('Compiled-Compressor'!$D20=0,"",IF(ISBLANK('Compiled-Compressor'!C20),"",'Compiled-Compressor'!C20))</f>
        <v/>
      </c>
      <c r="D20" s="7" t="str">
        <f>IF('Compiled-Compressor'!$D20=0,"",IF(ISBLANK('Compiled-Compressor'!D20),"",'Compiled-Compressor'!D20))</f>
        <v/>
      </c>
      <c r="E20" s="7" t="str">
        <f>IF('Compiled-Compressor'!$D20=0,"",IF(ISBLANK('Compiled-Compressor'!E20),"",'Compiled-Compressor'!E20))</f>
        <v/>
      </c>
      <c r="F20" s="7" t="str">
        <f>IF('Compiled-Compressor'!$F20=0,"",IF(ISBLANK('Compiled-Compressor'!F20),"",'Compiled-Compressor'!F20))</f>
        <v/>
      </c>
      <c r="G20" s="7" t="str">
        <f>IF('Compiled-Compressor'!$D20=0,"",IF(ISBLANK('Compiled-Compressor'!G20),"",'Compiled-Compressor'!G20))</f>
        <v/>
      </c>
      <c r="H20" s="7" t="str">
        <f>IF('Compiled-Compressor'!$D20=0,"",IF(ISBLANK('Compiled-Compressor'!H20),"",'Compiled-Compressor'!H20))</f>
        <v/>
      </c>
      <c r="I20" s="7" t="str">
        <f>IF('Compiled-Compressor'!$D20=0,"",IF(ISBLANK('Compiled-Compressor'!I20),"",'Compiled-Compressor'!I20))</f>
        <v/>
      </c>
      <c r="J20" s="7" t="str">
        <f>IF('Compiled-Compressor'!$D20=0,"",IF(ISBLANK('Compiled-Compressor'!J20),"",'Compiled-Compressor'!J20))</f>
        <v/>
      </c>
      <c r="K20" s="7" t="str">
        <f>IF('Compiled-Compressor'!$D20=0,"",IF(ISBLANK('Compiled-Compressor'!K20),"",'Compiled-Compressor'!K20))</f>
        <v/>
      </c>
      <c r="L20" s="7" t="str">
        <f>IF('Compiled-Compressor'!$D20=0,"",IF(ISBLANK('Compiled-Compressor'!L20),"",'Compiled-Compressor'!L20))</f>
        <v/>
      </c>
      <c r="M20" s="7" t="str">
        <f>IF('Compiled-Compressor'!$D20=0,"",IF(ISBLANK('Compiled-Compressor'!M20),"",'Compiled-Compressor'!M20))</f>
        <v/>
      </c>
    </row>
    <row r="21" spans="1:13" x14ac:dyDescent="0.25">
      <c r="A21" s="7" t="str">
        <f>IF('Compiled-Compressor'!$D21=0,"",IF(ISBLANK('Compiled-Compressor'!A21),"",'Compiled-Compressor'!A21))</f>
        <v/>
      </c>
      <c r="B21" s="7" t="str">
        <f>IF('Compiled-Compressor'!$D21=0,"",IF(ISBLANK('Compiled-Compressor'!B21),"",'Compiled-Compressor'!B21))</f>
        <v/>
      </c>
      <c r="C21" s="7" t="str">
        <f>IF('Compiled-Compressor'!$D21=0,"",IF(ISBLANK('Compiled-Compressor'!C21),"",'Compiled-Compressor'!C21))</f>
        <v/>
      </c>
      <c r="D21" s="7" t="str">
        <f>IF('Compiled-Compressor'!$D21=0,"",IF(ISBLANK('Compiled-Compressor'!D21),"",'Compiled-Compressor'!D21))</f>
        <v/>
      </c>
      <c r="E21" s="7" t="str">
        <f>IF('Compiled-Compressor'!$D21=0,"",IF(ISBLANK('Compiled-Compressor'!E21),"",'Compiled-Compressor'!E21))</f>
        <v/>
      </c>
      <c r="F21" s="7" t="str">
        <f>IF('Compiled-Compressor'!$F21=0,"",IF(ISBLANK('Compiled-Compressor'!F21),"",'Compiled-Compressor'!F21))</f>
        <v/>
      </c>
      <c r="G21" s="7" t="str">
        <f>IF('Compiled-Compressor'!$D21=0,"",IF(ISBLANK('Compiled-Compressor'!G21),"",'Compiled-Compressor'!G21))</f>
        <v/>
      </c>
      <c r="H21" s="7" t="str">
        <f>IF('Compiled-Compressor'!$D21=0,"",IF(ISBLANK('Compiled-Compressor'!H21),"",'Compiled-Compressor'!H21))</f>
        <v/>
      </c>
      <c r="I21" s="7" t="str">
        <f>IF('Compiled-Compressor'!$D21=0,"",IF(ISBLANK('Compiled-Compressor'!I21),"",'Compiled-Compressor'!I21))</f>
        <v/>
      </c>
      <c r="J21" s="7" t="str">
        <f>IF('Compiled-Compressor'!$D21=0,"",IF(ISBLANK('Compiled-Compressor'!J21),"",'Compiled-Compressor'!J21))</f>
        <v/>
      </c>
      <c r="K21" s="7" t="str">
        <f>IF('Compiled-Compressor'!$D21=0,"",IF(ISBLANK('Compiled-Compressor'!K21),"",'Compiled-Compressor'!K21))</f>
        <v/>
      </c>
      <c r="L21" s="7" t="str">
        <f>IF('Compiled-Compressor'!$D21=0,"",IF(ISBLANK('Compiled-Compressor'!L21),"",'Compiled-Compressor'!L21))</f>
        <v/>
      </c>
      <c r="M21" s="7" t="str">
        <f>IF('Compiled-Compressor'!$D21=0,"",IF(ISBLANK('Compiled-Compressor'!M21),"",'Compiled-Compressor'!M21))</f>
        <v/>
      </c>
    </row>
    <row r="22" spans="1:13" x14ac:dyDescent="0.25">
      <c r="A22" s="7" t="str">
        <f>IF('Compiled-Compressor'!$D22=0,"",IF(ISBLANK('Compiled-Compressor'!A22),"",'Compiled-Compressor'!A22))</f>
        <v/>
      </c>
      <c r="B22" s="7" t="str">
        <f>IF('Compiled-Compressor'!$D22=0,"",IF(ISBLANK('Compiled-Compressor'!B22),"",'Compiled-Compressor'!B22))</f>
        <v/>
      </c>
      <c r="C22" s="7" t="str">
        <f>IF('Compiled-Compressor'!$D22=0,"",IF(ISBLANK('Compiled-Compressor'!C22),"",'Compiled-Compressor'!C22))</f>
        <v/>
      </c>
      <c r="D22" s="7" t="str">
        <f>IF('Compiled-Compressor'!$D22=0,"",IF(ISBLANK('Compiled-Compressor'!D22),"",'Compiled-Compressor'!D22))</f>
        <v/>
      </c>
      <c r="E22" s="7" t="str">
        <f>IF('Compiled-Compressor'!$D22=0,"",IF(ISBLANK('Compiled-Compressor'!E22),"",'Compiled-Compressor'!E22))</f>
        <v/>
      </c>
      <c r="F22" s="7" t="str">
        <f>IF('Compiled-Compressor'!$F22=0,"",IF(ISBLANK('Compiled-Compressor'!F22),"",'Compiled-Compressor'!F22))</f>
        <v/>
      </c>
      <c r="G22" s="7" t="str">
        <f>IF('Compiled-Compressor'!$D22=0,"",IF(ISBLANK('Compiled-Compressor'!G22),"",'Compiled-Compressor'!G22))</f>
        <v/>
      </c>
      <c r="H22" s="7" t="str">
        <f>IF('Compiled-Compressor'!$D22=0,"",IF(ISBLANK('Compiled-Compressor'!H22),"",'Compiled-Compressor'!H22))</f>
        <v/>
      </c>
      <c r="I22" s="7" t="str">
        <f>IF('Compiled-Compressor'!$D22=0,"",IF(ISBLANK('Compiled-Compressor'!I22),"",'Compiled-Compressor'!I22))</f>
        <v/>
      </c>
      <c r="J22" s="7" t="str">
        <f>IF('Compiled-Compressor'!$D22=0,"",IF(ISBLANK('Compiled-Compressor'!J22),"",'Compiled-Compressor'!J22))</f>
        <v/>
      </c>
      <c r="K22" s="7" t="str">
        <f>IF('Compiled-Compressor'!$D22=0,"",IF(ISBLANK('Compiled-Compressor'!K22),"",'Compiled-Compressor'!K22))</f>
        <v/>
      </c>
      <c r="L22" s="7" t="str">
        <f>IF('Compiled-Compressor'!$D22=0,"",IF(ISBLANK('Compiled-Compressor'!L22),"",'Compiled-Compressor'!L22))</f>
        <v/>
      </c>
      <c r="M22" s="7" t="str">
        <f>IF('Compiled-Compressor'!$D22=0,"",IF(ISBLANK('Compiled-Compressor'!M22),"",'Compiled-Compressor'!M22))</f>
        <v/>
      </c>
    </row>
    <row r="23" spans="1:13" x14ac:dyDescent="0.25">
      <c r="A23" s="7" t="str">
        <f>IF('Compiled-Compressor'!$D23=0,"",IF(ISBLANK('Compiled-Compressor'!A23),"",'Compiled-Compressor'!A23))</f>
        <v/>
      </c>
      <c r="B23" s="7" t="str">
        <f>IF('Compiled-Compressor'!$D23=0,"",IF(ISBLANK('Compiled-Compressor'!B23),"",'Compiled-Compressor'!B23))</f>
        <v/>
      </c>
      <c r="C23" s="7" t="str">
        <f>IF('Compiled-Compressor'!$D23=0,"",IF(ISBLANK('Compiled-Compressor'!C23),"",'Compiled-Compressor'!C23))</f>
        <v/>
      </c>
      <c r="D23" s="7" t="str">
        <f>IF('Compiled-Compressor'!$D23=0,"",IF(ISBLANK('Compiled-Compressor'!D23),"",'Compiled-Compressor'!D23))</f>
        <v/>
      </c>
      <c r="E23" s="7" t="str">
        <f>IF('Compiled-Compressor'!$D23=0,"",IF(ISBLANK('Compiled-Compressor'!E23),"",'Compiled-Compressor'!E23))</f>
        <v/>
      </c>
      <c r="F23" s="7" t="str">
        <f>IF('Compiled-Compressor'!$F23=0,"",IF(ISBLANK('Compiled-Compressor'!F23),"",'Compiled-Compressor'!F23))</f>
        <v/>
      </c>
      <c r="G23" s="7" t="str">
        <f>IF('Compiled-Compressor'!$D23=0,"",IF(ISBLANK('Compiled-Compressor'!G23),"",'Compiled-Compressor'!G23))</f>
        <v/>
      </c>
      <c r="H23" s="7" t="str">
        <f>IF('Compiled-Compressor'!$D23=0,"",IF(ISBLANK('Compiled-Compressor'!H23),"",'Compiled-Compressor'!H23))</f>
        <v/>
      </c>
      <c r="I23" s="7" t="str">
        <f>IF('Compiled-Compressor'!$D23=0,"",IF(ISBLANK('Compiled-Compressor'!I23),"",'Compiled-Compressor'!I23))</f>
        <v/>
      </c>
      <c r="J23" s="7" t="str">
        <f>IF('Compiled-Compressor'!$D23=0,"",IF(ISBLANK('Compiled-Compressor'!J23),"",'Compiled-Compressor'!J23))</f>
        <v/>
      </c>
      <c r="K23" s="7" t="str">
        <f>IF('Compiled-Compressor'!$D23=0,"",IF(ISBLANK('Compiled-Compressor'!K23),"",'Compiled-Compressor'!K23))</f>
        <v/>
      </c>
      <c r="L23" s="7" t="str">
        <f>IF('Compiled-Compressor'!$D23=0,"",IF(ISBLANK('Compiled-Compressor'!L23),"",'Compiled-Compressor'!L23))</f>
        <v/>
      </c>
      <c r="M23" s="7" t="str">
        <f>IF('Compiled-Compressor'!$D23=0,"",IF(ISBLANK('Compiled-Compressor'!M23),"",'Compiled-Compressor'!M23))</f>
        <v/>
      </c>
    </row>
    <row r="24" spans="1:13" x14ac:dyDescent="0.25">
      <c r="A24" s="7" t="str">
        <f>IF('Compiled-Compressor'!$D24=0,"",IF(ISBLANK('Compiled-Compressor'!A24),"",'Compiled-Compressor'!A24))</f>
        <v/>
      </c>
      <c r="B24" s="7" t="str">
        <f>IF('Compiled-Compressor'!$D24=0,"",IF(ISBLANK('Compiled-Compressor'!B24),"",'Compiled-Compressor'!B24))</f>
        <v/>
      </c>
      <c r="C24" s="7" t="str">
        <f>IF('Compiled-Compressor'!$D24=0,"",IF(ISBLANK('Compiled-Compressor'!C24),"",'Compiled-Compressor'!C24))</f>
        <v/>
      </c>
      <c r="D24" s="7" t="str">
        <f>IF('Compiled-Compressor'!$D24=0,"",IF(ISBLANK('Compiled-Compressor'!D24),"",'Compiled-Compressor'!D24))</f>
        <v/>
      </c>
      <c r="E24" s="7" t="str">
        <f>IF('Compiled-Compressor'!$D24=0,"",IF(ISBLANK('Compiled-Compressor'!E24),"",'Compiled-Compressor'!E24))</f>
        <v/>
      </c>
      <c r="F24" s="7" t="str">
        <f>IF('Compiled-Compressor'!$F24=0,"",IF(ISBLANK('Compiled-Compressor'!F24),"",'Compiled-Compressor'!F24))</f>
        <v/>
      </c>
      <c r="G24" s="7" t="str">
        <f>IF('Compiled-Compressor'!$D24=0,"",IF(ISBLANK('Compiled-Compressor'!G24),"",'Compiled-Compressor'!G24))</f>
        <v/>
      </c>
      <c r="H24" s="7" t="str">
        <f>IF('Compiled-Compressor'!$D24=0,"",IF(ISBLANK('Compiled-Compressor'!H24),"",'Compiled-Compressor'!H24))</f>
        <v/>
      </c>
      <c r="I24" s="7" t="str">
        <f>IF('Compiled-Compressor'!$D24=0,"",IF(ISBLANK('Compiled-Compressor'!I24),"",'Compiled-Compressor'!I24))</f>
        <v/>
      </c>
      <c r="J24" s="7" t="str">
        <f>IF('Compiled-Compressor'!$D24=0,"",IF(ISBLANK('Compiled-Compressor'!J24),"",'Compiled-Compressor'!J24))</f>
        <v/>
      </c>
      <c r="K24" s="7" t="str">
        <f>IF('Compiled-Compressor'!$D24=0,"",IF(ISBLANK('Compiled-Compressor'!K24),"",'Compiled-Compressor'!K24))</f>
        <v/>
      </c>
      <c r="L24" s="7" t="str">
        <f>IF('Compiled-Compressor'!$D24=0,"",IF(ISBLANK('Compiled-Compressor'!L24),"",'Compiled-Compressor'!L24))</f>
        <v/>
      </c>
      <c r="M24" s="7" t="str">
        <f>IF('Compiled-Compressor'!$D24=0,"",IF(ISBLANK('Compiled-Compressor'!M24),"",'Compiled-Compressor'!M24))</f>
        <v/>
      </c>
    </row>
    <row r="25" spans="1:13" s="14" customFormat="1" x14ac:dyDescent="0.25">
      <c r="A25" s="13" t="str">
        <f>IF('Compiled-Compressor'!$D25=0,"",IF(ISBLANK('Compiled-Compressor'!A25),"",'Compiled-Compressor'!A25))</f>
        <v/>
      </c>
      <c r="B25" s="13" t="str">
        <f>IF('Compiled-Compressor'!$D25=0,"",IF(ISBLANK('Compiled-Compressor'!B25),"",'Compiled-Compressor'!B25))</f>
        <v/>
      </c>
      <c r="C25" s="13" t="str">
        <f>IF('Compiled-Compressor'!$D25=0,"",IF(ISBLANK('Compiled-Compressor'!C25),"",'Compiled-Compressor'!C25))</f>
        <v/>
      </c>
      <c r="D25" s="13" t="str">
        <f>IF('Compiled-Compressor'!$D25=0,"",IF(ISBLANK('Compiled-Compressor'!D25),"",'Compiled-Compressor'!D25))</f>
        <v/>
      </c>
      <c r="E25" s="13" t="str">
        <f>IF('Compiled-Compressor'!$D25=0,"",IF(ISBLANK('Compiled-Compressor'!E25),"",'Compiled-Compressor'!E25))</f>
        <v/>
      </c>
      <c r="F25" s="13" t="str">
        <f>IF('Compiled-Compressor'!$F25=0,"",IF(ISBLANK('Compiled-Compressor'!F25),"",'Compiled-Compressor'!F25))</f>
        <v/>
      </c>
      <c r="G25" s="13" t="str">
        <f>IF('Compiled-Compressor'!$D25=0,"",IF(ISBLANK('Compiled-Compressor'!G25),"",'Compiled-Compressor'!G25))</f>
        <v/>
      </c>
      <c r="H25" s="13" t="str">
        <f>IF('Compiled-Compressor'!$D25=0,"",IF(ISBLANK('Compiled-Compressor'!H25),"",'Compiled-Compressor'!H25))</f>
        <v/>
      </c>
      <c r="I25" s="13" t="str">
        <f>IF('Compiled-Compressor'!$D25=0,"",IF(ISBLANK('Compiled-Compressor'!I25),"",'Compiled-Compressor'!I25))</f>
        <v/>
      </c>
      <c r="J25" s="13" t="str">
        <f>IF('Compiled-Compressor'!$D25=0,"",IF(ISBLANK('Compiled-Compressor'!J25),"",'Compiled-Compressor'!J25))</f>
        <v/>
      </c>
      <c r="K25" s="13" t="str">
        <f>IF('Compiled-Compressor'!$D25=0,"",IF(ISBLANK('Compiled-Compressor'!K25),"",'Compiled-Compressor'!K25))</f>
        <v/>
      </c>
      <c r="L25" s="13" t="str">
        <f>IF('Compiled-Compressor'!$D25=0,"",IF(ISBLANK('Compiled-Compressor'!L25),"",'Compiled-Compressor'!L25))</f>
        <v/>
      </c>
      <c r="M25" s="13" t="str">
        <f>IF('Compiled-Compressor'!$D25=0,"",IF(ISBLANK('Compiled-Compressor'!M25),"",'Compiled-Compressor'!M25))</f>
        <v/>
      </c>
    </row>
    <row r="26" spans="1:13" x14ac:dyDescent="0.25">
      <c r="A26" s="7" t="str">
        <f>IF('Compiled-Leaks'!$D2=0,"",IF(ISBLANK('Compiled-Leaks'!A2),"",'Compiled-Leaks'!A2))</f>
        <v/>
      </c>
      <c r="B26" s="7" t="str">
        <f>IF('Compiled-Leaks'!$D2=0,"",IF(ISBLANK('Compiled-Leaks'!B2),"",'Compiled-Leaks'!B2))</f>
        <v/>
      </c>
      <c r="C26" s="7" t="str">
        <f>IF('Compiled-Leaks'!$D2=0,"",IF(ISBLANK('Compiled-Leaks'!C2),"",'Compiled-Leaks'!C2))</f>
        <v/>
      </c>
      <c r="D26" s="7" t="str">
        <f>IF('Compiled-Leaks'!$D2=0,"",IF(ISBLANK('Compiled-Leaks'!D2),"",'Compiled-Leaks'!D2))</f>
        <v/>
      </c>
      <c r="E26" s="7" t="str">
        <f>IF('Compiled-Leaks'!$D2=0,"",IF(ISBLANK('Compiled-Leaks'!E2),"",'Compiled-Leaks'!E2))</f>
        <v/>
      </c>
      <c r="F26" s="7" t="str">
        <f>IF('Compiled-Leaks'!$F2=0,"",IF(ISBLANK('Compiled-Leaks'!F2),"",'Compiled-Leaks'!F2))</f>
        <v/>
      </c>
      <c r="G26" s="7" t="str">
        <f>IF('Compiled-Leaks'!$D2=0,"",IF(ISBLANK('Compiled-Leaks'!G2),"",'Compiled-Leaks'!G2))</f>
        <v/>
      </c>
      <c r="H26" s="7" t="str">
        <f>IF('Compiled-Leaks'!$D2=0,"",IF(ISBLANK('Compiled-Leaks'!H2),"",'Compiled-Leaks'!H2))</f>
        <v/>
      </c>
      <c r="I26" s="7" t="str">
        <f>IF('Compiled-Leaks'!$D2=0,"",IF(ISBLANK('Compiled-Leaks'!I2),"",'Compiled-Leaks'!I2))</f>
        <v/>
      </c>
      <c r="J26" s="7" t="str">
        <f>IF('Compiled-Leaks'!$D2=0,"",IF(ISBLANK('Compiled-Leaks'!J2),"",'Compiled-Leaks'!J2))</f>
        <v/>
      </c>
      <c r="K26" s="7" t="str">
        <f>IF('Compiled-Leaks'!$D2=0,"",IF(ISBLANK('Compiled-Leaks'!K2),"",'Compiled-Leaks'!K2))</f>
        <v/>
      </c>
      <c r="L26" s="7" t="str">
        <f>IF('Compiled-Leaks'!$D2=0,"",IF(ISBLANK('Compiled-Leaks'!L2),"",'Compiled-Leaks'!L2))</f>
        <v/>
      </c>
      <c r="M26" s="7" t="str">
        <f>IF('Compiled-Leaks'!$D2=0,"",IF(ISBLANK('Compiled-Leaks'!M2),"",'Compiled-Leaks'!M2))</f>
        <v/>
      </c>
    </row>
    <row r="27" spans="1:13" x14ac:dyDescent="0.25">
      <c r="A27" s="7" t="str">
        <f>IF('Compiled-Leaks'!$D3=0,"",IF(ISBLANK('Compiled-Leaks'!A3),"",'Compiled-Leaks'!A3))</f>
        <v/>
      </c>
      <c r="B27" s="7" t="str">
        <f>IF('Compiled-Leaks'!$D3=0,"",IF(ISBLANK('Compiled-Leaks'!B3),"",'Compiled-Leaks'!B3))</f>
        <v/>
      </c>
      <c r="C27" s="7" t="str">
        <f>IF('Compiled-Leaks'!$D3=0,"",IF(ISBLANK('Compiled-Leaks'!C3),"",'Compiled-Leaks'!C3))</f>
        <v/>
      </c>
      <c r="D27" s="7" t="str">
        <f>IF('Compiled-Leaks'!$D3=0,"",IF(ISBLANK('Compiled-Leaks'!D3),"",'Compiled-Leaks'!D3))</f>
        <v/>
      </c>
      <c r="E27" s="7" t="str">
        <f>IF('Compiled-Leaks'!$D3=0,"",IF(ISBLANK('Compiled-Leaks'!E3),"",'Compiled-Leaks'!E3))</f>
        <v/>
      </c>
      <c r="F27" s="7" t="str">
        <f>IF('Compiled-Leaks'!$F3=0,"",IF(ISBLANK('Compiled-Leaks'!F3),"",'Compiled-Leaks'!F3))</f>
        <v/>
      </c>
      <c r="G27" s="7" t="str">
        <f>IF('Compiled-Leaks'!$D3=0,"",IF(ISBLANK('Compiled-Leaks'!G3),"",'Compiled-Leaks'!G3))</f>
        <v/>
      </c>
      <c r="H27" s="7" t="str">
        <f>IF('Compiled-Leaks'!$D3=0,"",IF(ISBLANK('Compiled-Leaks'!H3),"",'Compiled-Leaks'!H3))</f>
        <v/>
      </c>
      <c r="I27" s="7" t="str">
        <f>IF('Compiled-Leaks'!$D3=0,"",IF(ISBLANK('Compiled-Leaks'!I3),"",'Compiled-Leaks'!I3))</f>
        <v/>
      </c>
      <c r="J27" s="7" t="str">
        <f>IF('Compiled-Leaks'!$D3=0,"",IF(ISBLANK('Compiled-Leaks'!J3),"",'Compiled-Leaks'!J3))</f>
        <v/>
      </c>
      <c r="K27" s="7" t="str">
        <f>IF('Compiled-Leaks'!$D3=0,"",IF(ISBLANK('Compiled-Leaks'!K3),"",'Compiled-Leaks'!K3))</f>
        <v/>
      </c>
      <c r="L27" s="7" t="str">
        <f>IF('Compiled-Leaks'!$D3=0,"",IF(ISBLANK('Compiled-Leaks'!L3),"",'Compiled-Leaks'!L3))</f>
        <v/>
      </c>
      <c r="M27" s="7" t="str">
        <f>IF('Compiled-Leaks'!$D3=0,"",IF(ISBLANK('Compiled-Leaks'!M3),"",'Compiled-Leaks'!M3))</f>
        <v/>
      </c>
    </row>
    <row r="28" spans="1:13" x14ac:dyDescent="0.25">
      <c r="A28" s="7" t="str">
        <f>IF('Compiled-Leaks'!$D4=0,"",IF(ISBLANK('Compiled-Leaks'!A4),"",'Compiled-Leaks'!A4))</f>
        <v/>
      </c>
      <c r="B28" s="7" t="str">
        <f>IF('Compiled-Leaks'!$D4=0,"",IF(ISBLANK('Compiled-Leaks'!B4),"",'Compiled-Leaks'!B4))</f>
        <v/>
      </c>
      <c r="C28" s="7" t="str">
        <f>IF('Compiled-Leaks'!$D4=0,"",IF(ISBLANK('Compiled-Leaks'!C4),"",'Compiled-Leaks'!C4))</f>
        <v/>
      </c>
      <c r="D28" s="7" t="str">
        <f>IF('Compiled-Leaks'!$D4=0,"",IF(ISBLANK('Compiled-Leaks'!D4),"",'Compiled-Leaks'!D4))</f>
        <v/>
      </c>
      <c r="E28" s="7" t="str">
        <f>IF('Compiled-Leaks'!$D4=0,"",IF(ISBLANK('Compiled-Leaks'!E4),"",'Compiled-Leaks'!E4))</f>
        <v/>
      </c>
      <c r="F28" s="7" t="str">
        <f>IF('Compiled-Leaks'!$F4=0,"",IF(ISBLANK('Compiled-Leaks'!F4),"",'Compiled-Leaks'!F4))</f>
        <v/>
      </c>
      <c r="G28" s="7" t="str">
        <f>IF('Compiled-Leaks'!$D4=0,"",IF(ISBLANK('Compiled-Leaks'!G4),"",'Compiled-Leaks'!G4))</f>
        <v/>
      </c>
      <c r="H28" s="7" t="str">
        <f>IF('Compiled-Leaks'!$D4=0,"",IF(ISBLANK('Compiled-Leaks'!H4),"",'Compiled-Leaks'!H4))</f>
        <v/>
      </c>
      <c r="I28" s="7" t="str">
        <f>IF('Compiled-Leaks'!$D4=0,"",IF(ISBLANK('Compiled-Leaks'!I4),"",'Compiled-Leaks'!I4))</f>
        <v/>
      </c>
      <c r="J28" s="7" t="str">
        <f>IF('Compiled-Leaks'!$D4=0,"",IF(ISBLANK('Compiled-Leaks'!J4),"",'Compiled-Leaks'!J4))</f>
        <v/>
      </c>
      <c r="K28" s="7" t="str">
        <f>IF('Compiled-Leaks'!$D4=0,"",IF(ISBLANK('Compiled-Leaks'!K4),"",'Compiled-Leaks'!K4))</f>
        <v/>
      </c>
      <c r="L28" s="7" t="str">
        <f>IF('Compiled-Leaks'!$D4=0,"",IF(ISBLANK('Compiled-Leaks'!L4),"",'Compiled-Leaks'!L4))</f>
        <v/>
      </c>
      <c r="M28" s="7" t="str">
        <f>IF('Compiled-Leaks'!$D4=0,"",IF(ISBLANK('Compiled-Leaks'!M4),"",'Compiled-Leaks'!M4))</f>
        <v/>
      </c>
    </row>
    <row r="29" spans="1:13" x14ac:dyDescent="0.25">
      <c r="A29" s="7" t="str">
        <f>IF('Compiled-Leaks'!$D5=0,"",IF(ISBLANK('Compiled-Leaks'!A5),"",'Compiled-Leaks'!A5))</f>
        <v/>
      </c>
      <c r="B29" s="7" t="str">
        <f>IF('Compiled-Leaks'!$D5=0,"",IF(ISBLANK('Compiled-Leaks'!B5),"",'Compiled-Leaks'!B5))</f>
        <v/>
      </c>
      <c r="C29" s="7" t="str">
        <f>IF('Compiled-Leaks'!$D5=0,"",IF(ISBLANK('Compiled-Leaks'!C5),"",'Compiled-Leaks'!C5))</f>
        <v/>
      </c>
      <c r="D29" s="7" t="str">
        <f>IF('Compiled-Leaks'!$D5=0,"",IF(ISBLANK('Compiled-Leaks'!D5),"",'Compiled-Leaks'!D5))</f>
        <v/>
      </c>
      <c r="E29" s="7" t="str">
        <f>IF('Compiled-Leaks'!$D5=0,"",IF(ISBLANK('Compiled-Leaks'!E5),"",'Compiled-Leaks'!E5))</f>
        <v/>
      </c>
      <c r="F29" s="7" t="str">
        <f>IF('Compiled-Leaks'!$F5=0,"",IF(ISBLANK('Compiled-Leaks'!F5),"",'Compiled-Leaks'!F5))</f>
        <v/>
      </c>
      <c r="G29" s="7" t="str">
        <f>IF('Compiled-Leaks'!$D5=0,"",IF(ISBLANK('Compiled-Leaks'!G5),"",'Compiled-Leaks'!G5))</f>
        <v/>
      </c>
      <c r="H29" s="7" t="str">
        <f>IF('Compiled-Leaks'!$D5=0,"",IF(ISBLANK('Compiled-Leaks'!H5),"",'Compiled-Leaks'!H5))</f>
        <v/>
      </c>
      <c r="I29" s="7" t="str">
        <f>IF('Compiled-Leaks'!$D5=0,"",IF(ISBLANK('Compiled-Leaks'!I5),"",'Compiled-Leaks'!I5))</f>
        <v/>
      </c>
      <c r="J29" s="7" t="str">
        <f>IF('Compiled-Leaks'!$D5=0,"",IF(ISBLANK('Compiled-Leaks'!J5),"",'Compiled-Leaks'!J5))</f>
        <v/>
      </c>
      <c r="K29" s="7" t="str">
        <f>IF('Compiled-Leaks'!$D5=0,"",IF(ISBLANK('Compiled-Leaks'!K5),"",'Compiled-Leaks'!K5))</f>
        <v/>
      </c>
      <c r="L29" s="7" t="str">
        <f>IF('Compiled-Leaks'!$D5=0,"",IF(ISBLANK('Compiled-Leaks'!L5),"",'Compiled-Leaks'!L5))</f>
        <v/>
      </c>
      <c r="M29" s="7" t="str">
        <f>IF('Compiled-Leaks'!$D5=0,"",IF(ISBLANK('Compiled-Leaks'!M5),"",'Compiled-Leaks'!M5))</f>
        <v/>
      </c>
    </row>
    <row r="30" spans="1:13" x14ac:dyDescent="0.25">
      <c r="A30" s="7" t="str">
        <f>IF('Compiled-Leaks'!$D6=0,"",IF(ISBLANK('Compiled-Leaks'!A6),"",'Compiled-Leaks'!A6))</f>
        <v/>
      </c>
      <c r="B30" s="7" t="str">
        <f>IF('Compiled-Leaks'!$D6=0,"",IF(ISBLANK('Compiled-Leaks'!B6),"",'Compiled-Leaks'!B6))</f>
        <v/>
      </c>
      <c r="C30" s="7" t="str">
        <f>IF('Compiled-Leaks'!$D6=0,"",IF(ISBLANK('Compiled-Leaks'!C6),"",'Compiled-Leaks'!C6))</f>
        <v/>
      </c>
      <c r="D30" s="7" t="str">
        <f>IF('Compiled-Leaks'!$D6=0,"",IF(ISBLANK('Compiled-Leaks'!D6),"",'Compiled-Leaks'!D6))</f>
        <v/>
      </c>
      <c r="E30" s="7" t="str">
        <f>IF('Compiled-Leaks'!$D6=0,"",IF(ISBLANK('Compiled-Leaks'!E6),"",'Compiled-Leaks'!E6))</f>
        <v/>
      </c>
      <c r="F30" s="7" t="str">
        <f>IF('Compiled-Leaks'!$F6=0,"",IF(ISBLANK('Compiled-Leaks'!F6),"",'Compiled-Leaks'!F6))</f>
        <v/>
      </c>
      <c r="G30" s="7" t="str">
        <f>IF('Compiled-Leaks'!$D6=0,"",IF(ISBLANK('Compiled-Leaks'!G6),"",'Compiled-Leaks'!G6))</f>
        <v/>
      </c>
      <c r="H30" s="7" t="str">
        <f>IF('Compiled-Leaks'!$D6=0,"",IF(ISBLANK('Compiled-Leaks'!H6),"",'Compiled-Leaks'!H6))</f>
        <v/>
      </c>
      <c r="I30" s="7" t="str">
        <f>IF('Compiled-Leaks'!$D6=0,"",IF(ISBLANK('Compiled-Leaks'!I6),"",'Compiled-Leaks'!I6))</f>
        <v/>
      </c>
      <c r="J30" s="7" t="str">
        <f>IF('Compiled-Leaks'!$D6=0,"",IF(ISBLANK('Compiled-Leaks'!J6),"",'Compiled-Leaks'!J6))</f>
        <v/>
      </c>
      <c r="K30" s="7" t="str">
        <f>IF('Compiled-Leaks'!$D6=0,"",IF(ISBLANK('Compiled-Leaks'!K6),"",'Compiled-Leaks'!K6))</f>
        <v/>
      </c>
      <c r="L30" s="7" t="str">
        <f>IF('Compiled-Leaks'!$D6=0,"",IF(ISBLANK('Compiled-Leaks'!L6),"",'Compiled-Leaks'!L6))</f>
        <v/>
      </c>
      <c r="M30" s="7" t="str">
        <f>IF('Compiled-Leaks'!$D6=0,"",IF(ISBLANK('Compiled-Leaks'!M6),"",'Compiled-Leaks'!M6))</f>
        <v/>
      </c>
    </row>
    <row r="31" spans="1:13" x14ac:dyDescent="0.25">
      <c r="A31" s="7" t="str">
        <f>IF('Compiled-Leaks'!$D7=0,"",IF(ISBLANK('Compiled-Leaks'!A7),"",'Compiled-Leaks'!A7))</f>
        <v/>
      </c>
      <c r="B31" s="7" t="str">
        <f>IF('Compiled-Leaks'!$D7=0,"",IF(ISBLANK('Compiled-Leaks'!B7),"",'Compiled-Leaks'!B7))</f>
        <v/>
      </c>
      <c r="C31" s="7" t="str">
        <f>IF('Compiled-Leaks'!$D7=0,"",IF(ISBLANK('Compiled-Leaks'!C7),"",'Compiled-Leaks'!C7))</f>
        <v/>
      </c>
      <c r="D31" s="7" t="str">
        <f>IF('Compiled-Leaks'!$D7=0,"",IF(ISBLANK('Compiled-Leaks'!D7),"",'Compiled-Leaks'!D7))</f>
        <v/>
      </c>
      <c r="E31" s="7" t="str">
        <f>IF('Compiled-Leaks'!$D7=0,"",IF(ISBLANK('Compiled-Leaks'!E7),"",'Compiled-Leaks'!E7))</f>
        <v/>
      </c>
      <c r="F31" s="7" t="str">
        <f>IF('Compiled-Leaks'!$F7=0,"",IF(ISBLANK('Compiled-Leaks'!F7),"",'Compiled-Leaks'!F7))</f>
        <v/>
      </c>
      <c r="G31" s="7" t="str">
        <f>IF('Compiled-Leaks'!$D7=0,"",IF(ISBLANK('Compiled-Leaks'!G7),"",'Compiled-Leaks'!G7))</f>
        <v/>
      </c>
      <c r="H31" s="7" t="str">
        <f>IF('Compiled-Leaks'!$D7=0,"",IF(ISBLANK('Compiled-Leaks'!H7),"",'Compiled-Leaks'!H7))</f>
        <v/>
      </c>
      <c r="I31" s="7" t="str">
        <f>IF('Compiled-Leaks'!$D7=0,"",IF(ISBLANK('Compiled-Leaks'!I7),"",'Compiled-Leaks'!I7))</f>
        <v/>
      </c>
      <c r="J31" s="7" t="str">
        <f>IF('Compiled-Leaks'!$D7=0,"",IF(ISBLANK('Compiled-Leaks'!J7),"",'Compiled-Leaks'!J7))</f>
        <v/>
      </c>
      <c r="K31" s="7" t="str">
        <f>IF('Compiled-Leaks'!$D7=0,"",IF(ISBLANK('Compiled-Leaks'!K7),"",'Compiled-Leaks'!K7))</f>
        <v/>
      </c>
      <c r="L31" s="7" t="str">
        <f>IF('Compiled-Leaks'!$D7=0,"",IF(ISBLANK('Compiled-Leaks'!L7),"",'Compiled-Leaks'!L7))</f>
        <v/>
      </c>
      <c r="M31" s="7" t="str">
        <f>IF('Compiled-Leaks'!$D7=0,"",IF(ISBLANK('Compiled-Leaks'!M7),"",'Compiled-Leaks'!M7))</f>
        <v/>
      </c>
    </row>
    <row r="32" spans="1:13" x14ac:dyDescent="0.25">
      <c r="A32" s="7" t="str">
        <f>IF('Compiled-Leaks'!$D8=0,"",IF(ISBLANK('Compiled-Leaks'!A8),"",'Compiled-Leaks'!A8))</f>
        <v/>
      </c>
      <c r="B32" s="7" t="str">
        <f>IF('Compiled-Leaks'!$D8=0,"",IF(ISBLANK('Compiled-Leaks'!B8),"",'Compiled-Leaks'!B8))</f>
        <v/>
      </c>
      <c r="C32" s="7" t="str">
        <f>IF('Compiled-Leaks'!$D8=0,"",IF(ISBLANK('Compiled-Leaks'!C8),"",'Compiled-Leaks'!C8))</f>
        <v/>
      </c>
      <c r="D32" s="7" t="str">
        <f>IF('Compiled-Leaks'!$D8=0,"",IF(ISBLANK('Compiled-Leaks'!D8),"",'Compiled-Leaks'!D8))</f>
        <v/>
      </c>
      <c r="E32" s="7" t="str">
        <f>IF('Compiled-Leaks'!$D8=0,"",IF(ISBLANK('Compiled-Leaks'!E8),"",'Compiled-Leaks'!E8))</f>
        <v/>
      </c>
      <c r="F32" s="7" t="str">
        <f>IF('Compiled-Leaks'!$F8=0,"",IF(ISBLANK('Compiled-Leaks'!F8),"",'Compiled-Leaks'!F8))</f>
        <v/>
      </c>
      <c r="G32" s="7" t="str">
        <f>IF('Compiled-Leaks'!$D8=0,"",IF(ISBLANK('Compiled-Leaks'!G8),"",'Compiled-Leaks'!G8))</f>
        <v/>
      </c>
      <c r="H32" s="7" t="str">
        <f>IF('Compiled-Leaks'!$D8=0,"",IF(ISBLANK('Compiled-Leaks'!H8),"",'Compiled-Leaks'!H8))</f>
        <v/>
      </c>
      <c r="I32" s="7" t="str">
        <f>IF('Compiled-Leaks'!$D8=0,"",IF(ISBLANK('Compiled-Leaks'!I8),"",'Compiled-Leaks'!I8))</f>
        <v/>
      </c>
      <c r="J32" s="7" t="str">
        <f>IF('Compiled-Leaks'!$D8=0,"",IF(ISBLANK('Compiled-Leaks'!J8),"",'Compiled-Leaks'!J8))</f>
        <v/>
      </c>
      <c r="K32" s="7" t="str">
        <f>IF('Compiled-Leaks'!$D8=0,"",IF(ISBLANK('Compiled-Leaks'!K8),"",'Compiled-Leaks'!K8))</f>
        <v/>
      </c>
      <c r="L32" s="7" t="str">
        <f>IF('Compiled-Leaks'!$D8=0,"",IF(ISBLANK('Compiled-Leaks'!L8),"",'Compiled-Leaks'!L8))</f>
        <v/>
      </c>
      <c r="M32" s="7" t="str">
        <f>IF('Compiled-Leaks'!$D8=0,"",IF(ISBLANK('Compiled-Leaks'!M8),"",'Compiled-Leaks'!M8))</f>
        <v/>
      </c>
    </row>
    <row r="33" spans="1:13" x14ac:dyDescent="0.25">
      <c r="A33" s="7" t="str">
        <f>IF('Compiled-Leaks'!$D9=0,"",IF(ISBLANK('Compiled-Leaks'!A9),"",'Compiled-Leaks'!A9))</f>
        <v/>
      </c>
      <c r="B33" s="7" t="str">
        <f>IF('Compiled-Leaks'!$D9=0,"",IF(ISBLANK('Compiled-Leaks'!B9),"",'Compiled-Leaks'!B9))</f>
        <v/>
      </c>
      <c r="C33" s="7" t="str">
        <f>IF('Compiled-Leaks'!$D9=0,"",IF(ISBLANK('Compiled-Leaks'!C9),"",'Compiled-Leaks'!C9))</f>
        <v/>
      </c>
      <c r="D33" s="7" t="str">
        <f>IF('Compiled-Leaks'!$D9=0,"",IF(ISBLANK('Compiled-Leaks'!D9),"",'Compiled-Leaks'!D9))</f>
        <v/>
      </c>
      <c r="E33" s="7" t="str">
        <f>IF('Compiled-Leaks'!$D9=0,"",IF(ISBLANK('Compiled-Leaks'!E9),"",'Compiled-Leaks'!E9))</f>
        <v/>
      </c>
      <c r="F33" s="7" t="str">
        <f>IF('Compiled-Leaks'!$F9=0,"",IF(ISBLANK('Compiled-Leaks'!F9),"",'Compiled-Leaks'!F9))</f>
        <v/>
      </c>
      <c r="G33" s="7" t="str">
        <f>IF('Compiled-Leaks'!$D9=0,"",IF(ISBLANK('Compiled-Leaks'!G9),"",'Compiled-Leaks'!G9))</f>
        <v/>
      </c>
      <c r="H33" s="7" t="str">
        <f>IF('Compiled-Leaks'!$D9=0,"",IF(ISBLANK('Compiled-Leaks'!H9),"",'Compiled-Leaks'!H9))</f>
        <v/>
      </c>
      <c r="I33" s="7" t="str">
        <f>IF('Compiled-Leaks'!$D9=0,"",IF(ISBLANK('Compiled-Leaks'!I9),"",'Compiled-Leaks'!I9))</f>
        <v/>
      </c>
      <c r="J33" s="7" t="str">
        <f>IF('Compiled-Leaks'!$D9=0,"",IF(ISBLANK('Compiled-Leaks'!J9),"",'Compiled-Leaks'!J9))</f>
        <v/>
      </c>
      <c r="K33" s="7" t="str">
        <f>IF('Compiled-Leaks'!$D9=0,"",IF(ISBLANK('Compiled-Leaks'!K9),"",'Compiled-Leaks'!K9))</f>
        <v/>
      </c>
      <c r="L33" s="7" t="str">
        <f>IF('Compiled-Leaks'!$D9=0,"",IF(ISBLANK('Compiled-Leaks'!L9),"",'Compiled-Leaks'!L9))</f>
        <v/>
      </c>
      <c r="M33" s="7" t="str">
        <f>IF('Compiled-Leaks'!$D9=0,"",IF(ISBLANK('Compiled-Leaks'!M9),"",'Compiled-Leaks'!M9))</f>
        <v/>
      </c>
    </row>
    <row r="34" spans="1:13" x14ac:dyDescent="0.25">
      <c r="A34" s="7" t="str">
        <f>IF('Compiled-Leaks'!$D10=0,"",IF(ISBLANK('Compiled-Leaks'!A10),"",'Compiled-Leaks'!A10))</f>
        <v/>
      </c>
      <c r="B34" s="7" t="str">
        <f>IF('Compiled-Leaks'!$D10=0,"",IF(ISBLANK('Compiled-Leaks'!B10),"",'Compiled-Leaks'!B10))</f>
        <v/>
      </c>
      <c r="C34" s="7" t="str">
        <f>IF('Compiled-Leaks'!$D10=0,"",IF(ISBLANK('Compiled-Leaks'!C10),"",'Compiled-Leaks'!C10))</f>
        <v/>
      </c>
      <c r="D34" s="7" t="str">
        <f>IF('Compiled-Leaks'!$D10=0,"",IF(ISBLANK('Compiled-Leaks'!D10),"",'Compiled-Leaks'!D10))</f>
        <v/>
      </c>
      <c r="E34" s="7" t="str">
        <f>IF('Compiled-Leaks'!$D10=0,"",IF(ISBLANK('Compiled-Leaks'!E10),"",'Compiled-Leaks'!E10))</f>
        <v/>
      </c>
      <c r="F34" s="7" t="str">
        <f>IF('Compiled-Leaks'!$F10=0,"",IF(ISBLANK('Compiled-Leaks'!F10),"",'Compiled-Leaks'!F10))</f>
        <v/>
      </c>
      <c r="G34" s="7" t="str">
        <f>IF('Compiled-Leaks'!$D10=0,"",IF(ISBLANK('Compiled-Leaks'!G10),"",'Compiled-Leaks'!G10))</f>
        <v/>
      </c>
      <c r="H34" s="7" t="str">
        <f>IF('Compiled-Leaks'!$D10=0,"",IF(ISBLANK('Compiled-Leaks'!H10),"",'Compiled-Leaks'!H10))</f>
        <v/>
      </c>
      <c r="I34" s="7" t="str">
        <f>IF('Compiled-Leaks'!$D10=0,"",IF(ISBLANK('Compiled-Leaks'!I10),"",'Compiled-Leaks'!I10))</f>
        <v/>
      </c>
      <c r="J34" s="7" t="str">
        <f>IF('Compiled-Leaks'!$D10=0,"",IF(ISBLANK('Compiled-Leaks'!J10),"",'Compiled-Leaks'!J10))</f>
        <v/>
      </c>
      <c r="K34" s="7" t="str">
        <f>IF('Compiled-Leaks'!$D10=0,"",IF(ISBLANK('Compiled-Leaks'!K10),"",'Compiled-Leaks'!K10))</f>
        <v/>
      </c>
      <c r="L34" s="7" t="str">
        <f>IF('Compiled-Leaks'!$D10=0,"",IF(ISBLANK('Compiled-Leaks'!L10),"",'Compiled-Leaks'!L10))</f>
        <v/>
      </c>
      <c r="M34" s="7" t="str">
        <f>IF('Compiled-Leaks'!$D10=0,"",IF(ISBLANK('Compiled-Leaks'!M10),"",'Compiled-Leaks'!M10))</f>
        <v/>
      </c>
    </row>
    <row r="35" spans="1:13" x14ac:dyDescent="0.25">
      <c r="A35" s="7" t="str">
        <f>IF('Compiled-Leaks'!$D11=0,"",IF(ISBLANK('Compiled-Leaks'!A11),"",'Compiled-Leaks'!A11))</f>
        <v/>
      </c>
      <c r="B35" s="7" t="str">
        <f>IF('Compiled-Leaks'!$D11=0,"",IF(ISBLANK('Compiled-Leaks'!B11),"",'Compiled-Leaks'!B11))</f>
        <v/>
      </c>
      <c r="C35" s="7" t="str">
        <f>IF('Compiled-Leaks'!$D11=0,"",IF(ISBLANK('Compiled-Leaks'!C11),"",'Compiled-Leaks'!C11))</f>
        <v/>
      </c>
      <c r="D35" s="7" t="str">
        <f>IF('Compiled-Leaks'!$D11=0,"",IF(ISBLANK('Compiled-Leaks'!D11),"",'Compiled-Leaks'!D11))</f>
        <v/>
      </c>
      <c r="E35" s="7" t="str">
        <f>IF('Compiled-Leaks'!$D11=0,"",IF(ISBLANK('Compiled-Leaks'!E11),"",'Compiled-Leaks'!E11))</f>
        <v/>
      </c>
      <c r="F35" s="7" t="str">
        <f>IF('Compiled-Leaks'!$F11=0,"",IF(ISBLANK('Compiled-Leaks'!F11),"",'Compiled-Leaks'!F11))</f>
        <v/>
      </c>
      <c r="G35" s="7" t="str">
        <f>IF('Compiled-Leaks'!$D11=0,"",IF(ISBLANK('Compiled-Leaks'!G11),"",'Compiled-Leaks'!G11))</f>
        <v/>
      </c>
      <c r="H35" s="7" t="str">
        <f>IF('Compiled-Leaks'!$D11=0,"",IF(ISBLANK('Compiled-Leaks'!H11),"",'Compiled-Leaks'!H11))</f>
        <v/>
      </c>
      <c r="I35" s="7" t="str">
        <f>IF('Compiled-Leaks'!$D11=0,"",IF(ISBLANK('Compiled-Leaks'!I11),"",'Compiled-Leaks'!I11))</f>
        <v/>
      </c>
      <c r="J35" s="7" t="str">
        <f>IF('Compiled-Leaks'!$D11=0,"",IF(ISBLANK('Compiled-Leaks'!J11),"",'Compiled-Leaks'!J11))</f>
        <v/>
      </c>
      <c r="K35" s="7" t="str">
        <f>IF('Compiled-Leaks'!$D11=0,"",IF(ISBLANK('Compiled-Leaks'!K11),"",'Compiled-Leaks'!K11))</f>
        <v/>
      </c>
      <c r="L35" s="7" t="str">
        <f>IF('Compiled-Leaks'!$D11=0,"",IF(ISBLANK('Compiled-Leaks'!L11),"",'Compiled-Leaks'!L11))</f>
        <v/>
      </c>
      <c r="M35" s="7" t="str">
        <f>IF('Compiled-Leaks'!$D11=0,"",IF(ISBLANK('Compiled-Leaks'!M11),"",'Compiled-Leaks'!M11))</f>
        <v/>
      </c>
    </row>
    <row r="36" spans="1:13" x14ac:dyDescent="0.25">
      <c r="A36" s="7" t="str">
        <f>IF('Compiled-Leaks'!$D12=0,"",IF(ISBLANK('Compiled-Leaks'!A12),"",'Compiled-Leaks'!A12))</f>
        <v/>
      </c>
      <c r="B36" s="7" t="str">
        <f>IF('Compiled-Leaks'!$D12=0,"",IF(ISBLANK('Compiled-Leaks'!B12),"",'Compiled-Leaks'!B12))</f>
        <v/>
      </c>
      <c r="C36" s="7" t="str">
        <f>IF('Compiled-Leaks'!$D12=0,"",IF(ISBLANK('Compiled-Leaks'!C12),"",'Compiled-Leaks'!C12))</f>
        <v/>
      </c>
      <c r="D36" s="7" t="str">
        <f>IF('Compiled-Leaks'!$D12=0,"",IF(ISBLANK('Compiled-Leaks'!D12),"",'Compiled-Leaks'!D12))</f>
        <v/>
      </c>
      <c r="E36" s="7" t="str">
        <f>IF('Compiled-Leaks'!$D12=0,"",IF(ISBLANK('Compiled-Leaks'!E12),"",'Compiled-Leaks'!E12))</f>
        <v/>
      </c>
      <c r="F36" s="7" t="str">
        <f>IF('Compiled-Leaks'!$F12=0,"",IF(ISBLANK('Compiled-Leaks'!F12),"",'Compiled-Leaks'!F12))</f>
        <v/>
      </c>
      <c r="G36" s="7" t="str">
        <f>IF('Compiled-Leaks'!$D12=0,"",IF(ISBLANK('Compiled-Leaks'!G12),"",'Compiled-Leaks'!G12))</f>
        <v/>
      </c>
      <c r="H36" s="7" t="str">
        <f>IF('Compiled-Leaks'!$D12=0,"",IF(ISBLANK('Compiled-Leaks'!H12),"",'Compiled-Leaks'!H12))</f>
        <v/>
      </c>
      <c r="I36" s="7" t="str">
        <f>IF('Compiled-Leaks'!$D12=0,"",IF(ISBLANK('Compiled-Leaks'!I12),"",'Compiled-Leaks'!I12))</f>
        <v/>
      </c>
      <c r="J36" s="7" t="str">
        <f>IF('Compiled-Leaks'!$D12=0,"",IF(ISBLANK('Compiled-Leaks'!J12),"",'Compiled-Leaks'!J12))</f>
        <v/>
      </c>
      <c r="K36" s="7" t="str">
        <f>IF('Compiled-Leaks'!$D12=0,"",IF(ISBLANK('Compiled-Leaks'!K12),"",'Compiled-Leaks'!K12))</f>
        <v/>
      </c>
      <c r="L36" s="7" t="str">
        <f>IF('Compiled-Leaks'!$D12=0,"",IF(ISBLANK('Compiled-Leaks'!L12),"",'Compiled-Leaks'!L12))</f>
        <v/>
      </c>
      <c r="M36" s="7" t="str">
        <f>IF('Compiled-Leaks'!$D12=0,"",IF(ISBLANK('Compiled-Leaks'!M12),"",'Compiled-Leaks'!M12))</f>
        <v/>
      </c>
    </row>
    <row r="37" spans="1:13" x14ac:dyDescent="0.25">
      <c r="A37" s="7" t="str">
        <f>IF('Compiled-Leaks'!$D13=0,"",IF(ISBLANK('Compiled-Leaks'!A13),"",'Compiled-Leaks'!A13))</f>
        <v/>
      </c>
      <c r="B37" s="7" t="str">
        <f>IF('Compiled-Leaks'!$D13=0,"",IF(ISBLANK('Compiled-Leaks'!B13),"",'Compiled-Leaks'!B13))</f>
        <v/>
      </c>
      <c r="C37" s="7" t="str">
        <f>IF('Compiled-Leaks'!$D13=0,"",IF(ISBLANK('Compiled-Leaks'!C13),"",'Compiled-Leaks'!C13))</f>
        <v/>
      </c>
      <c r="D37" s="7" t="str">
        <f>IF('Compiled-Leaks'!$D13=0,"",IF(ISBLANK('Compiled-Leaks'!D13),"",'Compiled-Leaks'!D13))</f>
        <v/>
      </c>
      <c r="E37" s="7" t="str">
        <f>IF('Compiled-Leaks'!$D13=0,"",IF(ISBLANK('Compiled-Leaks'!E13),"",'Compiled-Leaks'!E13))</f>
        <v/>
      </c>
      <c r="F37" s="7" t="str">
        <f>IF('Compiled-Leaks'!$F13=0,"",IF(ISBLANK('Compiled-Leaks'!F13),"",'Compiled-Leaks'!F13))</f>
        <v/>
      </c>
      <c r="G37" s="7" t="str">
        <f>IF('Compiled-Leaks'!$D13=0,"",IF(ISBLANK('Compiled-Leaks'!G13),"",'Compiled-Leaks'!G13))</f>
        <v/>
      </c>
      <c r="H37" s="7" t="str">
        <f>IF('Compiled-Leaks'!$D13=0,"",IF(ISBLANK('Compiled-Leaks'!H13),"",'Compiled-Leaks'!H13))</f>
        <v/>
      </c>
      <c r="I37" s="7" t="str">
        <f>IF('Compiled-Leaks'!$D13=0,"",IF(ISBLANK('Compiled-Leaks'!I13),"",'Compiled-Leaks'!I13))</f>
        <v/>
      </c>
      <c r="J37" s="7" t="str">
        <f>IF('Compiled-Leaks'!$D13=0,"",IF(ISBLANK('Compiled-Leaks'!J13),"",'Compiled-Leaks'!J13))</f>
        <v/>
      </c>
      <c r="K37" s="7" t="str">
        <f>IF('Compiled-Leaks'!$D13=0,"",IF(ISBLANK('Compiled-Leaks'!K13),"",'Compiled-Leaks'!K13))</f>
        <v/>
      </c>
      <c r="L37" s="7" t="str">
        <f>IF('Compiled-Leaks'!$D13=0,"",IF(ISBLANK('Compiled-Leaks'!L13),"",'Compiled-Leaks'!L13))</f>
        <v/>
      </c>
      <c r="M37" s="7" t="str">
        <f>IF('Compiled-Leaks'!$D13=0,"",IF(ISBLANK('Compiled-Leaks'!M13),"",'Compiled-Leaks'!M13))</f>
        <v/>
      </c>
    </row>
    <row r="38" spans="1:13" x14ac:dyDescent="0.25">
      <c r="A38" s="7" t="str">
        <f>IF('Compiled-Leaks'!$D14=0,"",IF(ISBLANK('Compiled-Leaks'!A14),"",'Compiled-Leaks'!A14))</f>
        <v/>
      </c>
      <c r="B38" s="7" t="str">
        <f>IF('Compiled-Leaks'!$D14=0,"",IF(ISBLANK('Compiled-Leaks'!B14),"",'Compiled-Leaks'!B14))</f>
        <v/>
      </c>
      <c r="C38" s="7" t="str">
        <f>IF('Compiled-Leaks'!$D14=0,"",IF(ISBLANK('Compiled-Leaks'!C14),"",'Compiled-Leaks'!C14))</f>
        <v/>
      </c>
      <c r="D38" s="7" t="str">
        <f>IF('Compiled-Leaks'!$D14=0,"",IF(ISBLANK('Compiled-Leaks'!D14),"",'Compiled-Leaks'!D14))</f>
        <v/>
      </c>
      <c r="E38" s="7" t="str">
        <f>IF('Compiled-Leaks'!$D14=0,"",IF(ISBLANK('Compiled-Leaks'!E14),"",'Compiled-Leaks'!E14))</f>
        <v/>
      </c>
      <c r="F38" s="7" t="str">
        <f>IF('Compiled-Leaks'!$F14=0,"",IF(ISBLANK('Compiled-Leaks'!F14),"",'Compiled-Leaks'!F14))</f>
        <v/>
      </c>
      <c r="G38" s="7" t="str">
        <f>IF('Compiled-Leaks'!$D14=0,"",IF(ISBLANK('Compiled-Leaks'!G14),"",'Compiled-Leaks'!G14))</f>
        <v/>
      </c>
      <c r="H38" s="7" t="str">
        <f>IF('Compiled-Leaks'!$D14=0,"",IF(ISBLANK('Compiled-Leaks'!H14),"",'Compiled-Leaks'!H14))</f>
        <v/>
      </c>
      <c r="I38" s="7" t="str">
        <f>IF('Compiled-Leaks'!$D14=0,"",IF(ISBLANK('Compiled-Leaks'!I14),"",'Compiled-Leaks'!I14))</f>
        <v/>
      </c>
      <c r="J38" s="7" t="str">
        <f>IF('Compiled-Leaks'!$D14=0,"",IF(ISBLANK('Compiled-Leaks'!J14),"",'Compiled-Leaks'!J14))</f>
        <v/>
      </c>
      <c r="K38" s="7" t="str">
        <f>IF('Compiled-Leaks'!$D14=0,"",IF(ISBLANK('Compiled-Leaks'!K14),"",'Compiled-Leaks'!K14))</f>
        <v/>
      </c>
      <c r="L38" s="7" t="str">
        <f>IF('Compiled-Leaks'!$D14=0,"",IF(ISBLANK('Compiled-Leaks'!L14),"",'Compiled-Leaks'!L14))</f>
        <v/>
      </c>
      <c r="M38" s="7" t="str">
        <f>IF('Compiled-Leaks'!$D14=0,"",IF(ISBLANK('Compiled-Leaks'!M14),"",'Compiled-Leaks'!M14))</f>
        <v/>
      </c>
    </row>
    <row r="39" spans="1:13" x14ac:dyDescent="0.25">
      <c r="A39" s="7" t="str">
        <f>IF('Compiled-Leaks'!$D15=0,"",IF(ISBLANK('Compiled-Leaks'!A15),"",'Compiled-Leaks'!A15))</f>
        <v/>
      </c>
      <c r="B39" s="7" t="str">
        <f>IF('Compiled-Leaks'!$D15=0,"",IF(ISBLANK('Compiled-Leaks'!B15),"",'Compiled-Leaks'!B15))</f>
        <v/>
      </c>
      <c r="C39" s="7" t="str">
        <f>IF('Compiled-Leaks'!$D15=0,"",IF(ISBLANK('Compiled-Leaks'!C15),"",'Compiled-Leaks'!C15))</f>
        <v/>
      </c>
      <c r="D39" s="7" t="str">
        <f>IF('Compiled-Leaks'!$D15=0,"",IF(ISBLANK('Compiled-Leaks'!D15),"",'Compiled-Leaks'!D15))</f>
        <v/>
      </c>
      <c r="E39" s="7" t="str">
        <f>IF('Compiled-Leaks'!$D15=0,"",IF(ISBLANK('Compiled-Leaks'!E15),"",'Compiled-Leaks'!E15))</f>
        <v/>
      </c>
      <c r="F39" s="7" t="str">
        <f>IF('Compiled-Leaks'!$F15=0,"",IF(ISBLANK('Compiled-Leaks'!F15),"",'Compiled-Leaks'!F15))</f>
        <v/>
      </c>
      <c r="G39" s="7" t="str">
        <f>IF('Compiled-Leaks'!$D15=0,"",IF(ISBLANK('Compiled-Leaks'!G15),"",'Compiled-Leaks'!G15))</f>
        <v/>
      </c>
      <c r="H39" s="7" t="str">
        <f>IF('Compiled-Leaks'!$D15=0,"",IF(ISBLANK('Compiled-Leaks'!H15),"",'Compiled-Leaks'!H15))</f>
        <v/>
      </c>
      <c r="I39" s="7" t="str">
        <f>IF('Compiled-Leaks'!$D15=0,"",IF(ISBLANK('Compiled-Leaks'!I15),"",'Compiled-Leaks'!I15))</f>
        <v/>
      </c>
      <c r="J39" s="7" t="str">
        <f>IF('Compiled-Leaks'!$D15=0,"",IF(ISBLANK('Compiled-Leaks'!J15),"",'Compiled-Leaks'!J15))</f>
        <v/>
      </c>
      <c r="K39" s="7" t="str">
        <f>IF('Compiled-Leaks'!$D15=0,"",IF(ISBLANK('Compiled-Leaks'!K15),"",'Compiled-Leaks'!K15))</f>
        <v/>
      </c>
      <c r="L39" s="7" t="str">
        <f>IF('Compiled-Leaks'!$D15=0,"",IF(ISBLANK('Compiled-Leaks'!L15),"",'Compiled-Leaks'!L15))</f>
        <v/>
      </c>
      <c r="M39" s="7" t="str">
        <f>IF('Compiled-Leaks'!$D15=0,"",IF(ISBLANK('Compiled-Leaks'!M15),"",'Compiled-Leaks'!M15))</f>
        <v/>
      </c>
    </row>
    <row r="40" spans="1:13" x14ac:dyDescent="0.25">
      <c r="A40" s="7" t="str">
        <f>IF('Compiled-Leaks'!$D16=0,"",IF(ISBLANK('Compiled-Leaks'!A16),"",'Compiled-Leaks'!A16))</f>
        <v/>
      </c>
      <c r="B40" s="7" t="str">
        <f>IF('Compiled-Leaks'!$D16=0,"",IF(ISBLANK('Compiled-Leaks'!B16),"",'Compiled-Leaks'!B16))</f>
        <v/>
      </c>
      <c r="C40" s="7" t="str">
        <f>IF('Compiled-Leaks'!$D16=0,"",IF(ISBLANK('Compiled-Leaks'!C16),"",'Compiled-Leaks'!C16))</f>
        <v/>
      </c>
      <c r="D40" s="7" t="str">
        <f>IF('Compiled-Leaks'!$D16=0,"",IF(ISBLANK('Compiled-Leaks'!D16),"",'Compiled-Leaks'!D16))</f>
        <v/>
      </c>
      <c r="E40" s="7" t="str">
        <f>IF('Compiled-Leaks'!$D16=0,"",IF(ISBLANK('Compiled-Leaks'!E16),"",'Compiled-Leaks'!E16))</f>
        <v/>
      </c>
      <c r="F40" s="7" t="str">
        <f>IF('Compiled-Leaks'!$F16=0,"",IF(ISBLANK('Compiled-Leaks'!F16),"",'Compiled-Leaks'!F16))</f>
        <v/>
      </c>
      <c r="G40" s="7" t="str">
        <f>IF('Compiled-Leaks'!$D16=0,"",IF(ISBLANK('Compiled-Leaks'!G16),"",'Compiled-Leaks'!G16))</f>
        <v/>
      </c>
      <c r="H40" s="7" t="str">
        <f>IF('Compiled-Leaks'!$D16=0,"",IF(ISBLANK('Compiled-Leaks'!H16),"",'Compiled-Leaks'!H16))</f>
        <v/>
      </c>
      <c r="I40" s="7" t="str">
        <f>IF('Compiled-Leaks'!$D16=0,"",IF(ISBLANK('Compiled-Leaks'!I16),"",'Compiled-Leaks'!I16))</f>
        <v/>
      </c>
      <c r="J40" s="7" t="str">
        <f>IF('Compiled-Leaks'!$D16=0,"",IF(ISBLANK('Compiled-Leaks'!J16),"",'Compiled-Leaks'!J16))</f>
        <v/>
      </c>
      <c r="K40" s="7" t="str">
        <f>IF('Compiled-Leaks'!$D16=0,"",IF(ISBLANK('Compiled-Leaks'!K16),"",'Compiled-Leaks'!K16))</f>
        <v/>
      </c>
      <c r="L40" s="7" t="str">
        <f>IF('Compiled-Leaks'!$D16=0,"",IF(ISBLANK('Compiled-Leaks'!L16),"",'Compiled-Leaks'!L16))</f>
        <v/>
      </c>
      <c r="M40" s="7" t="str">
        <f>IF('Compiled-Leaks'!$D16=0,"",IF(ISBLANK('Compiled-Leaks'!M16),"",'Compiled-Leaks'!M16))</f>
        <v/>
      </c>
    </row>
    <row r="41" spans="1:13" x14ac:dyDescent="0.25">
      <c r="A41" s="7" t="str">
        <f>IF('Compiled-Leaks'!$D17=0,"",IF(ISBLANK('Compiled-Leaks'!A17),"",'Compiled-Leaks'!A17))</f>
        <v/>
      </c>
      <c r="B41" s="7" t="str">
        <f>IF('Compiled-Leaks'!$D17=0,"",IF(ISBLANK('Compiled-Leaks'!B17),"",'Compiled-Leaks'!B17))</f>
        <v/>
      </c>
      <c r="C41" s="7" t="str">
        <f>IF('Compiled-Leaks'!$D17=0,"",IF(ISBLANK('Compiled-Leaks'!C17),"",'Compiled-Leaks'!C17))</f>
        <v/>
      </c>
      <c r="D41" s="7" t="str">
        <f>IF('Compiled-Leaks'!$D17=0,"",IF(ISBLANK('Compiled-Leaks'!D17),"",'Compiled-Leaks'!D17))</f>
        <v/>
      </c>
      <c r="E41" s="7" t="str">
        <f>IF('Compiled-Leaks'!$D17=0,"",IF(ISBLANK('Compiled-Leaks'!E17),"",'Compiled-Leaks'!E17))</f>
        <v/>
      </c>
      <c r="F41" s="7" t="str">
        <f>IF('Compiled-Leaks'!$F17=0,"",IF(ISBLANK('Compiled-Leaks'!F17),"",'Compiled-Leaks'!F17))</f>
        <v/>
      </c>
      <c r="G41" s="7" t="str">
        <f>IF('Compiled-Leaks'!$D17=0,"",IF(ISBLANK('Compiled-Leaks'!G17),"",'Compiled-Leaks'!G17))</f>
        <v/>
      </c>
      <c r="H41" s="7" t="str">
        <f>IF('Compiled-Leaks'!$D17=0,"",IF(ISBLANK('Compiled-Leaks'!H17),"",'Compiled-Leaks'!H17))</f>
        <v/>
      </c>
      <c r="I41" s="7" t="str">
        <f>IF('Compiled-Leaks'!$D17=0,"",IF(ISBLANK('Compiled-Leaks'!I17),"",'Compiled-Leaks'!I17))</f>
        <v/>
      </c>
      <c r="J41" s="7" t="str">
        <f>IF('Compiled-Leaks'!$D17=0,"",IF(ISBLANK('Compiled-Leaks'!J17),"",'Compiled-Leaks'!J17))</f>
        <v/>
      </c>
      <c r="K41" s="7" t="str">
        <f>IF('Compiled-Leaks'!$D17=0,"",IF(ISBLANK('Compiled-Leaks'!K17),"",'Compiled-Leaks'!K17))</f>
        <v/>
      </c>
      <c r="L41" s="7" t="str">
        <f>IF('Compiled-Leaks'!$D17=0,"",IF(ISBLANK('Compiled-Leaks'!L17),"",'Compiled-Leaks'!L17))</f>
        <v/>
      </c>
      <c r="M41" s="7" t="str">
        <f>IF('Compiled-Leaks'!$D17=0,"",IF(ISBLANK('Compiled-Leaks'!M17),"",'Compiled-Leaks'!M17))</f>
        <v/>
      </c>
    </row>
    <row r="42" spans="1:13" x14ac:dyDescent="0.25">
      <c r="A42" s="7" t="str">
        <f>IF('Compiled-Leaks'!$D18=0,"",IF(ISBLANK('Compiled-Leaks'!A18),"",'Compiled-Leaks'!A18))</f>
        <v/>
      </c>
      <c r="B42" s="7" t="str">
        <f>IF('Compiled-Leaks'!$D18=0,"",IF(ISBLANK('Compiled-Leaks'!B18),"",'Compiled-Leaks'!B18))</f>
        <v/>
      </c>
      <c r="C42" s="7" t="str">
        <f>IF('Compiled-Leaks'!$D18=0,"",IF(ISBLANK('Compiled-Leaks'!C18),"",'Compiled-Leaks'!C18))</f>
        <v/>
      </c>
      <c r="D42" s="7" t="str">
        <f>IF('Compiled-Leaks'!$D18=0,"",IF(ISBLANK('Compiled-Leaks'!D18),"",'Compiled-Leaks'!D18))</f>
        <v/>
      </c>
      <c r="E42" s="7" t="str">
        <f>IF('Compiled-Leaks'!$D18=0,"",IF(ISBLANK('Compiled-Leaks'!E18),"",'Compiled-Leaks'!E18))</f>
        <v/>
      </c>
      <c r="F42" s="7" t="str">
        <f>IF('Compiled-Leaks'!$F18=0,"",IF(ISBLANK('Compiled-Leaks'!F18),"",'Compiled-Leaks'!F18))</f>
        <v/>
      </c>
      <c r="G42" s="7" t="str">
        <f>IF('Compiled-Leaks'!$D18=0,"",IF(ISBLANK('Compiled-Leaks'!G18),"",'Compiled-Leaks'!G18))</f>
        <v/>
      </c>
      <c r="H42" s="7" t="str">
        <f>IF('Compiled-Leaks'!$D18=0,"",IF(ISBLANK('Compiled-Leaks'!H18),"",'Compiled-Leaks'!H18))</f>
        <v/>
      </c>
      <c r="I42" s="7" t="str">
        <f>IF('Compiled-Leaks'!$D18=0,"",IF(ISBLANK('Compiled-Leaks'!I18),"",'Compiled-Leaks'!I18))</f>
        <v/>
      </c>
      <c r="J42" s="7" t="str">
        <f>IF('Compiled-Leaks'!$D18=0,"",IF(ISBLANK('Compiled-Leaks'!J18),"",'Compiled-Leaks'!J18))</f>
        <v/>
      </c>
      <c r="K42" s="7" t="str">
        <f>IF('Compiled-Leaks'!$D18=0,"",IF(ISBLANK('Compiled-Leaks'!K18),"",'Compiled-Leaks'!K18))</f>
        <v/>
      </c>
      <c r="L42" s="7" t="str">
        <f>IF('Compiled-Leaks'!$D18=0,"",IF(ISBLANK('Compiled-Leaks'!L18),"",'Compiled-Leaks'!L18))</f>
        <v/>
      </c>
      <c r="M42" s="7" t="str">
        <f>IF('Compiled-Leaks'!$D18=0,"",IF(ISBLANK('Compiled-Leaks'!M18),"",'Compiled-Leaks'!M18))</f>
        <v/>
      </c>
    </row>
    <row r="43" spans="1:13" x14ac:dyDescent="0.25">
      <c r="A43" s="7" t="str">
        <f>IF('Compiled-Leaks'!$D19=0,"",IF(ISBLANK('Compiled-Leaks'!A19),"",'Compiled-Leaks'!A19))</f>
        <v/>
      </c>
      <c r="B43" s="7" t="str">
        <f>IF('Compiled-Leaks'!$D19=0,"",IF(ISBLANK('Compiled-Leaks'!B19),"",'Compiled-Leaks'!B19))</f>
        <v/>
      </c>
      <c r="C43" s="7" t="str">
        <f>IF('Compiled-Leaks'!$D19=0,"",IF(ISBLANK('Compiled-Leaks'!C19),"",'Compiled-Leaks'!C19))</f>
        <v/>
      </c>
      <c r="D43" s="7" t="str">
        <f>IF('Compiled-Leaks'!$D19=0,"",IF(ISBLANK('Compiled-Leaks'!D19),"",'Compiled-Leaks'!D19))</f>
        <v/>
      </c>
      <c r="E43" s="7" t="str">
        <f>IF('Compiled-Leaks'!$D19=0,"",IF(ISBLANK('Compiled-Leaks'!E19),"",'Compiled-Leaks'!E19))</f>
        <v/>
      </c>
      <c r="F43" s="7" t="str">
        <f>IF('Compiled-Leaks'!$F19=0,"",IF(ISBLANK('Compiled-Leaks'!F19),"",'Compiled-Leaks'!F19))</f>
        <v/>
      </c>
      <c r="G43" s="7" t="str">
        <f>IF('Compiled-Leaks'!$D19=0,"",IF(ISBLANK('Compiled-Leaks'!G19),"",'Compiled-Leaks'!G19))</f>
        <v/>
      </c>
      <c r="H43" s="7" t="str">
        <f>IF('Compiled-Leaks'!$D19=0,"",IF(ISBLANK('Compiled-Leaks'!H19),"",'Compiled-Leaks'!H19))</f>
        <v/>
      </c>
      <c r="I43" s="7" t="str">
        <f>IF('Compiled-Leaks'!$D19=0,"",IF(ISBLANK('Compiled-Leaks'!I19),"",'Compiled-Leaks'!I19))</f>
        <v/>
      </c>
      <c r="J43" s="7" t="str">
        <f>IF('Compiled-Leaks'!$D19=0,"",IF(ISBLANK('Compiled-Leaks'!J19),"",'Compiled-Leaks'!J19))</f>
        <v/>
      </c>
      <c r="K43" s="7" t="str">
        <f>IF('Compiled-Leaks'!$D19=0,"",IF(ISBLANK('Compiled-Leaks'!K19),"",'Compiled-Leaks'!K19))</f>
        <v/>
      </c>
      <c r="L43" s="7" t="str">
        <f>IF('Compiled-Leaks'!$D19=0,"",IF(ISBLANK('Compiled-Leaks'!L19),"",'Compiled-Leaks'!L19))</f>
        <v/>
      </c>
      <c r="M43" s="7" t="str">
        <f>IF('Compiled-Leaks'!$D19=0,"",IF(ISBLANK('Compiled-Leaks'!M19),"",'Compiled-Leaks'!M19))</f>
        <v/>
      </c>
    </row>
    <row r="44" spans="1:13" x14ac:dyDescent="0.25">
      <c r="A44" s="7" t="str">
        <f>IF('Compiled-Leaks'!$D20=0,"",IF(ISBLANK('Compiled-Leaks'!A20),"",'Compiled-Leaks'!A20))</f>
        <v/>
      </c>
      <c r="B44" s="7" t="str">
        <f>IF('Compiled-Leaks'!$D20=0,"",IF(ISBLANK('Compiled-Leaks'!B20),"",'Compiled-Leaks'!B20))</f>
        <v/>
      </c>
      <c r="C44" s="7" t="str">
        <f>IF('Compiled-Leaks'!$D20=0,"",IF(ISBLANK('Compiled-Leaks'!C20),"",'Compiled-Leaks'!C20))</f>
        <v/>
      </c>
      <c r="D44" s="7" t="str">
        <f>IF('Compiled-Leaks'!$D20=0,"",IF(ISBLANK('Compiled-Leaks'!D20),"",'Compiled-Leaks'!D20))</f>
        <v/>
      </c>
      <c r="E44" s="7" t="str">
        <f>IF('Compiled-Leaks'!$D20=0,"",IF(ISBLANK('Compiled-Leaks'!E20),"",'Compiled-Leaks'!E20))</f>
        <v/>
      </c>
      <c r="F44" s="7" t="str">
        <f>IF('Compiled-Leaks'!$F20=0,"",IF(ISBLANK('Compiled-Leaks'!F20),"",'Compiled-Leaks'!F20))</f>
        <v/>
      </c>
      <c r="G44" s="7" t="str">
        <f>IF('Compiled-Leaks'!$D20=0,"",IF(ISBLANK('Compiled-Leaks'!G20),"",'Compiled-Leaks'!G20))</f>
        <v/>
      </c>
      <c r="H44" s="7" t="str">
        <f>IF('Compiled-Leaks'!$D20=0,"",IF(ISBLANK('Compiled-Leaks'!H20),"",'Compiled-Leaks'!H20))</f>
        <v/>
      </c>
      <c r="I44" s="7" t="str">
        <f>IF('Compiled-Leaks'!$D20=0,"",IF(ISBLANK('Compiled-Leaks'!I20),"",'Compiled-Leaks'!I20))</f>
        <v/>
      </c>
      <c r="J44" s="7" t="str">
        <f>IF('Compiled-Leaks'!$D20=0,"",IF(ISBLANK('Compiled-Leaks'!J20),"",'Compiled-Leaks'!J20))</f>
        <v/>
      </c>
      <c r="K44" s="7" t="str">
        <f>IF('Compiled-Leaks'!$D20=0,"",IF(ISBLANK('Compiled-Leaks'!K20),"",'Compiled-Leaks'!K20))</f>
        <v/>
      </c>
      <c r="L44" s="7" t="str">
        <f>IF('Compiled-Leaks'!$D20=0,"",IF(ISBLANK('Compiled-Leaks'!L20),"",'Compiled-Leaks'!L20))</f>
        <v/>
      </c>
      <c r="M44" s="7" t="str">
        <f>IF('Compiled-Leaks'!$D20=0,"",IF(ISBLANK('Compiled-Leaks'!M20),"",'Compiled-Leaks'!M20))</f>
        <v/>
      </c>
    </row>
    <row r="45" spans="1:13" x14ac:dyDescent="0.25">
      <c r="A45" s="7" t="str">
        <f>IF('Compiled-Leaks'!$D21=0,"",IF(ISBLANK('Compiled-Leaks'!A21),"",'Compiled-Leaks'!A21))</f>
        <v/>
      </c>
      <c r="B45" s="7" t="str">
        <f>IF('Compiled-Leaks'!$D21=0,"",IF(ISBLANK('Compiled-Leaks'!B21),"",'Compiled-Leaks'!B21))</f>
        <v/>
      </c>
      <c r="C45" s="7" t="str">
        <f>IF('Compiled-Leaks'!$D21=0,"",IF(ISBLANK('Compiled-Leaks'!C21),"",'Compiled-Leaks'!C21))</f>
        <v/>
      </c>
      <c r="D45" s="7" t="str">
        <f>IF('Compiled-Leaks'!$D21=0,"",IF(ISBLANK('Compiled-Leaks'!D21),"",'Compiled-Leaks'!D21))</f>
        <v/>
      </c>
      <c r="E45" s="7" t="str">
        <f>IF('Compiled-Leaks'!$D21=0,"",IF(ISBLANK('Compiled-Leaks'!E21),"",'Compiled-Leaks'!E21))</f>
        <v/>
      </c>
      <c r="F45" s="7" t="str">
        <f>IF('Compiled-Leaks'!$F21=0,"",IF(ISBLANK('Compiled-Leaks'!F21),"",'Compiled-Leaks'!F21))</f>
        <v/>
      </c>
      <c r="G45" s="7" t="str">
        <f>IF('Compiled-Leaks'!$D21=0,"",IF(ISBLANK('Compiled-Leaks'!G21),"",'Compiled-Leaks'!G21))</f>
        <v/>
      </c>
      <c r="H45" s="7" t="str">
        <f>IF('Compiled-Leaks'!$D21=0,"",IF(ISBLANK('Compiled-Leaks'!H21),"",'Compiled-Leaks'!H21))</f>
        <v/>
      </c>
      <c r="I45" s="7" t="str">
        <f>IF('Compiled-Leaks'!$D21=0,"",IF(ISBLANK('Compiled-Leaks'!I21),"",'Compiled-Leaks'!I21))</f>
        <v/>
      </c>
      <c r="J45" s="7" t="str">
        <f>IF('Compiled-Leaks'!$D21=0,"",IF(ISBLANK('Compiled-Leaks'!J21),"",'Compiled-Leaks'!J21))</f>
        <v/>
      </c>
      <c r="K45" s="7" t="str">
        <f>IF('Compiled-Leaks'!$D21=0,"",IF(ISBLANK('Compiled-Leaks'!K21),"",'Compiled-Leaks'!K21))</f>
        <v/>
      </c>
      <c r="L45" s="7" t="str">
        <f>IF('Compiled-Leaks'!$D21=0,"",IF(ISBLANK('Compiled-Leaks'!L21),"",'Compiled-Leaks'!L21))</f>
        <v/>
      </c>
      <c r="M45" s="7" t="str">
        <f>IF('Compiled-Leaks'!$D21=0,"",IF(ISBLANK('Compiled-Leaks'!M21),"",'Compiled-Leaks'!M21))</f>
        <v/>
      </c>
    </row>
    <row r="46" spans="1:13" x14ac:dyDescent="0.25">
      <c r="A46" s="7" t="str">
        <f>IF('Compiled-Leaks'!$D22=0,"",IF(ISBLANK('Compiled-Leaks'!A22),"",'Compiled-Leaks'!A22))</f>
        <v/>
      </c>
      <c r="B46" s="7" t="str">
        <f>IF('Compiled-Leaks'!$D22=0,"",IF(ISBLANK('Compiled-Leaks'!B22),"",'Compiled-Leaks'!B22))</f>
        <v/>
      </c>
      <c r="C46" s="7" t="str">
        <f>IF('Compiled-Leaks'!$D22=0,"",IF(ISBLANK('Compiled-Leaks'!C22),"",'Compiled-Leaks'!C22))</f>
        <v/>
      </c>
      <c r="D46" s="7" t="str">
        <f>IF('Compiled-Leaks'!$D22=0,"",IF(ISBLANK('Compiled-Leaks'!D22),"",'Compiled-Leaks'!D22))</f>
        <v/>
      </c>
      <c r="E46" s="7" t="str">
        <f>IF('Compiled-Leaks'!$D22=0,"",IF(ISBLANK('Compiled-Leaks'!E22),"",'Compiled-Leaks'!E22))</f>
        <v/>
      </c>
      <c r="F46" s="7" t="str">
        <f>IF('Compiled-Leaks'!$F22=0,"",IF(ISBLANK('Compiled-Leaks'!F22),"",'Compiled-Leaks'!F22))</f>
        <v/>
      </c>
      <c r="G46" s="7" t="str">
        <f>IF('Compiled-Leaks'!$D22=0,"",IF(ISBLANK('Compiled-Leaks'!G22),"",'Compiled-Leaks'!G22))</f>
        <v/>
      </c>
      <c r="H46" s="7" t="str">
        <f>IF('Compiled-Leaks'!$D22=0,"",IF(ISBLANK('Compiled-Leaks'!H22),"",'Compiled-Leaks'!H22))</f>
        <v/>
      </c>
      <c r="I46" s="7" t="str">
        <f>IF('Compiled-Leaks'!$D22=0,"",IF(ISBLANK('Compiled-Leaks'!I22),"",'Compiled-Leaks'!I22))</f>
        <v/>
      </c>
      <c r="J46" s="7" t="str">
        <f>IF('Compiled-Leaks'!$D22=0,"",IF(ISBLANK('Compiled-Leaks'!J22),"",'Compiled-Leaks'!J22))</f>
        <v/>
      </c>
      <c r="K46" s="7" t="str">
        <f>IF('Compiled-Leaks'!$D22=0,"",IF(ISBLANK('Compiled-Leaks'!K22),"",'Compiled-Leaks'!K22))</f>
        <v/>
      </c>
      <c r="L46" s="7" t="str">
        <f>IF('Compiled-Leaks'!$D22=0,"",IF(ISBLANK('Compiled-Leaks'!L22),"",'Compiled-Leaks'!L22))</f>
        <v/>
      </c>
      <c r="M46" s="7" t="str">
        <f>IF('Compiled-Leaks'!$D22=0,"",IF(ISBLANK('Compiled-Leaks'!M22),"",'Compiled-Leaks'!M22))</f>
        <v/>
      </c>
    </row>
    <row r="47" spans="1:13" x14ac:dyDescent="0.25">
      <c r="A47" s="7" t="str">
        <f>IF('Compiled-Leaks'!$D23=0,"",IF(ISBLANK('Compiled-Leaks'!A23),"",'Compiled-Leaks'!A23))</f>
        <v/>
      </c>
      <c r="B47" s="7" t="str">
        <f>IF('Compiled-Leaks'!$D23=0,"",IF(ISBLANK('Compiled-Leaks'!B23),"",'Compiled-Leaks'!B23))</f>
        <v/>
      </c>
      <c r="C47" s="7" t="str">
        <f>IF('Compiled-Leaks'!$D23=0,"",IF(ISBLANK('Compiled-Leaks'!C23),"",'Compiled-Leaks'!C23))</f>
        <v/>
      </c>
      <c r="D47" s="7" t="str">
        <f>IF('Compiled-Leaks'!$D23=0,"",IF(ISBLANK('Compiled-Leaks'!D23),"",'Compiled-Leaks'!D23))</f>
        <v/>
      </c>
      <c r="E47" s="7" t="str">
        <f>IF('Compiled-Leaks'!$D23=0,"",IF(ISBLANK('Compiled-Leaks'!E23),"",'Compiled-Leaks'!E23))</f>
        <v/>
      </c>
      <c r="F47" s="7" t="str">
        <f>IF('Compiled-Leaks'!$F23=0,"",IF(ISBLANK('Compiled-Leaks'!F23),"",'Compiled-Leaks'!F23))</f>
        <v/>
      </c>
      <c r="G47" s="7" t="str">
        <f>IF('Compiled-Leaks'!$D23=0,"",IF(ISBLANK('Compiled-Leaks'!G23),"",'Compiled-Leaks'!G23))</f>
        <v/>
      </c>
      <c r="H47" s="7" t="str">
        <f>IF('Compiled-Leaks'!$D23=0,"",IF(ISBLANK('Compiled-Leaks'!H23),"",'Compiled-Leaks'!H23))</f>
        <v/>
      </c>
      <c r="I47" s="7" t="str">
        <f>IF('Compiled-Leaks'!$D23=0,"",IF(ISBLANK('Compiled-Leaks'!I23),"",'Compiled-Leaks'!I23))</f>
        <v/>
      </c>
      <c r="J47" s="7" t="str">
        <f>IF('Compiled-Leaks'!$D23=0,"",IF(ISBLANK('Compiled-Leaks'!J23),"",'Compiled-Leaks'!J23))</f>
        <v/>
      </c>
      <c r="K47" s="7" t="str">
        <f>IF('Compiled-Leaks'!$D23=0,"",IF(ISBLANK('Compiled-Leaks'!K23),"",'Compiled-Leaks'!K23))</f>
        <v/>
      </c>
      <c r="L47" s="7" t="str">
        <f>IF('Compiled-Leaks'!$D23=0,"",IF(ISBLANK('Compiled-Leaks'!L23),"",'Compiled-Leaks'!L23))</f>
        <v/>
      </c>
      <c r="M47" s="7" t="str">
        <f>IF('Compiled-Leaks'!$D23=0,"",IF(ISBLANK('Compiled-Leaks'!M23),"",'Compiled-Leaks'!M23))</f>
        <v/>
      </c>
    </row>
    <row r="48" spans="1:13" x14ac:dyDescent="0.25">
      <c r="A48" s="7" t="str">
        <f>IF('Compiled-Leaks'!$D24=0,"",IF(ISBLANK('Compiled-Leaks'!A24),"",'Compiled-Leaks'!A24))</f>
        <v/>
      </c>
      <c r="B48" s="7" t="str">
        <f>IF('Compiled-Leaks'!$D24=0,"",IF(ISBLANK('Compiled-Leaks'!B24),"",'Compiled-Leaks'!B24))</f>
        <v/>
      </c>
      <c r="C48" s="7" t="str">
        <f>IF('Compiled-Leaks'!$D24=0,"",IF(ISBLANK('Compiled-Leaks'!C24),"",'Compiled-Leaks'!C24))</f>
        <v/>
      </c>
      <c r="D48" s="7" t="str">
        <f>IF('Compiled-Leaks'!$D24=0,"",IF(ISBLANK('Compiled-Leaks'!D24),"",'Compiled-Leaks'!D24))</f>
        <v/>
      </c>
      <c r="E48" s="7" t="str">
        <f>IF('Compiled-Leaks'!$D24=0,"",IF(ISBLANK('Compiled-Leaks'!E24),"",'Compiled-Leaks'!E24))</f>
        <v/>
      </c>
      <c r="F48" s="7" t="str">
        <f>IF('Compiled-Leaks'!$F24=0,"",IF(ISBLANK('Compiled-Leaks'!F24),"",'Compiled-Leaks'!F24))</f>
        <v/>
      </c>
      <c r="G48" s="7" t="str">
        <f>IF('Compiled-Leaks'!$D24=0,"",IF(ISBLANK('Compiled-Leaks'!G24),"",'Compiled-Leaks'!G24))</f>
        <v/>
      </c>
      <c r="H48" s="7" t="str">
        <f>IF('Compiled-Leaks'!$D24=0,"",IF(ISBLANK('Compiled-Leaks'!H24),"",'Compiled-Leaks'!H24))</f>
        <v/>
      </c>
      <c r="I48" s="7" t="str">
        <f>IF('Compiled-Leaks'!$D24=0,"",IF(ISBLANK('Compiled-Leaks'!I24),"",'Compiled-Leaks'!I24))</f>
        <v/>
      </c>
      <c r="J48" s="7" t="str">
        <f>IF('Compiled-Leaks'!$D24=0,"",IF(ISBLANK('Compiled-Leaks'!J24),"",'Compiled-Leaks'!J24))</f>
        <v/>
      </c>
      <c r="K48" s="7" t="str">
        <f>IF('Compiled-Leaks'!$D24=0,"",IF(ISBLANK('Compiled-Leaks'!K24),"",'Compiled-Leaks'!K24))</f>
        <v/>
      </c>
      <c r="L48" s="7" t="str">
        <f>IF('Compiled-Leaks'!$D24=0,"",IF(ISBLANK('Compiled-Leaks'!L24),"",'Compiled-Leaks'!L24))</f>
        <v/>
      </c>
      <c r="M48" s="7" t="str">
        <f>IF('Compiled-Leaks'!$D24=0,"",IF(ISBLANK('Compiled-Leaks'!M24),"",'Compiled-Leaks'!M24))</f>
        <v/>
      </c>
    </row>
    <row r="49" spans="1:13" s="14" customFormat="1" x14ac:dyDescent="0.25">
      <c r="A49" s="13" t="str">
        <f>IF('Compiled-Leaks'!$D25=0,"",IF(ISBLANK('Compiled-Leaks'!A25),"",'Compiled-Leaks'!A25))</f>
        <v/>
      </c>
      <c r="B49" s="13" t="str">
        <f>IF('Compiled-Leaks'!$D25=0,"",IF(ISBLANK('Compiled-Leaks'!B25),"",'Compiled-Leaks'!B25))</f>
        <v/>
      </c>
      <c r="C49" s="13" t="str">
        <f>IF('Compiled-Leaks'!$D25=0,"",IF(ISBLANK('Compiled-Leaks'!C25),"",'Compiled-Leaks'!C25))</f>
        <v/>
      </c>
      <c r="D49" s="13" t="str">
        <f>IF('Compiled-Leaks'!$D25=0,"",IF(ISBLANK('Compiled-Leaks'!D25),"",'Compiled-Leaks'!D25))</f>
        <v/>
      </c>
      <c r="E49" s="13" t="str">
        <f>IF('Compiled-Leaks'!$D25=0,"",IF(ISBLANK('Compiled-Leaks'!E25),"",'Compiled-Leaks'!E25))</f>
        <v/>
      </c>
      <c r="F49" s="13" t="str">
        <f>IF('Compiled-Leaks'!$F25=0,"",IF(ISBLANK('Compiled-Leaks'!F25),"",'Compiled-Leaks'!F25))</f>
        <v/>
      </c>
      <c r="G49" s="13" t="str">
        <f>IF('Compiled-Leaks'!$D25=0,"",IF(ISBLANK('Compiled-Leaks'!G25),"",'Compiled-Leaks'!G25))</f>
        <v/>
      </c>
      <c r="H49" s="13" t="str">
        <f>IF('Compiled-Leaks'!$D25=0,"",IF(ISBLANK('Compiled-Leaks'!H25),"",'Compiled-Leaks'!H25))</f>
        <v/>
      </c>
      <c r="I49" s="13" t="str">
        <f>IF('Compiled-Leaks'!$D25=0,"",IF(ISBLANK('Compiled-Leaks'!I25),"",'Compiled-Leaks'!I25))</f>
        <v/>
      </c>
      <c r="J49" s="13" t="str">
        <f>IF('Compiled-Leaks'!$D25=0,"",IF(ISBLANK('Compiled-Leaks'!J25),"",'Compiled-Leaks'!J25))</f>
        <v/>
      </c>
      <c r="K49" s="13" t="str">
        <f>IF('Compiled-Leaks'!$D25=0,"",IF(ISBLANK('Compiled-Leaks'!K25),"",'Compiled-Leaks'!K25))</f>
        <v/>
      </c>
      <c r="L49" s="13" t="str">
        <f>IF('Compiled-Leaks'!$D25=0,"",IF(ISBLANK('Compiled-Leaks'!L25),"",'Compiled-Leaks'!L25))</f>
        <v/>
      </c>
      <c r="M49" s="13" t="str">
        <f>IF('Compiled-Leaks'!$D25=0,"",IF(ISBLANK('Compiled-Leaks'!M25),"",'Compiled-Leaks'!M25))</f>
        <v/>
      </c>
    </row>
    <row r="50" spans="1:13" x14ac:dyDescent="0.25">
      <c r="A50" s="7" t="str">
        <f>IF('Compiled-Pneumatic'!$D2=0,"",IF(ISBLANK('Compiled-Pneumatic'!A2),"",'Compiled-Pneumatic'!A2))</f>
        <v/>
      </c>
      <c r="B50" s="7" t="str">
        <f>IF('Compiled-Pneumatic'!$D2=0,"",IF(ISBLANK('Compiled-Pneumatic'!B2),"",'Compiled-Pneumatic'!B2))</f>
        <v/>
      </c>
      <c r="C50" s="7" t="str">
        <f>IF('Compiled-Pneumatic'!$D2=0,"",IF(ISBLANK('Compiled-Pneumatic'!C2),"",'Compiled-Pneumatic'!C2))</f>
        <v/>
      </c>
      <c r="D50" s="7" t="str">
        <f>IF('Compiled-Pneumatic'!$D2=0,"",IF(ISBLANK('Compiled-Pneumatic'!D2),"",'Compiled-Pneumatic'!D2))</f>
        <v/>
      </c>
      <c r="E50" s="7" t="str">
        <f>IF('Compiled-Pneumatic'!$D2=0,"",IF(ISBLANK('Compiled-Pneumatic'!E2),"",'Compiled-Pneumatic'!E2))</f>
        <v/>
      </c>
      <c r="F50" s="7" t="str">
        <f>IF('Compiled-Pneumatic'!$F2=0,"",IF(ISBLANK('Compiled-Pneumatic'!F2),"",'Compiled-Pneumatic'!F2))</f>
        <v/>
      </c>
      <c r="G50" s="7" t="str">
        <f>IF('Compiled-Pneumatic'!$D2=0,"",IF(ISBLANK('Compiled-Pneumatic'!G2),"",'Compiled-Pneumatic'!G2))</f>
        <v/>
      </c>
      <c r="H50" s="7" t="str">
        <f>IF('Compiled-Pneumatic'!$D2=0,"",IF(ISBLANK('Compiled-Pneumatic'!H2),"",'Compiled-Pneumatic'!H2))</f>
        <v/>
      </c>
      <c r="I50" s="7" t="str">
        <f>IF('Compiled-Pneumatic'!$D2=0,"",IF(ISBLANK('Compiled-Pneumatic'!I2),"",'Compiled-Pneumatic'!I2))</f>
        <v/>
      </c>
      <c r="J50" s="7" t="str">
        <f>IF('Compiled-Pneumatic'!$D2=0,"",IF(ISBLANK('Compiled-Pneumatic'!J2),"",'Compiled-Pneumatic'!J2))</f>
        <v/>
      </c>
      <c r="K50" s="7" t="str">
        <f>IF('Compiled-Pneumatic'!$D2=0,"",IF(ISBLANK('Compiled-Pneumatic'!K2),"",'Compiled-Pneumatic'!K2))</f>
        <v/>
      </c>
      <c r="L50" s="7" t="str">
        <f>IF('Compiled-Pneumatic'!$D2=0,"",IF(ISBLANK('Compiled-Pneumatic'!L2),"",'Compiled-Pneumatic'!L2))</f>
        <v/>
      </c>
      <c r="M50" s="7" t="str">
        <f>IF('Compiled-Pneumatic'!$D2=0,"",IF(ISBLANK('Compiled-Pneumatic'!M2),"",'Compiled-Pneumatic'!M2))</f>
        <v/>
      </c>
    </row>
    <row r="51" spans="1:13" x14ac:dyDescent="0.25">
      <c r="A51" s="7" t="str">
        <f>IF('Compiled-Pneumatic'!$D3=0,"",IF(ISBLANK('Compiled-Pneumatic'!A3),"",'Compiled-Pneumatic'!A3))</f>
        <v/>
      </c>
      <c r="B51" s="7" t="str">
        <f>IF('Compiled-Pneumatic'!$D3=0,"",IF(ISBLANK('Compiled-Pneumatic'!B3),"",'Compiled-Pneumatic'!B3))</f>
        <v/>
      </c>
      <c r="C51" s="7" t="str">
        <f>IF('Compiled-Pneumatic'!$D3=0,"",IF(ISBLANK('Compiled-Pneumatic'!C3),"",'Compiled-Pneumatic'!C3))</f>
        <v/>
      </c>
      <c r="D51" s="7" t="str">
        <f>IF('Compiled-Pneumatic'!$D3=0,"",IF(ISBLANK('Compiled-Pneumatic'!D3),"",'Compiled-Pneumatic'!D3))</f>
        <v/>
      </c>
      <c r="E51" s="7" t="str">
        <f>IF('Compiled-Pneumatic'!$D3=0,"",IF(ISBLANK('Compiled-Pneumatic'!E3),"",'Compiled-Pneumatic'!E3))</f>
        <v/>
      </c>
      <c r="F51" s="7" t="str">
        <f>IF('Compiled-Pneumatic'!$F3=0,"",IF(ISBLANK('Compiled-Pneumatic'!F3),"",'Compiled-Pneumatic'!F3))</f>
        <v/>
      </c>
      <c r="G51" s="7" t="str">
        <f>IF('Compiled-Pneumatic'!$D3=0,"",IF(ISBLANK('Compiled-Pneumatic'!G3),"",'Compiled-Pneumatic'!G3))</f>
        <v/>
      </c>
      <c r="H51" s="7" t="str">
        <f>IF('Compiled-Pneumatic'!$D3=0,"",IF(ISBLANK('Compiled-Pneumatic'!H3),"",'Compiled-Pneumatic'!H3))</f>
        <v/>
      </c>
      <c r="I51" s="7" t="str">
        <f>IF('Compiled-Pneumatic'!$D3=0,"",IF(ISBLANK('Compiled-Pneumatic'!I3),"",'Compiled-Pneumatic'!I3))</f>
        <v/>
      </c>
      <c r="J51" s="7" t="str">
        <f>IF('Compiled-Pneumatic'!$D3=0,"",IF(ISBLANK('Compiled-Pneumatic'!J3),"",'Compiled-Pneumatic'!J3))</f>
        <v/>
      </c>
      <c r="K51" s="7" t="str">
        <f>IF('Compiled-Pneumatic'!$D3=0,"",IF(ISBLANK('Compiled-Pneumatic'!K3),"",'Compiled-Pneumatic'!K3))</f>
        <v/>
      </c>
      <c r="L51" s="7" t="str">
        <f>IF('Compiled-Pneumatic'!$D3=0,"",IF(ISBLANK('Compiled-Pneumatic'!L3),"",'Compiled-Pneumatic'!L3))</f>
        <v/>
      </c>
      <c r="M51" s="7" t="str">
        <f>IF('Compiled-Pneumatic'!$D3=0,"",IF(ISBLANK('Compiled-Pneumatic'!M3),"",'Compiled-Pneumatic'!M3))</f>
        <v/>
      </c>
    </row>
    <row r="52" spans="1:13" x14ac:dyDescent="0.25">
      <c r="A52" s="7" t="str">
        <f>IF('Compiled-Pneumatic'!$D4=0,"",IF(ISBLANK('Compiled-Pneumatic'!A4),"",'Compiled-Pneumatic'!A4))</f>
        <v/>
      </c>
      <c r="B52" s="7" t="str">
        <f>IF('Compiled-Pneumatic'!$D4=0,"",IF(ISBLANK('Compiled-Pneumatic'!B4),"",'Compiled-Pneumatic'!B4))</f>
        <v/>
      </c>
      <c r="C52" s="7" t="str">
        <f>IF('Compiled-Pneumatic'!$D4=0,"",IF(ISBLANK('Compiled-Pneumatic'!C4),"",'Compiled-Pneumatic'!C4))</f>
        <v/>
      </c>
      <c r="D52" s="7" t="str">
        <f>IF('Compiled-Pneumatic'!$D4=0,"",IF(ISBLANK('Compiled-Pneumatic'!D4),"",'Compiled-Pneumatic'!D4))</f>
        <v/>
      </c>
      <c r="E52" s="7" t="str">
        <f>IF('Compiled-Pneumatic'!$D4=0,"",IF(ISBLANK('Compiled-Pneumatic'!E4),"",'Compiled-Pneumatic'!E4))</f>
        <v/>
      </c>
      <c r="F52" s="7" t="str">
        <f>IF('Compiled-Pneumatic'!$F4=0,"",IF(ISBLANK('Compiled-Pneumatic'!F4),"",'Compiled-Pneumatic'!F4))</f>
        <v/>
      </c>
      <c r="G52" s="7" t="str">
        <f>IF('Compiled-Pneumatic'!$D4=0,"",IF(ISBLANK('Compiled-Pneumatic'!G4),"",'Compiled-Pneumatic'!G4))</f>
        <v/>
      </c>
      <c r="H52" s="7" t="str">
        <f>IF('Compiled-Pneumatic'!$D4=0,"",IF(ISBLANK('Compiled-Pneumatic'!H4),"",'Compiled-Pneumatic'!H4))</f>
        <v/>
      </c>
      <c r="I52" s="7" t="str">
        <f>IF('Compiled-Pneumatic'!$D4=0,"",IF(ISBLANK('Compiled-Pneumatic'!I4),"",'Compiled-Pneumatic'!I4))</f>
        <v/>
      </c>
      <c r="J52" s="7" t="str">
        <f>IF('Compiled-Pneumatic'!$D4=0,"",IF(ISBLANK('Compiled-Pneumatic'!J4),"",'Compiled-Pneumatic'!J4))</f>
        <v/>
      </c>
      <c r="K52" s="7" t="str">
        <f>IF('Compiled-Pneumatic'!$D4=0,"",IF(ISBLANK('Compiled-Pneumatic'!K4),"",'Compiled-Pneumatic'!K4))</f>
        <v/>
      </c>
      <c r="L52" s="7" t="str">
        <f>IF('Compiled-Pneumatic'!$D4=0,"",IF(ISBLANK('Compiled-Pneumatic'!L4),"",'Compiled-Pneumatic'!L4))</f>
        <v/>
      </c>
      <c r="M52" s="7" t="str">
        <f>IF('Compiled-Pneumatic'!$D4=0,"",IF(ISBLANK('Compiled-Pneumatic'!M4),"",'Compiled-Pneumatic'!M4))</f>
        <v/>
      </c>
    </row>
    <row r="53" spans="1:13" x14ac:dyDescent="0.25">
      <c r="A53" s="7" t="str">
        <f>IF('Compiled-Pneumatic'!$D5=0,"",IF(ISBLANK('Compiled-Pneumatic'!A5),"",'Compiled-Pneumatic'!A5))</f>
        <v/>
      </c>
      <c r="B53" s="7" t="str">
        <f>IF('Compiled-Pneumatic'!$D5=0,"",IF(ISBLANK('Compiled-Pneumatic'!B5),"",'Compiled-Pneumatic'!B5))</f>
        <v/>
      </c>
      <c r="C53" s="7" t="str">
        <f>IF('Compiled-Pneumatic'!$D5=0,"",IF(ISBLANK('Compiled-Pneumatic'!C5),"",'Compiled-Pneumatic'!C5))</f>
        <v/>
      </c>
      <c r="D53" s="7" t="str">
        <f>IF('Compiled-Pneumatic'!$D5=0,"",IF(ISBLANK('Compiled-Pneumatic'!D5),"",'Compiled-Pneumatic'!D5))</f>
        <v/>
      </c>
      <c r="E53" s="7" t="str">
        <f>IF('Compiled-Pneumatic'!$D5=0,"",IF(ISBLANK('Compiled-Pneumatic'!E5),"",'Compiled-Pneumatic'!E5))</f>
        <v/>
      </c>
      <c r="F53" s="7" t="str">
        <f>IF('Compiled-Pneumatic'!$F5=0,"",IF(ISBLANK('Compiled-Pneumatic'!F5),"",'Compiled-Pneumatic'!F5))</f>
        <v/>
      </c>
      <c r="G53" s="7" t="str">
        <f>IF('Compiled-Pneumatic'!$D5=0,"",IF(ISBLANK('Compiled-Pneumatic'!G5),"",'Compiled-Pneumatic'!G5))</f>
        <v/>
      </c>
      <c r="H53" s="7" t="str">
        <f>IF('Compiled-Pneumatic'!$D5=0,"",IF(ISBLANK('Compiled-Pneumatic'!H5),"",'Compiled-Pneumatic'!H5))</f>
        <v/>
      </c>
      <c r="I53" s="7" t="str">
        <f>IF('Compiled-Pneumatic'!$D5=0,"",IF(ISBLANK('Compiled-Pneumatic'!I5),"",'Compiled-Pneumatic'!I5))</f>
        <v/>
      </c>
      <c r="J53" s="7" t="str">
        <f>IF('Compiled-Pneumatic'!$D5=0,"",IF(ISBLANK('Compiled-Pneumatic'!J5),"",'Compiled-Pneumatic'!J5))</f>
        <v/>
      </c>
      <c r="K53" s="7" t="str">
        <f>IF('Compiled-Pneumatic'!$D5=0,"",IF(ISBLANK('Compiled-Pneumatic'!K5),"",'Compiled-Pneumatic'!K5))</f>
        <v/>
      </c>
      <c r="L53" s="7" t="str">
        <f>IF('Compiled-Pneumatic'!$D5=0,"",IF(ISBLANK('Compiled-Pneumatic'!L5),"",'Compiled-Pneumatic'!L5))</f>
        <v/>
      </c>
      <c r="M53" s="7" t="str">
        <f>IF('Compiled-Pneumatic'!$D5=0,"",IF(ISBLANK('Compiled-Pneumatic'!M5),"",'Compiled-Pneumatic'!M5))</f>
        <v/>
      </c>
    </row>
    <row r="54" spans="1:13" x14ac:dyDescent="0.25">
      <c r="A54" s="7" t="str">
        <f>IF('Compiled-Pneumatic'!$D6=0,"",IF(ISBLANK('Compiled-Pneumatic'!A6),"",'Compiled-Pneumatic'!A6))</f>
        <v/>
      </c>
      <c r="B54" s="7" t="str">
        <f>IF('Compiled-Pneumatic'!$D6=0,"",IF(ISBLANK('Compiled-Pneumatic'!B6),"",'Compiled-Pneumatic'!B6))</f>
        <v/>
      </c>
      <c r="C54" s="7" t="str">
        <f>IF('Compiled-Pneumatic'!$D6=0,"",IF(ISBLANK('Compiled-Pneumatic'!C6),"",'Compiled-Pneumatic'!C6))</f>
        <v/>
      </c>
      <c r="D54" s="7" t="str">
        <f>IF('Compiled-Pneumatic'!$D6=0,"",IF(ISBLANK('Compiled-Pneumatic'!D6),"",'Compiled-Pneumatic'!D6))</f>
        <v/>
      </c>
      <c r="E54" s="7" t="str">
        <f>IF('Compiled-Pneumatic'!$D6=0,"",IF(ISBLANK('Compiled-Pneumatic'!E6),"",'Compiled-Pneumatic'!E6))</f>
        <v/>
      </c>
      <c r="F54" s="7" t="str">
        <f>IF('Compiled-Pneumatic'!$F6=0,"",IF(ISBLANK('Compiled-Pneumatic'!F6),"",'Compiled-Pneumatic'!F6))</f>
        <v/>
      </c>
      <c r="G54" s="7" t="str">
        <f>IF('Compiled-Pneumatic'!$D6=0,"",IF(ISBLANK('Compiled-Pneumatic'!G6),"",'Compiled-Pneumatic'!G6))</f>
        <v/>
      </c>
      <c r="H54" s="7" t="str">
        <f>IF('Compiled-Pneumatic'!$D6=0,"",IF(ISBLANK('Compiled-Pneumatic'!H6),"",'Compiled-Pneumatic'!H6))</f>
        <v/>
      </c>
      <c r="I54" s="7" t="str">
        <f>IF('Compiled-Pneumatic'!$D6=0,"",IF(ISBLANK('Compiled-Pneumatic'!I6),"",'Compiled-Pneumatic'!I6))</f>
        <v/>
      </c>
      <c r="J54" s="7" t="str">
        <f>IF('Compiled-Pneumatic'!$D6=0,"",IF(ISBLANK('Compiled-Pneumatic'!J6),"",'Compiled-Pneumatic'!J6))</f>
        <v/>
      </c>
      <c r="K54" s="7" t="str">
        <f>IF('Compiled-Pneumatic'!$D6=0,"",IF(ISBLANK('Compiled-Pneumatic'!K6),"",'Compiled-Pneumatic'!K6))</f>
        <v/>
      </c>
      <c r="L54" s="7" t="str">
        <f>IF('Compiled-Pneumatic'!$D6=0,"",IF(ISBLANK('Compiled-Pneumatic'!L6),"",'Compiled-Pneumatic'!L6))</f>
        <v/>
      </c>
      <c r="M54" s="7" t="str">
        <f>IF('Compiled-Pneumatic'!$D6=0,"",IF(ISBLANK('Compiled-Pneumatic'!M6),"",'Compiled-Pneumatic'!M6))</f>
        <v/>
      </c>
    </row>
    <row r="55" spans="1:13" x14ac:dyDescent="0.25">
      <c r="A55" s="7" t="str">
        <f>IF('Compiled-Pneumatic'!$D7=0,"",IF(ISBLANK('Compiled-Pneumatic'!A7),"",'Compiled-Pneumatic'!A7))</f>
        <v/>
      </c>
      <c r="B55" s="7" t="str">
        <f>IF('Compiled-Pneumatic'!$D7=0,"",IF(ISBLANK('Compiled-Pneumatic'!B7),"",'Compiled-Pneumatic'!B7))</f>
        <v/>
      </c>
      <c r="C55" s="7" t="str">
        <f>IF('Compiled-Pneumatic'!$D7=0,"",IF(ISBLANK('Compiled-Pneumatic'!C7),"",'Compiled-Pneumatic'!C7))</f>
        <v/>
      </c>
      <c r="D55" s="7" t="str">
        <f>IF('Compiled-Pneumatic'!$D7=0,"",IF(ISBLANK('Compiled-Pneumatic'!D7),"",'Compiled-Pneumatic'!D7))</f>
        <v/>
      </c>
      <c r="E55" s="7" t="str">
        <f>IF('Compiled-Pneumatic'!$D7=0,"",IF(ISBLANK('Compiled-Pneumatic'!E7),"",'Compiled-Pneumatic'!E7))</f>
        <v/>
      </c>
      <c r="F55" s="7" t="str">
        <f>IF('Compiled-Pneumatic'!$F7=0,"",IF(ISBLANK('Compiled-Pneumatic'!F7),"",'Compiled-Pneumatic'!F7))</f>
        <v/>
      </c>
      <c r="G55" s="7" t="str">
        <f>IF('Compiled-Pneumatic'!$D7=0,"",IF(ISBLANK('Compiled-Pneumatic'!G7),"",'Compiled-Pneumatic'!G7))</f>
        <v/>
      </c>
      <c r="H55" s="7" t="str">
        <f>IF('Compiled-Pneumatic'!$D7=0,"",IF(ISBLANK('Compiled-Pneumatic'!H7),"",'Compiled-Pneumatic'!H7))</f>
        <v/>
      </c>
      <c r="I55" s="7" t="str">
        <f>IF('Compiled-Pneumatic'!$D7=0,"",IF(ISBLANK('Compiled-Pneumatic'!I7),"",'Compiled-Pneumatic'!I7))</f>
        <v/>
      </c>
      <c r="J55" s="7" t="str">
        <f>IF('Compiled-Pneumatic'!$D7=0,"",IF(ISBLANK('Compiled-Pneumatic'!J7),"",'Compiled-Pneumatic'!J7))</f>
        <v/>
      </c>
      <c r="K55" s="7" t="str">
        <f>IF('Compiled-Pneumatic'!$D7=0,"",IF(ISBLANK('Compiled-Pneumatic'!K7),"",'Compiled-Pneumatic'!K7))</f>
        <v/>
      </c>
      <c r="L55" s="7" t="str">
        <f>IF('Compiled-Pneumatic'!$D7=0,"",IF(ISBLANK('Compiled-Pneumatic'!L7),"",'Compiled-Pneumatic'!L7))</f>
        <v/>
      </c>
      <c r="M55" s="7" t="str">
        <f>IF('Compiled-Pneumatic'!$D7=0,"",IF(ISBLANK('Compiled-Pneumatic'!M7),"",'Compiled-Pneumatic'!M7))</f>
        <v/>
      </c>
    </row>
    <row r="56" spans="1:13" x14ac:dyDescent="0.25">
      <c r="A56" s="7" t="str">
        <f>IF('Compiled-Pneumatic'!$D8=0,"",IF(ISBLANK('Compiled-Pneumatic'!A8),"",'Compiled-Pneumatic'!A8))</f>
        <v/>
      </c>
      <c r="B56" s="7" t="str">
        <f>IF('Compiled-Pneumatic'!$D8=0,"",IF(ISBLANK('Compiled-Pneumatic'!B8),"",'Compiled-Pneumatic'!B8))</f>
        <v/>
      </c>
      <c r="C56" s="7" t="str">
        <f>IF('Compiled-Pneumatic'!$D8=0,"",IF(ISBLANK('Compiled-Pneumatic'!C8),"",'Compiled-Pneumatic'!C8))</f>
        <v/>
      </c>
      <c r="D56" s="7" t="str">
        <f>IF('Compiled-Pneumatic'!$D8=0,"",IF(ISBLANK('Compiled-Pneumatic'!D8),"",'Compiled-Pneumatic'!D8))</f>
        <v/>
      </c>
      <c r="E56" s="7" t="str">
        <f>IF('Compiled-Pneumatic'!$D8=0,"",IF(ISBLANK('Compiled-Pneumatic'!E8),"",'Compiled-Pneumatic'!E8))</f>
        <v/>
      </c>
      <c r="F56" s="7" t="str">
        <f>IF('Compiled-Pneumatic'!$F8=0,"",IF(ISBLANK('Compiled-Pneumatic'!F8),"",'Compiled-Pneumatic'!F8))</f>
        <v/>
      </c>
      <c r="G56" s="7" t="str">
        <f>IF('Compiled-Pneumatic'!$D8=0,"",IF(ISBLANK('Compiled-Pneumatic'!G8),"",'Compiled-Pneumatic'!G8))</f>
        <v/>
      </c>
      <c r="H56" s="7" t="str">
        <f>IF('Compiled-Pneumatic'!$D8=0,"",IF(ISBLANK('Compiled-Pneumatic'!H8),"",'Compiled-Pneumatic'!H8))</f>
        <v/>
      </c>
      <c r="I56" s="7" t="str">
        <f>IF('Compiled-Pneumatic'!$D8=0,"",IF(ISBLANK('Compiled-Pneumatic'!I8),"",'Compiled-Pneumatic'!I8))</f>
        <v/>
      </c>
      <c r="J56" s="7" t="str">
        <f>IF('Compiled-Pneumatic'!$D8=0,"",IF(ISBLANK('Compiled-Pneumatic'!J8),"",'Compiled-Pneumatic'!J8))</f>
        <v/>
      </c>
      <c r="K56" s="7" t="str">
        <f>IF('Compiled-Pneumatic'!$D8=0,"",IF(ISBLANK('Compiled-Pneumatic'!K8),"",'Compiled-Pneumatic'!K8))</f>
        <v/>
      </c>
      <c r="L56" s="7" t="str">
        <f>IF('Compiled-Pneumatic'!$D8=0,"",IF(ISBLANK('Compiled-Pneumatic'!L8),"",'Compiled-Pneumatic'!L8))</f>
        <v/>
      </c>
      <c r="M56" s="7" t="str">
        <f>IF('Compiled-Pneumatic'!$D8=0,"",IF(ISBLANK('Compiled-Pneumatic'!M8),"",'Compiled-Pneumatic'!M8))</f>
        <v/>
      </c>
    </row>
    <row r="57" spans="1:13" x14ac:dyDescent="0.25">
      <c r="A57" s="7" t="str">
        <f>IF('Compiled-Pneumatic'!$D9=0,"",IF(ISBLANK('Compiled-Pneumatic'!A9),"",'Compiled-Pneumatic'!A9))</f>
        <v/>
      </c>
      <c r="B57" s="7" t="str">
        <f>IF('Compiled-Pneumatic'!$D9=0,"",IF(ISBLANK('Compiled-Pneumatic'!B9),"",'Compiled-Pneumatic'!B9))</f>
        <v/>
      </c>
      <c r="C57" s="7" t="str">
        <f>IF('Compiled-Pneumatic'!$D9=0,"",IF(ISBLANK('Compiled-Pneumatic'!C9),"",'Compiled-Pneumatic'!C9))</f>
        <v/>
      </c>
      <c r="D57" s="7" t="str">
        <f>IF('Compiled-Pneumatic'!$D9=0,"",IF(ISBLANK('Compiled-Pneumatic'!D9),"",'Compiled-Pneumatic'!D9))</f>
        <v/>
      </c>
      <c r="E57" s="7" t="str">
        <f>IF('Compiled-Pneumatic'!$D9=0,"",IF(ISBLANK('Compiled-Pneumatic'!E9),"",'Compiled-Pneumatic'!E9))</f>
        <v/>
      </c>
      <c r="F57" s="7" t="str">
        <f>IF('Compiled-Pneumatic'!$F9=0,"",IF(ISBLANK('Compiled-Pneumatic'!F9),"",'Compiled-Pneumatic'!F9))</f>
        <v/>
      </c>
      <c r="G57" s="7" t="str">
        <f>IF('Compiled-Pneumatic'!$D9=0,"",IF(ISBLANK('Compiled-Pneumatic'!G9),"",'Compiled-Pneumatic'!G9))</f>
        <v/>
      </c>
      <c r="H57" s="7" t="str">
        <f>IF('Compiled-Pneumatic'!$D9=0,"",IF(ISBLANK('Compiled-Pneumatic'!H9),"",'Compiled-Pneumatic'!H9))</f>
        <v/>
      </c>
      <c r="I57" s="7" t="str">
        <f>IF('Compiled-Pneumatic'!$D9=0,"",IF(ISBLANK('Compiled-Pneumatic'!I9),"",'Compiled-Pneumatic'!I9))</f>
        <v/>
      </c>
      <c r="J57" s="7" t="str">
        <f>IF('Compiled-Pneumatic'!$D9=0,"",IF(ISBLANK('Compiled-Pneumatic'!J9),"",'Compiled-Pneumatic'!J9))</f>
        <v/>
      </c>
      <c r="K57" s="7" t="str">
        <f>IF('Compiled-Pneumatic'!$D9=0,"",IF(ISBLANK('Compiled-Pneumatic'!K9),"",'Compiled-Pneumatic'!K9))</f>
        <v/>
      </c>
      <c r="L57" s="7" t="str">
        <f>IF('Compiled-Pneumatic'!$D9=0,"",IF(ISBLANK('Compiled-Pneumatic'!L9),"",'Compiled-Pneumatic'!L9))</f>
        <v/>
      </c>
      <c r="M57" s="7" t="str">
        <f>IF('Compiled-Pneumatic'!$D9=0,"",IF(ISBLANK('Compiled-Pneumatic'!M9),"",'Compiled-Pneumatic'!M9))</f>
        <v/>
      </c>
    </row>
    <row r="58" spans="1:13" x14ac:dyDescent="0.25">
      <c r="A58" s="7" t="str">
        <f>IF('Compiled-Pneumatic'!$D10=0,"",IF(ISBLANK('Compiled-Pneumatic'!A10),"",'Compiled-Pneumatic'!A10))</f>
        <v/>
      </c>
      <c r="B58" s="7" t="str">
        <f>IF('Compiled-Pneumatic'!$D10=0,"",IF(ISBLANK('Compiled-Pneumatic'!B10),"",'Compiled-Pneumatic'!B10))</f>
        <v/>
      </c>
      <c r="C58" s="7" t="str">
        <f>IF('Compiled-Pneumatic'!$D10=0,"",IF(ISBLANK('Compiled-Pneumatic'!C10),"",'Compiled-Pneumatic'!C10))</f>
        <v/>
      </c>
      <c r="D58" s="7" t="str">
        <f>IF('Compiled-Pneumatic'!$D10=0,"",IF(ISBLANK('Compiled-Pneumatic'!D10),"",'Compiled-Pneumatic'!D10))</f>
        <v/>
      </c>
      <c r="E58" s="7" t="str">
        <f>IF('Compiled-Pneumatic'!$D10=0,"",IF(ISBLANK('Compiled-Pneumatic'!E10),"",'Compiled-Pneumatic'!E10))</f>
        <v/>
      </c>
      <c r="F58" s="7" t="str">
        <f>IF('Compiled-Pneumatic'!$F10=0,"",IF(ISBLANK('Compiled-Pneumatic'!F10),"",'Compiled-Pneumatic'!F10))</f>
        <v/>
      </c>
      <c r="G58" s="7" t="str">
        <f>IF('Compiled-Pneumatic'!$D10=0,"",IF(ISBLANK('Compiled-Pneumatic'!G10),"",'Compiled-Pneumatic'!G10))</f>
        <v/>
      </c>
      <c r="H58" s="7" t="str">
        <f>IF('Compiled-Pneumatic'!$D10=0,"",IF(ISBLANK('Compiled-Pneumatic'!H10),"",'Compiled-Pneumatic'!H10))</f>
        <v/>
      </c>
      <c r="I58" s="7" t="str">
        <f>IF('Compiled-Pneumatic'!$D10=0,"",IF(ISBLANK('Compiled-Pneumatic'!I10),"",'Compiled-Pneumatic'!I10))</f>
        <v/>
      </c>
      <c r="J58" s="7" t="str">
        <f>IF('Compiled-Pneumatic'!$D10=0,"",IF(ISBLANK('Compiled-Pneumatic'!J10),"",'Compiled-Pneumatic'!J10))</f>
        <v/>
      </c>
      <c r="K58" s="7" t="str">
        <f>IF('Compiled-Pneumatic'!$D10=0,"",IF(ISBLANK('Compiled-Pneumatic'!K10),"",'Compiled-Pneumatic'!K10))</f>
        <v/>
      </c>
      <c r="L58" s="7" t="str">
        <f>IF('Compiled-Pneumatic'!$D10=0,"",IF(ISBLANK('Compiled-Pneumatic'!L10),"",'Compiled-Pneumatic'!L10))</f>
        <v/>
      </c>
      <c r="M58" s="7" t="str">
        <f>IF('Compiled-Pneumatic'!$D10=0,"",IF(ISBLANK('Compiled-Pneumatic'!M10),"",'Compiled-Pneumatic'!M10))</f>
        <v/>
      </c>
    </row>
    <row r="59" spans="1:13" x14ac:dyDescent="0.25">
      <c r="A59" s="7" t="str">
        <f>IF('Compiled-Pneumatic'!$D11=0,"",IF(ISBLANK('Compiled-Pneumatic'!A11),"",'Compiled-Pneumatic'!A11))</f>
        <v/>
      </c>
      <c r="B59" s="7" t="str">
        <f>IF('Compiled-Pneumatic'!$D11=0,"",IF(ISBLANK('Compiled-Pneumatic'!B11),"",'Compiled-Pneumatic'!B11))</f>
        <v/>
      </c>
      <c r="C59" s="7" t="str">
        <f>IF('Compiled-Pneumatic'!$D11=0,"",IF(ISBLANK('Compiled-Pneumatic'!C11),"",'Compiled-Pneumatic'!C11))</f>
        <v/>
      </c>
      <c r="D59" s="7" t="str">
        <f>IF('Compiled-Pneumatic'!$D11=0,"",IF(ISBLANK('Compiled-Pneumatic'!D11),"",'Compiled-Pneumatic'!D11))</f>
        <v/>
      </c>
      <c r="E59" s="7" t="str">
        <f>IF('Compiled-Pneumatic'!$D11=0,"",IF(ISBLANK('Compiled-Pneumatic'!E11),"",'Compiled-Pneumatic'!E11))</f>
        <v/>
      </c>
      <c r="F59" s="7" t="str">
        <f>IF('Compiled-Pneumatic'!$F11=0,"",IF(ISBLANK('Compiled-Pneumatic'!F11),"",'Compiled-Pneumatic'!F11))</f>
        <v/>
      </c>
      <c r="G59" s="7" t="str">
        <f>IF('Compiled-Pneumatic'!$D11=0,"",IF(ISBLANK('Compiled-Pneumatic'!G11),"",'Compiled-Pneumatic'!G11))</f>
        <v/>
      </c>
      <c r="H59" s="7" t="str">
        <f>IF('Compiled-Pneumatic'!$D11=0,"",IF(ISBLANK('Compiled-Pneumatic'!H11),"",'Compiled-Pneumatic'!H11))</f>
        <v/>
      </c>
      <c r="I59" s="7" t="str">
        <f>IF('Compiled-Pneumatic'!$D11=0,"",IF(ISBLANK('Compiled-Pneumatic'!I11),"",'Compiled-Pneumatic'!I11))</f>
        <v/>
      </c>
      <c r="J59" s="7" t="str">
        <f>IF('Compiled-Pneumatic'!$D11=0,"",IF(ISBLANK('Compiled-Pneumatic'!J11),"",'Compiled-Pneumatic'!J11))</f>
        <v/>
      </c>
      <c r="K59" s="7" t="str">
        <f>IF('Compiled-Pneumatic'!$D11=0,"",IF(ISBLANK('Compiled-Pneumatic'!K11),"",'Compiled-Pneumatic'!K11))</f>
        <v/>
      </c>
      <c r="L59" s="7" t="str">
        <f>IF('Compiled-Pneumatic'!$D11=0,"",IF(ISBLANK('Compiled-Pneumatic'!L11),"",'Compiled-Pneumatic'!L11))</f>
        <v/>
      </c>
      <c r="M59" s="7" t="str">
        <f>IF('Compiled-Pneumatic'!$D11=0,"",IF(ISBLANK('Compiled-Pneumatic'!M11),"",'Compiled-Pneumatic'!M11))</f>
        <v/>
      </c>
    </row>
    <row r="60" spans="1:13" x14ac:dyDescent="0.25">
      <c r="A60" s="7" t="str">
        <f>IF('Compiled-Pneumatic'!$D12=0,"",IF(ISBLANK('Compiled-Pneumatic'!A12),"",'Compiled-Pneumatic'!A12))</f>
        <v/>
      </c>
      <c r="B60" s="7" t="str">
        <f>IF('Compiled-Pneumatic'!$D12=0,"",IF(ISBLANK('Compiled-Pneumatic'!B12),"",'Compiled-Pneumatic'!B12))</f>
        <v/>
      </c>
      <c r="C60" s="7" t="str">
        <f>IF('Compiled-Pneumatic'!$D12=0,"",IF(ISBLANK('Compiled-Pneumatic'!C12),"",'Compiled-Pneumatic'!C12))</f>
        <v/>
      </c>
      <c r="D60" s="7" t="str">
        <f>IF('Compiled-Pneumatic'!$D12=0,"",IF(ISBLANK('Compiled-Pneumatic'!D12),"",'Compiled-Pneumatic'!D12))</f>
        <v/>
      </c>
      <c r="E60" s="7" t="str">
        <f>IF('Compiled-Pneumatic'!$D12=0,"",IF(ISBLANK('Compiled-Pneumatic'!E12),"",'Compiled-Pneumatic'!E12))</f>
        <v/>
      </c>
      <c r="F60" s="7" t="str">
        <f>IF('Compiled-Pneumatic'!$F12=0,"",IF(ISBLANK('Compiled-Pneumatic'!F12),"",'Compiled-Pneumatic'!F12))</f>
        <v/>
      </c>
      <c r="G60" s="7" t="str">
        <f>IF('Compiled-Pneumatic'!$D12=0,"",IF(ISBLANK('Compiled-Pneumatic'!G12),"",'Compiled-Pneumatic'!G12))</f>
        <v/>
      </c>
      <c r="H60" s="7" t="str">
        <f>IF('Compiled-Pneumatic'!$D12=0,"",IF(ISBLANK('Compiled-Pneumatic'!H12),"",'Compiled-Pneumatic'!H12))</f>
        <v/>
      </c>
      <c r="I60" s="7" t="str">
        <f>IF('Compiled-Pneumatic'!$D12=0,"",IF(ISBLANK('Compiled-Pneumatic'!I12),"",'Compiled-Pneumatic'!I12))</f>
        <v/>
      </c>
      <c r="J60" s="7" t="str">
        <f>IF('Compiled-Pneumatic'!$D12=0,"",IF(ISBLANK('Compiled-Pneumatic'!J12),"",'Compiled-Pneumatic'!J12))</f>
        <v/>
      </c>
      <c r="K60" s="7" t="str">
        <f>IF('Compiled-Pneumatic'!$D12=0,"",IF(ISBLANK('Compiled-Pneumatic'!K12),"",'Compiled-Pneumatic'!K12))</f>
        <v/>
      </c>
      <c r="L60" s="7" t="str">
        <f>IF('Compiled-Pneumatic'!$D12=0,"",IF(ISBLANK('Compiled-Pneumatic'!L12),"",'Compiled-Pneumatic'!L12))</f>
        <v/>
      </c>
      <c r="M60" s="7" t="str">
        <f>IF('Compiled-Pneumatic'!$D12=0,"",IF(ISBLANK('Compiled-Pneumatic'!M12),"",'Compiled-Pneumatic'!M12))</f>
        <v/>
      </c>
    </row>
    <row r="61" spans="1:13" x14ac:dyDescent="0.25">
      <c r="A61" s="7" t="str">
        <f>IF('Compiled-Pneumatic'!$D13=0,"",IF(ISBLANK('Compiled-Pneumatic'!A13),"",'Compiled-Pneumatic'!A13))</f>
        <v/>
      </c>
      <c r="B61" s="7" t="str">
        <f>IF('Compiled-Pneumatic'!$D13=0,"",IF(ISBLANK('Compiled-Pneumatic'!B13),"",'Compiled-Pneumatic'!B13))</f>
        <v/>
      </c>
      <c r="C61" s="7" t="str">
        <f>IF('Compiled-Pneumatic'!$D13=0,"",IF(ISBLANK('Compiled-Pneumatic'!C13),"",'Compiled-Pneumatic'!C13))</f>
        <v/>
      </c>
      <c r="D61" s="7" t="str">
        <f>IF('Compiled-Pneumatic'!$D13=0,"",IF(ISBLANK('Compiled-Pneumatic'!D13),"",'Compiled-Pneumatic'!D13))</f>
        <v/>
      </c>
      <c r="E61" s="7" t="str">
        <f>IF('Compiled-Pneumatic'!$D13=0,"",IF(ISBLANK('Compiled-Pneumatic'!E13),"",'Compiled-Pneumatic'!E13))</f>
        <v/>
      </c>
      <c r="F61" s="7" t="str">
        <f>IF('Compiled-Pneumatic'!$F13=0,"",IF(ISBLANK('Compiled-Pneumatic'!F13),"",'Compiled-Pneumatic'!F13))</f>
        <v/>
      </c>
      <c r="G61" s="7" t="str">
        <f>IF('Compiled-Pneumatic'!$D13=0,"",IF(ISBLANK('Compiled-Pneumatic'!G13),"",'Compiled-Pneumatic'!G13))</f>
        <v/>
      </c>
      <c r="H61" s="7" t="str">
        <f>IF('Compiled-Pneumatic'!$D13=0,"",IF(ISBLANK('Compiled-Pneumatic'!H13),"",'Compiled-Pneumatic'!H13))</f>
        <v/>
      </c>
      <c r="I61" s="7" t="str">
        <f>IF('Compiled-Pneumatic'!$D13=0,"",IF(ISBLANK('Compiled-Pneumatic'!I13),"",'Compiled-Pneumatic'!I13))</f>
        <v/>
      </c>
      <c r="J61" s="7" t="str">
        <f>IF('Compiled-Pneumatic'!$D13=0,"",IF(ISBLANK('Compiled-Pneumatic'!J13),"",'Compiled-Pneumatic'!J13))</f>
        <v/>
      </c>
      <c r="K61" s="7" t="str">
        <f>IF('Compiled-Pneumatic'!$D13=0,"",IF(ISBLANK('Compiled-Pneumatic'!K13),"",'Compiled-Pneumatic'!K13))</f>
        <v/>
      </c>
      <c r="L61" s="7" t="str">
        <f>IF('Compiled-Pneumatic'!$D13=0,"",IF(ISBLANK('Compiled-Pneumatic'!L13),"",'Compiled-Pneumatic'!L13))</f>
        <v/>
      </c>
      <c r="M61" s="7" t="str">
        <f>IF('Compiled-Pneumatic'!$D13=0,"",IF(ISBLANK('Compiled-Pneumatic'!M13),"",'Compiled-Pneumatic'!M13))</f>
        <v/>
      </c>
    </row>
    <row r="62" spans="1:13" x14ac:dyDescent="0.25">
      <c r="A62" s="7" t="str">
        <f>IF('Compiled-Pneumatic'!$D14=0,"",IF(ISBLANK('Compiled-Pneumatic'!A14),"",'Compiled-Pneumatic'!A14))</f>
        <v/>
      </c>
      <c r="B62" s="7" t="str">
        <f>IF('Compiled-Pneumatic'!$D14=0,"",IF(ISBLANK('Compiled-Pneumatic'!B14),"",'Compiled-Pneumatic'!B14))</f>
        <v/>
      </c>
      <c r="C62" s="7" t="str">
        <f>IF('Compiled-Pneumatic'!$D14=0,"",IF(ISBLANK('Compiled-Pneumatic'!C14),"",'Compiled-Pneumatic'!C14))</f>
        <v/>
      </c>
      <c r="D62" s="7" t="str">
        <f>IF('Compiled-Pneumatic'!$D14=0,"",IF(ISBLANK('Compiled-Pneumatic'!D14),"",'Compiled-Pneumatic'!D14))</f>
        <v/>
      </c>
      <c r="E62" s="7" t="str">
        <f>IF('Compiled-Pneumatic'!$D14=0,"",IF(ISBLANK('Compiled-Pneumatic'!E14),"",'Compiled-Pneumatic'!E14))</f>
        <v/>
      </c>
      <c r="F62" s="7" t="str">
        <f>IF('Compiled-Pneumatic'!$F14=0,"",IF(ISBLANK('Compiled-Pneumatic'!F14),"",'Compiled-Pneumatic'!F14))</f>
        <v/>
      </c>
      <c r="G62" s="7" t="str">
        <f>IF('Compiled-Pneumatic'!$D14=0,"",IF(ISBLANK('Compiled-Pneumatic'!G14),"",'Compiled-Pneumatic'!G14))</f>
        <v/>
      </c>
      <c r="H62" s="7" t="str">
        <f>IF('Compiled-Pneumatic'!$D14=0,"",IF(ISBLANK('Compiled-Pneumatic'!H14),"",'Compiled-Pneumatic'!H14))</f>
        <v/>
      </c>
      <c r="I62" s="7" t="str">
        <f>IF('Compiled-Pneumatic'!$D14=0,"",IF(ISBLANK('Compiled-Pneumatic'!I14),"",'Compiled-Pneumatic'!I14))</f>
        <v/>
      </c>
      <c r="J62" s="7" t="str">
        <f>IF('Compiled-Pneumatic'!$D14=0,"",IF(ISBLANK('Compiled-Pneumatic'!J14),"",'Compiled-Pneumatic'!J14))</f>
        <v/>
      </c>
      <c r="K62" s="7" t="str">
        <f>IF('Compiled-Pneumatic'!$D14=0,"",IF(ISBLANK('Compiled-Pneumatic'!K14),"",'Compiled-Pneumatic'!K14))</f>
        <v/>
      </c>
      <c r="L62" s="7" t="str">
        <f>IF('Compiled-Pneumatic'!$D14=0,"",IF(ISBLANK('Compiled-Pneumatic'!L14),"",'Compiled-Pneumatic'!L14))</f>
        <v/>
      </c>
      <c r="M62" s="7" t="str">
        <f>IF('Compiled-Pneumatic'!$D14=0,"",IF(ISBLANK('Compiled-Pneumatic'!M14),"",'Compiled-Pneumatic'!M14))</f>
        <v/>
      </c>
    </row>
    <row r="63" spans="1:13" x14ac:dyDescent="0.25">
      <c r="A63" s="7" t="str">
        <f>IF('Compiled-Pneumatic'!$D15=0,"",IF(ISBLANK('Compiled-Pneumatic'!A15),"",'Compiled-Pneumatic'!A15))</f>
        <v/>
      </c>
      <c r="B63" s="7" t="str">
        <f>IF('Compiled-Pneumatic'!$D15=0,"",IF(ISBLANK('Compiled-Pneumatic'!B15),"",'Compiled-Pneumatic'!B15))</f>
        <v/>
      </c>
      <c r="C63" s="7" t="str">
        <f>IF('Compiled-Pneumatic'!$D15=0,"",IF(ISBLANK('Compiled-Pneumatic'!C15),"",'Compiled-Pneumatic'!C15))</f>
        <v/>
      </c>
      <c r="D63" s="7" t="str">
        <f>IF('Compiled-Pneumatic'!$D15=0,"",IF(ISBLANK('Compiled-Pneumatic'!D15),"",'Compiled-Pneumatic'!D15))</f>
        <v/>
      </c>
      <c r="E63" s="7" t="str">
        <f>IF('Compiled-Pneumatic'!$D15=0,"",IF(ISBLANK('Compiled-Pneumatic'!E15),"",'Compiled-Pneumatic'!E15))</f>
        <v/>
      </c>
      <c r="F63" s="7" t="str">
        <f>IF('Compiled-Pneumatic'!$F15=0,"",IF(ISBLANK('Compiled-Pneumatic'!F15),"",'Compiled-Pneumatic'!F15))</f>
        <v/>
      </c>
      <c r="G63" s="7" t="str">
        <f>IF('Compiled-Pneumatic'!$D15=0,"",IF(ISBLANK('Compiled-Pneumatic'!G15),"",'Compiled-Pneumatic'!G15))</f>
        <v/>
      </c>
      <c r="H63" s="7" t="str">
        <f>IF('Compiled-Pneumatic'!$D15=0,"",IF(ISBLANK('Compiled-Pneumatic'!H15),"",'Compiled-Pneumatic'!H15))</f>
        <v/>
      </c>
      <c r="I63" s="7" t="str">
        <f>IF('Compiled-Pneumatic'!$D15=0,"",IF(ISBLANK('Compiled-Pneumatic'!I15),"",'Compiled-Pneumatic'!I15))</f>
        <v/>
      </c>
      <c r="J63" s="7" t="str">
        <f>IF('Compiled-Pneumatic'!$D15=0,"",IF(ISBLANK('Compiled-Pneumatic'!J15),"",'Compiled-Pneumatic'!J15))</f>
        <v/>
      </c>
      <c r="K63" s="7" t="str">
        <f>IF('Compiled-Pneumatic'!$D15=0,"",IF(ISBLANK('Compiled-Pneumatic'!K15),"",'Compiled-Pneumatic'!K15))</f>
        <v/>
      </c>
      <c r="L63" s="7" t="str">
        <f>IF('Compiled-Pneumatic'!$D15=0,"",IF(ISBLANK('Compiled-Pneumatic'!L15),"",'Compiled-Pneumatic'!L15))</f>
        <v/>
      </c>
      <c r="M63" s="7" t="str">
        <f>IF('Compiled-Pneumatic'!$D15=0,"",IF(ISBLANK('Compiled-Pneumatic'!M15),"",'Compiled-Pneumatic'!M15))</f>
        <v/>
      </c>
    </row>
    <row r="64" spans="1:13" x14ac:dyDescent="0.25">
      <c r="A64" s="7" t="str">
        <f>IF('Compiled-Pneumatic'!$D16=0,"",IF(ISBLANK('Compiled-Pneumatic'!A16),"",'Compiled-Pneumatic'!A16))</f>
        <v/>
      </c>
      <c r="B64" s="7" t="str">
        <f>IF('Compiled-Pneumatic'!$D16=0,"",IF(ISBLANK('Compiled-Pneumatic'!B16),"",'Compiled-Pneumatic'!B16))</f>
        <v/>
      </c>
      <c r="C64" s="7" t="str">
        <f>IF('Compiled-Pneumatic'!$D16=0,"",IF(ISBLANK('Compiled-Pneumatic'!C16),"",'Compiled-Pneumatic'!C16))</f>
        <v/>
      </c>
      <c r="D64" s="7" t="str">
        <f>IF('Compiled-Pneumatic'!$D16=0,"",IF(ISBLANK('Compiled-Pneumatic'!D16),"",'Compiled-Pneumatic'!D16))</f>
        <v/>
      </c>
      <c r="E64" s="7" t="str">
        <f>IF('Compiled-Pneumatic'!$D16=0,"",IF(ISBLANK('Compiled-Pneumatic'!E16),"",'Compiled-Pneumatic'!E16))</f>
        <v/>
      </c>
      <c r="F64" s="7" t="str">
        <f>IF('Compiled-Pneumatic'!$F16=0,"",IF(ISBLANK('Compiled-Pneumatic'!F16),"",'Compiled-Pneumatic'!F16))</f>
        <v/>
      </c>
      <c r="G64" s="7" t="str">
        <f>IF('Compiled-Pneumatic'!$D16=0,"",IF(ISBLANK('Compiled-Pneumatic'!G16),"",'Compiled-Pneumatic'!G16))</f>
        <v/>
      </c>
      <c r="H64" s="7" t="str">
        <f>IF('Compiled-Pneumatic'!$D16=0,"",IF(ISBLANK('Compiled-Pneumatic'!H16),"",'Compiled-Pneumatic'!H16))</f>
        <v/>
      </c>
      <c r="I64" s="7" t="str">
        <f>IF('Compiled-Pneumatic'!$D16=0,"",IF(ISBLANK('Compiled-Pneumatic'!I16),"",'Compiled-Pneumatic'!I16))</f>
        <v/>
      </c>
      <c r="J64" s="7" t="str">
        <f>IF('Compiled-Pneumatic'!$D16=0,"",IF(ISBLANK('Compiled-Pneumatic'!J16),"",'Compiled-Pneumatic'!J16))</f>
        <v/>
      </c>
      <c r="K64" s="7" t="str">
        <f>IF('Compiled-Pneumatic'!$D16=0,"",IF(ISBLANK('Compiled-Pneumatic'!K16),"",'Compiled-Pneumatic'!K16))</f>
        <v/>
      </c>
      <c r="L64" s="7" t="str">
        <f>IF('Compiled-Pneumatic'!$D16=0,"",IF(ISBLANK('Compiled-Pneumatic'!L16),"",'Compiled-Pneumatic'!L16))</f>
        <v/>
      </c>
      <c r="M64" s="7" t="str">
        <f>IF('Compiled-Pneumatic'!$D16=0,"",IF(ISBLANK('Compiled-Pneumatic'!M16),"",'Compiled-Pneumatic'!M16))</f>
        <v/>
      </c>
    </row>
    <row r="65" spans="1:13" x14ac:dyDescent="0.25">
      <c r="A65" s="7" t="str">
        <f>IF('Compiled-Pneumatic'!$D17=0,"",IF(ISBLANK('Compiled-Pneumatic'!A17),"",'Compiled-Pneumatic'!A17))</f>
        <v/>
      </c>
      <c r="B65" s="7" t="str">
        <f>IF('Compiled-Pneumatic'!$D17=0,"",IF(ISBLANK('Compiled-Pneumatic'!B17),"",'Compiled-Pneumatic'!B17))</f>
        <v/>
      </c>
      <c r="C65" s="7" t="str">
        <f>IF('Compiled-Pneumatic'!$D17=0,"",IF(ISBLANK('Compiled-Pneumatic'!C17),"",'Compiled-Pneumatic'!C17))</f>
        <v/>
      </c>
      <c r="D65" s="7" t="str">
        <f>IF('Compiled-Pneumatic'!$D17=0,"",IF(ISBLANK('Compiled-Pneumatic'!D17),"",'Compiled-Pneumatic'!D17))</f>
        <v/>
      </c>
      <c r="E65" s="7" t="str">
        <f>IF('Compiled-Pneumatic'!$D17=0,"",IF(ISBLANK('Compiled-Pneumatic'!E17),"",'Compiled-Pneumatic'!E17))</f>
        <v/>
      </c>
      <c r="F65" s="7" t="str">
        <f>IF('Compiled-Pneumatic'!$F17=0,"",IF(ISBLANK('Compiled-Pneumatic'!F17),"",'Compiled-Pneumatic'!F17))</f>
        <v/>
      </c>
      <c r="G65" s="7" t="str">
        <f>IF('Compiled-Pneumatic'!$D17=0,"",IF(ISBLANK('Compiled-Pneumatic'!G17),"",'Compiled-Pneumatic'!G17))</f>
        <v/>
      </c>
      <c r="H65" s="7" t="str">
        <f>IF('Compiled-Pneumatic'!$D17=0,"",IF(ISBLANK('Compiled-Pneumatic'!H17),"",'Compiled-Pneumatic'!H17))</f>
        <v/>
      </c>
      <c r="I65" s="7" t="str">
        <f>IF('Compiled-Pneumatic'!$D17=0,"",IF(ISBLANK('Compiled-Pneumatic'!I17),"",'Compiled-Pneumatic'!I17))</f>
        <v/>
      </c>
      <c r="J65" s="7" t="str">
        <f>IF('Compiled-Pneumatic'!$D17=0,"",IF(ISBLANK('Compiled-Pneumatic'!J17),"",'Compiled-Pneumatic'!J17))</f>
        <v/>
      </c>
      <c r="K65" s="7" t="str">
        <f>IF('Compiled-Pneumatic'!$D17=0,"",IF(ISBLANK('Compiled-Pneumatic'!K17),"",'Compiled-Pneumatic'!K17))</f>
        <v/>
      </c>
      <c r="L65" s="7" t="str">
        <f>IF('Compiled-Pneumatic'!$D17=0,"",IF(ISBLANK('Compiled-Pneumatic'!L17),"",'Compiled-Pneumatic'!L17))</f>
        <v/>
      </c>
      <c r="M65" s="7" t="str">
        <f>IF('Compiled-Pneumatic'!$D17=0,"",IF(ISBLANK('Compiled-Pneumatic'!M17),"",'Compiled-Pneumatic'!M17))</f>
        <v/>
      </c>
    </row>
    <row r="66" spans="1:13" x14ac:dyDescent="0.25">
      <c r="A66" s="7" t="str">
        <f>IF('Compiled-Pneumatic'!$D18=0,"",IF(ISBLANK('Compiled-Pneumatic'!A18),"",'Compiled-Pneumatic'!A18))</f>
        <v/>
      </c>
      <c r="B66" s="7" t="str">
        <f>IF('Compiled-Pneumatic'!$D18=0,"",IF(ISBLANK('Compiled-Pneumatic'!B18),"",'Compiled-Pneumatic'!B18))</f>
        <v/>
      </c>
      <c r="C66" s="7" t="str">
        <f>IF('Compiled-Pneumatic'!$D18=0,"",IF(ISBLANK('Compiled-Pneumatic'!C18),"",'Compiled-Pneumatic'!C18))</f>
        <v/>
      </c>
      <c r="D66" s="7" t="str">
        <f>IF('Compiled-Pneumatic'!$D18=0,"",IF(ISBLANK('Compiled-Pneumatic'!D18),"",'Compiled-Pneumatic'!D18))</f>
        <v/>
      </c>
      <c r="E66" s="7" t="str">
        <f>IF('Compiled-Pneumatic'!$D18=0,"",IF(ISBLANK('Compiled-Pneumatic'!E18),"",'Compiled-Pneumatic'!E18))</f>
        <v/>
      </c>
      <c r="F66" s="7" t="str">
        <f>IF('Compiled-Pneumatic'!$F18=0,"",IF(ISBLANK('Compiled-Pneumatic'!F18),"",'Compiled-Pneumatic'!F18))</f>
        <v/>
      </c>
      <c r="G66" s="7" t="str">
        <f>IF('Compiled-Pneumatic'!$D18=0,"",IF(ISBLANK('Compiled-Pneumatic'!G18),"",'Compiled-Pneumatic'!G18))</f>
        <v/>
      </c>
      <c r="H66" s="7" t="str">
        <f>IF('Compiled-Pneumatic'!$D18=0,"",IF(ISBLANK('Compiled-Pneumatic'!H18),"",'Compiled-Pneumatic'!H18))</f>
        <v/>
      </c>
      <c r="I66" s="7" t="str">
        <f>IF('Compiled-Pneumatic'!$D18=0,"",IF(ISBLANK('Compiled-Pneumatic'!I18),"",'Compiled-Pneumatic'!I18))</f>
        <v/>
      </c>
      <c r="J66" s="7" t="str">
        <f>IF('Compiled-Pneumatic'!$D18=0,"",IF(ISBLANK('Compiled-Pneumatic'!J18),"",'Compiled-Pneumatic'!J18))</f>
        <v/>
      </c>
      <c r="K66" s="7" t="str">
        <f>IF('Compiled-Pneumatic'!$D18=0,"",IF(ISBLANK('Compiled-Pneumatic'!K18),"",'Compiled-Pneumatic'!K18))</f>
        <v/>
      </c>
      <c r="L66" s="7" t="str">
        <f>IF('Compiled-Pneumatic'!$D18=0,"",IF(ISBLANK('Compiled-Pneumatic'!L18),"",'Compiled-Pneumatic'!L18))</f>
        <v/>
      </c>
      <c r="M66" s="7" t="str">
        <f>IF('Compiled-Pneumatic'!$D18=0,"",IF(ISBLANK('Compiled-Pneumatic'!M18),"",'Compiled-Pneumatic'!M18))</f>
        <v/>
      </c>
    </row>
    <row r="67" spans="1:13" x14ac:dyDescent="0.25">
      <c r="A67" s="7" t="str">
        <f>IF('Compiled-Pneumatic'!$D19=0,"",IF(ISBLANK('Compiled-Pneumatic'!A19),"",'Compiled-Pneumatic'!A19))</f>
        <v/>
      </c>
      <c r="B67" s="7" t="str">
        <f>IF('Compiled-Pneumatic'!$D19=0,"",IF(ISBLANK('Compiled-Pneumatic'!B19),"",'Compiled-Pneumatic'!B19))</f>
        <v/>
      </c>
      <c r="C67" s="7" t="str">
        <f>IF('Compiled-Pneumatic'!$D19=0,"",IF(ISBLANK('Compiled-Pneumatic'!C19),"",'Compiled-Pneumatic'!C19))</f>
        <v/>
      </c>
      <c r="D67" s="7" t="str">
        <f>IF('Compiled-Pneumatic'!$D19=0,"",IF(ISBLANK('Compiled-Pneumatic'!D19),"",'Compiled-Pneumatic'!D19))</f>
        <v/>
      </c>
      <c r="E67" s="7" t="str">
        <f>IF('Compiled-Pneumatic'!$D19=0,"",IF(ISBLANK('Compiled-Pneumatic'!E19),"",'Compiled-Pneumatic'!E19))</f>
        <v/>
      </c>
      <c r="F67" s="7" t="str">
        <f>IF('Compiled-Pneumatic'!$F19=0,"",IF(ISBLANK('Compiled-Pneumatic'!F19),"",'Compiled-Pneumatic'!F19))</f>
        <v/>
      </c>
      <c r="G67" s="7" t="str">
        <f>IF('Compiled-Pneumatic'!$D19=0,"",IF(ISBLANK('Compiled-Pneumatic'!G19),"",'Compiled-Pneumatic'!G19))</f>
        <v/>
      </c>
      <c r="H67" s="7" t="str">
        <f>IF('Compiled-Pneumatic'!$D19=0,"",IF(ISBLANK('Compiled-Pneumatic'!H19),"",'Compiled-Pneumatic'!H19))</f>
        <v/>
      </c>
      <c r="I67" s="7" t="str">
        <f>IF('Compiled-Pneumatic'!$D19=0,"",IF(ISBLANK('Compiled-Pneumatic'!I19),"",'Compiled-Pneumatic'!I19))</f>
        <v/>
      </c>
      <c r="J67" s="7" t="str">
        <f>IF('Compiled-Pneumatic'!$D19=0,"",IF(ISBLANK('Compiled-Pneumatic'!J19),"",'Compiled-Pneumatic'!J19))</f>
        <v/>
      </c>
      <c r="K67" s="7" t="str">
        <f>IF('Compiled-Pneumatic'!$D19=0,"",IF(ISBLANK('Compiled-Pneumatic'!K19),"",'Compiled-Pneumatic'!K19))</f>
        <v/>
      </c>
      <c r="L67" s="7" t="str">
        <f>IF('Compiled-Pneumatic'!$D19=0,"",IF(ISBLANK('Compiled-Pneumatic'!L19),"",'Compiled-Pneumatic'!L19))</f>
        <v/>
      </c>
      <c r="M67" s="7" t="str">
        <f>IF('Compiled-Pneumatic'!$D19=0,"",IF(ISBLANK('Compiled-Pneumatic'!M19),"",'Compiled-Pneumatic'!M19))</f>
        <v/>
      </c>
    </row>
    <row r="68" spans="1:13" x14ac:dyDescent="0.25">
      <c r="A68" s="7" t="str">
        <f>IF('Compiled-Pneumatic'!$D20=0,"",IF(ISBLANK('Compiled-Pneumatic'!A20),"",'Compiled-Pneumatic'!A20))</f>
        <v/>
      </c>
      <c r="B68" s="7" t="str">
        <f>IF('Compiled-Pneumatic'!$D20=0,"",IF(ISBLANK('Compiled-Pneumatic'!B20),"",'Compiled-Pneumatic'!B20))</f>
        <v/>
      </c>
      <c r="C68" s="7" t="str">
        <f>IF('Compiled-Pneumatic'!$D20=0,"",IF(ISBLANK('Compiled-Pneumatic'!C20),"",'Compiled-Pneumatic'!C20))</f>
        <v/>
      </c>
      <c r="D68" s="7" t="str">
        <f>IF('Compiled-Pneumatic'!$D20=0,"",IF(ISBLANK('Compiled-Pneumatic'!D20),"",'Compiled-Pneumatic'!D20))</f>
        <v/>
      </c>
      <c r="E68" s="7" t="str">
        <f>IF('Compiled-Pneumatic'!$D20=0,"",IF(ISBLANK('Compiled-Pneumatic'!E20),"",'Compiled-Pneumatic'!E20))</f>
        <v/>
      </c>
      <c r="F68" s="7" t="str">
        <f>IF('Compiled-Pneumatic'!$F20=0,"",IF(ISBLANK('Compiled-Pneumatic'!F20),"",'Compiled-Pneumatic'!F20))</f>
        <v/>
      </c>
      <c r="G68" s="7" t="str">
        <f>IF('Compiled-Pneumatic'!$D20=0,"",IF(ISBLANK('Compiled-Pneumatic'!G20),"",'Compiled-Pneumatic'!G20))</f>
        <v/>
      </c>
      <c r="H68" s="7" t="str">
        <f>IF('Compiled-Pneumatic'!$D20=0,"",IF(ISBLANK('Compiled-Pneumatic'!H20),"",'Compiled-Pneumatic'!H20))</f>
        <v/>
      </c>
      <c r="I68" s="7" t="str">
        <f>IF('Compiled-Pneumatic'!$D20=0,"",IF(ISBLANK('Compiled-Pneumatic'!I20),"",'Compiled-Pneumatic'!I20))</f>
        <v/>
      </c>
      <c r="J68" s="7" t="str">
        <f>IF('Compiled-Pneumatic'!$D20=0,"",IF(ISBLANK('Compiled-Pneumatic'!J20),"",'Compiled-Pneumatic'!J20))</f>
        <v/>
      </c>
      <c r="K68" s="7" t="str">
        <f>IF('Compiled-Pneumatic'!$D20=0,"",IF(ISBLANK('Compiled-Pneumatic'!K20),"",'Compiled-Pneumatic'!K20))</f>
        <v/>
      </c>
      <c r="L68" s="7" t="str">
        <f>IF('Compiled-Pneumatic'!$D20=0,"",IF(ISBLANK('Compiled-Pneumatic'!L20),"",'Compiled-Pneumatic'!L20))</f>
        <v/>
      </c>
      <c r="M68" s="7" t="str">
        <f>IF('Compiled-Pneumatic'!$D20=0,"",IF(ISBLANK('Compiled-Pneumatic'!M20),"",'Compiled-Pneumatic'!M20))</f>
        <v/>
      </c>
    </row>
    <row r="69" spans="1:13" x14ac:dyDescent="0.25">
      <c r="A69" s="7" t="str">
        <f>IF('Compiled-Pneumatic'!$D21=0,"",IF(ISBLANK('Compiled-Pneumatic'!A21),"",'Compiled-Pneumatic'!A21))</f>
        <v/>
      </c>
      <c r="B69" s="7" t="str">
        <f>IF('Compiled-Pneumatic'!$D21=0,"",IF(ISBLANK('Compiled-Pneumatic'!B21),"",'Compiled-Pneumatic'!B21))</f>
        <v/>
      </c>
      <c r="C69" s="7" t="str">
        <f>IF('Compiled-Pneumatic'!$D21=0,"",IF(ISBLANK('Compiled-Pneumatic'!C21),"",'Compiled-Pneumatic'!C21))</f>
        <v/>
      </c>
      <c r="D69" s="7" t="str">
        <f>IF('Compiled-Pneumatic'!$D21=0,"",IF(ISBLANK('Compiled-Pneumatic'!D21),"",'Compiled-Pneumatic'!D21))</f>
        <v/>
      </c>
      <c r="E69" s="7" t="str">
        <f>IF('Compiled-Pneumatic'!$D21=0,"",IF(ISBLANK('Compiled-Pneumatic'!E21),"",'Compiled-Pneumatic'!E21))</f>
        <v/>
      </c>
      <c r="F69" s="7" t="str">
        <f>IF('Compiled-Pneumatic'!$F21=0,"",IF(ISBLANK('Compiled-Pneumatic'!F21),"",'Compiled-Pneumatic'!F21))</f>
        <v/>
      </c>
      <c r="G69" s="7" t="str">
        <f>IF('Compiled-Pneumatic'!$D21=0,"",IF(ISBLANK('Compiled-Pneumatic'!G21),"",'Compiled-Pneumatic'!G21))</f>
        <v/>
      </c>
      <c r="H69" s="7" t="str">
        <f>IF('Compiled-Pneumatic'!$D21=0,"",IF(ISBLANK('Compiled-Pneumatic'!H21),"",'Compiled-Pneumatic'!H21))</f>
        <v/>
      </c>
      <c r="I69" s="7" t="str">
        <f>IF('Compiled-Pneumatic'!$D21=0,"",IF(ISBLANK('Compiled-Pneumatic'!I21),"",'Compiled-Pneumatic'!I21))</f>
        <v/>
      </c>
      <c r="J69" s="7" t="str">
        <f>IF('Compiled-Pneumatic'!$D21=0,"",IF(ISBLANK('Compiled-Pneumatic'!J21),"",'Compiled-Pneumatic'!J21))</f>
        <v/>
      </c>
      <c r="K69" s="7" t="str">
        <f>IF('Compiled-Pneumatic'!$D21=0,"",IF(ISBLANK('Compiled-Pneumatic'!K21),"",'Compiled-Pneumatic'!K21))</f>
        <v/>
      </c>
      <c r="L69" s="7" t="str">
        <f>IF('Compiled-Pneumatic'!$D21=0,"",IF(ISBLANK('Compiled-Pneumatic'!L21),"",'Compiled-Pneumatic'!L21))</f>
        <v/>
      </c>
      <c r="M69" s="7" t="str">
        <f>IF('Compiled-Pneumatic'!$D21=0,"",IF(ISBLANK('Compiled-Pneumatic'!M21),"",'Compiled-Pneumatic'!M21))</f>
        <v/>
      </c>
    </row>
    <row r="70" spans="1:13" x14ac:dyDescent="0.25">
      <c r="A70" s="7" t="str">
        <f>IF('Compiled-Pneumatic'!$D22=0,"",IF(ISBLANK('Compiled-Pneumatic'!A22),"",'Compiled-Pneumatic'!A22))</f>
        <v/>
      </c>
      <c r="B70" s="7" t="str">
        <f>IF('Compiled-Pneumatic'!$D22=0,"",IF(ISBLANK('Compiled-Pneumatic'!B22),"",'Compiled-Pneumatic'!B22))</f>
        <v/>
      </c>
      <c r="C70" s="7" t="str">
        <f>IF('Compiled-Pneumatic'!$D22=0,"",IF(ISBLANK('Compiled-Pneumatic'!C22),"",'Compiled-Pneumatic'!C22))</f>
        <v/>
      </c>
      <c r="D70" s="7" t="str">
        <f>IF('Compiled-Pneumatic'!$D22=0,"",IF(ISBLANK('Compiled-Pneumatic'!D22),"",'Compiled-Pneumatic'!D22))</f>
        <v/>
      </c>
      <c r="E70" s="7" t="str">
        <f>IF('Compiled-Pneumatic'!$D22=0,"",IF(ISBLANK('Compiled-Pneumatic'!E22),"",'Compiled-Pneumatic'!E22))</f>
        <v/>
      </c>
      <c r="F70" s="7" t="str">
        <f>IF('Compiled-Pneumatic'!$F22=0,"",IF(ISBLANK('Compiled-Pneumatic'!F22),"",'Compiled-Pneumatic'!F22))</f>
        <v/>
      </c>
      <c r="G70" s="7" t="str">
        <f>IF('Compiled-Pneumatic'!$D22=0,"",IF(ISBLANK('Compiled-Pneumatic'!G22),"",'Compiled-Pneumatic'!G22))</f>
        <v/>
      </c>
      <c r="H70" s="7" t="str">
        <f>IF('Compiled-Pneumatic'!$D22=0,"",IF(ISBLANK('Compiled-Pneumatic'!H22),"",'Compiled-Pneumatic'!H22))</f>
        <v/>
      </c>
      <c r="I70" s="7" t="str">
        <f>IF('Compiled-Pneumatic'!$D22=0,"",IF(ISBLANK('Compiled-Pneumatic'!I22),"",'Compiled-Pneumatic'!I22))</f>
        <v/>
      </c>
      <c r="J70" s="7" t="str">
        <f>IF('Compiled-Pneumatic'!$D22=0,"",IF(ISBLANK('Compiled-Pneumatic'!J22),"",'Compiled-Pneumatic'!J22))</f>
        <v/>
      </c>
      <c r="K70" s="7" t="str">
        <f>IF('Compiled-Pneumatic'!$D22=0,"",IF(ISBLANK('Compiled-Pneumatic'!K22),"",'Compiled-Pneumatic'!K22))</f>
        <v/>
      </c>
      <c r="L70" s="7" t="str">
        <f>IF('Compiled-Pneumatic'!$D22=0,"",IF(ISBLANK('Compiled-Pneumatic'!L22),"",'Compiled-Pneumatic'!L22))</f>
        <v/>
      </c>
      <c r="M70" s="7" t="str">
        <f>IF('Compiled-Pneumatic'!$D22=0,"",IF(ISBLANK('Compiled-Pneumatic'!M22),"",'Compiled-Pneumatic'!M22))</f>
        <v/>
      </c>
    </row>
    <row r="71" spans="1:13" x14ac:dyDescent="0.25">
      <c r="A71" s="7" t="str">
        <f>IF('Compiled-Pneumatic'!$D23=0,"",IF(ISBLANK('Compiled-Pneumatic'!A23),"",'Compiled-Pneumatic'!A23))</f>
        <v/>
      </c>
      <c r="B71" s="7" t="str">
        <f>IF('Compiled-Pneumatic'!$D23=0,"",IF(ISBLANK('Compiled-Pneumatic'!B23),"",'Compiled-Pneumatic'!B23))</f>
        <v/>
      </c>
      <c r="C71" s="7" t="str">
        <f>IF('Compiled-Pneumatic'!$D23=0,"",IF(ISBLANK('Compiled-Pneumatic'!C23),"",'Compiled-Pneumatic'!C23))</f>
        <v/>
      </c>
      <c r="D71" s="7" t="str">
        <f>IF('Compiled-Pneumatic'!$D23=0,"",IF(ISBLANK('Compiled-Pneumatic'!D23),"",'Compiled-Pneumatic'!D23))</f>
        <v/>
      </c>
      <c r="E71" s="7" t="str">
        <f>IF('Compiled-Pneumatic'!$D23=0,"",IF(ISBLANK('Compiled-Pneumatic'!E23),"",'Compiled-Pneumatic'!E23))</f>
        <v/>
      </c>
      <c r="F71" s="7" t="str">
        <f>IF('Compiled-Pneumatic'!$F23=0,"",IF(ISBLANK('Compiled-Pneumatic'!F23),"",'Compiled-Pneumatic'!F23))</f>
        <v/>
      </c>
      <c r="G71" s="7" t="str">
        <f>IF('Compiled-Pneumatic'!$D23=0,"",IF(ISBLANK('Compiled-Pneumatic'!G23),"",'Compiled-Pneumatic'!G23))</f>
        <v/>
      </c>
      <c r="H71" s="7" t="str">
        <f>IF('Compiled-Pneumatic'!$D23=0,"",IF(ISBLANK('Compiled-Pneumatic'!H23),"",'Compiled-Pneumatic'!H23))</f>
        <v/>
      </c>
      <c r="I71" s="7" t="str">
        <f>IF('Compiled-Pneumatic'!$D23=0,"",IF(ISBLANK('Compiled-Pneumatic'!I23),"",'Compiled-Pneumatic'!I23))</f>
        <v/>
      </c>
      <c r="J71" s="7" t="str">
        <f>IF('Compiled-Pneumatic'!$D23=0,"",IF(ISBLANK('Compiled-Pneumatic'!J23),"",'Compiled-Pneumatic'!J23))</f>
        <v/>
      </c>
      <c r="K71" s="7" t="str">
        <f>IF('Compiled-Pneumatic'!$D23=0,"",IF(ISBLANK('Compiled-Pneumatic'!K23),"",'Compiled-Pneumatic'!K23))</f>
        <v/>
      </c>
      <c r="L71" s="7" t="str">
        <f>IF('Compiled-Pneumatic'!$D23=0,"",IF(ISBLANK('Compiled-Pneumatic'!L23),"",'Compiled-Pneumatic'!L23))</f>
        <v/>
      </c>
      <c r="M71" s="7" t="str">
        <f>IF('Compiled-Pneumatic'!$D23=0,"",IF(ISBLANK('Compiled-Pneumatic'!M23),"",'Compiled-Pneumatic'!M23))</f>
        <v/>
      </c>
    </row>
    <row r="72" spans="1:13" x14ac:dyDescent="0.25">
      <c r="A72" s="7" t="str">
        <f>IF('Compiled-Pneumatic'!$D24=0,"",IF(ISBLANK('Compiled-Pneumatic'!A24),"",'Compiled-Pneumatic'!A24))</f>
        <v/>
      </c>
      <c r="B72" s="7" t="str">
        <f>IF('Compiled-Pneumatic'!$D24=0,"",IF(ISBLANK('Compiled-Pneumatic'!B24),"",'Compiled-Pneumatic'!B24))</f>
        <v/>
      </c>
      <c r="C72" s="7" t="str">
        <f>IF('Compiled-Pneumatic'!$D24=0,"",IF(ISBLANK('Compiled-Pneumatic'!C24),"",'Compiled-Pneumatic'!C24))</f>
        <v/>
      </c>
      <c r="D72" s="7" t="str">
        <f>IF('Compiled-Pneumatic'!$D24=0,"",IF(ISBLANK('Compiled-Pneumatic'!D24),"",'Compiled-Pneumatic'!D24))</f>
        <v/>
      </c>
      <c r="E72" s="7" t="str">
        <f>IF('Compiled-Pneumatic'!$D24=0,"",IF(ISBLANK('Compiled-Pneumatic'!E24),"",'Compiled-Pneumatic'!E24))</f>
        <v/>
      </c>
      <c r="F72" s="7" t="str">
        <f>IF('Compiled-Pneumatic'!$F24=0,"",IF(ISBLANK('Compiled-Pneumatic'!F24),"",'Compiled-Pneumatic'!F24))</f>
        <v/>
      </c>
      <c r="G72" s="7" t="str">
        <f>IF('Compiled-Pneumatic'!$D24=0,"",IF(ISBLANK('Compiled-Pneumatic'!G24),"",'Compiled-Pneumatic'!G24))</f>
        <v/>
      </c>
      <c r="H72" s="7" t="str">
        <f>IF('Compiled-Pneumatic'!$D24=0,"",IF(ISBLANK('Compiled-Pneumatic'!H24),"",'Compiled-Pneumatic'!H24))</f>
        <v/>
      </c>
      <c r="I72" s="7" t="str">
        <f>IF('Compiled-Pneumatic'!$D24=0,"",IF(ISBLANK('Compiled-Pneumatic'!I24),"",'Compiled-Pneumatic'!I24))</f>
        <v/>
      </c>
      <c r="J72" s="7" t="str">
        <f>IF('Compiled-Pneumatic'!$D24=0,"",IF(ISBLANK('Compiled-Pneumatic'!J24),"",'Compiled-Pneumatic'!J24))</f>
        <v/>
      </c>
      <c r="K72" s="7" t="str">
        <f>IF('Compiled-Pneumatic'!$D24=0,"",IF(ISBLANK('Compiled-Pneumatic'!K24),"",'Compiled-Pneumatic'!K24))</f>
        <v/>
      </c>
      <c r="L72" s="7" t="str">
        <f>IF('Compiled-Pneumatic'!$D24=0,"",IF(ISBLANK('Compiled-Pneumatic'!L24),"",'Compiled-Pneumatic'!L24))</f>
        <v/>
      </c>
      <c r="M72" s="7" t="str">
        <f>IF('Compiled-Pneumatic'!$D24=0,"",IF(ISBLANK('Compiled-Pneumatic'!M24),"",'Compiled-Pneumatic'!M24))</f>
        <v/>
      </c>
    </row>
    <row r="73" spans="1:13" x14ac:dyDescent="0.25">
      <c r="A73" s="13" t="str">
        <f>IF('Compiled-Pneumatic'!$D25=0,"",IF(ISBLANK('Compiled-Pneumatic'!A25),"",'Compiled-Pneumatic'!A25))</f>
        <v/>
      </c>
      <c r="B73" s="13" t="str">
        <f>IF('Compiled-Pneumatic'!$D25=0,"",IF(ISBLANK('Compiled-Pneumatic'!B25),"",'Compiled-Pneumatic'!B25))</f>
        <v/>
      </c>
      <c r="C73" s="13" t="str">
        <f>IF('Compiled-Pneumatic'!$D25=0,"",IF(ISBLANK('Compiled-Pneumatic'!C25),"",'Compiled-Pneumatic'!C25))</f>
        <v/>
      </c>
      <c r="D73" s="13" t="str">
        <f>IF('Compiled-Pneumatic'!$D25=0,"",IF(ISBLANK('Compiled-Pneumatic'!D25),"",'Compiled-Pneumatic'!D25))</f>
        <v/>
      </c>
      <c r="E73" s="13" t="str">
        <f>IF('Compiled-Pneumatic'!$D25=0,"",IF(ISBLANK('Compiled-Pneumatic'!E25),"",'Compiled-Pneumatic'!E25))</f>
        <v/>
      </c>
      <c r="F73" s="13" t="str">
        <f>IF('Compiled-Pneumatic'!$F25=0,"",IF(ISBLANK('Compiled-Pneumatic'!F25),"",'Compiled-Pneumatic'!F25))</f>
        <v/>
      </c>
      <c r="G73" s="13" t="str">
        <f>IF('Compiled-Pneumatic'!$D25=0,"",IF(ISBLANK('Compiled-Pneumatic'!G25),"",'Compiled-Pneumatic'!G25))</f>
        <v/>
      </c>
      <c r="H73" s="13" t="str">
        <f>IF('Compiled-Pneumatic'!$D25=0,"",IF(ISBLANK('Compiled-Pneumatic'!H25),"",'Compiled-Pneumatic'!H25))</f>
        <v/>
      </c>
      <c r="I73" s="13" t="str">
        <f>IF('Compiled-Pneumatic'!$D25=0,"",IF(ISBLANK('Compiled-Pneumatic'!I25),"",'Compiled-Pneumatic'!I25))</f>
        <v/>
      </c>
      <c r="J73" s="13" t="str">
        <f>IF('Compiled-Pneumatic'!$D25=0,"",IF(ISBLANK('Compiled-Pneumatic'!J25),"",'Compiled-Pneumatic'!J25))</f>
        <v/>
      </c>
      <c r="K73" s="13" t="str">
        <f>IF('Compiled-Pneumatic'!$D25=0,"",IF(ISBLANK('Compiled-Pneumatic'!K25),"",'Compiled-Pneumatic'!K25))</f>
        <v/>
      </c>
      <c r="L73" s="13" t="str">
        <f>IF('Compiled-Pneumatic'!$D25=0,"",IF(ISBLANK('Compiled-Pneumatic'!L25),"",'Compiled-Pneumatic'!L25))</f>
        <v/>
      </c>
      <c r="M73" s="13" t="str">
        <f>IF('Compiled-Pneumatic'!$D25=0,"",IF(ISBLANK('Compiled-Pneumatic'!M25),"",'Compiled-Pneumatic'!M25))</f>
        <v/>
      </c>
    </row>
    <row r="74" spans="1:13" x14ac:dyDescent="0.25">
      <c r="A74" s="7" t="str">
        <f>IF('Compiled-Additional'!$D2=0,"",IF(ISBLANK('Compiled-Additional'!A2),"",'Compiled-Additional'!A2))</f>
        <v/>
      </c>
      <c r="B74" s="7" t="str">
        <f>IF('Compiled-Additional'!$D2=0,"",IF(ISBLANK('Compiled-Additional'!B2),"",'Compiled-Additional'!B2))</f>
        <v/>
      </c>
      <c r="C74" s="7" t="str">
        <f>IF('Compiled-Additional'!$D2=0,"",IF(ISBLANK('Compiled-Additional'!C2),"",'Compiled-Additional'!C2))</f>
        <v/>
      </c>
      <c r="D74" s="7" t="str">
        <f>IF('Compiled-Additional'!$D2=0,"",IF(ISBLANK('Compiled-Additional'!D2),"",'Compiled-Additional'!D2))</f>
        <v/>
      </c>
      <c r="E74" s="7" t="str">
        <f>IF('Compiled-Additional'!$D2=0,"",IF(ISBLANK('Compiled-Additional'!E2),"",'Compiled-Additional'!E2))</f>
        <v/>
      </c>
      <c r="F74" s="7" t="str">
        <f>IF('Compiled-Additional'!$D2=0,"",IF(ISBLANK('Compiled-Additional'!F2),"",'Compiled-Additional'!F2))</f>
        <v/>
      </c>
      <c r="G74" s="7" t="str">
        <f>IF('Compiled-Additional'!$D2=0,"",IF(ISBLANK('Compiled-Additional'!G2),"",'Compiled-Additional'!G2))</f>
        <v/>
      </c>
      <c r="H74" s="7" t="str">
        <f>IF('Compiled-Additional'!$D2=0,"",IF(ISBLANK('Compiled-Additional'!H2),"",'Compiled-Additional'!H2))</f>
        <v/>
      </c>
      <c r="I74" s="7" t="str">
        <f>IF('Compiled-Additional'!$D2=0,"",IF(ISBLANK('Compiled-Additional'!I2),"",'Compiled-Additional'!I2))</f>
        <v/>
      </c>
      <c r="J74" s="7" t="str">
        <f>IF('Compiled-Additional'!$D2=0,"",IF(ISBLANK('Compiled-Additional'!J2),"",'Compiled-Additional'!J2))</f>
        <v/>
      </c>
      <c r="K74" s="7" t="str">
        <f>IF('Compiled-Additional'!$D2=0,"",IF(ISBLANK('Compiled-Additional'!K2),"",'Compiled-Additional'!K2))</f>
        <v/>
      </c>
      <c r="L74" s="7" t="str">
        <f>IF('Compiled-Additional'!$D2=0,"",IF(ISBLANK('Compiled-Additional'!L2),"",'Compiled-Additional'!L2))</f>
        <v/>
      </c>
      <c r="M74" s="15" t="str">
        <f>IF('Compiled-Additional'!$D2=0,"",IF(ISBLANK('Compiled-Additional'!M2),"",'Compiled-Additional'!M2))</f>
        <v/>
      </c>
    </row>
    <row r="75" spans="1:13" x14ac:dyDescent="0.25">
      <c r="A75" s="7" t="str">
        <f>IF('Compiled-Additional'!$D3=0,"",IF(ISBLANK('Compiled-Additional'!A3),"",'Compiled-Additional'!A3))</f>
        <v/>
      </c>
      <c r="B75" s="7" t="str">
        <f>IF('Compiled-Additional'!$D3=0,"",IF(ISBLANK('Compiled-Additional'!B3),"",'Compiled-Additional'!B3))</f>
        <v/>
      </c>
      <c r="C75" s="7" t="str">
        <f>IF('Compiled-Additional'!$D3=0,"",IF(ISBLANK('Compiled-Additional'!C3),"",'Compiled-Additional'!C3))</f>
        <v/>
      </c>
      <c r="D75" s="7" t="str">
        <f>IF('Compiled-Additional'!$D3=0,"",IF(ISBLANK('Compiled-Additional'!D3),"",'Compiled-Additional'!D3))</f>
        <v/>
      </c>
      <c r="E75" s="7" t="str">
        <f>IF('Compiled-Additional'!$D3=0,"",IF(ISBLANK('Compiled-Additional'!E3),"",'Compiled-Additional'!E3))</f>
        <v/>
      </c>
      <c r="F75" s="7" t="str">
        <f>IF('Compiled-Additional'!$D3=0,"",IF(ISBLANK('Compiled-Additional'!F3),"",'Compiled-Additional'!F3))</f>
        <v/>
      </c>
      <c r="G75" s="7" t="str">
        <f>IF('Compiled-Additional'!$D3=0,"",IF(ISBLANK('Compiled-Additional'!G3),"",'Compiled-Additional'!G3))</f>
        <v/>
      </c>
      <c r="H75" s="7" t="str">
        <f>IF('Compiled-Additional'!$D3=0,"",IF(ISBLANK('Compiled-Additional'!H3),"",'Compiled-Additional'!H3))</f>
        <v/>
      </c>
      <c r="I75" s="7" t="str">
        <f>IF('Compiled-Additional'!$D3=0,"",IF(ISBLANK('Compiled-Additional'!I3),"",'Compiled-Additional'!I3))</f>
        <v/>
      </c>
      <c r="J75" s="7" t="str">
        <f>IF('Compiled-Additional'!$D3=0,"",IF(ISBLANK('Compiled-Additional'!J3),"",'Compiled-Additional'!J3))</f>
        <v/>
      </c>
      <c r="K75" s="7" t="str">
        <f>IF('Compiled-Additional'!$D3=0,"",IF(ISBLANK('Compiled-Additional'!K3),"",'Compiled-Additional'!K3))</f>
        <v/>
      </c>
      <c r="L75" s="7" t="str">
        <f>IF('Compiled-Additional'!$D3=0,"",IF(ISBLANK('Compiled-Additional'!L3),"",'Compiled-Additional'!L3))</f>
        <v/>
      </c>
      <c r="M75" s="15" t="str">
        <f>IF('Compiled-Additional'!$D3=0,"",IF(ISBLANK('Compiled-Additional'!M3),"",'Compiled-Additional'!M3))</f>
        <v/>
      </c>
    </row>
    <row r="76" spans="1:13" x14ac:dyDescent="0.25">
      <c r="A76" s="7" t="str">
        <f>IF('Compiled-Additional'!$D4=0,"",IF(ISBLANK('Compiled-Additional'!A4),"",'Compiled-Additional'!A4))</f>
        <v/>
      </c>
      <c r="B76" s="7" t="str">
        <f>IF('Compiled-Additional'!$D4=0,"",IF(ISBLANK('Compiled-Additional'!B4),"",'Compiled-Additional'!B4))</f>
        <v/>
      </c>
      <c r="C76" s="7" t="str">
        <f>IF('Compiled-Additional'!$D4=0,"",IF(ISBLANK('Compiled-Additional'!C4),"",'Compiled-Additional'!C4))</f>
        <v/>
      </c>
      <c r="D76" s="7" t="str">
        <f>IF('Compiled-Additional'!$D4=0,"",IF(ISBLANK('Compiled-Additional'!D4),"",'Compiled-Additional'!D4))</f>
        <v/>
      </c>
      <c r="E76" s="7" t="str">
        <f>IF('Compiled-Additional'!$D4=0,"",IF(ISBLANK('Compiled-Additional'!E4),"",'Compiled-Additional'!E4))</f>
        <v/>
      </c>
      <c r="F76" s="7" t="str">
        <f>IF('Compiled-Additional'!$D4=0,"",IF(ISBLANK('Compiled-Additional'!F4),"",'Compiled-Additional'!F4))</f>
        <v/>
      </c>
      <c r="G76" s="7" t="str">
        <f>IF('Compiled-Additional'!$D4=0,"",IF(ISBLANK('Compiled-Additional'!G4),"",'Compiled-Additional'!G4))</f>
        <v/>
      </c>
      <c r="H76" s="7" t="str">
        <f>IF('Compiled-Additional'!$D4=0,"",IF(ISBLANK('Compiled-Additional'!H4),"",'Compiled-Additional'!H4))</f>
        <v/>
      </c>
      <c r="I76" s="7" t="str">
        <f>IF('Compiled-Additional'!$D4=0,"",IF(ISBLANK('Compiled-Additional'!I4),"",'Compiled-Additional'!I4))</f>
        <v/>
      </c>
      <c r="J76" s="7" t="str">
        <f>IF('Compiled-Additional'!$D4=0,"",IF(ISBLANK('Compiled-Additional'!J4),"",'Compiled-Additional'!J4))</f>
        <v/>
      </c>
      <c r="K76" s="7" t="str">
        <f>IF('Compiled-Additional'!$D4=0,"",IF(ISBLANK('Compiled-Additional'!K4),"",'Compiled-Additional'!K4))</f>
        <v/>
      </c>
      <c r="L76" s="7" t="str">
        <f>IF('Compiled-Additional'!$D4=0,"",IF(ISBLANK('Compiled-Additional'!L4),"",'Compiled-Additional'!L4))</f>
        <v/>
      </c>
      <c r="M76" s="15" t="str">
        <f>IF('Compiled-Additional'!$D4=0,"",IF(ISBLANK('Compiled-Additional'!M4),"",'Compiled-Additional'!M4))</f>
        <v/>
      </c>
    </row>
    <row r="77" spans="1:13" x14ac:dyDescent="0.25">
      <c r="A77" s="7" t="str">
        <f>IF('Compiled-Additional'!$D5=0,"",IF(ISBLANK('Compiled-Additional'!A5),"",'Compiled-Additional'!A5))</f>
        <v/>
      </c>
      <c r="B77" s="7" t="str">
        <f>IF('Compiled-Additional'!$D5=0,"",IF(ISBLANK('Compiled-Additional'!B5),"",'Compiled-Additional'!B5))</f>
        <v/>
      </c>
      <c r="C77" s="7" t="str">
        <f>IF('Compiled-Additional'!$D5=0,"",IF(ISBLANK('Compiled-Additional'!C5),"",'Compiled-Additional'!C5))</f>
        <v/>
      </c>
      <c r="D77" s="7" t="str">
        <f>IF('Compiled-Additional'!$D5=0,"",IF(ISBLANK('Compiled-Additional'!D5),"",'Compiled-Additional'!D5))</f>
        <v/>
      </c>
      <c r="E77" s="7" t="str">
        <f>IF('Compiled-Additional'!$D5=0,"",IF(ISBLANK('Compiled-Additional'!E5),"",'Compiled-Additional'!E5))</f>
        <v/>
      </c>
      <c r="F77" s="7" t="str">
        <f>IF('Compiled-Additional'!$D5=0,"",IF(ISBLANK('Compiled-Additional'!F5),"",'Compiled-Additional'!F5))</f>
        <v/>
      </c>
      <c r="G77" s="7" t="str">
        <f>IF('Compiled-Additional'!$D5=0,"",IF(ISBLANK('Compiled-Additional'!G5),"",'Compiled-Additional'!G5))</f>
        <v/>
      </c>
      <c r="H77" s="7" t="str">
        <f>IF('Compiled-Additional'!$D5=0,"",IF(ISBLANK('Compiled-Additional'!H5),"",'Compiled-Additional'!H5))</f>
        <v/>
      </c>
      <c r="I77" s="7" t="str">
        <f>IF('Compiled-Additional'!$D5=0,"",IF(ISBLANK('Compiled-Additional'!I5),"",'Compiled-Additional'!I5))</f>
        <v/>
      </c>
      <c r="J77" s="7" t="str">
        <f>IF('Compiled-Additional'!$D5=0,"",IF(ISBLANK('Compiled-Additional'!J5),"",'Compiled-Additional'!J5))</f>
        <v/>
      </c>
      <c r="K77" s="7" t="str">
        <f>IF('Compiled-Additional'!$D5=0,"",IF(ISBLANK('Compiled-Additional'!K5),"",'Compiled-Additional'!K5))</f>
        <v/>
      </c>
      <c r="L77" s="7" t="str">
        <f>IF('Compiled-Additional'!$D5=0,"",IF(ISBLANK('Compiled-Additional'!L5),"",'Compiled-Additional'!L5))</f>
        <v/>
      </c>
      <c r="M77" s="15" t="str">
        <f>IF('Compiled-Additional'!$D5=0,"",IF(ISBLANK('Compiled-Additional'!M5),"",'Compiled-Additional'!M5))</f>
        <v/>
      </c>
    </row>
    <row r="78" spans="1:13" x14ac:dyDescent="0.25">
      <c r="A78" s="7" t="str">
        <f>IF('Compiled-Additional'!$D6=0,"",IF(ISBLANK('Compiled-Additional'!A6),"",'Compiled-Additional'!A6))</f>
        <v/>
      </c>
      <c r="B78" s="7" t="str">
        <f>IF('Compiled-Additional'!$D6=0,"",IF(ISBLANK('Compiled-Additional'!B6),"",'Compiled-Additional'!B6))</f>
        <v/>
      </c>
      <c r="C78" s="7" t="str">
        <f>IF('Compiled-Additional'!$D6=0,"",IF(ISBLANK('Compiled-Additional'!C6),"",'Compiled-Additional'!C6))</f>
        <v/>
      </c>
      <c r="D78" s="7" t="str">
        <f>IF('Compiled-Additional'!$D6=0,"",IF(ISBLANK('Compiled-Additional'!D6),"",'Compiled-Additional'!D6))</f>
        <v/>
      </c>
      <c r="E78" s="7" t="str">
        <f>IF('Compiled-Additional'!$D6=0,"",IF(ISBLANK('Compiled-Additional'!E6),"",'Compiled-Additional'!E6))</f>
        <v/>
      </c>
      <c r="F78" s="7" t="str">
        <f>IF('Compiled-Additional'!$D6=0,"",IF(ISBLANK('Compiled-Additional'!F6),"",'Compiled-Additional'!F6))</f>
        <v/>
      </c>
      <c r="G78" s="7" t="str">
        <f>IF('Compiled-Additional'!$D6=0,"",IF(ISBLANK('Compiled-Additional'!G6),"",'Compiled-Additional'!G6))</f>
        <v/>
      </c>
      <c r="H78" s="7" t="str">
        <f>IF('Compiled-Additional'!$D6=0,"",IF(ISBLANK('Compiled-Additional'!H6),"",'Compiled-Additional'!H6))</f>
        <v/>
      </c>
      <c r="I78" s="7" t="str">
        <f>IF('Compiled-Additional'!$D6=0,"",IF(ISBLANK('Compiled-Additional'!I6),"",'Compiled-Additional'!I6))</f>
        <v/>
      </c>
      <c r="J78" s="7" t="str">
        <f>IF('Compiled-Additional'!$D6=0,"",IF(ISBLANK('Compiled-Additional'!J6),"",'Compiled-Additional'!J6))</f>
        <v/>
      </c>
      <c r="K78" s="7" t="str">
        <f>IF('Compiled-Additional'!$D6=0,"",IF(ISBLANK('Compiled-Additional'!K6),"",'Compiled-Additional'!K6))</f>
        <v/>
      </c>
      <c r="L78" s="7" t="str">
        <f>IF('Compiled-Additional'!$D6=0,"",IF(ISBLANK('Compiled-Additional'!L6),"",'Compiled-Additional'!L6))</f>
        <v/>
      </c>
      <c r="M78" s="15" t="str">
        <f>IF('Compiled-Additional'!$D6=0,"",IF(ISBLANK('Compiled-Additional'!M6),"",'Compiled-Additional'!M6))</f>
        <v/>
      </c>
    </row>
    <row r="79" spans="1:13" x14ac:dyDescent="0.25">
      <c r="A79" s="7" t="str">
        <f>IF('Compiled-Additional'!$D7=0,"",IF(ISBLANK('Compiled-Additional'!A7),"",'Compiled-Additional'!A7))</f>
        <v/>
      </c>
      <c r="B79" s="7" t="str">
        <f>IF('Compiled-Additional'!$D7=0,"",IF(ISBLANK('Compiled-Additional'!B7),"",'Compiled-Additional'!B7))</f>
        <v/>
      </c>
      <c r="C79" s="7" t="str">
        <f>IF('Compiled-Additional'!$D7=0,"",IF(ISBLANK('Compiled-Additional'!C7),"",'Compiled-Additional'!C7))</f>
        <v/>
      </c>
      <c r="D79" s="7" t="str">
        <f>IF('Compiled-Additional'!$D7=0,"",IF(ISBLANK('Compiled-Additional'!D7),"",'Compiled-Additional'!D7))</f>
        <v/>
      </c>
      <c r="E79" s="7" t="str">
        <f>IF('Compiled-Additional'!$D7=0,"",IF(ISBLANK('Compiled-Additional'!E7),"",'Compiled-Additional'!E7))</f>
        <v/>
      </c>
      <c r="F79" s="7" t="str">
        <f>IF('Compiled-Additional'!$D7=0,"",IF(ISBLANK('Compiled-Additional'!F7),"",'Compiled-Additional'!F7))</f>
        <v/>
      </c>
      <c r="G79" s="7" t="str">
        <f>IF('Compiled-Additional'!$D7=0,"",IF(ISBLANK('Compiled-Additional'!G7),"",'Compiled-Additional'!G7))</f>
        <v/>
      </c>
      <c r="H79" s="7" t="str">
        <f>IF('Compiled-Additional'!$D7=0,"",IF(ISBLANK('Compiled-Additional'!H7),"",'Compiled-Additional'!H7))</f>
        <v/>
      </c>
      <c r="I79" s="7" t="str">
        <f>IF('Compiled-Additional'!$D7=0,"",IF(ISBLANK('Compiled-Additional'!I7),"",'Compiled-Additional'!I7))</f>
        <v/>
      </c>
      <c r="J79" s="7" t="str">
        <f>IF('Compiled-Additional'!$D7=0,"",IF(ISBLANK('Compiled-Additional'!J7),"",'Compiled-Additional'!J7))</f>
        <v/>
      </c>
      <c r="K79" s="7" t="str">
        <f>IF('Compiled-Additional'!$D7=0,"",IF(ISBLANK('Compiled-Additional'!K7),"",'Compiled-Additional'!K7))</f>
        <v/>
      </c>
      <c r="L79" s="7" t="str">
        <f>IF('Compiled-Additional'!$D7=0,"",IF(ISBLANK('Compiled-Additional'!L7),"",'Compiled-Additional'!L7))</f>
        <v/>
      </c>
      <c r="M79" s="15" t="str">
        <f>IF('Compiled-Additional'!$D7=0,"",IF(ISBLANK('Compiled-Additional'!M7),"",'Compiled-Additional'!M7))</f>
        <v/>
      </c>
    </row>
    <row r="80" spans="1:13" x14ac:dyDescent="0.25">
      <c r="A80" s="7" t="str">
        <f>IF('Compiled-Additional'!$D8=0,"",IF(ISBLANK('Compiled-Additional'!A8),"",'Compiled-Additional'!A8))</f>
        <v/>
      </c>
      <c r="B80" s="7" t="str">
        <f>IF('Compiled-Additional'!$D8=0,"",IF(ISBLANK('Compiled-Additional'!B8),"",'Compiled-Additional'!B8))</f>
        <v/>
      </c>
      <c r="C80" s="7" t="str">
        <f>IF('Compiled-Additional'!$D8=0,"",IF(ISBLANK('Compiled-Additional'!C8),"",'Compiled-Additional'!C8))</f>
        <v/>
      </c>
      <c r="D80" s="7" t="str">
        <f>IF('Compiled-Additional'!$D8=0,"",IF(ISBLANK('Compiled-Additional'!D8),"",'Compiled-Additional'!D8))</f>
        <v/>
      </c>
      <c r="E80" s="7" t="str">
        <f>IF('Compiled-Additional'!$D8=0,"",IF(ISBLANK('Compiled-Additional'!E8),"",'Compiled-Additional'!E8))</f>
        <v/>
      </c>
      <c r="F80" s="7" t="str">
        <f>IF('Compiled-Additional'!$D8=0,"",IF(ISBLANK('Compiled-Additional'!F8),"",'Compiled-Additional'!F8))</f>
        <v/>
      </c>
      <c r="G80" s="7" t="str">
        <f>IF('Compiled-Additional'!$D8=0,"",IF(ISBLANK('Compiled-Additional'!G8),"",'Compiled-Additional'!G8))</f>
        <v/>
      </c>
      <c r="H80" s="7" t="str">
        <f>IF('Compiled-Additional'!$D8=0,"",IF(ISBLANK('Compiled-Additional'!H8),"",'Compiled-Additional'!H8))</f>
        <v/>
      </c>
      <c r="I80" s="7" t="str">
        <f>IF('Compiled-Additional'!$D8=0,"",IF(ISBLANK('Compiled-Additional'!I8),"",'Compiled-Additional'!I8))</f>
        <v/>
      </c>
      <c r="J80" s="7" t="str">
        <f>IF('Compiled-Additional'!$D8=0,"",IF(ISBLANK('Compiled-Additional'!J8),"",'Compiled-Additional'!J8))</f>
        <v/>
      </c>
      <c r="K80" s="7" t="str">
        <f>IF('Compiled-Additional'!$D8=0,"",IF(ISBLANK('Compiled-Additional'!K8),"",'Compiled-Additional'!K8))</f>
        <v/>
      </c>
      <c r="L80" s="7" t="str">
        <f>IF('Compiled-Additional'!$D8=0,"",IF(ISBLANK('Compiled-Additional'!L8),"",'Compiled-Additional'!L8))</f>
        <v/>
      </c>
      <c r="M80" s="15" t="str">
        <f>IF('Compiled-Additional'!$D8=0,"",IF(ISBLANK('Compiled-Additional'!M8),"",'Compiled-Additional'!M8))</f>
        <v/>
      </c>
    </row>
    <row r="81" spans="1:13" x14ac:dyDescent="0.25">
      <c r="A81" s="7" t="str">
        <f>IF('Compiled-Additional'!$D9=0,"",IF(ISBLANK('Compiled-Additional'!A9),"",'Compiled-Additional'!A9))</f>
        <v/>
      </c>
      <c r="B81" s="7" t="str">
        <f>IF('Compiled-Additional'!$D9=0,"",IF(ISBLANK('Compiled-Additional'!B9),"",'Compiled-Additional'!B9))</f>
        <v/>
      </c>
      <c r="C81" s="7" t="str">
        <f>IF('Compiled-Additional'!$D9=0,"",IF(ISBLANK('Compiled-Additional'!C9),"",'Compiled-Additional'!C9))</f>
        <v/>
      </c>
      <c r="D81" s="7" t="str">
        <f>IF('Compiled-Additional'!$D9=0,"",IF(ISBLANK('Compiled-Additional'!D9),"",'Compiled-Additional'!D9))</f>
        <v/>
      </c>
      <c r="E81" s="7" t="str">
        <f>IF('Compiled-Additional'!$D9=0,"",IF(ISBLANK('Compiled-Additional'!E9),"",'Compiled-Additional'!E9))</f>
        <v/>
      </c>
      <c r="F81" s="7" t="str">
        <f>IF('Compiled-Additional'!$D9=0,"",IF(ISBLANK('Compiled-Additional'!F9),"",'Compiled-Additional'!F9))</f>
        <v/>
      </c>
      <c r="G81" s="7" t="str">
        <f>IF('Compiled-Additional'!$D9=0,"",IF(ISBLANK('Compiled-Additional'!G9),"",'Compiled-Additional'!G9))</f>
        <v/>
      </c>
      <c r="H81" s="7" t="str">
        <f>IF('Compiled-Additional'!$D9=0,"",IF(ISBLANK('Compiled-Additional'!H9),"",'Compiled-Additional'!H9))</f>
        <v/>
      </c>
      <c r="I81" s="7" t="str">
        <f>IF('Compiled-Additional'!$D9=0,"",IF(ISBLANK('Compiled-Additional'!I9),"",'Compiled-Additional'!I9))</f>
        <v/>
      </c>
      <c r="J81" s="7" t="str">
        <f>IF('Compiled-Additional'!$D9=0,"",IF(ISBLANK('Compiled-Additional'!J9),"",'Compiled-Additional'!J9))</f>
        <v/>
      </c>
      <c r="K81" s="7" t="str">
        <f>IF('Compiled-Additional'!$D9=0,"",IF(ISBLANK('Compiled-Additional'!K9),"",'Compiled-Additional'!K9))</f>
        <v/>
      </c>
      <c r="L81" s="7" t="str">
        <f>IF('Compiled-Additional'!$D9=0,"",IF(ISBLANK('Compiled-Additional'!L9),"",'Compiled-Additional'!L9))</f>
        <v/>
      </c>
      <c r="M81" s="15" t="str">
        <f>IF('Compiled-Additional'!$D9=0,"",IF(ISBLANK('Compiled-Additional'!M9),"",'Compiled-Additional'!M9))</f>
        <v/>
      </c>
    </row>
    <row r="82" spans="1:13" x14ac:dyDescent="0.25">
      <c r="A82" s="7" t="str">
        <f>IF('Compiled-Additional'!$D10=0,"",IF(ISBLANK('Compiled-Additional'!A10),"",'Compiled-Additional'!A10))</f>
        <v/>
      </c>
      <c r="B82" s="7" t="str">
        <f>IF('Compiled-Additional'!$D10=0,"",IF(ISBLANK('Compiled-Additional'!B10),"",'Compiled-Additional'!B10))</f>
        <v/>
      </c>
      <c r="C82" s="7" t="str">
        <f>IF('Compiled-Additional'!$D10=0,"",IF(ISBLANK('Compiled-Additional'!C10),"",'Compiled-Additional'!C10))</f>
        <v/>
      </c>
      <c r="D82" s="7" t="str">
        <f>IF('Compiled-Additional'!$D10=0,"",IF(ISBLANK('Compiled-Additional'!D10),"",'Compiled-Additional'!D10))</f>
        <v/>
      </c>
      <c r="E82" s="7" t="str">
        <f>IF('Compiled-Additional'!$D10=0,"",IF(ISBLANK('Compiled-Additional'!E10),"",'Compiled-Additional'!E10))</f>
        <v/>
      </c>
      <c r="F82" s="7" t="str">
        <f>IF('Compiled-Additional'!$D10=0,"",IF(ISBLANK('Compiled-Additional'!F10),"",'Compiled-Additional'!F10))</f>
        <v/>
      </c>
      <c r="G82" s="7" t="str">
        <f>IF('Compiled-Additional'!$D10=0,"",IF(ISBLANK('Compiled-Additional'!G10),"",'Compiled-Additional'!G10))</f>
        <v/>
      </c>
      <c r="H82" s="7" t="str">
        <f>IF('Compiled-Additional'!$D10=0,"",IF(ISBLANK('Compiled-Additional'!H10),"",'Compiled-Additional'!H10))</f>
        <v/>
      </c>
      <c r="I82" s="7" t="str">
        <f>IF('Compiled-Additional'!$D10=0,"",IF(ISBLANK('Compiled-Additional'!I10),"",'Compiled-Additional'!I10))</f>
        <v/>
      </c>
      <c r="J82" s="7" t="str">
        <f>IF('Compiled-Additional'!$D10=0,"",IF(ISBLANK('Compiled-Additional'!J10),"",'Compiled-Additional'!J10))</f>
        <v/>
      </c>
      <c r="K82" s="7" t="str">
        <f>IF('Compiled-Additional'!$D10=0,"",IF(ISBLANK('Compiled-Additional'!K10),"",'Compiled-Additional'!K10))</f>
        <v/>
      </c>
      <c r="L82" s="7" t="str">
        <f>IF('Compiled-Additional'!$D10=0,"",IF(ISBLANK('Compiled-Additional'!L10),"",'Compiled-Additional'!L10))</f>
        <v/>
      </c>
      <c r="M82" s="15" t="str">
        <f>IF('Compiled-Additional'!$D10=0,"",IF(ISBLANK('Compiled-Additional'!M10),"",'Compiled-Additional'!M10))</f>
        <v/>
      </c>
    </row>
    <row r="83" spans="1:13" x14ac:dyDescent="0.25">
      <c r="A83" s="7" t="str">
        <f>IF('Compiled-Additional'!$D11=0,"",IF(ISBLANK('Compiled-Additional'!A11),"",'Compiled-Additional'!A11))</f>
        <v/>
      </c>
      <c r="B83" s="7" t="str">
        <f>IF('Compiled-Additional'!$D11=0,"",IF(ISBLANK('Compiled-Additional'!B11),"",'Compiled-Additional'!B11))</f>
        <v/>
      </c>
      <c r="C83" s="7" t="str">
        <f>IF('Compiled-Additional'!$D11=0,"",IF(ISBLANK('Compiled-Additional'!C11),"",'Compiled-Additional'!C11))</f>
        <v/>
      </c>
      <c r="D83" s="7" t="str">
        <f>IF('Compiled-Additional'!$D11=0,"",IF(ISBLANK('Compiled-Additional'!D11),"",'Compiled-Additional'!D11))</f>
        <v/>
      </c>
      <c r="E83" s="7" t="str">
        <f>IF('Compiled-Additional'!$D11=0,"",IF(ISBLANK('Compiled-Additional'!E11),"",'Compiled-Additional'!E11))</f>
        <v/>
      </c>
      <c r="F83" s="7" t="str">
        <f>IF('Compiled-Additional'!$D11=0,"",IF(ISBLANK('Compiled-Additional'!F11),"",'Compiled-Additional'!F11))</f>
        <v/>
      </c>
      <c r="G83" s="7" t="str">
        <f>IF('Compiled-Additional'!$D11=0,"",IF(ISBLANK('Compiled-Additional'!G11),"",'Compiled-Additional'!G11))</f>
        <v/>
      </c>
      <c r="H83" s="7" t="str">
        <f>IF('Compiled-Additional'!$D11=0,"",IF(ISBLANK('Compiled-Additional'!H11),"",'Compiled-Additional'!H11))</f>
        <v/>
      </c>
      <c r="I83" s="7" t="str">
        <f>IF('Compiled-Additional'!$D11=0,"",IF(ISBLANK('Compiled-Additional'!I11),"",'Compiled-Additional'!I11))</f>
        <v/>
      </c>
      <c r="J83" s="7" t="str">
        <f>IF('Compiled-Additional'!$D11=0,"",IF(ISBLANK('Compiled-Additional'!J11),"",'Compiled-Additional'!J11))</f>
        <v/>
      </c>
      <c r="K83" s="7" t="str">
        <f>IF('Compiled-Additional'!$D11=0,"",IF(ISBLANK('Compiled-Additional'!K11),"",'Compiled-Additional'!K11))</f>
        <v/>
      </c>
      <c r="L83" s="7" t="str">
        <f>IF('Compiled-Additional'!$D11=0,"",IF(ISBLANK('Compiled-Additional'!L11),"",'Compiled-Additional'!L11))</f>
        <v/>
      </c>
      <c r="M83" s="15" t="str">
        <f>IF('Compiled-Additional'!$D11=0,"",IF(ISBLANK('Compiled-Additional'!M11),"",'Compiled-Additional'!M11))</f>
        <v/>
      </c>
    </row>
    <row r="84" spans="1:13" x14ac:dyDescent="0.25">
      <c r="A84" s="7" t="str">
        <f>IF('Compiled-Additional'!$D12=0,"",IF(ISBLANK('Compiled-Additional'!A12),"",'Compiled-Additional'!A12))</f>
        <v/>
      </c>
      <c r="B84" s="7" t="str">
        <f>IF('Compiled-Additional'!$D12=0,"",IF(ISBLANK('Compiled-Additional'!B12),"",'Compiled-Additional'!B12))</f>
        <v/>
      </c>
      <c r="C84" s="7" t="str">
        <f>IF('Compiled-Additional'!$D12=0,"",IF(ISBLANK('Compiled-Additional'!C12),"",'Compiled-Additional'!C12))</f>
        <v/>
      </c>
      <c r="D84" s="7" t="str">
        <f>IF('Compiled-Additional'!$D12=0,"",IF(ISBLANK('Compiled-Additional'!D12),"",'Compiled-Additional'!D12))</f>
        <v/>
      </c>
      <c r="E84" s="7" t="str">
        <f>IF('Compiled-Additional'!$D12=0,"",IF(ISBLANK('Compiled-Additional'!E12),"",'Compiled-Additional'!E12))</f>
        <v/>
      </c>
      <c r="F84" s="7" t="str">
        <f>IF('Compiled-Additional'!$D12=0,"",IF(ISBLANK('Compiled-Additional'!F12),"",'Compiled-Additional'!F12))</f>
        <v/>
      </c>
      <c r="G84" s="7" t="str">
        <f>IF('Compiled-Additional'!$D12=0,"",IF(ISBLANK('Compiled-Additional'!G12),"",'Compiled-Additional'!G12))</f>
        <v/>
      </c>
      <c r="H84" s="7" t="str">
        <f>IF('Compiled-Additional'!$D12=0,"",IF(ISBLANK('Compiled-Additional'!H12),"",'Compiled-Additional'!H12))</f>
        <v/>
      </c>
      <c r="I84" s="7" t="str">
        <f>IF('Compiled-Additional'!$D12=0,"",IF(ISBLANK('Compiled-Additional'!I12),"",'Compiled-Additional'!I12))</f>
        <v/>
      </c>
      <c r="J84" s="7" t="str">
        <f>IF('Compiled-Additional'!$D12=0,"",IF(ISBLANK('Compiled-Additional'!J12),"",'Compiled-Additional'!J12))</f>
        <v/>
      </c>
      <c r="K84" s="7" t="str">
        <f>IF('Compiled-Additional'!$D12=0,"",IF(ISBLANK('Compiled-Additional'!K12),"",'Compiled-Additional'!K12))</f>
        <v/>
      </c>
      <c r="L84" s="7" t="str">
        <f>IF('Compiled-Additional'!$D12=0,"",IF(ISBLANK('Compiled-Additional'!L12),"",'Compiled-Additional'!L12))</f>
        <v/>
      </c>
      <c r="M84" s="15" t="str">
        <f>IF('Compiled-Additional'!$D12=0,"",IF(ISBLANK('Compiled-Additional'!M12),"",'Compiled-Additional'!M12))</f>
        <v/>
      </c>
    </row>
    <row r="85" spans="1:13" x14ac:dyDescent="0.25">
      <c r="A85" s="7" t="str">
        <f>IF('Compiled-Additional'!$D13=0,"",IF(ISBLANK('Compiled-Additional'!A13),"",'Compiled-Additional'!A13))</f>
        <v/>
      </c>
      <c r="B85" s="7" t="str">
        <f>IF('Compiled-Additional'!$D13=0,"",IF(ISBLANK('Compiled-Additional'!B13),"",'Compiled-Additional'!B13))</f>
        <v/>
      </c>
      <c r="C85" s="7" t="str">
        <f>IF('Compiled-Additional'!$D13=0,"",IF(ISBLANK('Compiled-Additional'!C13),"",'Compiled-Additional'!C13))</f>
        <v/>
      </c>
      <c r="D85" s="7" t="str">
        <f>IF('Compiled-Additional'!$D13=0,"",IF(ISBLANK('Compiled-Additional'!D13),"",'Compiled-Additional'!D13))</f>
        <v/>
      </c>
      <c r="E85" s="7" t="str">
        <f>IF('Compiled-Additional'!$D13=0,"",IF(ISBLANK('Compiled-Additional'!E13),"",'Compiled-Additional'!E13))</f>
        <v/>
      </c>
      <c r="F85" s="7" t="str">
        <f>IF('Compiled-Additional'!$D13=0,"",IF(ISBLANK('Compiled-Additional'!F13),"",'Compiled-Additional'!F13))</f>
        <v/>
      </c>
      <c r="G85" s="7" t="str">
        <f>IF('Compiled-Additional'!$D13=0,"",IF(ISBLANK('Compiled-Additional'!G13),"",'Compiled-Additional'!G13))</f>
        <v/>
      </c>
      <c r="H85" s="7" t="str">
        <f>IF('Compiled-Additional'!$D13=0,"",IF(ISBLANK('Compiled-Additional'!H13),"",'Compiled-Additional'!H13))</f>
        <v/>
      </c>
      <c r="I85" s="7" t="str">
        <f>IF('Compiled-Additional'!$D13=0,"",IF(ISBLANK('Compiled-Additional'!I13),"",'Compiled-Additional'!I13))</f>
        <v/>
      </c>
      <c r="J85" s="7" t="str">
        <f>IF('Compiled-Additional'!$D13=0,"",IF(ISBLANK('Compiled-Additional'!J13),"",'Compiled-Additional'!J13))</f>
        <v/>
      </c>
      <c r="K85" s="7" t="str">
        <f>IF('Compiled-Additional'!$D13=0,"",IF(ISBLANK('Compiled-Additional'!K13),"",'Compiled-Additional'!K13))</f>
        <v/>
      </c>
      <c r="L85" s="7" t="str">
        <f>IF('Compiled-Additional'!$D13=0,"",IF(ISBLANK('Compiled-Additional'!L13),"",'Compiled-Additional'!L13))</f>
        <v/>
      </c>
      <c r="M85" s="15" t="str">
        <f>IF('Compiled-Additional'!$D13=0,"",IF(ISBLANK('Compiled-Additional'!M13),"",'Compiled-Additional'!M13))</f>
        <v/>
      </c>
    </row>
    <row r="86" spans="1:13" x14ac:dyDescent="0.25">
      <c r="A86" s="7" t="str">
        <f>IF('Compiled-Additional'!$D14=0,"",IF(ISBLANK('Compiled-Additional'!A14),"",'Compiled-Additional'!A14))</f>
        <v/>
      </c>
      <c r="B86" s="7" t="str">
        <f>IF('Compiled-Additional'!$D14=0,"",IF(ISBLANK('Compiled-Additional'!B14),"",'Compiled-Additional'!B14))</f>
        <v/>
      </c>
      <c r="C86" s="7" t="str">
        <f>IF('Compiled-Additional'!$D14=0,"",IF(ISBLANK('Compiled-Additional'!C14),"",'Compiled-Additional'!C14))</f>
        <v/>
      </c>
      <c r="D86" s="7" t="str">
        <f>IF('Compiled-Additional'!$D14=0,"",IF(ISBLANK('Compiled-Additional'!D14),"",'Compiled-Additional'!D14))</f>
        <v/>
      </c>
      <c r="E86" s="7" t="str">
        <f>IF('Compiled-Additional'!$D14=0,"",IF(ISBLANK('Compiled-Additional'!E14),"",'Compiled-Additional'!E14))</f>
        <v/>
      </c>
      <c r="F86" s="7" t="str">
        <f>IF('Compiled-Additional'!$D14=0,"",IF(ISBLANK('Compiled-Additional'!F14),"",'Compiled-Additional'!F14))</f>
        <v/>
      </c>
      <c r="G86" s="7" t="str">
        <f>IF('Compiled-Additional'!$D14=0,"",IF(ISBLANK('Compiled-Additional'!G14),"",'Compiled-Additional'!G14))</f>
        <v/>
      </c>
      <c r="H86" s="7" t="str">
        <f>IF('Compiled-Additional'!$D14=0,"",IF(ISBLANK('Compiled-Additional'!H14),"",'Compiled-Additional'!H14))</f>
        <v/>
      </c>
      <c r="I86" s="7" t="str">
        <f>IF('Compiled-Additional'!$D14=0,"",IF(ISBLANK('Compiled-Additional'!I14),"",'Compiled-Additional'!I14))</f>
        <v/>
      </c>
      <c r="J86" s="7" t="str">
        <f>IF('Compiled-Additional'!$D14=0,"",IF(ISBLANK('Compiled-Additional'!J14),"",'Compiled-Additional'!J14))</f>
        <v/>
      </c>
      <c r="K86" s="7" t="str">
        <f>IF('Compiled-Additional'!$D14=0,"",IF(ISBLANK('Compiled-Additional'!K14),"",'Compiled-Additional'!K14))</f>
        <v/>
      </c>
      <c r="L86" s="7" t="str">
        <f>IF('Compiled-Additional'!$D14=0,"",IF(ISBLANK('Compiled-Additional'!L14),"",'Compiled-Additional'!L14))</f>
        <v/>
      </c>
      <c r="M86" s="15" t="str">
        <f>IF('Compiled-Additional'!$D14=0,"",IF(ISBLANK('Compiled-Additional'!M14),"",'Compiled-Additional'!M14))</f>
        <v/>
      </c>
    </row>
    <row r="87" spans="1:13" x14ac:dyDescent="0.25">
      <c r="A87" s="7" t="str">
        <f>IF('Compiled-Additional'!$D15=0,"",IF(ISBLANK('Compiled-Additional'!A15),"",'Compiled-Additional'!A15))</f>
        <v/>
      </c>
      <c r="B87" s="7" t="str">
        <f>IF('Compiled-Additional'!$D15=0,"",IF(ISBLANK('Compiled-Additional'!B15),"",'Compiled-Additional'!B15))</f>
        <v/>
      </c>
      <c r="C87" s="7" t="str">
        <f>IF('Compiled-Additional'!$D15=0,"",IF(ISBLANK('Compiled-Additional'!C15),"",'Compiled-Additional'!C15))</f>
        <v/>
      </c>
      <c r="D87" s="7" t="str">
        <f>IF('Compiled-Additional'!$D15=0,"",IF(ISBLANK('Compiled-Additional'!D15),"",'Compiled-Additional'!D15))</f>
        <v/>
      </c>
      <c r="E87" s="7" t="str">
        <f>IF('Compiled-Additional'!$D15=0,"",IF(ISBLANK('Compiled-Additional'!E15),"",'Compiled-Additional'!E15))</f>
        <v/>
      </c>
      <c r="F87" s="7" t="str">
        <f>IF('Compiled-Additional'!$D15=0,"",IF(ISBLANK('Compiled-Additional'!F15),"",'Compiled-Additional'!F15))</f>
        <v/>
      </c>
      <c r="G87" s="7" t="str">
        <f>IF('Compiled-Additional'!$D15=0,"",IF(ISBLANK('Compiled-Additional'!G15),"",'Compiled-Additional'!G15))</f>
        <v/>
      </c>
      <c r="H87" s="7" t="str">
        <f>IF('Compiled-Additional'!$D15=0,"",IF(ISBLANK('Compiled-Additional'!H15),"",'Compiled-Additional'!H15))</f>
        <v/>
      </c>
      <c r="I87" s="7" t="str">
        <f>IF('Compiled-Additional'!$D15=0,"",IF(ISBLANK('Compiled-Additional'!I15),"",'Compiled-Additional'!I15))</f>
        <v/>
      </c>
      <c r="J87" s="7" t="str">
        <f>IF('Compiled-Additional'!$D15=0,"",IF(ISBLANK('Compiled-Additional'!J15),"",'Compiled-Additional'!J15))</f>
        <v/>
      </c>
      <c r="K87" s="7" t="str">
        <f>IF('Compiled-Additional'!$D15=0,"",IF(ISBLANK('Compiled-Additional'!K15),"",'Compiled-Additional'!K15))</f>
        <v/>
      </c>
      <c r="L87" s="7" t="str">
        <f>IF('Compiled-Additional'!$D15=0,"",IF(ISBLANK('Compiled-Additional'!L15),"",'Compiled-Additional'!L15))</f>
        <v/>
      </c>
      <c r="M87" s="15" t="str">
        <f>IF('Compiled-Additional'!$D15=0,"",IF(ISBLANK('Compiled-Additional'!M15),"",'Compiled-Additional'!M15))</f>
        <v/>
      </c>
    </row>
    <row r="88" spans="1:13" x14ac:dyDescent="0.25">
      <c r="A88" s="7" t="str">
        <f>IF('Compiled-Additional'!$D16=0,"",IF(ISBLANK('Compiled-Additional'!A16),"",'Compiled-Additional'!A16))</f>
        <v/>
      </c>
      <c r="B88" s="7" t="str">
        <f>IF('Compiled-Additional'!$D16=0,"",IF(ISBLANK('Compiled-Additional'!B16),"",'Compiled-Additional'!B16))</f>
        <v/>
      </c>
      <c r="C88" s="7" t="str">
        <f>IF('Compiled-Additional'!$D16=0,"",IF(ISBLANK('Compiled-Additional'!C16),"",'Compiled-Additional'!C16))</f>
        <v/>
      </c>
      <c r="D88" s="7" t="str">
        <f>IF('Compiled-Additional'!$D16=0,"",IF(ISBLANK('Compiled-Additional'!D16),"",'Compiled-Additional'!D16))</f>
        <v/>
      </c>
      <c r="E88" s="7" t="str">
        <f>IF('Compiled-Additional'!$D16=0,"",IF(ISBLANK('Compiled-Additional'!E16),"",'Compiled-Additional'!E16))</f>
        <v/>
      </c>
      <c r="F88" s="7" t="str">
        <f>IF('Compiled-Additional'!$D16=0,"",IF(ISBLANK('Compiled-Additional'!F16),"",'Compiled-Additional'!F16))</f>
        <v/>
      </c>
      <c r="G88" s="7" t="str">
        <f>IF('Compiled-Additional'!$D16=0,"",IF(ISBLANK('Compiled-Additional'!G16),"",'Compiled-Additional'!G16))</f>
        <v/>
      </c>
      <c r="H88" s="7" t="str">
        <f>IF('Compiled-Additional'!$D16=0,"",IF(ISBLANK('Compiled-Additional'!H16),"",'Compiled-Additional'!H16))</f>
        <v/>
      </c>
      <c r="I88" s="7" t="str">
        <f>IF('Compiled-Additional'!$D16=0,"",IF(ISBLANK('Compiled-Additional'!I16),"",'Compiled-Additional'!I16))</f>
        <v/>
      </c>
      <c r="J88" s="7" t="str">
        <f>IF('Compiled-Additional'!$D16=0,"",IF(ISBLANK('Compiled-Additional'!J16),"",'Compiled-Additional'!J16))</f>
        <v/>
      </c>
      <c r="K88" s="7" t="str">
        <f>IF('Compiled-Additional'!$D16=0,"",IF(ISBLANK('Compiled-Additional'!K16),"",'Compiled-Additional'!K16))</f>
        <v/>
      </c>
      <c r="L88" s="7" t="str">
        <f>IF('Compiled-Additional'!$D16=0,"",IF(ISBLANK('Compiled-Additional'!L16),"",'Compiled-Additional'!L16))</f>
        <v/>
      </c>
      <c r="M88" s="15" t="str">
        <f>IF('Compiled-Additional'!$D16=0,"",IF(ISBLANK('Compiled-Additional'!M16),"",'Compiled-Additional'!M16))</f>
        <v/>
      </c>
    </row>
    <row r="89" spans="1:13" x14ac:dyDescent="0.25">
      <c r="A89" s="7" t="str">
        <f>IF('Compiled-Additional'!$D17=0,"",IF(ISBLANK('Compiled-Additional'!A17),"",'Compiled-Additional'!A17))</f>
        <v/>
      </c>
      <c r="B89" s="7" t="str">
        <f>IF('Compiled-Additional'!$D17=0,"",IF(ISBLANK('Compiled-Additional'!B17),"",'Compiled-Additional'!B17))</f>
        <v/>
      </c>
      <c r="C89" s="7" t="str">
        <f>IF('Compiled-Additional'!$D17=0,"",IF(ISBLANK('Compiled-Additional'!C17),"",'Compiled-Additional'!C17))</f>
        <v/>
      </c>
      <c r="D89" s="7" t="str">
        <f>IF('Compiled-Additional'!$D17=0,"",IF(ISBLANK('Compiled-Additional'!D17),"",'Compiled-Additional'!D17))</f>
        <v/>
      </c>
      <c r="E89" s="7" t="str">
        <f>IF('Compiled-Additional'!$D17=0,"",IF(ISBLANK('Compiled-Additional'!E17),"",'Compiled-Additional'!E17))</f>
        <v/>
      </c>
      <c r="F89" s="7" t="str">
        <f>IF('Compiled-Additional'!$D17=0,"",IF(ISBLANK('Compiled-Additional'!F17),"",'Compiled-Additional'!F17))</f>
        <v/>
      </c>
      <c r="G89" s="7" t="str">
        <f>IF('Compiled-Additional'!$D17=0,"",IF(ISBLANK('Compiled-Additional'!G17),"",'Compiled-Additional'!G17))</f>
        <v/>
      </c>
      <c r="H89" s="7" t="str">
        <f>IF('Compiled-Additional'!$D17=0,"",IF(ISBLANK('Compiled-Additional'!H17),"",'Compiled-Additional'!H17))</f>
        <v/>
      </c>
      <c r="I89" s="7" t="str">
        <f>IF('Compiled-Additional'!$D17=0,"",IF(ISBLANK('Compiled-Additional'!I17),"",'Compiled-Additional'!I17))</f>
        <v/>
      </c>
      <c r="J89" s="7" t="str">
        <f>IF('Compiled-Additional'!$D17=0,"",IF(ISBLANK('Compiled-Additional'!J17),"",'Compiled-Additional'!J17))</f>
        <v/>
      </c>
      <c r="K89" s="7" t="str">
        <f>IF('Compiled-Additional'!$D17=0,"",IF(ISBLANK('Compiled-Additional'!K17),"",'Compiled-Additional'!K17))</f>
        <v/>
      </c>
      <c r="L89" s="7" t="str">
        <f>IF('Compiled-Additional'!$D17=0,"",IF(ISBLANK('Compiled-Additional'!L17),"",'Compiled-Additional'!L17))</f>
        <v/>
      </c>
      <c r="M89" s="15" t="str">
        <f>IF('Compiled-Additional'!$D17=0,"",IF(ISBLANK('Compiled-Additional'!M17),"",'Compiled-Additional'!M17))</f>
        <v/>
      </c>
    </row>
    <row r="90" spans="1:13" x14ac:dyDescent="0.25">
      <c r="A90" s="7" t="str">
        <f>IF('Compiled-Additional'!$D18=0,"",IF(ISBLANK('Compiled-Additional'!A18),"",'Compiled-Additional'!A18))</f>
        <v/>
      </c>
      <c r="B90" s="7" t="str">
        <f>IF('Compiled-Additional'!$D18=0,"",IF(ISBLANK('Compiled-Additional'!B18),"",'Compiled-Additional'!B18))</f>
        <v/>
      </c>
      <c r="C90" s="7" t="str">
        <f>IF('Compiled-Additional'!$D18=0,"",IF(ISBLANK('Compiled-Additional'!C18),"",'Compiled-Additional'!C18))</f>
        <v/>
      </c>
      <c r="D90" s="7" t="str">
        <f>IF('Compiled-Additional'!$D18=0,"",IF(ISBLANK('Compiled-Additional'!D18),"",'Compiled-Additional'!D18))</f>
        <v/>
      </c>
      <c r="E90" s="7" t="str">
        <f>IF('Compiled-Additional'!$D18=0,"",IF(ISBLANK('Compiled-Additional'!E18),"",'Compiled-Additional'!E18))</f>
        <v/>
      </c>
      <c r="F90" s="7" t="str">
        <f>IF('Compiled-Additional'!$D18=0,"",IF(ISBLANK('Compiled-Additional'!F18),"",'Compiled-Additional'!F18))</f>
        <v/>
      </c>
      <c r="G90" s="7" t="str">
        <f>IF('Compiled-Additional'!$D18=0,"",IF(ISBLANK('Compiled-Additional'!G18),"",'Compiled-Additional'!G18))</f>
        <v/>
      </c>
      <c r="H90" s="7" t="str">
        <f>IF('Compiled-Additional'!$D18=0,"",IF(ISBLANK('Compiled-Additional'!H18),"",'Compiled-Additional'!H18))</f>
        <v/>
      </c>
      <c r="I90" s="7" t="str">
        <f>IF('Compiled-Additional'!$D18=0,"",IF(ISBLANK('Compiled-Additional'!I18),"",'Compiled-Additional'!I18))</f>
        <v/>
      </c>
      <c r="J90" s="7" t="str">
        <f>IF('Compiled-Additional'!$D18=0,"",IF(ISBLANK('Compiled-Additional'!J18),"",'Compiled-Additional'!J18))</f>
        <v/>
      </c>
      <c r="K90" s="7" t="str">
        <f>IF('Compiled-Additional'!$D18=0,"",IF(ISBLANK('Compiled-Additional'!K18),"",'Compiled-Additional'!K18))</f>
        <v/>
      </c>
      <c r="L90" s="7" t="str">
        <f>IF('Compiled-Additional'!$D18=0,"",IF(ISBLANK('Compiled-Additional'!L18),"",'Compiled-Additional'!L18))</f>
        <v/>
      </c>
      <c r="M90" s="15" t="str">
        <f>IF('Compiled-Additional'!$D18=0,"",IF(ISBLANK('Compiled-Additional'!M18),"",'Compiled-Additional'!M18))</f>
        <v/>
      </c>
    </row>
    <row r="91" spans="1:13" x14ac:dyDescent="0.25">
      <c r="A91" s="7" t="str">
        <f>IF('Compiled-Additional'!$D19=0,"",IF(ISBLANK('Compiled-Additional'!A19),"",'Compiled-Additional'!A19))</f>
        <v/>
      </c>
      <c r="B91" s="7" t="str">
        <f>IF('Compiled-Additional'!$D19=0,"",IF(ISBLANK('Compiled-Additional'!B19),"",'Compiled-Additional'!B19))</f>
        <v/>
      </c>
      <c r="C91" s="7" t="str">
        <f>IF('Compiled-Additional'!$D19=0,"",IF(ISBLANK('Compiled-Additional'!C19),"",'Compiled-Additional'!C19))</f>
        <v/>
      </c>
      <c r="D91" s="7" t="str">
        <f>IF('Compiled-Additional'!$D19=0,"",IF(ISBLANK('Compiled-Additional'!D19),"",'Compiled-Additional'!D19))</f>
        <v/>
      </c>
      <c r="E91" s="7" t="str">
        <f>IF('Compiled-Additional'!$D19=0,"",IF(ISBLANK('Compiled-Additional'!E19),"",'Compiled-Additional'!E19))</f>
        <v/>
      </c>
      <c r="F91" s="7" t="str">
        <f>IF('Compiled-Additional'!$D19=0,"",IF(ISBLANK('Compiled-Additional'!F19),"",'Compiled-Additional'!F19))</f>
        <v/>
      </c>
      <c r="G91" s="7" t="str">
        <f>IF('Compiled-Additional'!$D19=0,"",IF(ISBLANK('Compiled-Additional'!G19),"",'Compiled-Additional'!G19))</f>
        <v/>
      </c>
      <c r="H91" s="7" t="str">
        <f>IF('Compiled-Additional'!$D19=0,"",IF(ISBLANK('Compiled-Additional'!H19),"",'Compiled-Additional'!H19))</f>
        <v/>
      </c>
      <c r="I91" s="7" t="str">
        <f>IF('Compiled-Additional'!$D19=0,"",IF(ISBLANK('Compiled-Additional'!I19),"",'Compiled-Additional'!I19))</f>
        <v/>
      </c>
      <c r="J91" s="7" t="str">
        <f>IF('Compiled-Additional'!$D19=0,"",IF(ISBLANK('Compiled-Additional'!J19),"",'Compiled-Additional'!J19))</f>
        <v/>
      </c>
      <c r="K91" s="7" t="str">
        <f>IF('Compiled-Additional'!$D19=0,"",IF(ISBLANK('Compiled-Additional'!K19),"",'Compiled-Additional'!K19))</f>
        <v/>
      </c>
      <c r="L91" s="7" t="str">
        <f>IF('Compiled-Additional'!$D19=0,"",IF(ISBLANK('Compiled-Additional'!L19),"",'Compiled-Additional'!L19))</f>
        <v/>
      </c>
      <c r="M91" s="15" t="str">
        <f>IF('Compiled-Additional'!$D19=0,"",IF(ISBLANK('Compiled-Additional'!M19),"",'Compiled-Additional'!M19))</f>
        <v/>
      </c>
    </row>
    <row r="92" spans="1:13" x14ac:dyDescent="0.25">
      <c r="A92" s="7" t="str">
        <f>IF('Compiled-Additional'!$D20=0,"",IF(ISBLANK('Compiled-Additional'!A20),"",'Compiled-Additional'!A20))</f>
        <v/>
      </c>
      <c r="B92" s="7" t="str">
        <f>IF('Compiled-Additional'!$D20=0,"",IF(ISBLANK('Compiled-Additional'!B20),"",'Compiled-Additional'!B20))</f>
        <v/>
      </c>
      <c r="C92" s="7" t="str">
        <f>IF('Compiled-Additional'!$D20=0,"",IF(ISBLANK('Compiled-Additional'!C20),"",'Compiled-Additional'!C20))</f>
        <v/>
      </c>
      <c r="D92" s="7" t="str">
        <f>IF('Compiled-Additional'!$D20=0,"",IF(ISBLANK('Compiled-Additional'!D20),"",'Compiled-Additional'!D20))</f>
        <v/>
      </c>
      <c r="E92" s="7" t="str">
        <f>IF('Compiled-Additional'!$D20=0,"",IF(ISBLANK('Compiled-Additional'!E20),"",'Compiled-Additional'!E20))</f>
        <v/>
      </c>
      <c r="F92" s="7" t="str">
        <f>IF('Compiled-Additional'!$D20=0,"",IF(ISBLANK('Compiled-Additional'!F20),"",'Compiled-Additional'!F20))</f>
        <v/>
      </c>
      <c r="G92" s="7" t="str">
        <f>IF('Compiled-Additional'!$D20=0,"",IF(ISBLANK('Compiled-Additional'!G20),"",'Compiled-Additional'!G20))</f>
        <v/>
      </c>
      <c r="H92" s="7" t="str">
        <f>IF('Compiled-Additional'!$D20=0,"",IF(ISBLANK('Compiled-Additional'!H20),"",'Compiled-Additional'!H20))</f>
        <v/>
      </c>
      <c r="I92" s="7" t="str">
        <f>IF('Compiled-Additional'!$D20=0,"",IF(ISBLANK('Compiled-Additional'!I20),"",'Compiled-Additional'!I20))</f>
        <v/>
      </c>
      <c r="J92" s="7" t="str">
        <f>IF('Compiled-Additional'!$D20=0,"",IF(ISBLANK('Compiled-Additional'!J20),"",'Compiled-Additional'!J20))</f>
        <v/>
      </c>
      <c r="K92" s="7" t="str">
        <f>IF('Compiled-Additional'!$D20=0,"",IF(ISBLANK('Compiled-Additional'!K20),"",'Compiled-Additional'!K20))</f>
        <v/>
      </c>
      <c r="L92" s="7" t="str">
        <f>IF('Compiled-Additional'!$D20=0,"",IF(ISBLANK('Compiled-Additional'!L20),"",'Compiled-Additional'!L20))</f>
        <v/>
      </c>
      <c r="M92" s="15" t="str">
        <f>IF('Compiled-Additional'!$D20=0,"",IF(ISBLANK('Compiled-Additional'!M20),"",'Compiled-Additional'!M20))</f>
        <v/>
      </c>
    </row>
    <row r="93" spans="1:13" x14ac:dyDescent="0.25">
      <c r="A93" s="7" t="str">
        <f>IF('Compiled-Additional'!$D21=0,"",IF(ISBLANK('Compiled-Additional'!A21),"",'Compiled-Additional'!A21))</f>
        <v/>
      </c>
      <c r="B93" s="7" t="str">
        <f>IF('Compiled-Additional'!$D21=0,"",IF(ISBLANK('Compiled-Additional'!B21),"",'Compiled-Additional'!B21))</f>
        <v/>
      </c>
      <c r="C93" s="7" t="str">
        <f>IF('Compiled-Additional'!$D21=0,"",IF(ISBLANK('Compiled-Additional'!C21),"",'Compiled-Additional'!C21))</f>
        <v/>
      </c>
      <c r="D93" s="7" t="str">
        <f>IF('Compiled-Additional'!$D21=0,"",IF(ISBLANK('Compiled-Additional'!D21),"",'Compiled-Additional'!D21))</f>
        <v/>
      </c>
      <c r="E93" s="7" t="str">
        <f>IF('Compiled-Additional'!$D21=0,"",IF(ISBLANK('Compiled-Additional'!E21),"",'Compiled-Additional'!E21))</f>
        <v/>
      </c>
      <c r="F93" s="7" t="str">
        <f>IF('Compiled-Additional'!$D21=0,"",IF(ISBLANK('Compiled-Additional'!F21),"",'Compiled-Additional'!F21))</f>
        <v/>
      </c>
      <c r="G93" s="7" t="str">
        <f>IF('Compiled-Additional'!$D21=0,"",IF(ISBLANK('Compiled-Additional'!G21),"",'Compiled-Additional'!G21))</f>
        <v/>
      </c>
      <c r="H93" s="7" t="str">
        <f>IF('Compiled-Additional'!$D21=0,"",IF(ISBLANK('Compiled-Additional'!H21),"",'Compiled-Additional'!H21))</f>
        <v/>
      </c>
      <c r="I93" s="7" t="str">
        <f>IF('Compiled-Additional'!$D21=0,"",IF(ISBLANK('Compiled-Additional'!I21),"",'Compiled-Additional'!I21))</f>
        <v/>
      </c>
      <c r="J93" s="7" t="str">
        <f>IF('Compiled-Additional'!$D21=0,"",IF(ISBLANK('Compiled-Additional'!J21),"",'Compiled-Additional'!J21))</f>
        <v/>
      </c>
      <c r="K93" s="7" t="str">
        <f>IF('Compiled-Additional'!$D21=0,"",IF(ISBLANK('Compiled-Additional'!K21),"",'Compiled-Additional'!K21))</f>
        <v/>
      </c>
      <c r="L93" s="7" t="str">
        <f>IF('Compiled-Additional'!$D21=0,"",IF(ISBLANK('Compiled-Additional'!L21),"",'Compiled-Additional'!L21))</f>
        <v/>
      </c>
      <c r="M93" s="15" t="str">
        <f>IF('Compiled-Additional'!$D21=0,"",IF(ISBLANK('Compiled-Additional'!M21),"",'Compiled-Additional'!M21))</f>
        <v/>
      </c>
    </row>
    <row r="94" spans="1:13" x14ac:dyDescent="0.25">
      <c r="A94" s="7" t="str">
        <f>IF('Compiled-Additional'!$D22=0,"",IF(ISBLANK('Compiled-Additional'!A22),"",'Compiled-Additional'!A22))</f>
        <v/>
      </c>
      <c r="B94" s="7" t="str">
        <f>IF('Compiled-Additional'!$D22=0,"",IF(ISBLANK('Compiled-Additional'!B22),"",'Compiled-Additional'!B22))</f>
        <v/>
      </c>
      <c r="C94" s="7" t="str">
        <f>IF('Compiled-Additional'!$D22=0,"",IF(ISBLANK('Compiled-Additional'!C22),"",'Compiled-Additional'!C22))</f>
        <v/>
      </c>
      <c r="D94" s="7" t="str">
        <f>IF('Compiled-Additional'!$D22=0,"",IF(ISBLANK('Compiled-Additional'!D22),"",'Compiled-Additional'!D22))</f>
        <v/>
      </c>
      <c r="E94" s="7" t="str">
        <f>IF('Compiled-Additional'!$D22=0,"",IF(ISBLANK('Compiled-Additional'!E22),"",'Compiled-Additional'!E22))</f>
        <v/>
      </c>
      <c r="F94" s="7" t="str">
        <f>IF('Compiled-Additional'!$D22=0,"",IF(ISBLANK('Compiled-Additional'!F22),"",'Compiled-Additional'!F22))</f>
        <v/>
      </c>
      <c r="G94" s="7" t="str">
        <f>IF('Compiled-Additional'!$D22=0,"",IF(ISBLANK('Compiled-Additional'!G22),"",'Compiled-Additional'!G22))</f>
        <v/>
      </c>
      <c r="H94" s="7" t="str">
        <f>IF('Compiled-Additional'!$D22=0,"",IF(ISBLANK('Compiled-Additional'!H22),"",'Compiled-Additional'!H22))</f>
        <v/>
      </c>
      <c r="I94" s="7" t="str">
        <f>IF('Compiled-Additional'!$D22=0,"",IF(ISBLANK('Compiled-Additional'!I22),"",'Compiled-Additional'!I22))</f>
        <v/>
      </c>
      <c r="J94" s="7" t="str">
        <f>IF('Compiled-Additional'!$D22=0,"",IF(ISBLANK('Compiled-Additional'!J22),"",'Compiled-Additional'!J22))</f>
        <v/>
      </c>
      <c r="K94" s="7" t="str">
        <f>IF('Compiled-Additional'!$D22=0,"",IF(ISBLANK('Compiled-Additional'!K22),"",'Compiled-Additional'!K22))</f>
        <v/>
      </c>
      <c r="L94" s="7" t="str">
        <f>IF('Compiled-Additional'!$D22=0,"",IF(ISBLANK('Compiled-Additional'!L22),"",'Compiled-Additional'!L22))</f>
        <v/>
      </c>
      <c r="M94" s="15" t="str">
        <f>IF('Compiled-Additional'!$D22=0,"",IF(ISBLANK('Compiled-Additional'!M22),"",'Compiled-Additional'!M22))</f>
        <v/>
      </c>
    </row>
    <row r="95" spans="1:13" x14ac:dyDescent="0.25">
      <c r="A95" s="7" t="str">
        <f>IF('Compiled-Additional'!$D23=0,"",IF(ISBLANK('Compiled-Additional'!A23),"",'Compiled-Additional'!A23))</f>
        <v/>
      </c>
      <c r="B95" s="7" t="str">
        <f>IF('Compiled-Additional'!$D23=0,"",IF(ISBLANK('Compiled-Additional'!B23),"",'Compiled-Additional'!B23))</f>
        <v/>
      </c>
      <c r="C95" s="7" t="str">
        <f>IF('Compiled-Additional'!$D23=0,"",IF(ISBLANK('Compiled-Additional'!C23),"",'Compiled-Additional'!C23))</f>
        <v/>
      </c>
      <c r="D95" s="7" t="str">
        <f>IF('Compiled-Additional'!$D23=0,"",IF(ISBLANK('Compiled-Additional'!D23),"",'Compiled-Additional'!D23))</f>
        <v/>
      </c>
      <c r="E95" s="7" t="str">
        <f>IF('Compiled-Additional'!$D23=0,"",IF(ISBLANK('Compiled-Additional'!E23),"",'Compiled-Additional'!E23))</f>
        <v/>
      </c>
      <c r="F95" s="7" t="str">
        <f>IF('Compiled-Additional'!$D23=0,"",IF(ISBLANK('Compiled-Additional'!F23),"",'Compiled-Additional'!F23))</f>
        <v/>
      </c>
      <c r="G95" s="7" t="str">
        <f>IF('Compiled-Additional'!$D23=0,"",IF(ISBLANK('Compiled-Additional'!G23),"",'Compiled-Additional'!G23))</f>
        <v/>
      </c>
      <c r="H95" s="7" t="str">
        <f>IF('Compiled-Additional'!$D23=0,"",IF(ISBLANK('Compiled-Additional'!H23),"",'Compiled-Additional'!H23))</f>
        <v/>
      </c>
      <c r="I95" s="7" t="str">
        <f>IF('Compiled-Additional'!$D23=0,"",IF(ISBLANK('Compiled-Additional'!I23),"",'Compiled-Additional'!I23))</f>
        <v/>
      </c>
      <c r="J95" s="7" t="str">
        <f>IF('Compiled-Additional'!$D23=0,"",IF(ISBLANK('Compiled-Additional'!J23),"",'Compiled-Additional'!J23))</f>
        <v/>
      </c>
      <c r="K95" s="7" t="str">
        <f>IF('Compiled-Additional'!$D23=0,"",IF(ISBLANK('Compiled-Additional'!K23),"",'Compiled-Additional'!K23))</f>
        <v/>
      </c>
      <c r="L95" s="7" t="str">
        <f>IF('Compiled-Additional'!$D23=0,"",IF(ISBLANK('Compiled-Additional'!L23),"",'Compiled-Additional'!L23))</f>
        <v/>
      </c>
      <c r="M95" s="15" t="str">
        <f>IF('Compiled-Additional'!$D23=0,"",IF(ISBLANK('Compiled-Additional'!M23),"",'Compiled-Additional'!M23))</f>
        <v/>
      </c>
    </row>
    <row r="96" spans="1:13" x14ac:dyDescent="0.25">
      <c r="A96" s="7" t="str">
        <f>IF('Compiled-Additional'!$D24=0,"",IF(ISBLANK('Compiled-Additional'!A24),"",'Compiled-Additional'!A24))</f>
        <v/>
      </c>
      <c r="B96" s="7" t="str">
        <f>IF('Compiled-Additional'!$D24=0,"",IF(ISBLANK('Compiled-Additional'!B24),"",'Compiled-Additional'!B24))</f>
        <v/>
      </c>
      <c r="C96" s="7" t="str">
        <f>IF('Compiled-Additional'!$D24=0,"",IF(ISBLANK('Compiled-Additional'!C24),"",'Compiled-Additional'!C24))</f>
        <v/>
      </c>
      <c r="D96" s="7" t="str">
        <f>IF('Compiled-Additional'!$D24=0,"",IF(ISBLANK('Compiled-Additional'!D24),"",'Compiled-Additional'!D24))</f>
        <v/>
      </c>
      <c r="E96" s="7" t="str">
        <f>IF('Compiled-Additional'!$D24=0,"",IF(ISBLANK('Compiled-Additional'!E24),"",'Compiled-Additional'!E24))</f>
        <v/>
      </c>
      <c r="F96" s="7" t="str">
        <f>IF('Compiled-Additional'!$D24=0,"",IF(ISBLANK('Compiled-Additional'!F24),"",'Compiled-Additional'!F24))</f>
        <v/>
      </c>
      <c r="G96" s="7" t="str">
        <f>IF('Compiled-Additional'!$D24=0,"",IF(ISBLANK('Compiled-Additional'!G24),"",'Compiled-Additional'!G24))</f>
        <v/>
      </c>
      <c r="H96" s="7" t="str">
        <f>IF('Compiled-Additional'!$D24=0,"",IF(ISBLANK('Compiled-Additional'!H24),"",'Compiled-Additional'!H24))</f>
        <v/>
      </c>
      <c r="I96" s="7" t="str">
        <f>IF('Compiled-Additional'!$D24=0,"",IF(ISBLANK('Compiled-Additional'!I24),"",'Compiled-Additional'!I24))</f>
        <v/>
      </c>
      <c r="J96" s="7" t="str">
        <f>IF('Compiled-Additional'!$D24=0,"",IF(ISBLANK('Compiled-Additional'!J24),"",'Compiled-Additional'!J24))</f>
        <v/>
      </c>
      <c r="K96" s="7" t="str">
        <f>IF('Compiled-Additional'!$D24=0,"",IF(ISBLANK('Compiled-Additional'!K24),"",'Compiled-Additional'!K24))</f>
        <v/>
      </c>
      <c r="L96" s="7" t="str">
        <f>IF('Compiled-Additional'!$D24=0,"",IF(ISBLANK('Compiled-Additional'!L24),"",'Compiled-Additional'!L24))</f>
        <v/>
      </c>
      <c r="M96" s="15" t="str">
        <f>IF('Compiled-Additional'!$D24=0,"",IF(ISBLANK('Compiled-Additional'!M24),"",'Compiled-Additional'!M24))</f>
        <v/>
      </c>
    </row>
    <row r="97" spans="1:13" x14ac:dyDescent="0.25">
      <c r="A97" s="7" t="str">
        <f>IF('Compiled-Additional'!$D25=0,"",IF(ISBLANK('Compiled-Additional'!A25),"",'Compiled-Additional'!A25))</f>
        <v/>
      </c>
      <c r="B97" s="7" t="str">
        <f>IF('Compiled-Additional'!$D25=0,"",IF(ISBLANK('Compiled-Additional'!B25),"",'Compiled-Additional'!B25))</f>
        <v/>
      </c>
      <c r="C97" s="7" t="str">
        <f>IF('Compiled-Additional'!$D25=0,"",IF(ISBLANK('Compiled-Additional'!C25),"",'Compiled-Additional'!C25))</f>
        <v/>
      </c>
      <c r="D97" s="7" t="str">
        <f>IF('Compiled-Additional'!$D25=0,"",IF(ISBLANK('Compiled-Additional'!D25),"",'Compiled-Additional'!D25))</f>
        <v/>
      </c>
      <c r="E97" s="7" t="str">
        <f>IF('Compiled-Additional'!$D25=0,"",IF(ISBLANK('Compiled-Additional'!E25),"",'Compiled-Additional'!E25))</f>
        <v/>
      </c>
      <c r="F97" s="7" t="str">
        <f>IF('Compiled-Additional'!$D25=0,"",IF(ISBLANK('Compiled-Additional'!F25),"",'Compiled-Additional'!F25))</f>
        <v/>
      </c>
      <c r="G97" s="7" t="str">
        <f>IF('Compiled-Additional'!$D25=0,"",IF(ISBLANK('Compiled-Additional'!G25),"",'Compiled-Additional'!G25))</f>
        <v/>
      </c>
      <c r="H97" s="7" t="str">
        <f>IF('Compiled-Additional'!$D25=0,"",IF(ISBLANK('Compiled-Additional'!H25),"",'Compiled-Additional'!H25))</f>
        <v/>
      </c>
      <c r="I97" s="7" t="str">
        <f>IF('Compiled-Additional'!$D25=0,"",IF(ISBLANK('Compiled-Additional'!I25),"",'Compiled-Additional'!I25))</f>
        <v/>
      </c>
      <c r="J97" s="7" t="str">
        <f>IF('Compiled-Additional'!$D25=0,"",IF(ISBLANK('Compiled-Additional'!J25),"",'Compiled-Additional'!J25))</f>
        <v/>
      </c>
      <c r="K97" s="7" t="str">
        <f>IF('Compiled-Additional'!$D25=0,"",IF(ISBLANK('Compiled-Additional'!K25),"",'Compiled-Additional'!K25))</f>
        <v/>
      </c>
      <c r="L97" s="7" t="str">
        <f>IF('Compiled-Additional'!$D25=0,"",IF(ISBLANK('Compiled-Additional'!L25),"",'Compiled-Additional'!L25))</f>
        <v/>
      </c>
      <c r="M97" s="15" t="str">
        <f>IF('Compiled-Additional'!$D25=0,"",IF(ISBLANK('Compiled-Additional'!M25),"",'Compiled-Additional'!M25))</f>
        <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4F579-4E1B-45B8-AF15-CBC7FF61AE24}">
  <dimension ref="A1:B30"/>
  <sheetViews>
    <sheetView workbookViewId="0">
      <selection activeCell="A7" sqref="A7"/>
    </sheetView>
  </sheetViews>
  <sheetFormatPr defaultRowHeight="14.3" x14ac:dyDescent="0.25"/>
  <cols>
    <col min="1" max="1" width="51.25" bestFit="1" customWidth="1"/>
    <col min="2" max="2" width="17.375" bestFit="1" customWidth="1"/>
  </cols>
  <sheetData>
    <row r="1" spans="1:2" x14ac:dyDescent="0.25">
      <c r="A1" t="s">
        <v>105</v>
      </c>
      <c r="B1" t="s">
        <v>185</v>
      </c>
    </row>
    <row r="2" spans="1:2" x14ac:dyDescent="0.25">
      <c r="A2" t="s">
        <v>89</v>
      </c>
      <c r="B2" t="s">
        <v>188</v>
      </c>
    </row>
    <row r="3" spans="1:2" x14ac:dyDescent="0.25">
      <c r="A3" t="s">
        <v>210</v>
      </c>
      <c r="B3" t="s">
        <v>211</v>
      </c>
    </row>
    <row r="4" spans="1:2" x14ac:dyDescent="0.25">
      <c r="A4" t="s">
        <v>90</v>
      </c>
      <c r="B4" t="s">
        <v>189</v>
      </c>
    </row>
    <row r="5" spans="1:2" x14ac:dyDescent="0.25">
      <c r="A5" t="s">
        <v>212</v>
      </c>
      <c r="B5" t="s">
        <v>213</v>
      </c>
    </row>
    <row r="6" spans="1:2" x14ac:dyDescent="0.25">
      <c r="A6" t="s">
        <v>91</v>
      </c>
      <c r="B6" t="s">
        <v>190</v>
      </c>
    </row>
    <row r="7" spans="1:2" x14ac:dyDescent="0.25">
      <c r="A7" t="s">
        <v>227</v>
      </c>
      <c r="B7" t="s">
        <v>191</v>
      </c>
    </row>
    <row r="8" spans="1:2" x14ac:dyDescent="0.25">
      <c r="A8" t="s">
        <v>164</v>
      </c>
      <c r="B8" t="s">
        <v>192</v>
      </c>
    </row>
    <row r="9" spans="1:2" x14ac:dyDescent="0.25">
      <c r="A9" t="s">
        <v>226</v>
      </c>
      <c r="B9" t="s">
        <v>193</v>
      </c>
    </row>
    <row r="10" spans="1:2" x14ac:dyDescent="0.25">
      <c r="A10" t="s">
        <v>92</v>
      </c>
      <c r="B10" t="s">
        <v>194</v>
      </c>
    </row>
    <row r="11" spans="1:2" x14ac:dyDescent="0.25">
      <c r="A11" t="s">
        <v>214</v>
      </c>
      <c r="B11" t="s">
        <v>215</v>
      </c>
    </row>
    <row r="12" spans="1:2" x14ac:dyDescent="0.25">
      <c r="A12" t="s">
        <v>93</v>
      </c>
      <c r="B12" t="s">
        <v>195</v>
      </c>
    </row>
    <row r="13" spans="1:2" x14ac:dyDescent="0.25">
      <c r="A13" t="s">
        <v>94</v>
      </c>
      <c r="B13" t="s">
        <v>196</v>
      </c>
    </row>
    <row r="14" spans="1:2" x14ac:dyDescent="0.25">
      <c r="A14" t="s">
        <v>95</v>
      </c>
      <c r="B14" t="s">
        <v>197</v>
      </c>
    </row>
    <row r="15" spans="1:2" x14ac:dyDescent="0.25">
      <c r="A15" t="s">
        <v>96</v>
      </c>
      <c r="B15" t="s">
        <v>198</v>
      </c>
    </row>
    <row r="16" spans="1:2" x14ac:dyDescent="0.25">
      <c r="A16" t="s">
        <v>216</v>
      </c>
      <c r="B16" t="s">
        <v>217</v>
      </c>
    </row>
    <row r="17" spans="1:2" x14ac:dyDescent="0.25">
      <c r="A17" t="s">
        <v>97</v>
      </c>
      <c r="B17" t="s">
        <v>199</v>
      </c>
    </row>
    <row r="18" spans="1:2" x14ac:dyDescent="0.25">
      <c r="A18" t="s">
        <v>98</v>
      </c>
      <c r="B18" t="s">
        <v>200</v>
      </c>
    </row>
    <row r="19" spans="1:2" x14ac:dyDescent="0.25">
      <c r="A19" t="s">
        <v>225</v>
      </c>
      <c r="B19" t="s">
        <v>201</v>
      </c>
    </row>
    <row r="20" spans="1:2" x14ac:dyDescent="0.25">
      <c r="A20" t="s">
        <v>99</v>
      </c>
      <c r="B20" t="s">
        <v>202</v>
      </c>
    </row>
    <row r="21" spans="1:2" x14ac:dyDescent="0.25">
      <c r="A21" t="s">
        <v>100</v>
      </c>
      <c r="B21" t="s">
        <v>203</v>
      </c>
    </row>
    <row r="22" spans="1:2" x14ac:dyDescent="0.25">
      <c r="A22" t="s">
        <v>186</v>
      </c>
      <c r="B22" t="s">
        <v>204</v>
      </c>
    </row>
    <row r="23" spans="1:2" x14ac:dyDescent="0.25">
      <c r="A23" t="s">
        <v>218</v>
      </c>
      <c r="B23" t="s">
        <v>219</v>
      </c>
    </row>
    <row r="24" spans="1:2" x14ac:dyDescent="0.25">
      <c r="A24" t="s">
        <v>101</v>
      </c>
      <c r="B24" t="s">
        <v>205</v>
      </c>
    </row>
    <row r="25" spans="1:2" x14ac:dyDescent="0.25">
      <c r="A25" t="s">
        <v>102</v>
      </c>
      <c r="B25" t="s">
        <v>206</v>
      </c>
    </row>
    <row r="26" spans="1:2" x14ac:dyDescent="0.25">
      <c r="A26" t="s">
        <v>220</v>
      </c>
      <c r="B26" t="s">
        <v>221</v>
      </c>
    </row>
    <row r="27" spans="1:2" x14ac:dyDescent="0.25">
      <c r="A27" t="s">
        <v>222</v>
      </c>
      <c r="B27" t="s">
        <v>223</v>
      </c>
    </row>
    <row r="28" spans="1:2" x14ac:dyDescent="0.25">
      <c r="A28" t="s">
        <v>124</v>
      </c>
      <c r="B28" t="s">
        <v>207</v>
      </c>
    </row>
    <row r="29" spans="1:2" x14ac:dyDescent="0.25">
      <c r="A29" t="s">
        <v>103</v>
      </c>
      <c r="B29" t="s">
        <v>208</v>
      </c>
    </row>
    <row r="30" spans="1:2" x14ac:dyDescent="0.25">
      <c r="A30" t="s">
        <v>104</v>
      </c>
      <c r="B30" t="s">
        <v>209</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67"/>
  <sheetViews>
    <sheetView workbookViewId="0">
      <selection activeCell="A8" sqref="A8"/>
    </sheetView>
  </sheetViews>
  <sheetFormatPr defaultColWidth="9.125" defaultRowHeight="14.3" x14ac:dyDescent="0.25"/>
  <cols>
    <col min="1" max="1" width="70.375" style="3" bestFit="1" customWidth="1"/>
    <col min="2" max="16384" width="9.125" style="3"/>
  </cols>
  <sheetData>
    <row r="1" spans="1:3" x14ac:dyDescent="0.25">
      <c r="A1" s="2" t="s">
        <v>1</v>
      </c>
      <c r="B1" s="2" t="s">
        <v>2</v>
      </c>
      <c r="C1" s="2" t="s">
        <v>168</v>
      </c>
    </row>
    <row r="2" spans="1:3" x14ac:dyDescent="0.25">
      <c r="A2" t="s">
        <v>32</v>
      </c>
      <c r="B2">
        <v>1</v>
      </c>
      <c r="C2">
        <v>139</v>
      </c>
    </row>
    <row r="3" spans="1:3" x14ac:dyDescent="0.25">
      <c r="A3" t="s">
        <v>33</v>
      </c>
      <c r="B3">
        <v>1</v>
      </c>
      <c r="C3">
        <v>147</v>
      </c>
    </row>
    <row r="4" spans="1:3" x14ac:dyDescent="0.25">
      <c r="A4" t="s">
        <v>5</v>
      </c>
      <c r="B4">
        <v>10</v>
      </c>
      <c r="C4">
        <v>102</v>
      </c>
    </row>
    <row r="5" spans="1:3" x14ac:dyDescent="0.25">
      <c r="A5" t="s">
        <v>4</v>
      </c>
      <c r="B5">
        <v>10</v>
      </c>
      <c r="C5">
        <v>103</v>
      </c>
    </row>
    <row r="6" spans="1:3" x14ac:dyDescent="0.25">
      <c r="A6" t="s">
        <v>34</v>
      </c>
      <c r="B6">
        <v>10</v>
      </c>
      <c r="C6">
        <v>140</v>
      </c>
    </row>
    <row r="7" spans="1:3" x14ac:dyDescent="0.25">
      <c r="A7" t="s">
        <v>3</v>
      </c>
      <c r="B7">
        <v>10</v>
      </c>
      <c r="C7">
        <v>19</v>
      </c>
    </row>
    <row r="8" spans="1:3" x14ac:dyDescent="0.25">
      <c r="A8" t="s">
        <v>35</v>
      </c>
      <c r="B8">
        <v>10</v>
      </c>
      <c r="C8">
        <v>148</v>
      </c>
    </row>
    <row r="9" spans="1:3" x14ac:dyDescent="0.25">
      <c r="A9" t="s">
        <v>36</v>
      </c>
      <c r="B9">
        <v>1</v>
      </c>
      <c r="C9">
        <v>20</v>
      </c>
    </row>
    <row r="10" spans="1:3" x14ac:dyDescent="0.25">
      <c r="A10" t="s">
        <v>37</v>
      </c>
      <c r="B10">
        <v>1</v>
      </c>
      <c r="C10">
        <v>141</v>
      </c>
    </row>
    <row r="11" spans="1:3" x14ac:dyDescent="0.25">
      <c r="A11" t="s">
        <v>38</v>
      </c>
      <c r="B11">
        <v>1</v>
      </c>
      <c r="C11">
        <v>82</v>
      </c>
    </row>
    <row r="12" spans="1:3" x14ac:dyDescent="0.25">
      <c r="A12" t="s">
        <v>39</v>
      </c>
      <c r="B12">
        <v>1</v>
      </c>
      <c r="C12">
        <v>83</v>
      </c>
    </row>
    <row r="13" spans="1:3" x14ac:dyDescent="0.25">
      <c r="A13" t="s">
        <v>40</v>
      </c>
      <c r="B13">
        <v>1</v>
      </c>
      <c r="C13">
        <v>71</v>
      </c>
    </row>
    <row r="14" spans="1:3" x14ac:dyDescent="0.25">
      <c r="A14" t="s">
        <v>41</v>
      </c>
      <c r="B14">
        <v>1</v>
      </c>
      <c r="C14">
        <v>84</v>
      </c>
    </row>
    <row r="15" spans="1:3" x14ac:dyDescent="0.25">
      <c r="A15" t="s">
        <v>6</v>
      </c>
      <c r="B15">
        <v>1</v>
      </c>
      <c r="C15">
        <v>21</v>
      </c>
    </row>
    <row r="16" spans="1:3" x14ac:dyDescent="0.25">
      <c r="A16" t="s">
        <v>36</v>
      </c>
      <c r="B16">
        <v>1</v>
      </c>
      <c r="C16">
        <v>20</v>
      </c>
    </row>
    <row r="17" spans="1:3" x14ac:dyDescent="0.25">
      <c r="A17" t="s">
        <v>7</v>
      </c>
      <c r="B17">
        <v>1</v>
      </c>
      <c r="C17">
        <v>22</v>
      </c>
    </row>
    <row r="18" spans="1:3" x14ac:dyDescent="0.25">
      <c r="A18" t="s">
        <v>8</v>
      </c>
      <c r="B18">
        <v>7</v>
      </c>
      <c r="C18">
        <v>33</v>
      </c>
    </row>
    <row r="19" spans="1:3" x14ac:dyDescent="0.25">
      <c r="A19" t="s">
        <v>9</v>
      </c>
      <c r="B19">
        <v>1</v>
      </c>
      <c r="C19">
        <v>34</v>
      </c>
    </row>
    <row r="20" spans="1:3" x14ac:dyDescent="0.25">
      <c r="A20" t="s">
        <v>10</v>
      </c>
      <c r="B20">
        <v>1</v>
      </c>
      <c r="C20">
        <v>35</v>
      </c>
    </row>
    <row r="21" spans="1:3" x14ac:dyDescent="0.25">
      <c r="A21" t="s">
        <v>42</v>
      </c>
      <c r="B21">
        <v>1</v>
      </c>
      <c r="C21">
        <v>149</v>
      </c>
    </row>
    <row r="22" spans="1:3" x14ac:dyDescent="0.25">
      <c r="A22" t="s">
        <v>43</v>
      </c>
      <c r="B22">
        <v>10</v>
      </c>
      <c r="C22">
        <v>72</v>
      </c>
    </row>
    <row r="23" spans="1:3" x14ac:dyDescent="0.25">
      <c r="A23" t="s">
        <v>44</v>
      </c>
      <c r="B23">
        <v>10</v>
      </c>
      <c r="C23">
        <v>73</v>
      </c>
    </row>
    <row r="24" spans="1:3" x14ac:dyDescent="0.25">
      <c r="A24" t="s">
        <v>45</v>
      </c>
      <c r="B24">
        <v>10</v>
      </c>
      <c r="C24">
        <v>74</v>
      </c>
    </row>
    <row r="25" spans="1:3" x14ac:dyDescent="0.25">
      <c r="A25" t="s">
        <v>11</v>
      </c>
      <c r="B25">
        <v>10</v>
      </c>
      <c r="C25">
        <v>23</v>
      </c>
    </row>
    <row r="26" spans="1:3" x14ac:dyDescent="0.25">
      <c r="A26" t="s">
        <v>46</v>
      </c>
      <c r="B26">
        <v>10</v>
      </c>
      <c r="C26">
        <v>142</v>
      </c>
    </row>
    <row r="27" spans="1:3" x14ac:dyDescent="0.25">
      <c r="A27" t="s">
        <v>12</v>
      </c>
      <c r="B27">
        <v>10</v>
      </c>
      <c r="C27">
        <v>24</v>
      </c>
    </row>
    <row r="28" spans="1:3" x14ac:dyDescent="0.25">
      <c r="A28" t="s">
        <v>47</v>
      </c>
      <c r="B28">
        <v>10</v>
      </c>
      <c r="C28">
        <v>143</v>
      </c>
    </row>
    <row r="29" spans="1:3" x14ac:dyDescent="0.25">
      <c r="A29" t="s">
        <v>48</v>
      </c>
      <c r="B29">
        <v>10</v>
      </c>
      <c r="C29">
        <v>150</v>
      </c>
    </row>
    <row r="30" spans="1:3" x14ac:dyDescent="0.25">
      <c r="A30" t="s">
        <v>49</v>
      </c>
      <c r="B30">
        <v>10</v>
      </c>
      <c r="C30">
        <v>144</v>
      </c>
    </row>
    <row r="31" spans="1:3" x14ac:dyDescent="0.25">
      <c r="A31" t="s">
        <v>50</v>
      </c>
      <c r="B31">
        <v>10</v>
      </c>
      <c r="C31">
        <v>75</v>
      </c>
    </row>
    <row r="32" spans="1:3" x14ac:dyDescent="0.25">
      <c r="A32" t="s">
        <v>51</v>
      </c>
      <c r="B32">
        <v>10</v>
      </c>
      <c r="C32">
        <v>76</v>
      </c>
    </row>
    <row r="33" spans="1:3" x14ac:dyDescent="0.25">
      <c r="A33" t="s">
        <v>52</v>
      </c>
      <c r="B33">
        <v>1</v>
      </c>
      <c r="C33">
        <v>145</v>
      </c>
    </row>
    <row r="34" spans="1:3" x14ac:dyDescent="0.25">
      <c r="A34" t="s">
        <v>53</v>
      </c>
      <c r="B34">
        <v>10</v>
      </c>
      <c r="C34">
        <v>151</v>
      </c>
    </row>
    <row r="35" spans="1:3" x14ac:dyDescent="0.25">
      <c r="A35" t="s">
        <v>54</v>
      </c>
      <c r="B35">
        <v>1</v>
      </c>
      <c r="C35">
        <v>77</v>
      </c>
    </row>
    <row r="36" spans="1:3" x14ac:dyDescent="0.25">
      <c r="A36" t="s">
        <v>55</v>
      </c>
      <c r="B36">
        <v>1</v>
      </c>
      <c r="C36">
        <v>78</v>
      </c>
    </row>
    <row r="37" spans="1:3" x14ac:dyDescent="0.25">
      <c r="A37" t="s">
        <v>13</v>
      </c>
      <c r="B37">
        <v>1</v>
      </c>
      <c r="C37">
        <v>26</v>
      </c>
    </row>
    <row r="38" spans="1:3" x14ac:dyDescent="0.25">
      <c r="A38" t="s">
        <v>56</v>
      </c>
      <c r="B38">
        <v>1</v>
      </c>
      <c r="C38">
        <v>79</v>
      </c>
    </row>
    <row r="39" spans="1:3" x14ac:dyDescent="0.25">
      <c r="A39" t="s">
        <v>14</v>
      </c>
      <c r="B39">
        <v>1</v>
      </c>
      <c r="C39">
        <v>36</v>
      </c>
    </row>
    <row r="40" spans="1:3" x14ac:dyDescent="0.25">
      <c r="A40" t="s">
        <v>57</v>
      </c>
      <c r="B40">
        <v>1</v>
      </c>
      <c r="C40">
        <v>69</v>
      </c>
    </row>
    <row r="41" spans="1:3" x14ac:dyDescent="0.25">
      <c r="A41" t="s">
        <v>58</v>
      </c>
      <c r="B41">
        <v>1</v>
      </c>
      <c r="C41">
        <v>152</v>
      </c>
    </row>
    <row r="42" spans="1:3" x14ac:dyDescent="0.25">
      <c r="A42" t="s">
        <v>15</v>
      </c>
      <c r="B42">
        <v>1</v>
      </c>
      <c r="C42">
        <v>40</v>
      </c>
    </row>
    <row r="43" spans="1:3" x14ac:dyDescent="0.25">
      <c r="A43" t="s">
        <v>16</v>
      </c>
      <c r="B43">
        <v>1</v>
      </c>
      <c r="C43">
        <v>41</v>
      </c>
    </row>
    <row r="44" spans="1:3" x14ac:dyDescent="0.25">
      <c r="A44" t="s">
        <v>59</v>
      </c>
      <c r="B44">
        <v>10</v>
      </c>
      <c r="C44">
        <v>128</v>
      </c>
    </row>
    <row r="45" spans="1:3" x14ac:dyDescent="0.25">
      <c r="A45" t="s">
        <v>165</v>
      </c>
      <c r="B45">
        <v>1</v>
      </c>
      <c r="C45">
        <v>146</v>
      </c>
    </row>
    <row r="46" spans="1:3" x14ac:dyDescent="0.25">
      <c r="A46" t="s">
        <v>60</v>
      </c>
      <c r="B46">
        <v>1</v>
      </c>
      <c r="C46">
        <v>153</v>
      </c>
    </row>
    <row r="47" spans="1:3" x14ac:dyDescent="0.25">
      <c r="A47" t="s">
        <v>17</v>
      </c>
      <c r="B47">
        <v>1</v>
      </c>
      <c r="C47">
        <v>31</v>
      </c>
    </row>
    <row r="48" spans="1:3" x14ac:dyDescent="0.25">
      <c r="A48" t="s">
        <v>61</v>
      </c>
      <c r="B48">
        <v>10</v>
      </c>
      <c r="C48">
        <v>80</v>
      </c>
    </row>
    <row r="49" spans="1:3" x14ac:dyDescent="0.25">
      <c r="A49" t="s">
        <v>166</v>
      </c>
      <c r="B49">
        <v>10</v>
      </c>
      <c r="C49">
        <v>154</v>
      </c>
    </row>
    <row r="50" spans="1:3" x14ac:dyDescent="0.25">
      <c r="A50" t="s">
        <v>62</v>
      </c>
      <c r="B50">
        <v>10</v>
      </c>
      <c r="C50">
        <v>155</v>
      </c>
    </row>
    <row r="51" spans="1:3" x14ac:dyDescent="0.25">
      <c r="A51" t="s">
        <v>63</v>
      </c>
      <c r="B51">
        <v>1</v>
      </c>
      <c r="C51">
        <v>156</v>
      </c>
    </row>
    <row r="52" spans="1:3" x14ac:dyDescent="0.25">
      <c r="A52" t="s">
        <v>64</v>
      </c>
      <c r="B52">
        <v>10</v>
      </c>
      <c r="C52">
        <v>27</v>
      </c>
    </row>
    <row r="53" spans="1:3" x14ac:dyDescent="0.25">
      <c r="A53" t="s">
        <v>65</v>
      </c>
      <c r="B53">
        <v>1</v>
      </c>
      <c r="C53">
        <v>81</v>
      </c>
    </row>
    <row r="54" spans="1:3" x14ac:dyDescent="0.25">
      <c r="A54" t="s">
        <v>66</v>
      </c>
      <c r="B54">
        <v>1</v>
      </c>
      <c r="C54">
        <v>157</v>
      </c>
    </row>
    <row r="55" spans="1:3" x14ac:dyDescent="0.25">
      <c r="A55" t="s">
        <v>18</v>
      </c>
      <c r="B55">
        <v>1</v>
      </c>
      <c r="C55">
        <v>28</v>
      </c>
    </row>
    <row r="56" spans="1:3" x14ac:dyDescent="0.25">
      <c r="A56" t="s">
        <v>19</v>
      </c>
      <c r="B56">
        <v>10</v>
      </c>
      <c r="C56">
        <v>4</v>
      </c>
    </row>
    <row r="57" spans="1:3" x14ac:dyDescent="0.25">
      <c r="A57" t="s">
        <v>67</v>
      </c>
      <c r="B57">
        <v>1</v>
      </c>
      <c r="C57">
        <v>85</v>
      </c>
    </row>
    <row r="58" spans="1:3" x14ac:dyDescent="0.25">
      <c r="A58" t="s">
        <v>20</v>
      </c>
      <c r="B58">
        <v>1</v>
      </c>
      <c r="C58">
        <v>29</v>
      </c>
    </row>
    <row r="59" spans="1:3" x14ac:dyDescent="0.25">
      <c r="A59" t="s">
        <v>167</v>
      </c>
      <c r="B59">
        <v>1</v>
      </c>
      <c r="C59">
        <v>86</v>
      </c>
    </row>
    <row r="60" spans="1:3" x14ac:dyDescent="0.25">
      <c r="A60" t="s">
        <v>68</v>
      </c>
      <c r="B60">
        <v>20</v>
      </c>
      <c r="C60">
        <v>42</v>
      </c>
    </row>
    <row r="61" spans="1:3" x14ac:dyDescent="0.25">
      <c r="A61" t="s">
        <v>69</v>
      </c>
      <c r="B61">
        <v>1</v>
      </c>
      <c r="C61">
        <v>158</v>
      </c>
    </row>
    <row r="62" spans="1:3" x14ac:dyDescent="0.25">
      <c r="A62" t="s">
        <v>21</v>
      </c>
      <c r="B62">
        <v>1</v>
      </c>
      <c r="C62">
        <v>30</v>
      </c>
    </row>
    <row r="64" spans="1:3" x14ac:dyDescent="0.25">
      <c r="A64" s="4" t="s">
        <v>169</v>
      </c>
      <c r="B64" s="4" t="s">
        <v>2</v>
      </c>
      <c r="C64" s="4" t="s">
        <v>168</v>
      </c>
    </row>
    <row r="65" spans="1:3" x14ac:dyDescent="0.25">
      <c r="A65" s="5" t="s">
        <v>170</v>
      </c>
      <c r="B65">
        <v>20</v>
      </c>
      <c r="C65">
        <v>42</v>
      </c>
    </row>
    <row r="66" spans="1:3" x14ac:dyDescent="0.25">
      <c r="A66" s="5" t="s">
        <v>36</v>
      </c>
      <c r="B66">
        <v>1</v>
      </c>
      <c r="C66">
        <v>20</v>
      </c>
    </row>
    <row r="67" spans="1:3" x14ac:dyDescent="0.25">
      <c r="A67" s="5" t="s">
        <v>171</v>
      </c>
      <c r="B67">
        <v>7</v>
      </c>
      <c r="C67">
        <v>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1"/>
  <sheetViews>
    <sheetView workbookViewId="0">
      <selection activeCell="A2" sqref="A2:A31"/>
    </sheetView>
  </sheetViews>
  <sheetFormatPr defaultRowHeight="14.3" x14ac:dyDescent="0.25"/>
  <cols>
    <col min="2" max="2" width="42.125" bestFit="1" customWidth="1"/>
    <col min="3" max="3" width="9.75" bestFit="1" customWidth="1"/>
    <col min="4" max="4" width="15" bestFit="1" customWidth="1"/>
  </cols>
  <sheetData>
    <row r="1" spans="1:4" x14ac:dyDescent="0.25">
      <c r="A1" t="s">
        <v>22</v>
      </c>
      <c r="B1" t="s">
        <v>0</v>
      </c>
      <c r="C1" t="s">
        <v>23</v>
      </c>
      <c r="D1" t="s">
        <v>27</v>
      </c>
    </row>
    <row r="2" spans="1:4" x14ac:dyDescent="0.25">
      <c r="A2">
        <f>'Partner Info and ToC'!B5</f>
        <v>2020</v>
      </c>
      <c r="B2" t="s">
        <v>130</v>
      </c>
      <c r="C2">
        <v>3</v>
      </c>
      <c r="D2" t="s">
        <v>24</v>
      </c>
    </row>
    <row r="3" spans="1:4" x14ac:dyDescent="0.25">
      <c r="A3">
        <f>A2-1</f>
        <v>2019</v>
      </c>
      <c r="B3" t="s">
        <v>131</v>
      </c>
      <c r="D3" t="s">
        <v>25</v>
      </c>
    </row>
    <row r="4" spans="1:4" x14ac:dyDescent="0.25">
      <c r="A4">
        <f t="shared" ref="A4:A31" si="0">A3-1</f>
        <v>2018</v>
      </c>
      <c r="B4" t="s">
        <v>132</v>
      </c>
      <c r="D4" t="s">
        <v>26</v>
      </c>
    </row>
    <row r="5" spans="1:4" x14ac:dyDescent="0.25">
      <c r="A5">
        <f t="shared" si="0"/>
        <v>2017</v>
      </c>
      <c r="B5" t="s">
        <v>133</v>
      </c>
    </row>
    <row r="6" spans="1:4" x14ac:dyDescent="0.25">
      <c r="A6">
        <f t="shared" si="0"/>
        <v>2016</v>
      </c>
      <c r="B6" t="s">
        <v>134</v>
      </c>
    </row>
    <row r="7" spans="1:4" x14ac:dyDescent="0.25">
      <c r="A7">
        <f t="shared" si="0"/>
        <v>2015</v>
      </c>
    </row>
    <row r="8" spans="1:4" x14ac:dyDescent="0.25">
      <c r="A8">
        <f t="shared" si="0"/>
        <v>2014</v>
      </c>
    </row>
    <row r="9" spans="1:4" x14ac:dyDescent="0.25">
      <c r="A9">
        <f t="shared" si="0"/>
        <v>2013</v>
      </c>
    </row>
    <row r="10" spans="1:4" x14ac:dyDescent="0.25">
      <c r="A10">
        <f t="shared" si="0"/>
        <v>2012</v>
      </c>
    </row>
    <row r="11" spans="1:4" x14ac:dyDescent="0.25">
      <c r="A11">
        <f t="shared" si="0"/>
        <v>2011</v>
      </c>
    </row>
    <row r="12" spans="1:4" x14ac:dyDescent="0.25">
      <c r="A12">
        <f t="shared" si="0"/>
        <v>2010</v>
      </c>
    </row>
    <row r="13" spans="1:4" x14ac:dyDescent="0.25">
      <c r="A13">
        <f t="shared" si="0"/>
        <v>2009</v>
      </c>
    </row>
    <row r="14" spans="1:4" x14ac:dyDescent="0.25">
      <c r="A14">
        <f t="shared" si="0"/>
        <v>2008</v>
      </c>
    </row>
    <row r="15" spans="1:4" x14ac:dyDescent="0.25">
      <c r="A15">
        <f t="shared" si="0"/>
        <v>2007</v>
      </c>
    </row>
    <row r="16" spans="1:4" x14ac:dyDescent="0.25">
      <c r="A16">
        <f t="shared" si="0"/>
        <v>2006</v>
      </c>
    </row>
    <row r="17" spans="1:1" x14ac:dyDescent="0.25">
      <c r="A17">
        <f t="shared" si="0"/>
        <v>2005</v>
      </c>
    </row>
    <row r="18" spans="1:1" x14ac:dyDescent="0.25">
      <c r="A18">
        <f t="shared" si="0"/>
        <v>2004</v>
      </c>
    </row>
    <row r="19" spans="1:1" x14ac:dyDescent="0.25">
      <c r="A19">
        <f t="shared" si="0"/>
        <v>2003</v>
      </c>
    </row>
    <row r="20" spans="1:1" x14ac:dyDescent="0.25">
      <c r="A20">
        <f t="shared" si="0"/>
        <v>2002</v>
      </c>
    </row>
    <row r="21" spans="1:1" x14ac:dyDescent="0.25">
      <c r="A21">
        <f t="shared" si="0"/>
        <v>2001</v>
      </c>
    </row>
    <row r="22" spans="1:1" x14ac:dyDescent="0.25">
      <c r="A22">
        <f t="shared" si="0"/>
        <v>2000</v>
      </c>
    </row>
    <row r="23" spans="1:1" x14ac:dyDescent="0.25">
      <c r="A23">
        <f t="shared" si="0"/>
        <v>1999</v>
      </c>
    </row>
    <row r="24" spans="1:1" x14ac:dyDescent="0.25">
      <c r="A24">
        <f t="shared" si="0"/>
        <v>1998</v>
      </c>
    </row>
    <row r="25" spans="1:1" x14ac:dyDescent="0.25">
      <c r="A25">
        <f t="shared" si="0"/>
        <v>1997</v>
      </c>
    </row>
    <row r="26" spans="1:1" x14ac:dyDescent="0.25">
      <c r="A26">
        <f t="shared" si="0"/>
        <v>1996</v>
      </c>
    </row>
    <row r="27" spans="1:1" x14ac:dyDescent="0.25">
      <c r="A27">
        <f t="shared" si="0"/>
        <v>1995</v>
      </c>
    </row>
    <row r="28" spans="1:1" x14ac:dyDescent="0.25">
      <c r="A28">
        <f t="shared" si="0"/>
        <v>1994</v>
      </c>
    </row>
    <row r="29" spans="1:1" x14ac:dyDescent="0.25">
      <c r="A29">
        <f t="shared" si="0"/>
        <v>1993</v>
      </c>
    </row>
    <row r="30" spans="1:1" x14ac:dyDescent="0.25">
      <c r="A30">
        <f t="shared" si="0"/>
        <v>1992</v>
      </c>
    </row>
    <row r="31" spans="1:1" x14ac:dyDescent="0.25">
      <c r="A31">
        <f t="shared" si="0"/>
        <v>1991</v>
      </c>
    </row>
  </sheetData>
  <sortState xmlns:xlrd2="http://schemas.microsoft.com/office/spreadsheetml/2017/richdata2" ref="A2:A31">
    <sortCondition descending="1" ref="A2:A3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05"/>
  <sheetViews>
    <sheetView showGridLines="0" showZeros="0" zoomScale="85" zoomScaleNormal="85" workbookViewId="0">
      <pane xSplit="1" ySplit="4" topLeftCell="B5" activePane="bottomRight" state="frozen"/>
      <selection pane="topRight" activeCell="C1" sqref="C1"/>
      <selection pane="bottomLeft" activeCell="A2" sqref="A2"/>
      <selection pane="bottomRight" activeCell="E10" sqref="E10"/>
    </sheetView>
  </sheetViews>
  <sheetFormatPr defaultColWidth="0" defaultRowHeight="14.3" zeroHeight="1" x14ac:dyDescent="0.25"/>
  <cols>
    <col min="1" max="1" width="9.125" style="71" customWidth="1"/>
    <col min="2" max="2" width="11.625" style="72" customWidth="1"/>
    <col min="3" max="3" width="14.875" style="71" customWidth="1"/>
    <col min="4" max="5" width="9.625" style="72" customWidth="1"/>
    <col min="6" max="6" width="13.625" style="73" customWidth="1"/>
    <col min="7" max="9" width="18.125" style="34" customWidth="1"/>
    <col min="10" max="10" width="42.25" style="71" customWidth="1"/>
    <col min="11" max="15" width="16.875" style="34" customWidth="1"/>
    <col min="16" max="16" width="18.875" style="34" customWidth="1"/>
    <col min="17" max="17" width="39" style="71" customWidth="1"/>
    <col min="18" max="18" width="25.125" style="71" customWidth="1"/>
    <col min="19" max="19" width="43.375" style="34" customWidth="1"/>
    <col min="20" max="20" width="62.875" style="34" customWidth="1"/>
    <col min="21" max="21" width="12.875" style="34" hidden="1" customWidth="1"/>
    <col min="22" max="16384" width="9.125" style="34" hidden="1"/>
  </cols>
  <sheetData>
    <row r="1" spans="1:20" s="31" customFormat="1" ht="18.7" x14ac:dyDescent="0.25">
      <c r="A1" s="30" t="s">
        <v>119</v>
      </c>
      <c r="J1" s="141" t="s">
        <v>118</v>
      </c>
    </row>
    <row r="2" spans="1:20" s="31" customFormat="1" ht="15.8" thickBot="1" x14ac:dyDescent="0.3">
      <c r="A2" s="32" t="s">
        <v>114</v>
      </c>
      <c r="B2" s="33"/>
      <c r="C2" s="33"/>
      <c r="D2" s="33"/>
      <c r="E2" s="33"/>
      <c r="F2" s="33"/>
      <c r="I2" s="33"/>
      <c r="M2" s="33"/>
      <c r="N2" s="33"/>
      <c r="O2" s="33"/>
    </row>
    <row r="3" spans="1:20" ht="14.95" thickBot="1" x14ac:dyDescent="0.3">
      <c r="A3" s="161" t="s">
        <v>30</v>
      </c>
      <c r="B3" s="163" t="s">
        <v>122</v>
      </c>
      <c r="C3" s="165" t="s">
        <v>28</v>
      </c>
      <c r="D3" s="167" t="s">
        <v>31</v>
      </c>
      <c r="E3" s="171" t="s">
        <v>138</v>
      </c>
      <c r="F3" s="156" t="s">
        <v>120</v>
      </c>
      <c r="G3" s="158" t="s">
        <v>70</v>
      </c>
      <c r="H3" s="159"/>
      <c r="I3" s="159"/>
      <c r="J3" s="160"/>
      <c r="K3" s="158" t="s">
        <v>71</v>
      </c>
      <c r="L3" s="159"/>
      <c r="M3" s="159"/>
      <c r="N3" s="159"/>
      <c r="O3" s="159"/>
      <c r="P3" s="159"/>
      <c r="Q3" s="160"/>
      <c r="R3" s="169" t="s">
        <v>72</v>
      </c>
      <c r="S3" s="170"/>
      <c r="T3" s="154" t="s">
        <v>142</v>
      </c>
    </row>
    <row r="4" spans="1:20" s="40" customFormat="1" ht="136.55000000000001" customHeight="1" thickBot="1" x14ac:dyDescent="0.3">
      <c r="A4" s="162"/>
      <c r="B4" s="164"/>
      <c r="C4" s="166"/>
      <c r="D4" s="168"/>
      <c r="E4" s="172"/>
      <c r="F4" s="157"/>
      <c r="G4" s="35" t="s">
        <v>79</v>
      </c>
      <c r="H4" s="36" t="s">
        <v>80</v>
      </c>
      <c r="I4" s="36" t="s">
        <v>81</v>
      </c>
      <c r="J4" s="37" t="str">
        <f>"Calculated Total Methane Emission Reduction Based on Default Values
{[Number of Turbines Installed]x[Horsepower of Turbine Engines Installed]x[Total Hours Turbine Engines were Used]x["&amp;Average_hourly_reduction_potential&amp;" scf/hp/hr / 1000]}"</f>
        <v>Calculated Total Methane Emission Reduction Based on Default Values
{[Number of Turbines Installed]x[Horsepower of Turbine Engines Installed]x[Total Hours Turbine Engines were Used]x[0.234 scf/hp/hr / 1000]}</v>
      </c>
      <c r="K4" s="35" t="s">
        <v>82</v>
      </c>
      <c r="L4" s="36" t="s">
        <v>83</v>
      </c>
      <c r="M4" s="36" t="s">
        <v>84</v>
      </c>
      <c r="N4" s="36" t="s">
        <v>79</v>
      </c>
      <c r="O4" s="36" t="s">
        <v>85</v>
      </c>
      <c r="P4" s="36" t="s">
        <v>86</v>
      </c>
      <c r="Q4" s="37" t="s">
        <v>87</v>
      </c>
      <c r="R4" s="38" t="s">
        <v>88</v>
      </c>
      <c r="S4" s="39" t="s">
        <v>154</v>
      </c>
      <c r="T4" s="155"/>
    </row>
    <row r="5" spans="1:20" ht="45" customHeight="1" x14ac:dyDescent="0.25">
      <c r="A5" s="16"/>
      <c r="B5" s="41" t="str">
        <f>IF(ISBLANK(A5),"",20)</f>
        <v/>
      </c>
      <c r="C5" s="17"/>
      <c r="D5" s="42" t="str">
        <f>IF(ISBLANK(A5),"",IF(C5="Yes",A5+B5-1,A5))</f>
        <v/>
      </c>
      <c r="E5" s="148"/>
      <c r="F5" s="43"/>
      <c r="G5" s="18"/>
      <c r="H5" s="44"/>
      <c r="I5" s="44"/>
      <c r="J5" s="45">
        <f t="shared" ref="J5:J36" si="0">(G5*H5*I5*Average_hourly_reduction_potential)/1000</f>
        <v>0</v>
      </c>
      <c r="K5" s="18"/>
      <c r="L5" s="44"/>
      <c r="M5" s="44"/>
      <c r="N5" s="44"/>
      <c r="O5" s="44"/>
      <c r="P5" s="44"/>
      <c r="Q5" s="45">
        <f>(K5*L5*M5)-(N5*O5*P5)</f>
        <v>0</v>
      </c>
      <c r="R5" s="46"/>
      <c r="S5" s="47"/>
      <c r="T5" s="48"/>
    </row>
    <row r="6" spans="1:20" ht="45" customHeight="1" x14ac:dyDescent="0.25">
      <c r="A6" s="49"/>
      <c r="B6" s="50" t="str">
        <f t="shared" ref="B6:B69" si="1">IF(ISBLANK(A6),"",20)</f>
        <v/>
      </c>
      <c r="C6" s="51"/>
      <c r="D6" s="52" t="str">
        <f t="shared" ref="D6:D69" si="2">IF(ISBLANK(A6),"",IF(C6="Yes",A6+B6-1,A6))</f>
        <v/>
      </c>
      <c r="E6" s="149"/>
      <c r="F6" s="53"/>
      <c r="G6" s="54"/>
      <c r="H6" s="55"/>
      <c r="I6" s="55"/>
      <c r="J6" s="56">
        <f t="shared" si="0"/>
        <v>0</v>
      </c>
      <c r="K6" s="54"/>
      <c r="L6" s="55"/>
      <c r="M6" s="55"/>
      <c r="N6" s="55"/>
      <c r="O6" s="55"/>
      <c r="P6" s="55"/>
      <c r="Q6" s="56">
        <f t="shared" ref="Q6:Q69" si="3">(K6*L6*M6)-(N6*O6*P6)</f>
        <v>0</v>
      </c>
      <c r="R6" s="57"/>
      <c r="S6" s="58"/>
      <c r="T6" s="48"/>
    </row>
    <row r="7" spans="1:20" ht="45" customHeight="1" x14ac:dyDescent="0.25">
      <c r="A7" s="49"/>
      <c r="B7" s="50" t="str">
        <f t="shared" si="1"/>
        <v/>
      </c>
      <c r="C7" s="51"/>
      <c r="D7" s="52" t="str">
        <f t="shared" si="2"/>
        <v/>
      </c>
      <c r="E7" s="149"/>
      <c r="F7" s="53"/>
      <c r="G7" s="54"/>
      <c r="H7" s="55"/>
      <c r="I7" s="55"/>
      <c r="J7" s="56">
        <f t="shared" si="0"/>
        <v>0</v>
      </c>
      <c r="K7" s="54"/>
      <c r="L7" s="55"/>
      <c r="M7" s="55"/>
      <c r="N7" s="55"/>
      <c r="O7" s="55"/>
      <c r="P7" s="55"/>
      <c r="Q7" s="56">
        <f t="shared" si="3"/>
        <v>0</v>
      </c>
      <c r="R7" s="57"/>
      <c r="S7" s="58"/>
      <c r="T7" s="48"/>
    </row>
    <row r="8" spans="1:20" ht="45" customHeight="1" x14ac:dyDescent="0.25">
      <c r="A8" s="49"/>
      <c r="B8" s="50" t="str">
        <f t="shared" si="1"/>
        <v/>
      </c>
      <c r="C8" s="51"/>
      <c r="D8" s="52" t="str">
        <f t="shared" si="2"/>
        <v/>
      </c>
      <c r="E8" s="149"/>
      <c r="F8" s="53"/>
      <c r="G8" s="54"/>
      <c r="H8" s="55"/>
      <c r="I8" s="55"/>
      <c r="J8" s="56">
        <f t="shared" si="0"/>
        <v>0</v>
      </c>
      <c r="K8" s="54"/>
      <c r="L8" s="55"/>
      <c r="M8" s="55"/>
      <c r="N8" s="55"/>
      <c r="O8" s="55"/>
      <c r="P8" s="55"/>
      <c r="Q8" s="56">
        <f t="shared" si="3"/>
        <v>0</v>
      </c>
      <c r="R8" s="57"/>
      <c r="S8" s="58"/>
      <c r="T8" s="48"/>
    </row>
    <row r="9" spans="1:20" ht="45" customHeight="1" x14ac:dyDescent="0.25">
      <c r="A9" s="49"/>
      <c r="B9" s="50" t="str">
        <f t="shared" si="1"/>
        <v/>
      </c>
      <c r="C9" s="51"/>
      <c r="D9" s="52" t="str">
        <f t="shared" si="2"/>
        <v/>
      </c>
      <c r="E9" s="149"/>
      <c r="F9" s="53"/>
      <c r="G9" s="54"/>
      <c r="H9" s="55"/>
      <c r="I9" s="55"/>
      <c r="J9" s="56">
        <f t="shared" si="0"/>
        <v>0</v>
      </c>
      <c r="K9" s="54"/>
      <c r="L9" s="55"/>
      <c r="M9" s="55"/>
      <c r="N9" s="55"/>
      <c r="O9" s="55"/>
      <c r="P9" s="55"/>
      <c r="Q9" s="56">
        <f t="shared" si="3"/>
        <v>0</v>
      </c>
      <c r="R9" s="57"/>
      <c r="S9" s="58"/>
      <c r="T9" s="48"/>
    </row>
    <row r="10" spans="1:20" ht="45" customHeight="1" x14ac:dyDescent="0.25">
      <c r="A10" s="49"/>
      <c r="B10" s="50" t="str">
        <f t="shared" si="1"/>
        <v/>
      </c>
      <c r="C10" s="51"/>
      <c r="D10" s="52" t="str">
        <f t="shared" si="2"/>
        <v/>
      </c>
      <c r="E10" s="149"/>
      <c r="F10" s="53"/>
      <c r="G10" s="54"/>
      <c r="H10" s="55"/>
      <c r="I10" s="55"/>
      <c r="J10" s="56">
        <f t="shared" si="0"/>
        <v>0</v>
      </c>
      <c r="K10" s="54"/>
      <c r="L10" s="55"/>
      <c r="M10" s="55"/>
      <c r="N10" s="55"/>
      <c r="O10" s="55"/>
      <c r="P10" s="55"/>
      <c r="Q10" s="56">
        <f t="shared" si="3"/>
        <v>0</v>
      </c>
      <c r="R10" s="57"/>
      <c r="S10" s="58"/>
      <c r="T10" s="48"/>
    </row>
    <row r="11" spans="1:20" ht="45" customHeight="1" x14ac:dyDescent="0.25">
      <c r="A11" s="49"/>
      <c r="B11" s="50" t="str">
        <f t="shared" si="1"/>
        <v/>
      </c>
      <c r="C11" s="51"/>
      <c r="D11" s="52" t="str">
        <f t="shared" si="2"/>
        <v/>
      </c>
      <c r="E11" s="149"/>
      <c r="F11" s="53"/>
      <c r="G11" s="54"/>
      <c r="H11" s="55"/>
      <c r="I11" s="55"/>
      <c r="J11" s="56">
        <f t="shared" si="0"/>
        <v>0</v>
      </c>
      <c r="K11" s="54"/>
      <c r="L11" s="55"/>
      <c r="M11" s="55"/>
      <c r="N11" s="55"/>
      <c r="O11" s="55"/>
      <c r="P11" s="55"/>
      <c r="Q11" s="56">
        <f t="shared" si="3"/>
        <v>0</v>
      </c>
      <c r="R11" s="57"/>
      <c r="S11" s="58"/>
      <c r="T11" s="59"/>
    </row>
    <row r="12" spans="1:20" ht="45" customHeight="1" x14ac:dyDescent="0.25">
      <c r="A12" s="49"/>
      <c r="B12" s="50" t="str">
        <f t="shared" si="1"/>
        <v/>
      </c>
      <c r="C12" s="51"/>
      <c r="D12" s="52" t="str">
        <f t="shared" si="2"/>
        <v/>
      </c>
      <c r="E12" s="149"/>
      <c r="F12" s="53"/>
      <c r="G12" s="54"/>
      <c r="H12" s="55"/>
      <c r="I12" s="55"/>
      <c r="J12" s="56">
        <f t="shared" si="0"/>
        <v>0</v>
      </c>
      <c r="K12" s="54"/>
      <c r="L12" s="55"/>
      <c r="M12" s="55"/>
      <c r="N12" s="55"/>
      <c r="O12" s="55"/>
      <c r="P12" s="55"/>
      <c r="Q12" s="56">
        <f t="shared" si="3"/>
        <v>0</v>
      </c>
      <c r="R12" s="57"/>
      <c r="S12" s="58"/>
      <c r="T12" s="59"/>
    </row>
    <row r="13" spans="1:20" ht="45" customHeight="1" x14ac:dyDescent="0.25">
      <c r="A13" s="49"/>
      <c r="B13" s="50" t="str">
        <f t="shared" si="1"/>
        <v/>
      </c>
      <c r="C13" s="51"/>
      <c r="D13" s="52" t="str">
        <f t="shared" si="2"/>
        <v/>
      </c>
      <c r="E13" s="149"/>
      <c r="F13" s="53"/>
      <c r="G13" s="54"/>
      <c r="H13" s="55"/>
      <c r="I13" s="55"/>
      <c r="J13" s="56">
        <f t="shared" si="0"/>
        <v>0</v>
      </c>
      <c r="K13" s="54"/>
      <c r="L13" s="55"/>
      <c r="M13" s="55"/>
      <c r="N13" s="55"/>
      <c r="O13" s="55"/>
      <c r="P13" s="55"/>
      <c r="Q13" s="56">
        <f t="shared" si="3"/>
        <v>0</v>
      </c>
      <c r="R13" s="57"/>
      <c r="S13" s="58"/>
      <c r="T13" s="59"/>
    </row>
    <row r="14" spans="1:20" ht="45" customHeight="1" x14ac:dyDescent="0.25">
      <c r="A14" s="49"/>
      <c r="B14" s="50" t="str">
        <f t="shared" si="1"/>
        <v/>
      </c>
      <c r="C14" s="51"/>
      <c r="D14" s="52" t="str">
        <f t="shared" si="2"/>
        <v/>
      </c>
      <c r="E14" s="149"/>
      <c r="F14" s="53"/>
      <c r="G14" s="54"/>
      <c r="H14" s="55"/>
      <c r="I14" s="55"/>
      <c r="J14" s="56">
        <f t="shared" si="0"/>
        <v>0</v>
      </c>
      <c r="K14" s="54"/>
      <c r="L14" s="55"/>
      <c r="M14" s="55"/>
      <c r="N14" s="55"/>
      <c r="O14" s="55"/>
      <c r="P14" s="55"/>
      <c r="Q14" s="56">
        <f t="shared" si="3"/>
        <v>0</v>
      </c>
      <c r="R14" s="57"/>
      <c r="S14" s="58"/>
      <c r="T14" s="59"/>
    </row>
    <row r="15" spans="1:20" ht="45" customHeight="1" x14ac:dyDescent="0.25">
      <c r="A15" s="49"/>
      <c r="B15" s="50" t="str">
        <f t="shared" si="1"/>
        <v/>
      </c>
      <c r="C15" s="51"/>
      <c r="D15" s="52" t="str">
        <f t="shared" si="2"/>
        <v/>
      </c>
      <c r="E15" s="149"/>
      <c r="F15" s="53"/>
      <c r="G15" s="54"/>
      <c r="H15" s="55"/>
      <c r="I15" s="55"/>
      <c r="J15" s="56">
        <f t="shared" si="0"/>
        <v>0</v>
      </c>
      <c r="K15" s="54"/>
      <c r="L15" s="55"/>
      <c r="M15" s="55"/>
      <c r="N15" s="55"/>
      <c r="O15" s="55"/>
      <c r="P15" s="55"/>
      <c r="Q15" s="56">
        <f t="shared" si="3"/>
        <v>0</v>
      </c>
      <c r="R15" s="57"/>
      <c r="S15" s="58"/>
      <c r="T15" s="59"/>
    </row>
    <row r="16" spans="1:20" ht="45" customHeight="1" x14ac:dyDescent="0.25">
      <c r="A16" s="49"/>
      <c r="B16" s="50" t="str">
        <f t="shared" si="1"/>
        <v/>
      </c>
      <c r="C16" s="51"/>
      <c r="D16" s="52" t="str">
        <f t="shared" si="2"/>
        <v/>
      </c>
      <c r="E16" s="149"/>
      <c r="F16" s="53"/>
      <c r="G16" s="54"/>
      <c r="H16" s="55"/>
      <c r="I16" s="55"/>
      <c r="J16" s="56">
        <f t="shared" si="0"/>
        <v>0</v>
      </c>
      <c r="K16" s="54"/>
      <c r="L16" s="55"/>
      <c r="M16" s="55"/>
      <c r="N16" s="55"/>
      <c r="O16" s="55"/>
      <c r="P16" s="55"/>
      <c r="Q16" s="56">
        <f t="shared" si="3"/>
        <v>0</v>
      </c>
      <c r="R16" s="57"/>
      <c r="S16" s="58"/>
      <c r="T16" s="59"/>
    </row>
    <row r="17" spans="1:20" ht="45" customHeight="1" x14ac:dyDescent="0.25">
      <c r="A17" s="49"/>
      <c r="B17" s="50" t="str">
        <f t="shared" si="1"/>
        <v/>
      </c>
      <c r="C17" s="51"/>
      <c r="D17" s="52" t="str">
        <f t="shared" si="2"/>
        <v/>
      </c>
      <c r="E17" s="149"/>
      <c r="F17" s="53"/>
      <c r="G17" s="54"/>
      <c r="H17" s="55"/>
      <c r="I17" s="55"/>
      <c r="J17" s="56">
        <f t="shared" si="0"/>
        <v>0</v>
      </c>
      <c r="K17" s="54"/>
      <c r="L17" s="55"/>
      <c r="M17" s="55"/>
      <c r="N17" s="55"/>
      <c r="O17" s="55"/>
      <c r="P17" s="55"/>
      <c r="Q17" s="56">
        <f t="shared" si="3"/>
        <v>0</v>
      </c>
      <c r="R17" s="57"/>
      <c r="S17" s="58"/>
      <c r="T17" s="59"/>
    </row>
    <row r="18" spans="1:20" ht="45" customHeight="1" x14ac:dyDescent="0.25">
      <c r="A18" s="49"/>
      <c r="B18" s="50" t="str">
        <f t="shared" si="1"/>
        <v/>
      </c>
      <c r="C18" s="51"/>
      <c r="D18" s="52" t="str">
        <f t="shared" si="2"/>
        <v/>
      </c>
      <c r="E18" s="149"/>
      <c r="F18" s="53"/>
      <c r="G18" s="54"/>
      <c r="H18" s="55"/>
      <c r="I18" s="55"/>
      <c r="J18" s="56">
        <f t="shared" si="0"/>
        <v>0</v>
      </c>
      <c r="K18" s="54"/>
      <c r="L18" s="55"/>
      <c r="M18" s="55"/>
      <c r="N18" s="55"/>
      <c r="O18" s="55"/>
      <c r="P18" s="55"/>
      <c r="Q18" s="56">
        <f t="shared" si="3"/>
        <v>0</v>
      </c>
      <c r="R18" s="57"/>
      <c r="S18" s="58"/>
      <c r="T18" s="59"/>
    </row>
    <row r="19" spans="1:20" ht="45" customHeight="1" x14ac:dyDescent="0.25">
      <c r="A19" s="49"/>
      <c r="B19" s="50" t="str">
        <f t="shared" si="1"/>
        <v/>
      </c>
      <c r="C19" s="51"/>
      <c r="D19" s="52" t="str">
        <f t="shared" si="2"/>
        <v/>
      </c>
      <c r="E19" s="149"/>
      <c r="F19" s="53"/>
      <c r="G19" s="54"/>
      <c r="H19" s="55"/>
      <c r="I19" s="55"/>
      <c r="J19" s="56">
        <f t="shared" si="0"/>
        <v>0</v>
      </c>
      <c r="K19" s="54"/>
      <c r="L19" s="55"/>
      <c r="M19" s="55"/>
      <c r="N19" s="55"/>
      <c r="O19" s="55"/>
      <c r="P19" s="55"/>
      <c r="Q19" s="56">
        <f t="shared" si="3"/>
        <v>0</v>
      </c>
      <c r="R19" s="57"/>
      <c r="S19" s="58"/>
      <c r="T19" s="59"/>
    </row>
    <row r="20" spans="1:20" ht="45" customHeight="1" x14ac:dyDescent="0.25">
      <c r="A20" s="49"/>
      <c r="B20" s="50" t="str">
        <f t="shared" si="1"/>
        <v/>
      </c>
      <c r="C20" s="51"/>
      <c r="D20" s="52" t="str">
        <f t="shared" si="2"/>
        <v/>
      </c>
      <c r="E20" s="149"/>
      <c r="F20" s="53"/>
      <c r="G20" s="54"/>
      <c r="H20" s="55"/>
      <c r="I20" s="55"/>
      <c r="J20" s="56">
        <f t="shared" si="0"/>
        <v>0</v>
      </c>
      <c r="K20" s="54"/>
      <c r="L20" s="55"/>
      <c r="M20" s="55"/>
      <c r="N20" s="55"/>
      <c r="O20" s="55"/>
      <c r="P20" s="55"/>
      <c r="Q20" s="56">
        <f t="shared" si="3"/>
        <v>0</v>
      </c>
      <c r="R20" s="57"/>
      <c r="S20" s="58"/>
      <c r="T20" s="59"/>
    </row>
    <row r="21" spans="1:20" ht="45" customHeight="1" x14ac:dyDescent="0.25">
      <c r="A21" s="49"/>
      <c r="B21" s="50" t="str">
        <f t="shared" si="1"/>
        <v/>
      </c>
      <c r="C21" s="51"/>
      <c r="D21" s="52" t="str">
        <f t="shared" si="2"/>
        <v/>
      </c>
      <c r="E21" s="149"/>
      <c r="F21" s="53"/>
      <c r="G21" s="54"/>
      <c r="H21" s="55"/>
      <c r="I21" s="55"/>
      <c r="J21" s="56">
        <f t="shared" si="0"/>
        <v>0</v>
      </c>
      <c r="K21" s="54"/>
      <c r="L21" s="55"/>
      <c r="M21" s="55"/>
      <c r="N21" s="55"/>
      <c r="O21" s="55"/>
      <c r="P21" s="55"/>
      <c r="Q21" s="56">
        <f t="shared" si="3"/>
        <v>0</v>
      </c>
      <c r="R21" s="57"/>
      <c r="S21" s="58"/>
      <c r="T21" s="59"/>
    </row>
    <row r="22" spans="1:20" ht="45" customHeight="1" x14ac:dyDescent="0.25">
      <c r="A22" s="49"/>
      <c r="B22" s="50" t="str">
        <f t="shared" si="1"/>
        <v/>
      </c>
      <c r="C22" s="51"/>
      <c r="D22" s="52" t="str">
        <f t="shared" si="2"/>
        <v/>
      </c>
      <c r="E22" s="149"/>
      <c r="F22" s="53"/>
      <c r="G22" s="54"/>
      <c r="H22" s="55"/>
      <c r="I22" s="55"/>
      <c r="J22" s="56">
        <f t="shared" si="0"/>
        <v>0</v>
      </c>
      <c r="K22" s="54"/>
      <c r="L22" s="55"/>
      <c r="M22" s="55"/>
      <c r="N22" s="55"/>
      <c r="O22" s="55"/>
      <c r="P22" s="55"/>
      <c r="Q22" s="56">
        <f t="shared" si="3"/>
        <v>0</v>
      </c>
      <c r="R22" s="57"/>
      <c r="S22" s="58"/>
      <c r="T22" s="59"/>
    </row>
    <row r="23" spans="1:20" ht="45" customHeight="1" x14ac:dyDescent="0.25">
      <c r="A23" s="49"/>
      <c r="B23" s="50" t="str">
        <f t="shared" si="1"/>
        <v/>
      </c>
      <c r="C23" s="51"/>
      <c r="D23" s="52" t="str">
        <f t="shared" si="2"/>
        <v/>
      </c>
      <c r="E23" s="149"/>
      <c r="F23" s="53"/>
      <c r="G23" s="54"/>
      <c r="H23" s="55"/>
      <c r="I23" s="55"/>
      <c r="J23" s="56">
        <f t="shared" si="0"/>
        <v>0</v>
      </c>
      <c r="K23" s="54"/>
      <c r="L23" s="55"/>
      <c r="M23" s="55"/>
      <c r="N23" s="55"/>
      <c r="O23" s="55"/>
      <c r="P23" s="55"/>
      <c r="Q23" s="56">
        <f t="shared" si="3"/>
        <v>0</v>
      </c>
      <c r="R23" s="57"/>
      <c r="S23" s="58"/>
      <c r="T23" s="59"/>
    </row>
    <row r="24" spans="1:20" ht="45" customHeight="1" x14ac:dyDescent="0.25">
      <c r="A24" s="49"/>
      <c r="B24" s="50" t="str">
        <f t="shared" si="1"/>
        <v/>
      </c>
      <c r="C24" s="51"/>
      <c r="D24" s="52" t="str">
        <f t="shared" si="2"/>
        <v/>
      </c>
      <c r="E24" s="149"/>
      <c r="F24" s="53"/>
      <c r="G24" s="54"/>
      <c r="H24" s="55"/>
      <c r="I24" s="55"/>
      <c r="J24" s="56">
        <f t="shared" si="0"/>
        <v>0</v>
      </c>
      <c r="K24" s="54"/>
      <c r="L24" s="55"/>
      <c r="M24" s="55"/>
      <c r="N24" s="55"/>
      <c r="O24" s="55"/>
      <c r="P24" s="55"/>
      <c r="Q24" s="56">
        <f t="shared" si="3"/>
        <v>0</v>
      </c>
      <c r="R24" s="57"/>
      <c r="S24" s="58"/>
      <c r="T24" s="59"/>
    </row>
    <row r="25" spans="1:20" ht="45" customHeight="1" x14ac:dyDescent="0.25">
      <c r="A25" s="49"/>
      <c r="B25" s="50" t="str">
        <f t="shared" si="1"/>
        <v/>
      </c>
      <c r="C25" s="51"/>
      <c r="D25" s="52" t="str">
        <f t="shared" si="2"/>
        <v/>
      </c>
      <c r="E25" s="149"/>
      <c r="F25" s="53"/>
      <c r="G25" s="54"/>
      <c r="H25" s="55"/>
      <c r="I25" s="55"/>
      <c r="J25" s="56">
        <f t="shared" si="0"/>
        <v>0</v>
      </c>
      <c r="K25" s="54"/>
      <c r="L25" s="55"/>
      <c r="M25" s="55"/>
      <c r="N25" s="55"/>
      <c r="O25" s="55"/>
      <c r="P25" s="55"/>
      <c r="Q25" s="56">
        <f t="shared" si="3"/>
        <v>0</v>
      </c>
      <c r="R25" s="57"/>
      <c r="S25" s="58"/>
      <c r="T25" s="59"/>
    </row>
    <row r="26" spans="1:20" ht="45" customHeight="1" x14ac:dyDescent="0.25">
      <c r="A26" s="49"/>
      <c r="B26" s="50" t="str">
        <f t="shared" si="1"/>
        <v/>
      </c>
      <c r="C26" s="51"/>
      <c r="D26" s="52" t="str">
        <f t="shared" si="2"/>
        <v/>
      </c>
      <c r="E26" s="149"/>
      <c r="F26" s="53"/>
      <c r="G26" s="54"/>
      <c r="H26" s="55"/>
      <c r="I26" s="55"/>
      <c r="J26" s="56">
        <f t="shared" si="0"/>
        <v>0</v>
      </c>
      <c r="K26" s="54"/>
      <c r="L26" s="55"/>
      <c r="M26" s="55"/>
      <c r="N26" s="55"/>
      <c r="O26" s="55"/>
      <c r="P26" s="55"/>
      <c r="Q26" s="56">
        <f t="shared" si="3"/>
        <v>0</v>
      </c>
      <c r="R26" s="57"/>
      <c r="S26" s="58"/>
      <c r="T26" s="59"/>
    </row>
    <row r="27" spans="1:20" ht="45" customHeight="1" x14ac:dyDescent="0.25">
      <c r="A27" s="49"/>
      <c r="B27" s="50" t="str">
        <f t="shared" si="1"/>
        <v/>
      </c>
      <c r="C27" s="51"/>
      <c r="D27" s="52" t="str">
        <f t="shared" si="2"/>
        <v/>
      </c>
      <c r="E27" s="149"/>
      <c r="F27" s="53"/>
      <c r="G27" s="54"/>
      <c r="H27" s="55"/>
      <c r="I27" s="55"/>
      <c r="J27" s="56">
        <f t="shared" si="0"/>
        <v>0</v>
      </c>
      <c r="K27" s="54"/>
      <c r="L27" s="55"/>
      <c r="M27" s="55"/>
      <c r="N27" s="55"/>
      <c r="O27" s="55"/>
      <c r="P27" s="55"/>
      <c r="Q27" s="56">
        <f t="shared" si="3"/>
        <v>0</v>
      </c>
      <c r="R27" s="57"/>
      <c r="S27" s="58"/>
      <c r="T27" s="59"/>
    </row>
    <row r="28" spans="1:20" ht="45" customHeight="1" x14ac:dyDescent="0.25">
      <c r="A28" s="49"/>
      <c r="B28" s="50" t="str">
        <f t="shared" si="1"/>
        <v/>
      </c>
      <c r="C28" s="51"/>
      <c r="D28" s="52" t="str">
        <f t="shared" si="2"/>
        <v/>
      </c>
      <c r="E28" s="149"/>
      <c r="F28" s="53"/>
      <c r="G28" s="54"/>
      <c r="H28" s="55"/>
      <c r="I28" s="55"/>
      <c r="J28" s="56">
        <f t="shared" si="0"/>
        <v>0</v>
      </c>
      <c r="K28" s="54"/>
      <c r="L28" s="55"/>
      <c r="M28" s="55"/>
      <c r="N28" s="55"/>
      <c r="O28" s="55"/>
      <c r="P28" s="55"/>
      <c r="Q28" s="56">
        <f t="shared" si="3"/>
        <v>0</v>
      </c>
      <c r="R28" s="57"/>
      <c r="S28" s="58"/>
      <c r="T28" s="59"/>
    </row>
    <row r="29" spans="1:20" ht="45" customHeight="1" x14ac:dyDescent="0.25">
      <c r="A29" s="49"/>
      <c r="B29" s="50" t="str">
        <f t="shared" si="1"/>
        <v/>
      </c>
      <c r="C29" s="51"/>
      <c r="D29" s="52" t="str">
        <f t="shared" si="2"/>
        <v/>
      </c>
      <c r="E29" s="149"/>
      <c r="F29" s="53"/>
      <c r="G29" s="54"/>
      <c r="H29" s="55"/>
      <c r="I29" s="55"/>
      <c r="J29" s="56">
        <f t="shared" si="0"/>
        <v>0</v>
      </c>
      <c r="K29" s="54"/>
      <c r="L29" s="55"/>
      <c r="M29" s="55"/>
      <c r="N29" s="55"/>
      <c r="O29" s="55"/>
      <c r="P29" s="55"/>
      <c r="Q29" s="56">
        <f t="shared" si="3"/>
        <v>0</v>
      </c>
      <c r="R29" s="57"/>
      <c r="S29" s="58"/>
      <c r="T29" s="59"/>
    </row>
    <row r="30" spans="1:20" ht="45" customHeight="1" x14ac:dyDescent="0.25">
      <c r="A30" s="49"/>
      <c r="B30" s="50" t="str">
        <f t="shared" si="1"/>
        <v/>
      </c>
      <c r="C30" s="51"/>
      <c r="D30" s="52" t="str">
        <f t="shared" si="2"/>
        <v/>
      </c>
      <c r="E30" s="149"/>
      <c r="F30" s="53"/>
      <c r="G30" s="54"/>
      <c r="H30" s="55"/>
      <c r="I30" s="55"/>
      <c r="J30" s="56">
        <f t="shared" si="0"/>
        <v>0</v>
      </c>
      <c r="K30" s="54"/>
      <c r="L30" s="55"/>
      <c r="M30" s="55"/>
      <c r="N30" s="55"/>
      <c r="O30" s="55"/>
      <c r="P30" s="55"/>
      <c r="Q30" s="56">
        <f t="shared" si="3"/>
        <v>0</v>
      </c>
      <c r="R30" s="57"/>
      <c r="S30" s="58"/>
      <c r="T30" s="59"/>
    </row>
    <row r="31" spans="1:20" ht="45" customHeight="1" x14ac:dyDescent="0.25">
      <c r="A31" s="49"/>
      <c r="B31" s="50" t="str">
        <f t="shared" si="1"/>
        <v/>
      </c>
      <c r="C31" s="51"/>
      <c r="D31" s="52" t="str">
        <f t="shared" si="2"/>
        <v/>
      </c>
      <c r="E31" s="149"/>
      <c r="F31" s="53"/>
      <c r="G31" s="54"/>
      <c r="H31" s="55"/>
      <c r="I31" s="55"/>
      <c r="J31" s="56">
        <f t="shared" si="0"/>
        <v>0</v>
      </c>
      <c r="K31" s="54"/>
      <c r="L31" s="55"/>
      <c r="M31" s="55"/>
      <c r="N31" s="55"/>
      <c r="O31" s="55"/>
      <c r="P31" s="55"/>
      <c r="Q31" s="56">
        <f t="shared" si="3"/>
        <v>0</v>
      </c>
      <c r="R31" s="57"/>
      <c r="S31" s="58"/>
      <c r="T31" s="59"/>
    </row>
    <row r="32" spans="1:20" ht="45" customHeight="1" x14ac:dyDescent="0.25">
      <c r="A32" s="49"/>
      <c r="B32" s="50" t="str">
        <f t="shared" si="1"/>
        <v/>
      </c>
      <c r="C32" s="51"/>
      <c r="D32" s="52" t="str">
        <f t="shared" si="2"/>
        <v/>
      </c>
      <c r="E32" s="149"/>
      <c r="F32" s="53"/>
      <c r="G32" s="54"/>
      <c r="H32" s="55"/>
      <c r="I32" s="55"/>
      <c r="J32" s="56">
        <f t="shared" si="0"/>
        <v>0</v>
      </c>
      <c r="K32" s="54"/>
      <c r="L32" s="55"/>
      <c r="M32" s="55"/>
      <c r="N32" s="55"/>
      <c r="O32" s="55"/>
      <c r="P32" s="55"/>
      <c r="Q32" s="56">
        <f t="shared" si="3"/>
        <v>0</v>
      </c>
      <c r="R32" s="57"/>
      <c r="S32" s="58"/>
      <c r="T32" s="59"/>
    </row>
    <row r="33" spans="1:20" ht="45" customHeight="1" x14ac:dyDescent="0.25">
      <c r="A33" s="49"/>
      <c r="B33" s="50" t="str">
        <f t="shared" si="1"/>
        <v/>
      </c>
      <c r="C33" s="51"/>
      <c r="D33" s="52" t="str">
        <f t="shared" si="2"/>
        <v/>
      </c>
      <c r="E33" s="149"/>
      <c r="F33" s="53"/>
      <c r="G33" s="54"/>
      <c r="H33" s="55"/>
      <c r="I33" s="55"/>
      <c r="J33" s="56">
        <f t="shared" si="0"/>
        <v>0</v>
      </c>
      <c r="K33" s="54"/>
      <c r="L33" s="55"/>
      <c r="M33" s="55"/>
      <c r="N33" s="55"/>
      <c r="O33" s="55"/>
      <c r="P33" s="55"/>
      <c r="Q33" s="56">
        <f t="shared" si="3"/>
        <v>0</v>
      </c>
      <c r="R33" s="57"/>
      <c r="S33" s="58"/>
      <c r="T33" s="59"/>
    </row>
    <row r="34" spans="1:20" ht="45" customHeight="1" x14ac:dyDescent="0.25">
      <c r="A34" s="49"/>
      <c r="B34" s="50" t="str">
        <f t="shared" si="1"/>
        <v/>
      </c>
      <c r="C34" s="51"/>
      <c r="D34" s="52" t="str">
        <f t="shared" si="2"/>
        <v/>
      </c>
      <c r="E34" s="149"/>
      <c r="F34" s="53"/>
      <c r="G34" s="54"/>
      <c r="H34" s="55"/>
      <c r="I34" s="55"/>
      <c r="J34" s="56">
        <f t="shared" si="0"/>
        <v>0</v>
      </c>
      <c r="K34" s="54"/>
      <c r="L34" s="55"/>
      <c r="M34" s="55"/>
      <c r="N34" s="55"/>
      <c r="O34" s="55"/>
      <c r="P34" s="55"/>
      <c r="Q34" s="56">
        <f t="shared" si="3"/>
        <v>0</v>
      </c>
      <c r="R34" s="57"/>
      <c r="S34" s="58"/>
      <c r="T34" s="59"/>
    </row>
    <row r="35" spans="1:20" ht="45" customHeight="1" x14ac:dyDescent="0.25">
      <c r="A35" s="49"/>
      <c r="B35" s="50" t="str">
        <f t="shared" si="1"/>
        <v/>
      </c>
      <c r="C35" s="51"/>
      <c r="D35" s="52" t="str">
        <f t="shared" si="2"/>
        <v/>
      </c>
      <c r="E35" s="149"/>
      <c r="F35" s="53"/>
      <c r="G35" s="54"/>
      <c r="H35" s="55"/>
      <c r="I35" s="55"/>
      <c r="J35" s="56">
        <f t="shared" si="0"/>
        <v>0</v>
      </c>
      <c r="K35" s="54"/>
      <c r="L35" s="55"/>
      <c r="M35" s="55"/>
      <c r="N35" s="55"/>
      <c r="O35" s="55"/>
      <c r="P35" s="55"/>
      <c r="Q35" s="56">
        <f t="shared" si="3"/>
        <v>0</v>
      </c>
      <c r="R35" s="57"/>
      <c r="S35" s="58"/>
      <c r="T35" s="59"/>
    </row>
    <row r="36" spans="1:20" ht="45" customHeight="1" x14ac:dyDescent="0.25">
      <c r="A36" s="49"/>
      <c r="B36" s="50" t="str">
        <f t="shared" si="1"/>
        <v/>
      </c>
      <c r="C36" s="51"/>
      <c r="D36" s="52" t="str">
        <f t="shared" si="2"/>
        <v/>
      </c>
      <c r="E36" s="149"/>
      <c r="F36" s="53"/>
      <c r="G36" s="54"/>
      <c r="H36" s="55"/>
      <c r="I36" s="55"/>
      <c r="J36" s="56">
        <f t="shared" si="0"/>
        <v>0</v>
      </c>
      <c r="K36" s="54"/>
      <c r="L36" s="55"/>
      <c r="M36" s="55"/>
      <c r="N36" s="55"/>
      <c r="O36" s="55"/>
      <c r="P36" s="55"/>
      <c r="Q36" s="56">
        <f t="shared" si="3"/>
        <v>0</v>
      </c>
      <c r="R36" s="57"/>
      <c r="S36" s="58"/>
      <c r="T36" s="59"/>
    </row>
    <row r="37" spans="1:20" ht="45" customHeight="1" x14ac:dyDescent="0.25">
      <c r="A37" s="49"/>
      <c r="B37" s="50" t="str">
        <f t="shared" si="1"/>
        <v/>
      </c>
      <c r="C37" s="51"/>
      <c r="D37" s="52" t="str">
        <f t="shared" si="2"/>
        <v/>
      </c>
      <c r="E37" s="149"/>
      <c r="F37" s="53"/>
      <c r="G37" s="54"/>
      <c r="H37" s="55"/>
      <c r="I37" s="55"/>
      <c r="J37" s="56">
        <f t="shared" ref="J37:J68" si="4">(G37*H37*I37*Average_hourly_reduction_potential)/1000</f>
        <v>0</v>
      </c>
      <c r="K37" s="54"/>
      <c r="L37" s="55"/>
      <c r="M37" s="55"/>
      <c r="N37" s="55"/>
      <c r="O37" s="55"/>
      <c r="P37" s="55"/>
      <c r="Q37" s="56">
        <f t="shared" si="3"/>
        <v>0</v>
      </c>
      <c r="R37" s="57"/>
      <c r="S37" s="58"/>
      <c r="T37" s="59"/>
    </row>
    <row r="38" spans="1:20" ht="45" customHeight="1" x14ac:dyDescent="0.25">
      <c r="A38" s="49"/>
      <c r="B38" s="50" t="str">
        <f t="shared" si="1"/>
        <v/>
      </c>
      <c r="C38" s="51"/>
      <c r="D38" s="52" t="str">
        <f t="shared" si="2"/>
        <v/>
      </c>
      <c r="E38" s="149"/>
      <c r="F38" s="53"/>
      <c r="G38" s="54"/>
      <c r="H38" s="55"/>
      <c r="I38" s="55"/>
      <c r="J38" s="56">
        <f t="shared" si="4"/>
        <v>0</v>
      </c>
      <c r="K38" s="54"/>
      <c r="L38" s="55"/>
      <c r="M38" s="55"/>
      <c r="N38" s="55"/>
      <c r="O38" s="55"/>
      <c r="P38" s="55"/>
      <c r="Q38" s="56">
        <f t="shared" si="3"/>
        <v>0</v>
      </c>
      <c r="R38" s="57"/>
      <c r="S38" s="58"/>
      <c r="T38" s="59"/>
    </row>
    <row r="39" spans="1:20" ht="45" customHeight="1" x14ac:dyDescent="0.25">
      <c r="A39" s="49"/>
      <c r="B39" s="50" t="str">
        <f t="shared" si="1"/>
        <v/>
      </c>
      <c r="C39" s="51"/>
      <c r="D39" s="52" t="str">
        <f t="shared" si="2"/>
        <v/>
      </c>
      <c r="E39" s="149"/>
      <c r="F39" s="53"/>
      <c r="G39" s="54"/>
      <c r="H39" s="55"/>
      <c r="I39" s="55"/>
      <c r="J39" s="56">
        <f t="shared" si="4"/>
        <v>0</v>
      </c>
      <c r="K39" s="54"/>
      <c r="L39" s="55"/>
      <c r="M39" s="55"/>
      <c r="N39" s="55"/>
      <c r="O39" s="55"/>
      <c r="P39" s="55"/>
      <c r="Q39" s="56">
        <f t="shared" si="3"/>
        <v>0</v>
      </c>
      <c r="R39" s="57"/>
      <c r="S39" s="58"/>
      <c r="T39" s="59"/>
    </row>
    <row r="40" spans="1:20" ht="45" customHeight="1" x14ac:dyDescent="0.25">
      <c r="A40" s="49"/>
      <c r="B40" s="50" t="str">
        <f t="shared" si="1"/>
        <v/>
      </c>
      <c r="C40" s="51"/>
      <c r="D40" s="52" t="str">
        <f t="shared" si="2"/>
        <v/>
      </c>
      <c r="E40" s="149"/>
      <c r="F40" s="53"/>
      <c r="G40" s="54"/>
      <c r="H40" s="55"/>
      <c r="I40" s="55"/>
      <c r="J40" s="56">
        <f t="shared" si="4"/>
        <v>0</v>
      </c>
      <c r="K40" s="54"/>
      <c r="L40" s="55"/>
      <c r="M40" s="55"/>
      <c r="N40" s="55"/>
      <c r="O40" s="55"/>
      <c r="P40" s="55"/>
      <c r="Q40" s="56">
        <f t="shared" si="3"/>
        <v>0</v>
      </c>
      <c r="R40" s="57"/>
      <c r="S40" s="58"/>
      <c r="T40" s="59"/>
    </row>
    <row r="41" spans="1:20" ht="45" customHeight="1" x14ac:dyDescent="0.25">
      <c r="A41" s="49"/>
      <c r="B41" s="50" t="str">
        <f t="shared" si="1"/>
        <v/>
      </c>
      <c r="C41" s="51"/>
      <c r="D41" s="52" t="str">
        <f t="shared" si="2"/>
        <v/>
      </c>
      <c r="E41" s="149"/>
      <c r="F41" s="53"/>
      <c r="G41" s="54"/>
      <c r="H41" s="55"/>
      <c r="I41" s="55"/>
      <c r="J41" s="56">
        <f t="shared" si="4"/>
        <v>0</v>
      </c>
      <c r="K41" s="54"/>
      <c r="L41" s="55"/>
      <c r="M41" s="55"/>
      <c r="N41" s="55"/>
      <c r="O41" s="55"/>
      <c r="P41" s="55"/>
      <c r="Q41" s="56">
        <f t="shared" si="3"/>
        <v>0</v>
      </c>
      <c r="R41" s="57"/>
      <c r="S41" s="58"/>
      <c r="T41" s="59"/>
    </row>
    <row r="42" spans="1:20" ht="45" customHeight="1" x14ac:dyDescent="0.25">
      <c r="A42" s="49"/>
      <c r="B42" s="50" t="str">
        <f t="shared" si="1"/>
        <v/>
      </c>
      <c r="C42" s="51"/>
      <c r="D42" s="52" t="str">
        <f t="shared" si="2"/>
        <v/>
      </c>
      <c r="E42" s="149"/>
      <c r="F42" s="53"/>
      <c r="G42" s="54"/>
      <c r="H42" s="55"/>
      <c r="I42" s="55"/>
      <c r="J42" s="56">
        <f t="shared" si="4"/>
        <v>0</v>
      </c>
      <c r="K42" s="54"/>
      <c r="L42" s="55"/>
      <c r="M42" s="55"/>
      <c r="N42" s="55"/>
      <c r="O42" s="55"/>
      <c r="P42" s="55"/>
      <c r="Q42" s="56">
        <f t="shared" si="3"/>
        <v>0</v>
      </c>
      <c r="R42" s="57"/>
      <c r="S42" s="58"/>
      <c r="T42" s="59"/>
    </row>
    <row r="43" spans="1:20" ht="45" customHeight="1" x14ac:dyDescent="0.25">
      <c r="A43" s="49"/>
      <c r="B43" s="50" t="str">
        <f t="shared" si="1"/>
        <v/>
      </c>
      <c r="C43" s="51"/>
      <c r="D43" s="52" t="str">
        <f t="shared" si="2"/>
        <v/>
      </c>
      <c r="E43" s="149"/>
      <c r="F43" s="53"/>
      <c r="G43" s="54"/>
      <c r="H43" s="55"/>
      <c r="I43" s="55"/>
      <c r="J43" s="56">
        <f t="shared" si="4"/>
        <v>0</v>
      </c>
      <c r="K43" s="54"/>
      <c r="L43" s="55"/>
      <c r="M43" s="55"/>
      <c r="N43" s="55"/>
      <c r="O43" s="55"/>
      <c r="P43" s="55"/>
      <c r="Q43" s="56">
        <f t="shared" si="3"/>
        <v>0</v>
      </c>
      <c r="R43" s="57"/>
      <c r="S43" s="58"/>
      <c r="T43" s="59"/>
    </row>
    <row r="44" spans="1:20" ht="45" customHeight="1" x14ac:dyDescent="0.25">
      <c r="A44" s="49"/>
      <c r="B44" s="50" t="str">
        <f t="shared" si="1"/>
        <v/>
      </c>
      <c r="C44" s="51"/>
      <c r="D44" s="52" t="str">
        <f t="shared" si="2"/>
        <v/>
      </c>
      <c r="E44" s="149"/>
      <c r="F44" s="53"/>
      <c r="G44" s="54"/>
      <c r="H44" s="55"/>
      <c r="I44" s="55"/>
      <c r="J44" s="56">
        <f t="shared" si="4"/>
        <v>0</v>
      </c>
      <c r="K44" s="54"/>
      <c r="L44" s="55"/>
      <c r="M44" s="55"/>
      <c r="N44" s="55"/>
      <c r="O44" s="55"/>
      <c r="P44" s="55"/>
      <c r="Q44" s="56">
        <f t="shared" si="3"/>
        <v>0</v>
      </c>
      <c r="R44" s="57"/>
      <c r="S44" s="58"/>
      <c r="T44" s="59"/>
    </row>
    <row r="45" spans="1:20" ht="45" customHeight="1" x14ac:dyDescent="0.25">
      <c r="A45" s="49"/>
      <c r="B45" s="50" t="str">
        <f t="shared" si="1"/>
        <v/>
      </c>
      <c r="C45" s="51"/>
      <c r="D45" s="52" t="str">
        <f t="shared" si="2"/>
        <v/>
      </c>
      <c r="E45" s="149"/>
      <c r="F45" s="53"/>
      <c r="G45" s="54"/>
      <c r="H45" s="55"/>
      <c r="I45" s="55"/>
      <c r="J45" s="56">
        <f t="shared" si="4"/>
        <v>0</v>
      </c>
      <c r="K45" s="54"/>
      <c r="L45" s="55"/>
      <c r="M45" s="55"/>
      <c r="N45" s="55"/>
      <c r="O45" s="55"/>
      <c r="P45" s="55"/>
      <c r="Q45" s="56">
        <f t="shared" si="3"/>
        <v>0</v>
      </c>
      <c r="R45" s="57"/>
      <c r="S45" s="58"/>
      <c r="T45" s="59"/>
    </row>
    <row r="46" spans="1:20" ht="45" customHeight="1" x14ac:dyDescent="0.25">
      <c r="A46" s="49"/>
      <c r="B46" s="50" t="str">
        <f t="shared" si="1"/>
        <v/>
      </c>
      <c r="C46" s="51"/>
      <c r="D46" s="52" t="str">
        <f t="shared" si="2"/>
        <v/>
      </c>
      <c r="E46" s="149"/>
      <c r="F46" s="53"/>
      <c r="G46" s="54"/>
      <c r="H46" s="55"/>
      <c r="I46" s="55"/>
      <c r="J46" s="56">
        <f t="shared" si="4"/>
        <v>0</v>
      </c>
      <c r="K46" s="54"/>
      <c r="L46" s="55"/>
      <c r="M46" s="55"/>
      <c r="N46" s="55"/>
      <c r="O46" s="55"/>
      <c r="P46" s="55"/>
      <c r="Q46" s="56">
        <f t="shared" si="3"/>
        <v>0</v>
      </c>
      <c r="R46" s="57"/>
      <c r="S46" s="58"/>
      <c r="T46" s="59"/>
    </row>
    <row r="47" spans="1:20" ht="45" customHeight="1" x14ac:dyDescent="0.25">
      <c r="A47" s="49"/>
      <c r="B47" s="50" t="str">
        <f t="shared" si="1"/>
        <v/>
      </c>
      <c r="C47" s="51"/>
      <c r="D47" s="52" t="str">
        <f t="shared" si="2"/>
        <v/>
      </c>
      <c r="E47" s="149"/>
      <c r="F47" s="53"/>
      <c r="G47" s="54"/>
      <c r="H47" s="55"/>
      <c r="I47" s="55"/>
      <c r="J47" s="56">
        <f t="shared" si="4"/>
        <v>0</v>
      </c>
      <c r="K47" s="54"/>
      <c r="L47" s="55"/>
      <c r="M47" s="55"/>
      <c r="N47" s="55"/>
      <c r="O47" s="55"/>
      <c r="P47" s="55"/>
      <c r="Q47" s="56">
        <f t="shared" si="3"/>
        <v>0</v>
      </c>
      <c r="R47" s="57"/>
      <c r="S47" s="58"/>
      <c r="T47" s="59"/>
    </row>
    <row r="48" spans="1:20" ht="45" customHeight="1" x14ac:dyDescent="0.25">
      <c r="A48" s="49"/>
      <c r="B48" s="50" t="str">
        <f t="shared" si="1"/>
        <v/>
      </c>
      <c r="C48" s="51"/>
      <c r="D48" s="52" t="str">
        <f t="shared" si="2"/>
        <v/>
      </c>
      <c r="E48" s="149"/>
      <c r="F48" s="53"/>
      <c r="G48" s="54"/>
      <c r="H48" s="55"/>
      <c r="I48" s="55"/>
      <c r="J48" s="56">
        <f t="shared" si="4"/>
        <v>0</v>
      </c>
      <c r="K48" s="54"/>
      <c r="L48" s="55"/>
      <c r="M48" s="55"/>
      <c r="N48" s="55"/>
      <c r="O48" s="55"/>
      <c r="P48" s="55"/>
      <c r="Q48" s="56">
        <f t="shared" si="3"/>
        <v>0</v>
      </c>
      <c r="R48" s="57"/>
      <c r="S48" s="58"/>
      <c r="T48" s="59"/>
    </row>
    <row r="49" spans="1:20" ht="45" customHeight="1" x14ac:dyDescent="0.25">
      <c r="A49" s="49"/>
      <c r="B49" s="50" t="str">
        <f t="shared" si="1"/>
        <v/>
      </c>
      <c r="C49" s="51"/>
      <c r="D49" s="52" t="str">
        <f t="shared" si="2"/>
        <v/>
      </c>
      <c r="E49" s="149"/>
      <c r="F49" s="53"/>
      <c r="G49" s="54"/>
      <c r="H49" s="55"/>
      <c r="I49" s="55"/>
      <c r="J49" s="56">
        <f t="shared" si="4"/>
        <v>0</v>
      </c>
      <c r="K49" s="54"/>
      <c r="L49" s="55"/>
      <c r="M49" s="55"/>
      <c r="N49" s="55"/>
      <c r="O49" s="55"/>
      <c r="P49" s="55"/>
      <c r="Q49" s="56">
        <f t="shared" si="3"/>
        <v>0</v>
      </c>
      <c r="R49" s="57"/>
      <c r="S49" s="58"/>
      <c r="T49" s="59"/>
    </row>
    <row r="50" spans="1:20" ht="45" customHeight="1" x14ac:dyDescent="0.25">
      <c r="A50" s="49"/>
      <c r="B50" s="50" t="str">
        <f t="shared" si="1"/>
        <v/>
      </c>
      <c r="C50" s="51"/>
      <c r="D50" s="52" t="str">
        <f t="shared" si="2"/>
        <v/>
      </c>
      <c r="E50" s="149"/>
      <c r="F50" s="53"/>
      <c r="G50" s="54"/>
      <c r="H50" s="55"/>
      <c r="I50" s="55"/>
      <c r="J50" s="56">
        <f t="shared" si="4"/>
        <v>0</v>
      </c>
      <c r="K50" s="54"/>
      <c r="L50" s="55"/>
      <c r="M50" s="55"/>
      <c r="N50" s="55"/>
      <c r="O50" s="55"/>
      <c r="P50" s="55"/>
      <c r="Q50" s="56">
        <f t="shared" si="3"/>
        <v>0</v>
      </c>
      <c r="R50" s="57"/>
      <c r="S50" s="58"/>
      <c r="T50" s="59"/>
    </row>
    <row r="51" spans="1:20" ht="45" customHeight="1" x14ac:dyDescent="0.25">
      <c r="A51" s="49"/>
      <c r="B51" s="50" t="str">
        <f t="shared" si="1"/>
        <v/>
      </c>
      <c r="C51" s="51"/>
      <c r="D51" s="52" t="str">
        <f t="shared" si="2"/>
        <v/>
      </c>
      <c r="E51" s="149"/>
      <c r="F51" s="53"/>
      <c r="G51" s="54"/>
      <c r="H51" s="55"/>
      <c r="I51" s="55"/>
      <c r="J51" s="56">
        <f t="shared" si="4"/>
        <v>0</v>
      </c>
      <c r="K51" s="54"/>
      <c r="L51" s="55"/>
      <c r="M51" s="55"/>
      <c r="N51" s="55"/>
      <c r="O51" s="55"/>
      <c r="P51" s="55"/>
      <c r="Q51" s="56">
        <f t="shared" si="3"/>
        <v>0</v>
      </c>
      <c r="R51" s="57"/>
      <c r="S51" s="58"/>
      <c r="T51" s="59"/>
    </row>
    <row r="52" spans="1:20" ht="45" customHeight="1" x14ac:dyDescent="0.25">
      <c r="A52" s="49"/>
      <c r="B52" s="50" t="str">
        <f t="shared" si="1"/>
        <v/>
      </c>
      <c r="C52" s="51"/>
      <c r="D52" s="52" t="str">
        <f t="shared" si="2"/>
        <v/>
      </c>
      <c r="E52" s="149"/>
      <c r="F52" s="53"/>
      <c r="G52" s="54"/>
      <c r="H52" s="55"/>
      <c r="I52" s="55"/>
      <c r="J52" s="56">
        <f t="shared" si="4"/>
        <v>0</v>
      </c>
      <c r="K52" s="54"/>
      <c r="L52" s="55"/>
      <c r="M52" s="55"/>
      <c r="N52" s="55"/>
      <c r="O52" s="55"/>
      <c r="P52" s="55"/>
      <c r="Q52" s="56">
        <f t="shared" si="3"/>
        <v>0</v>
      </c>
      <c r="R52" s="57"/>
      <c r="S52" s="58"/>
      <c r="T52" s="59"/>
    </row>
    <row r="53" spans="1:20" ht="45" customHeight="1" x14ac:dyDescent="0.25">
      <c r="A53" s="49"/>
      <c r="B53" s="50" t="str">
        <f t="shared" si="1"/>
        <v/>
      </c>
      <c r="C53" s="51"/>
      <c r="D53" s="52" t="str">
        <f t="shared" si="2"/>
        <v/>
      </c>
      <c r="E53" s="149"/>
      <c r="F53" s="53"/>
      <c r="G53" s="54"/>
      <c r="H53" s="55"/>
      <c r="I53" s="55"/>
      <c r="J53" s="56">
        <f t="shared" si="4"/>
        <v>0</v>
      </c>
      <c r="K53" s="54"/>
      <c r="L53" s="55"/>
      <c r="M53" s="55"/>
      <c r="N53" s="55"/>
      <c r="O53" s="55"/>
      <c r="P53" s="55"/>
      <c r="Q53" s="56">
        <f t="shared" si="3"/>
        <v>0</v>
      </c>
      <c r="R53" s="57"/>
      <c r="S53" s="58"/>
      <c r="T53" s="59"/>
    </row>
    <row r="54" spans="1:20" ht="45" customHeight="1" x14ac:dyDescent="0.25">
      <c r="A54" s="49"/>
      <c r="B54" s="50" t="str">
        <f t="shared" si="1"/>
        <v/>
      </c>
      <c r="C54" s="51"/>
      <c r="D54" s="52" t="str">
        <f t="shared" si="2"/>
        <v/>
      </c>
      <c r="E54" s="149"/>
      <c r="F54" s="53"/>
      <c r="G54" s="54"/>
      <c r="H54" s="55"/>
      <c r="I54" s="55"/>
      <c r="J54" s="56">
        <f t="shared" si="4"/>
        <v>0</v>
      </c>
      <c r="K54" s="54"/>
      <c r="L54" s="55"/>
      <c r="M54" s="55"/>
      <c r="N54" s="55"/>
      <c r="O54" s="55"/>
      <c r="P54" s="55"/>
      <c r="Q54" s="56">
        <f t="shared" si="3"/>
        <v>0</v>
      </c>
      <c r="R54" s="57"/>
      <c r="S54" s="58"/>
      <c r="T54" s="59"/>
    </row>
    <row r="55" spans="1:20" ht="45" customHeight="1" x14ac:dyDescent="0.25">
      <c r="A55" s="49"/>
      <c r="B55" s="50" t="str">
        <f t="shared" si="1"/>
        <v/>
      </c>
      <c r="C55" s="51"/>
      <c r="D55" s="52" t="str">
        <f t="shared" si="2"/>
        <v/>
      </c>
      <c r="E55" s="149"/>
      <c r="F55" s="53"/>
      <c r="G55" s="54"/>
      <c r="H55" s="55"/>
      <c r="I55" s="55"/>
      <c r="J55" s="56">
        <f t="shared" si="4"/>
        <v>0</v>
      </c>
      <c r="K55" s="54"/>
      <c r="L55" s="55"/>
      <c r="M55" s="55"/>
      <c r="N55" s="55"/>
      <c r="O55" s="55"/>
      <c r="P55" s="55"/>
      <c r="Q55" s="56">
        <f t="shared" si="3"/>
        <v>0</v>
      </c>
      <c r="R55" s="57"/>
      <c r="S55" s="58"/>
      <c r="T55" s="59"/>
    </row>
    <row r="56" spans="1:20" ht="45" customHeight="1" x14ac:dyDescent="0.25">
      <c r="A56" s="49"/>
      <c r="B56" s="50" t="str">
        <f t="shared" si="1"/>
        <v/>
      </c>
      <c r="C56" s="51"/>
      <c r="D56" s="52" t="str">
        <f t="shared" si="2"/>
        <v/>
      </c>
      <c r="E56" s="149"/>
      <c r="F56" s="53"/>
      <c r="G56" s="54"/>
      <c r="H56" s="55"/>
      <c r="I56" s="55"/>
      <c r="J56" s="56">
        <f t="shared" si="4"/>
        <v>0</v>
      </c>
      <c r="K56" s="54"/>
      <c r="L56" s="55"/>
      <c r="M56" s="55"/>
      <c r="N56" s="55"/>
      <c r="O56" s="55"/>
      <c r="P56" s="55"/>
      <c r="Q56" s="56">
        <f t="shared" si="3"/>
        <v>0</v>
      </c>
      <c r="R56" s="57"/>
      <c r="S56" s="58"/>
      <c r="T56" s="59"/>
    </row>
    <row r="57" spans="1:20" ht="45" customHeight="1" x14ac:dyDescent="0.25">
      <c r="A57" s="49"/>
      <c r="B57" s="50" t="str">
        <f t="shared" si="1"/>
        <v/>
      </c>
      <c r="C57" s="51"/>
      <c r="D57" s="52" t="str">
        <f t="shared" si="2"/>
        <v/>
      </c>
      <c r="E57" s="149"/>
      <c r="F57" s="53"/>
      <c r="G57" s="54"/>
      <c r="H57" s="55"/>
      <c r="I57" s="55"/>
      <c r="J57" s="56">
        <f t="shared" si="4"/>
        <v>0</v>
      </c>
      <c r="K57" s="54"/>
      <c r="L57" s="55"/>
      <c r="M57" s="55"/>
      <c r="N57" s="55"/>
      <c r="O57" s="55"/>
      <c r="P57" s="55"/>
      <c r="Q57" s="56">
        <f t="shared" si="3"/>
        <v>0</v>
      </c>
      <c r="R57" s="57"/>
      <c r="S57" s="58"/>
      <c r="T57" s="59"/>
    </row>
    <row r="58" spans="1:20" ht="45" customHeight="1" x14ac:dyDescent="0.25">
      <c r="A58" s="49"/>
      <c r="B58" s="50" t="str">
        <f t="shared" si="1"/>
        <v/>
      </c>
      <c r="C58" s="51"/>
      <c r="D58" s="52" t="str">
        <f t="shared" si="2"/>
        <v/>
      </c>
      <c r="E58" s="149"/>
      <c r="F58" s="53"/>
      <c r="G58" s="54"/>
      <c r="H58" s="55"/>
      <c r="I58" s="55"/>
      <c r="J58" s="56">
        <f t="shared" si="4"/>
        <v>0</v>
      </c>
      <c r="K58" s="54"/>
      <c r="L58" s="55"/>
      <c r="M58" s="55"/>
      <c r="N58" s="55"/>
      <c r="O58" s="55"/>
      <c r="P58" s="55"/>
      <c r="Q58" s="56">
        <f t="shared" si="3"/>
        <v>0</v>
      </c>
      <c r="R58" s="57"/>
      <c r="S58" s="58"/>
      <c r="T58" s="59"/>
    </row>
    <row r="59" spans="1:20" ht="45" customHeight="1" x14ac:dyDescent="0.25">
      <c r="A59" s="49"/>
      <c r="B59" s="50" t="str">
        <f t="shared" si="1"/>
        <v/>
      </c>
      <c r="C59" s="51"/>
      <c r="D59" s="52" t="str">
        <f t="shared" si="2"/>
        <v/>
      </c>
      <c r="E59" s="149"/>
      <c r="F59" s="53"/>
      <c r="G59" s="54"/>
      <c r="H59" s="55"/>
      <c r="I59" s="55"/>
      <c r="J59" s="56">
        <f t="shared" si="4"/>
        <v>0</v>
      </c>
      <c r="K59" s="54"/>
      <c r="L59" s="55"/>
      <c r="M59" s="55"/>
      <c r="N59" s="55"/>
      <c r="O59" s="55"/>
      <c r="P59" s="55"/>
      <c r="Q59" s="56">
        <f t="shared" si="3"/>
        <v>0</v>
      </c>
      <c r="R59" s="57"/>
      <c r="S59" s="58"/>
      <c r="T59" s="59"/>
    </row>
    <row r="60" spans="1:20" ht="45" customHeight="1" x14ac:dyDescent="0.25">
      <c r="A60" s="49"/>
      <c r="B60" s="50" t="str">
        <f t="shared" si="1"/>
        <v/>
      </c>
      <c r="C60" s="51"/>
      <c r="D60" s="52" t="str">
        <f t="shared" si="2"/>
        <v/>
      </c>
      <c r="E60" s="149"/>
      <c r="F60" s="53"/>
      <c r="G60" s="54"/>
      <c r="H60" s="55"/>
      <c r="I60" s="55"/>
      <c r="J60" s="56">
        <f t="shared" si="4"/>
        <v>0</v>
      </c>
      <c r="K60" s="54"/>
      <c r="L60" s="55"/>
      <c r="M60" s="55"/>
      <c r="N60" s="55"/>
      <c r="O60" s="55"/>
      <c r="P60" s="55"/>
      <c r="Q60" s="56">
        <f t="shared" si="3"/>
        <v>0</v>
      </c>
      <c r="R60" s="57"/>
      <c r="S60" s="58"/>
      <c r="T60" s="59"/>
    </row>
    <row r="61" spans="1:20" ht="45" customHeight="1" x14ac:dyDescent="0.25">
      <c r="A61" s="49"/>
      <c r="B61" s="50" t="str">
        <f t="shared" si="1"/>
        <v/>
      </c>
      <c r="C61" s="51"/>
      <c r="D61" s="52" t="str">
        <f t="shared" si="2"/>
        <v/>
      </c>
      <c r="E61" s="149"/>
      <c r="F61" s="53"/>
      <c r="G61" s="54"/>
      <c r="H61" s="55"/>
      <c r="I61" s="55"/>
      <c r="J61" s="56">
        <f t="shared" si="4"/>
        <v>0</v>
      </c>
      <c r="K61" s="54"/>
      <c r="L61" s="55"/>
      <c r="M61" s="55"/>
      <c r="N61" s="55"/>
      <c r="O61" s="55"/>
      <c r="P61" s="55"/>
      <c r="Q61" s="56">
        <f t="shared" si="3"/>
        <v>0</v>
      </c>
      <c r="R61" s="57"/>
      <c r="S61" s="58"/>
      <c r="T61" s="59"/>
    </row>
    <row r="62" spans="1:20" ht="45" customHeight="1" x14ac:dyDescent="0.25">
      <c r="A62" s="49"/>
      <c r="B62" s="50" t="str">
        <f t="shared" si="1"/>
        <v/>
      </c>
      <c r="C62" s="51"/>
      <c r="D62" s="52" t="str">
        <f t="shared" si="2"/>
        <v/>
      </c>
      <c r="E62" s="149"/>
      <c r="F62" s="53"/>
      <c r="G62" s="54"/>
      <c r="H62" s="55"/>
      <c r="I62" s="55"/>
      <c r="J62" s="56">
        <f t="shared" si="4"/>
        <v>0</v>
      </c>
      <c r="K62" s="54"/>
      <c r="L62" s="55"/>
      <c r="M62" s="55"/>
      <c r="N62" s="55"/>
      <c r="O62" s="55"/>
      <c r="P62" s="55"/>
      <c r="Q62" s="56">
        <f t="shared" si="3"/>
        <v>0</v>
      </c>
      <c r="R62" s="57"/>
      <c r="S62" s="58"/>
      <c r="T62" s="59"/>
    </row>
    <row r="63" spans="1:20" ht="45" customHeight="1" x14ac:dyDescent="0.25">
      <c r="A63" s="49"/>
      <c r="B63" s="50" t="str">
        <f t="shared" si="1"/>
        <v/>
      </c>
      <c r="C63" s="51"/>
      <c r="D63" s="52" t="str">
        <f t="shared" si="2"/>
        <v/>
      </c>
      <c r="E63" s="149"/>
      <c r="F63" s="53"/>
      <c r="G63" s="54"/>
      <c r="H63" s="55"/>
      <c r="I63" s="55"/>
      <c r="J63" s="56">
        <f t="shared" si="4"/>
        <v>0</v>
      </c>
      <c r="K63" s="54"/>
      <c r="L63" s="55"/>
      <c r="M63" s="55"/>
      <c r="N63" s="55"/>
      <c r="O63" s="55"/>
      <c r="P63" s="55"/>
      <c r="Q63" s="56">
        <f t="shared" si="3"/>
        <v>0</v>
      </c>
      <c r="R63" s="57"/>
      <c r="S63" s="58"/>
      <c r="T63" s="59"/>
    </row>
    <row r="64" spans="1:20" ht="45" customHeight="1" x14ac:dyDescent="0.25">
      <c r="A64" s="49"/>
      <c r="B64" s="50" t="str">
        <f t="shared" si="1"/>
        <v/>
      </c>
      <c r="C64" s="51"/>
      <c r="D64" s="52" t="str">
        <f t="shared" si="2"/>
        <v/>
      </c>
      <c r="E64" s="149"/>
      <c r="F64" s="53"/>
      <c r="G64" s="54"/>
      <c r="H64" s="55"/>
      <c r="I64" s="55"/>
      <c r="J64" s="56">
        <f t="shared" si="4"/>
        <v>0</v>
      </c>
      <c r="K64" s="54"/>
      <c r="L64" s="55"/>
      <c r="M64" s="55"/>
      <c r="N64" s="55"/>
      <c r="O64" s="55"/>
      <c r="P64" s="55"/>
      <c r="Q64" s="56">
        <f t="shared" si="3"/>
        <v>0</v>
      </c>
      <c r="R64" s="57"/>
      <c r="S64" s="58"/>
      <c r="T64" s="59"/>
    </row>
    <row r="65" spans="1:20" ht="45" customHeight="1" x14ac:dyDescent="0.25">
      <c r="A65" s="49"/>
      <c r="B65" s="50" t="str">
        <f t="shared" si="1"/>
        <v/>
      </c>
      <c r="C65" s="51"/>
      <c r="D65" s="52" t="str">
        <f t="shared" si="2"/>
        <v/>
      </c>
      <c r="E65" s="149"/>
      <c r="F65" s="53"/>
      <c r="G65" s="54"/>
      <c r="H65" s="55"/>
      <c r="I65" s="55"/>
      <c r="J65" s="56">
        <f t="shared" si="4"/>
        <v>0</v>
      </c>
      <c r="K65" s="54"/>
      <c r="L65" s="55"/>
      <c r="M65" s="55"/>
      <c r="N65" s="55"/>
      <c r="O65" s="55"/>
      <c r="P65" s="55"/>
      <c r="Q65" s="56">
        <f t="shared" si="3"/>
        <v>0</v>
      </c>
      <c r="R65" s="57"/>
      <c r="S65" s="58"/>
      <c r="T65" s="59"/>
    </row>
    <row r="66" spans="1:20" ht="45" customHeight="1" x14ac:dyDescent="0.25">
      <c r="A66" s="49"/>
      <c r="B66" s="50" t="str">
        <f t="shared" si="1"/>
        <v/>
      </c>
      <c r="C66" s="51"/>
      <c r="D66" s="52" t="str">
        <f t="shared" si="2"/>
        <v/>
      </c>
      <c r="E66" s="149"/>
      <c r="F66" s="53"/>
      <c r="G66" s="54"/>
      <c r="H66" s="55"/>
      <c r="I66" s="55"/>
      <c r="J66" s="56">
        <f t="shared" si="4"/>
        <v>0</v>
      </c>
      <c r="K66" s="54"/>
      <c r="L66" s="55"/>
      <c r="M66" s="55"/>
      <c r="N66" s="55"/>
      <c r="O66" s="55"/>
      <c r="P66" s="55"/>
      <c r="Q66" s="56">
        <f t="shared" si="3"/>
        <v>0</v>
      </c>
      <c r="R66" s="57"/>
      <c r="S66" s="58"/>
      <c r="T66" s="59"/>
    </row>
    <row r="67" spans="1:20" ht="45" customHeight="1" x14ac:dyDescent="0.25">
      <c r="A67" s="49"/>
      <c r="B67" s="50" t="str">
        <f t="shared" si="1"/>
        <v/>
      </c>
      <c r="C67" s="51"/>
      <c r="D67" s="52" t="str">
        <f t="shared" si="2"/>
        <v/>
      </c>
      <c r="E67" s="149"/>
      <c r="F67" s="53"/>
      <c r="G67" s="54"/>
      <c r="H67" s="55"/>
      <c r="I67" s="55"/>
      <c r="J67" s="56">
        <f t="shared" si="4"/>
        <v>0</v>
      </c>
      <c r="K67" s="54"/>
      <c r="L67" s="55"/>
      <c r="M67" s="55"/>
      <c r="N67" s="55"/>
      <c r="O67" s="55"/>
      <c r="P67" s="55"/>
      <c r="Q67" s="56">
        <f t="shared" si="3"/>
        <v>0</v>
      </c>
      <c r="R67" s="57"/>
      <c r="S67" s="58"/>
      <c r="T67" s="59"/>
    </row>
    <row r="68" spans="1:20" ht="45" customHeight="1" x14ac:dyDescent="0.25">
      <c r="A68" s="49"/>
      <c r="B68" s="50" t="str">
        <f t="shared" si="1"/>
        <v/>
      </c>
      <c r="C68" s="51"/>
      <c r="D68" s="52" t="str">
        <f t="shared" si="2"/>
        <v/>
      </c>
      <c r="E68" s="149"/>
      <c r="F68" s="53"/>
      <c r="G68" s="54"/>
      <c r="H68" s="55"/>
      <c r="I68" s="55"/>
      <c r="J68" s="56">
        <f t="shared" si="4"/>
        <v>0</v>
      </c>
      <c r="K68" s="54"/>
      <c r="L68" s="55"/>
      <c r="M68" s="55"/>
      <c r="N68" s="55"/>
      <c r="O68" s="55"/>
      <c r="P68" s="55"/>
      <c r="Q68" s="56">
        <f t="shared" si="3"/>
        <v>0</v>
      </c>
      <c r="R68" s="57"/>
      <c r="S68" s="58"/>
      <c r="T68" s="59"/>
    </row>
    <row r="69" spans="1:20" ht="45" customHeight="1" x14ac:dyDescent="0.25">
      <c r="A69" s="49"/>
      <c r="B69" s="50" t="str">
        <f t="shared" si="1"/>
        <v/>
      </c>
      <c r="C69" s="51"/>
      <c r="D69" s="52" t="str">
        <f t="shared" si="2"/>
        <v/>
      </c>
      <c r="E69" s="149"/>
      <c r="F69" s="53"/>
      <c r="G69" s="54"/>
      <c r="H69" s="55"/>
      <c r="I69" s="55"/>
      <c r="J69" s="56">
        <f t="shared" ref="J69:J100" si="5">(G69*H69*I69*Average_hourly_reduction_potential)/1000</f>
        <v>0</v>
      </c>
      <c r="K69" s="54"/>
      <c r="L69" s="55"/>
      <c r="M69" s="55"/>
      <c r="N69" s="55"/>
      <c r="O69" s="55"/>
      <c r="P69" s="55"/>
      <c r="Q69" s="56">
        <f t="shared" si="3"/>
        <v>0</v>
      </c>
      <c r="R69" s="57"/>
      <c r="S69" s="58"/>
      <c r="T69" s="59"/>
    </row>
    <row r="70" spans="1:20" ht="45" customHeight="1" x14ac:dyDescent="0.25">
      <c r="A70" s="49"/>
      <c r="B70" s="50" t="str">
        <f t="shared" ref="B70:B104" si="6">IF(ISBLANK(A70),"",20)</f>
        <v/>
      </c>
      <c r="C70" s="51"/>
      <c r="D70" s="52" t="str">
        <f t="shared" ref="D70:D105" si="7">IF(ISBLANK(A70),"",IF(C70="Yes",A70+B70-1,A70))</f>
        <v/>
      </c>
      <c r="E70" s="149"/>
      <c r="F70" s="53"/>
      <c r="G70" s="54"/>
      <c r="H70" s="55"/>
      <c r="I70" s="55"/>
      <c r="J70" s="56">
        <f t="shared" si="5"/>
        <v>0</v>
      </c>
      <c r="K70" s="54"/>
      <c r="L70" s="55"/>
      <c r="M70" s="55"/>
      <c r="N70" s="55"/>
      <c r="O70" s="55"/>
      <c r="P70" s="55"/>
      <c r="Q70" s="56">
        <f t="shared" ref="Q70:Q104" si="8">(K70*L70*M70)-(N70*O70*P70)</f>
        <v>0</v>
      </c>
      <c r="R70" s="57"/>
      <c r="S70" s="58"/>
      <c r="T70" s="59"/>
    </row>
    <row r="71" spans="1:20" ht="45" customHeight="1" x14ac:dyDescent="0.25">
      <c r="A71" s="49"/>
      <c r="B71" s="50" t="str">
        <f t="shared" si="6"/>
        <v/>
      </c>
      <c r="C71" s="51"/>
      <c r="D71" s="52" t="str">
        <f t="shared" si="7"/>
        <v/>
      </c>
      <c r="E71" s="149"/>
      <c r="F71" s="53"/>
      <c r="G71" s="54"/>
      <c r="H71" s="55"/>
      <c r="I71" s="55"/>
      <c r="J71" s="56">
        <f t="shared" si="5"/>
        <v>0</v>
      </c>
      <c r="K71" s="54"/>
      <c r="L71" s="55"/>
      <c r="M71" s="55"/>
      <c r="N71" s="55"/>
      <c r="O71" s="55"/>
      <c r="P71" s="55"/>
      <c r="Q71" s="56">
        <f t="shared" si="8"/>
        <v>0</v>
      </c>
      <c r="R71" s="57"/>
      <c r="S71" s="58"/>
      <c r="T71" s="59"/>
    </row>
    <row r="72" spans="1:20" ht="45" customHeight="1" x14ac:dyDescent="0.25">
      <c r="A72" s="49"/>
      <c r="B72" s="50" t="str">
        <f t="shared" si="6"/>
        <v/>
      </c>
      <c r="C72" s="51"/>
      <c r="D72" s="52" t="str">
        <f t="shared" si="7"/>
        <v/>
      </c>
      <c r="E72" s="149"/>
      <c r="F72" s="53"/>
      <c r="G72" s="54"/>
      <c r="H72" s="55"/>
      <c r="I72" s="55"/>
      <c r="J72" s="56">
        <f t="shared" si="5"/>
        <v>0</v>
      </c>
      <c r="K72" s="54"/>
      <c r="L72" s="55"/>
      <c r="M72" s="55"/>
      <c r="N72" s="55"/>
      <c r="O72" s="55"/>
      <c r="P72" s="55"/>
      <c r="Q72" s="56">
        <f t="shared" si="8"/>
        <v>0</v>
      </c>
      <c r="R72" s="57"/>
      <c r="S72" s="58"/>
      <c r="T72" s="59"/>
    </row>
    <row r="73" spans="1:20" ht="45" customHeight="1" x14ac:dyDescent="0.25">
      <c r="A73" s="49"/>
      <c r="B73" s="50" t="str">
        <f t="shared" si="6"/>
        <v/>
      </c>
      <c r="C73" s="51"/>
      <c r="D73" s="52" t="str">
        <f t="shared" si="7"/>
        <v/>
      </c>
      <c r="E73" s="149"/>
      <c r="F73" s="53"/>
      <c r="G73" s="54"/>
      <c r="H73" s="55"/>
      <c r="I73" s="55"/>
      <c r="J73" s="56">
        <f t="shared" si="5"/>
        <v>0</v>
      </c>
      <c r="K73" s="54"/>
      <c r="L73" s="55"/>
      <c r="M73" s="55"/>
      <c r="N73" s="55"/>
      <c r="O73" s="55"/>
      <c r="P73" s="55"/>
      <c r="Q73" s="56">
        <f t="shared" si="8"/>
        <v>0</v>
      </c>
      <c r="R73" s="57"/>
      <c r="S73" s="58"/>
      <c r="T73" s="59"/>
    </row>
    <row r="74" spans="1:20" ht="45" customHeight="1" x14ac:dyDescent="0.25">
      <c r="A74" s="49"/>
      <c r="B74" s="50" t="str">
        <f t="shared" si="6"/>
        <v/>
      </c>
      <c r="C74" s="51"/>
      <c r="D74" s="52" t="str">
        <f t="shared" si="7"/>
        <v/>
      </c>
      <c r="E74" s="149"/>
      <c r="F74" s="53"/>
      <c r="G74" s="54"/>
      <c r="H74" s="55"/>
      <c r="I74" s="55"/>
      <c r="J74" s="56">
        <f t="shared" si="5"/>
        <v>0</v>
      </c>
      <c r="K74" s="54"/>
      <c r="L74" s="55"/>
      <c r="M74" s="55"/>
      <c r="N74" s="55"/>
      <c r="O74" s="55"/>
      <c r="P74" s="55"/>
      <c r="Q74" s="56">
        <f t="shared" si="8"/>
        <v>0</v>
      </c>
      <c r="R74" s="57"/>
      <c r="S74" s="58"/>
      <c r="T74" s="59"/>
    </row>
    <row r="75" spans="1:20" ht="45" customHeight="1" x14ac:dyDescent="0.25">
      <c r="A75" s="49"/>
      <c r="B75" s="50" t="str">
        <f t="shared" si="6"/>
        <v/>
      </c>
      <c r="C75" s="51"/>
      <c r="D75" s="52" t="str">
        <f t="shared" si="7"/>
        <v/>
      </c>
      <c r="E75" s="149"/>
      <c r="F75" s="53"/>
      <c r="G75" s="54"/>
      <c r="H75" s="55"/>
      <c r="I75" s="55"/>
      <c r="J75" s="56">
        <f t="shared" si="5"/>
        <v>0</v>
      </c>
      <c r="K75" s="54"/>
      <c r="L75" s="55"/>
      <c r="M75" s="55"/>
      <c r="N75" s="55"/>
      <c r="O75" s="55"/>
      <c r="P75" s="55"/>
      <c r="Q75" s="56">
        <f t="shared" si="8"/>
        <v>0</v>
      </c>
      <c r="R75" s="57"/>
      <c r="S75" s="58"/>
      <c r="T75" s="59"/>
    </row>
    <row r="76" spans="1:20" ht="45" customHeight="1" x14ac:dyDescent="0.25">
      <c r="A76" s="49"/>
      <c r="B76" s="50" t="str">
        <f t="shared" si="6"/>
        <v/>
      </c>
      <c r="C76" s="51"/>
      <c r="D76" s="52" t="str">
        <f t="shared" si="7"/>
        <v/>
      </c>
      <c r="E76" s="149"/>
      <c r="F76" s="53"/>
      <c r="G76" s="54"/>
      <c r="H76" s="55"/>
      <c r="I76" s="55"/>
      <c r="J76" s="56">
        <f t="shared" si="5"/>
        <v>0</v>
      </c>
      <c r="K76" s="54"/>
      <c r="L76" s="55"/>
      <c r="M76" s="55"/>
      <c r="N76" s="55"/>
      <c r="O76" s="55"/>
      <c r="P76" s="55"/>
      <c r="Q76" s="56">
        <f t="shared" si="8"/>
        <v>0</v>
      </c>
      <c r="R76" s="57"/>
      <c r="S76" s="58"/>
      <c r="T76" s="59"/>
    </row>
    <row r="77" spans="1:20" ht="45" customHeight="1" x14ac:dyDescent="0.25">
      <c r="A77" s="49"/>
      <c r="B77" s="50" t="str">
        <f t="shared" si="6"/>
        <v/>
      </c>
      <c r="C77" s="51"/>
      <c r="D77" s="52" t="str">
        <f t="shared" si="7"/>
        <v/>
      </c>
      <c r="E77" s="149"/>
      <c r="F77" s="53"/>
      <c r="G77" s="54"/>
      <c r="H77" s="55"/>
      <c r="I77" s="55"/>
      <c r="J77" s="56">
        <f t="shared" si="5"/>
        <v>0</v>
      </c>
      <c r="K77" s="54"/>
      <c r="L77" s="55"/>
      <c r="M77" s="55"/>
      <c r="N77" s="55"/>
      <c r="O77" s="55"/>
      <c r="P77" s="55"/>
      <c r="Q77" s="56">
        <f t="shared" si="8"/>
        <v>0</v>
      </c>
      <c r="R77" s="57"/>
      <c r="S77" s="58"/>
      <c r="T77" s="59"/>
    </row>
    <row r="78" spans="1:20" ht="45" customHeight="1" x14ac:dyDescent="0.25">
      <c r="A78" s="49"/>
      <c r="B78" s="50" t="str">
        <f t="shared" si="6"/>
        <v/>
      </c>
      <c r="C78" s="51"/>
      <c r="D78" s="52" t="str">
        <f t="shared" si="7"/>
        <v/>
      </c>
      <c r="E78" s="149"/>
      <c r="F78" s="53"/>
      <c r="G78" s="54"/>
      <c r="H78" s="55"/>
      <c r="I78" s="55"/>
      <c r="J78" s="56">
        <f t="shared" si="5"/>
        <v>0</v>
      </c>
      <c r="K78" s="54"/>
      <c r="L78" s="55"/>
      <c r="M78" s="55"/>
      <c r="N78" s="55"/>
      <c r="O78" s="55"/>
      <c r="P78" s="55"/>
      <c r="Q78" s="56">
        <f t="shared" si="8"/>
        <v>0</v>
      </c>
      <c r="R78" s="57"/>
      <c r="S78" s="58"/>
      <c r="T78" s="59"/>
    </row>
    <row r="79" spans="1:20" ht="45" customHeight="1" x14ac:dyDescent="0.25">
      <c r="A79" s="49"/>
      <c r="B79" s="50" t="str">
        <f t="shared" si="6"/>
        <v/>
      </c>
      <c r="C79" s="51"/>
      <c r="D79" s="52" t="str">
        <f t="shared" si="7"/>
        <v/>
      </c>
      <c r="E79" s="149"/>
      <c r="F79" s="53"/>
      <c r="G79" s="54"/>
      <c r="H79" s="55"/>
      <c r="I79" s="55"/>
      <c r="J79" s="56">
        <f t="shared" si="5"/>
        <v>0</v>
      </c>
      <c r="K79" s="54"/>
      <c r="L79" s="55"/>
      <c r="M79" s="55"/>
      <c r="N79" s="55"/>
      <c r="O79" s="55"/>
      <c r="P79" s="55"/>
      <c r="Q79" s="56">
        <f t="shared" si="8"/>
        <v>0</v>
      </c>
      <c r="R79" s="57"/>
      <c r="S79" s="58"/>
      <c r="T79" s="59"/>
    </row>
    <row r="80" spans="1:20" ht="45" customHeight="1" x14ac:dyDescent="0.25">
      <c r="A80" s="49"/>
      <c r="B80" s="50" t="str">
        <f t="shared" si="6"/>
        <v/>
      </c>
      <c r="C80" s="51"/>
      <c r="D80" s="52" t="str">
        <f t="shared" si="7"/>
        <v/>
      </c>
      <c r="E80" s="149"/>
      <c r="F80" s="53"/>
      <c r="G80" s="54"/>
      <c r="H80" s="55"/>
      <c r="I80" s="55"/>
      <c r="J80" s="56">
        <f t="shared" si="5"/>
        <v>0</v>
      </c>
      <c r="K80" s="54"/>
      <c r="L80" s="55"/>
      <c r="M80" s="55"/>
      <c r="N80" s="55"/>
      <c r="O80" s="55"/>
      <c r="P80" s="55"/>
      <c r="Q80" s="56">
        <f t="shared" si="8"/>
        <v>0</v>
      </c>
      <c r="R80" s="57"/>
      <c r="S80" s="58"/>
      <c r="T80" s="59"/>
    </row>
    <row r="81" spans="1:20" ht="45" customHeight="1" x14ac:dyDescent="0.25">
      <c r="A81" s="49"/>
      <c r="B81" s="50" t="str">
        <f t="shared" si="6"/>
        <v/>
      </c>
      <c r="C81" s="51"/>
      <c r="D81" s="52" t="str">
        <f t="shared" si="7"/>
        <v/>
      </c>
      <c r="E81" s="149"/>
      <c r="F81" s="53"/>
      <c r="G81" s="54"/>
      <c r="H81" s="55"/>
      <c r="I81" s="55"/>
      <c r="J81" s="56">
        <f t="shared" si="5"/>
        <v>0</v>
      </c>
      <c r="K81" s="54"/>
      <c r="L81" s="55"/>
      <c r="M81" s="55"/>
      <c r="N81" s="55"/>
      <c r="O81" s="55"/>
      <c r="P81" s="55"/>
      <c r="Q81" s="56">
        <f t="shared" si="8"/>
        <v>0</v>
      </c>
      <c r="R81" s="57"/>
      <c r="S81" s="58"/>
      <c r="T81" s="59"/>
    </row>
    <row r="82" spans="1:20" ht="45" customHeight="1" x14ac:dyDescent="0.25">
      <c r="A82" s="49"/>
      <c r="B82" s="50" t="str">
        <f t="shared" si="6"/>
        <v/>
      </c>
      <c r="C82" s="51"/>
      <c r="D82" s="52" t="str">
        <f t="shared" si="7"/>
        <v/>
      </c>
      <c r="E82" s="149"/>
      <c r="F82" s="53"/>
      <c r="G82" s="54"/>
      <c r="H82" s="55"/>
      <c r="I82" s="55"/>
      <c r="J82" s="56">
        <f t="shared" si="5"/>
        <v>0</v>
      </c>
      <c r="K82" s="54"/>
      <c r="L82" s="55"/>
      <c r="M82" s="55"/>
      <c r="N82" s="55"/>
      <c r="O82" s="55"/>
      <c r="P82" s="55"/>
      <c r="Q82" s="56">
        <f t="shared" si="8"/>
        <v>0</v>
      </c>
      <c r="R82" s="57"/>
      <c r="S82" s="58"/>
      <c r="T82" s="59"/>
    </row>
    <row r="83" spans="1:20" ht="45" customHeight="1" x14ac:dyDescent="0.25">
      <c r="A83" s="49"/>
      <c r="B83" s="50" t="str">
        <f t="shared" si="6"/>
        <v/>
      </c>
      <c r="C83" s="51"/>
      <c r="D83" s="52" t="str">
        <f t="shared" si="7"/>
        <v/>
      </c>
      <c r="E83" s="149"/>
      <c r="F83" s="53"/>
      <c r="G83" s="54"/>
      <c r="H83" s="55"/>
      <c r="I83" s="55"/>
      <c r="J83" s="56">
        <f t="shared" si="5"/>
        <v>0</v>
      </c>
      <c r="K83" s="54"/>
      <c r="L83" s="55"/>
      <c r="M83" s="55"/>
      <c r="N83" s="55"/>
      <c r="O83" s="55"/>
      <c r="P83" s="55"/>
      <c r="Q83" s="56">
        <f t="shared" si="8"/>
        <v>0</v>
      </c>
      <c r="R83" s="57"/>
      <c r="S83" s="58"/>
      <c r="T83" s="59"/>
    </row>
    <row r="84" spans="1:20" ht="45" customHeight="1" x14ac:dyDescent="0.25">
      <c r="A84" s="49"/>
      <c r="B84" s="50" t="str">
        <f t="shared" si="6"/>
        <v/>
      </c>
      <c r="C84" s="51"/>
      <c r="D84" s="52" t="str">
        <f t="shared" si="7"/>
        <v/>
      </c>
      <c r="E84" s="149"/>
      <c r="F84" s="53"/>
      <c r="G84" s="54"/>
      <c r="H84" s="55"/>
      <c r="I84" s="55"/>
      <c r="J84" s="56">
        <f t="shared" si="5"/>
        <v>0</v>
      </c>
      <c r="K84" s="54"/>
      <c r="L84" s="55"/>
      <c r="M84" s="55"/>
      <c r="N84" s="55"/>
      <c r="O84" s="55"/>
      <c r="P84" s="55"/>
      <c r="Q84" s="56">
        <f t="shared" si="8"/>
        <v>0</v>
      </c>
      <c r="R84" s="57"/>
      <c r="S84" s="58"/>
      <c r="T84" s="59"/>
    </row>
    <row r="85" spans="1:20" ht="45" customHeight="1" x14ac:dyDescent="0.25">
      <c r="A85" s="49"/>
      <c r="B85" s="50" t="str">
        <f t="shared" si="6"/>
        <v/>
      </c>
      <c r="C85" s="51"/>
      <c r="D85" s="52" t="str">
        <f t="shared" si="7"/>
        <v/>
      </c>
      <c r="E85" s="149"/>
      <c r="F85" s="53"/>
      <c r="G85" s="54"/>
      <c r="H85" s="55"/>
      <c r="I85" s="55"/>
      <c r="J85" s="56">
        <f t="shared" si="5"/>
        <v>0</v>
      </c>
      <c r="K85" s="54"/>
      <c r="L85" s="55"/>
      <c r="M85" s="55"/>
      <c r="N85" s="55"/>
      <c r="O85" s="55"/>
      <c r="P85" s="55"/>
      <c r="Q85" s="56">
        <f t="shared" si="8"/>
        <v>0</v>
      </c>
      <c r="R85" s="57"/>
      <c r="S85" s="58"/>
      <c r="T85" s="59"/>
    </row>
    <row r="86" spans="1:20" ht="45" customHeight="1" x14ac:dyDescent="0.25">
      <c r="A86" s="49"/>
      <c r="B86" s="50" t="str">
        <f t="shared" si="6"/>
        <v/>
      </c>
      <c r="C86" s="51"/>
      <c r="D86" s="52" t="str">
        <f t="shared" si="7"/>
        <v/>
      </c>
      <c r="E86" s="149"/>
      <c r="F86" s="53"/>
      <c r="G86" s="54"/>
      <c r="H86" s="55"/>
      <c r="I86" s="55"/>
      <c r="J86" s="56">
        <f t="shared" si="5"/>
        <v>0</v>
      </c>
      <c r="K86" s="54"/>
      <c r="L86" s="55"/>
      <c r="M86" s="55"/>
      <c r="N86" s="55"/>
      <c r="O86" s="55"/>
      <c r="P86" s="55"/>
      <c r="Q86" s="56">
        <f t="shared" si="8"/>
        <v>0</v>
      </c>
      <c r="R86" s="57"/>
      <c r="S86" s="58"/>
      <c r="T86" s="59"/>
    </row>
    <row r="87" spans="1:20" ht="45" customHeight="1" x14ac:dyDescent="0.25">
      <c r="A87" s="49"/>
      <c r="B87" s="50" t="str">
        <f t="shared" si="6"/>
        <v/>
      </c>
      <c r="C87" s="51"/>
      <c r="D87" s="52" t="str">
        <f t="shared" si="7"/>
        <v/>
      </c>
      <c r="E87" s="149"/>
      <c r="F87" s="53"/>
      <c r="G87" s="54"/>
      <c r="H87" s="55"/>
      <c r="I87" s="55"/>
      <c r="J87" s="56">
        <f t="shared" si="5"/>
        <v>0</v>
      </c>
      <c r="K87" s="54"/>
      <c r="L87" s="55"/>
      <c r="M87" s="55"/>
      <c r="N87" s="55"/>
      <c r="O87" s="55"/>
      <c r="P87" s="55"/>
      <c r="Q87" s="56">
        <f t="shared" si="8"/>
        <v>0</v>
      </c>
      <c r="R87" s="57"/>
      <c r="S87" s="58"/>
      <c r="T87" s="59"/>
    </row>
    <row r="88" spans="1:20" ht="45" customHeight="1" x14ac:dyDescent="0.25">
      <c r="A88" s="49"/>
      <c r="B88" s="50" t="str">
        <f t="shared" si="6"/>
        <v/>
      </c>
      <c r="C88" s="51"/>
      <c r="D88" s="52" t="str">
        <f t="shared" si="7"/>
        <v/>
      </c>
      <c r="E88" s="149"/>
      <c r="F88" s="53"/>
      <c r="G88" s="54"/>
      <c r="H88" s="55"/>
      <c r="I88" s="55"/>
      <c r="J88" s="56">
        <f t="shared" si="5"/>
        <v>0</v>
      </c>
      <c r="K88" s="54"/>
      <c r="L88" s="55"/>
      <c r="M88" s="55"/>
      <c r="N88" s="55"/>
      <c r="O88" s="55"/>
      <c r="P88" s="55"/>
      <c r="Q88" s="56">
        <f t="shared" si="8"/>
        <v>0</v>
      </c>
      <c r="R88" s="57"/>
      <c r="S88" s="58"/>
      <c r="T88" s="59"/>
    </row>
    <row r="89" spans="1:20" ht="45" customHeight="1" x14ac:dyDescent="0.25">
      <c r="A89" s="49"/>
      <c r="B89" s="50" t="str">
        <f t="shared" si="6"/>
        <v/>
      </c>
      <c r="C89" s="51"/>
      <c r="D89" s="52" t="str">
        <f t="shared" si="7"/>
        <v/>
      </c>
      <c r="E89" s="149"/>
      <c r="F89" s="53"/>
      <c r="G89" s="54"/>
      <c r="H89" s="55"/>
      <c r="I89" s="55"/>
      <c r="J89" s="56">
        <f t="shared" si="5"/>
        <v>0</v>
      </c>
      <c r="K89" s="54"/>
      <c r="L89" s="55"/>
      <c r="M89" s="55"/>
      <c r="N89" s="55"/>
      <c r="O89" s="55"/>
      <c r="P89" s="55"/>
      <c r="Q89" s="56">
        <f t="shared" si="8"/>
        <v>0</v>
      </c>
      <c r="R89" s="57"/>
      <c r="S89" s="58"/>
      <c r="T89" s="59"/>
    </row>
    <row r="90" spans="1:20" ht="45" customHeight="1" x14ac:dyDescent="0.25">
      <c r="A90" s="49"/>
      <c r="B90" s="50" t="str">
        <f t="shared" si="6"/>
        <v/>
      </c>
      <c r="C90" s="51"/>
      <c r="D90" s="52" t="str">
        <f t="shared" si="7"/>
        <v/>
      </c>
      <c r="E90" s="149"/>
      <c r="F90" s="53"/>
      <c r="G90" s="54"/>
      <c r="H90" s="55"/>
      <c r="I90" s="55"/>
      <c r="J90" s="56">
        <f t="shared" si="5"/>
        <v>0</v>
      </c>
      <c r="K90" s="54"/>
      <c r="L90" s="55"/>
      <c r="M90" s="55"/>
      <c r="N90" s="55"/>
      <c r="O90" s="55"/>
      <c r="P90" s="55"/>
      <c r="Q90" s="56">
        <f t="shared" si="8"/>
        <v>0</v>
      </c>
      <c r="R90" s="57"/>
      <c r="S90" s="58"/>
      <c r="T90" s="59"/>
    </row>
    <row r="91" spans="1:20" ht="45" customHeight="1" x14ac:dyDescent="0.25">
      <c r="A91" s="49"/>
      <c r="B91" s="50" t="str">
        <f t="shared" si="6"/>
        <v/>
      </c>
      <c r="C91" s="51"/>
      <c r="D91" s="52" t="str">
        <f t="shared" si="7"/>
        <v/>
      </c>
      <c r="E91" s="149"/>
      <c r="F91" s="53"/>
      <c r="G91" s="54"/>
      <c r="H91" s="55"/>
      <c r="I91" s="55"/>
      <c r="J91" s="56">
        <f t="shared" si="5"/>
        <v>0</v>
      </c>
      <c r="K91" s="54"/>
      <c r="L91" s="55"/>
      <c r="M91" s="55"/>
      <c r="N91" s="55"/>
      <c r="O91" s="55"/>
      <c r="P91" s="55"/>
      <c r="Q91" s="56">
        <f t="shared" si="8"/>
        <v>0</v>
      </c>
      <c r="R91" s="57"/>
      <c r="S91" s="58"/>
      <c r="T91" s="59"/>
    </row>
    <row r="92" spans="1:20" ht="45" customHeight="1" x14ac:dyDescent="0.25">
      <c r="A92" s="49"/>
      <c r="B92" s="50" t="str">
        <f t="shared" si="6"/>
        <v/>
      </c>
      <c r="C92" s="51"/>
      <c r="D92" s="52" t="str">
        <f t="shared" si="7"/>
        <v/>
      </c>
      <c r="E92" s="149"/>
      <c r="F92" s="53"/>
      <c r="G92" s="54"/>
      <c r="H92" s="55"/>
      <c r="I92" s="55"/>
      <c r="J92" s="56">
        <f t="shared" si="5"/>
        <v>0</v>
      </c>
      <c r="K92" s="54"/>
      <c r="L92" s="55"/>
      <c r="M92" s="55"/>
      <c r="N92" s="55"/>
      <c r="O92" s="55"/>
      <c r="P92" s="55"/>
      <c r="Q92" s="56">
        <f t="shared" si="8"/>
        <v>0</v>
      </c>
      <c r="R92" s="57"/>
      <c r="S92" s="58"/>
      <c r="T92" s="59"/>
    </row>
    <row r="93" spans="1:20" ht="45" customHeight="1" x14ac:dyDescent="0.25">
      <c r="A93" s="49"/>
      <c r="B93" s="50" t="str">
        <f t="shared" si="6"/>
        <v/>
      </c>
      <c r="C93" s="51"/>
      <c r="D93" s="52" t="str">
        <f t="shared" si="7"/>
        <v/>
      </c>
      <c r="E93" s="149"/>
      <c r="F93" s="53"/>
      <c r="G93" s="54"/>
      <c r="H93" s="55"/>
      <c r="I93" s="55"/>
      <c r="J93" s="56">
        <f t="shared" si="5"/>
        <v>0</v>
      </c>
      <c r="K93" s="54"/>
      <c r="L93" s="55"/>
      <c r="M93" s="55"/>
      <c r="N93" s="55"/>
      <c r="O93" s="55"/>
      <c r="P93" s="55"/>
      <c r="Q93" s="56">
        <f t="shared" si="8"/>
        <v>0</v>
      </c>
      <c r="R93" s="57"/>
      <c r="S93" s="58"/>
      <c r="T93" s="59"/>
    </row>
    <row r="94" spans="1:20" ht="45" customHeight="1" x14ac:dyDescent="0.25">
      <c r="A94" s="49"/>
      <c r="B94" s="50" t="str">
        <f t="shared" si="6"/>
        <v/>
      </c>
      <c r="C94" s="51"/>
      <c r="D94" s="52" t="str">
        <f t="shared" si="7"/>
        <v/>
      </c>
      <c r="E94" s="149"/>
      <c r="F94" s="53"/>
      <c r="G94" s="54"/>
      <c r="H94" s="55"/>
      <c r="I94" s="55"/>
      <c r="J94" s="56">
        <f t="shared" si="5"/>
        <v>0</v>
      </c>
      <c r="K94" s="54"/>
      <c r="L94" s="55"/>
      <c r="M94" s="55"/>
      <c r="N94" s="55"/>
      <c r="O94" s="55"/>
      <c r="P94" s="55"/>
      <c r="Q94" s="56">
        <f t="shared" si="8"/>
        <v>0</v>
      </c>
      <c r="R94" s="57"/>
      <c r="S94" s="58"/>
      <c r="T94" s="59"/>
    </row>
    <row r="95" spans="1:20" ht="45" customHeight="1" x14ac:dyDescent="0.25">
      <c r="A95" s="49"/>
      <c r="B95" s="50" t="str">
        <f t="shared" si="6"/>
        <v/>
      </c>
      <c r="C95" s="51"/>
      <c r="D95" s="52" t="str">
        <f t="shared" si="7"/>
        <v/>
      </c>
      <c r="E95" s="149"/>
      <c r="F95" s="53"/>
      <c r="G95" s="54"/>
      <c r="H95" s="55"/>
      <c r="I95" s="55"/>
      <c r="J95" s="56">
        <f t="shared" si="5"/>
        <v>0</v>
      </c>
      <c r="K95" s="54"/>
      <c r="L95" s="55"/>
      <c r="M95" s="55"/>
      <c r="N95" s="55"/>
      <c r="O95" s="55"/>
      <c r="P95" s="55"/>
      <c r="Q95" s="56">
        <f t="shared" si="8"/>
        <v>0</v>
      </c>
      <c r="R95" s="57"/>
      <c r="S95" s="58"/>
      <c r="T95" s="59"/>
    </row>
    <row r="96" spans="1:20" ht="45" customHeight="1" x14ac:dyDescent="0.25">
      <c r="A96" s="49"/>
      <c r="B96" s="50" t="str">
        <f t="shared" si="6"/>
        <v/>
      </c>
      <c r="C96" s="51"/>
      <c r="D96" s="52" t="str">
        <f t="shared" si="7"/>
        <v/>
      </c>
      <c r="E96" s="149"/>
      <c r="F96" s="53"/>
      <c r="G96" s="54"/>
      <c r="H96" s="55"/>
      <c r="I96" s="55"/>
      <c r="J96" s="56">
        <f t="shared" si="5"/>
        <v>0</v>
      </c>
      <c r="K96" s="54"/>
      <c r="L96" s="55"/>
      <c r="M96" s="55"/>
      <c r="N96" s="55"/>
      <c r="O96" s="55"/>
      <c r="P96" s="55"/>
      <c r="Q96" s="56">
        <f t="shared" si="8"/>
        <v>0</v>
      </c>
      <c r="R96" s="57"/>
      <c r="S96" s="58"/>
      <c r="T96" s="59"/>
    </row>
    <row r="97" spans="1:20" ht="45" customHeight="1" x14ac:dyDescent="0.25">
      <c r="A97" s="49"/>
      <c r="B97" s="50" t="str">
        <f t="shared" si="6"/>
        <v/>
      </c>
      <c r="C97" s="51"/>
      <c r="D97" s="52" t="str">
        <f t="shared" si="7"/>
        <v/>
      </c>
      <c r="E97" s="149"/>
      <c r="F97" s="53"/>
      <c r="G97" s="54"/>
      <c r="H97" s="55"/>
      <c r="I97" s="55"/>
      <c r="J97" s="56">
        <f t="shared" si="5"/>
        <v>0</v>
      </c>
      <c r="K97" s="54"/>
      <c r="L97" s="55"/>
      <c r="M97" s="55"/>
      <c r="N97" s="55"/>
      <c r="O97" s="55"/>
      <c r="P97" s="55"/>
      <c r="Q97" s="56">
        <f t="shared" si="8"/>
        <v>0</v>
      </c>
      <c r="R97" s="57"/>
      <c r="S97" s="58"/>
      <c r="T97" s="59"/>
    </row>
    <row r="98" spans="1:20" ht="45" customHeight="1" x14ac:dyDescent="0.25">
      <c r="A98" s="49"/>
      <c r="B98" s="50" t="str">
        <f t="shared" si="6"/>
        <v/>
      </c>
      <c r="C98" s="51"/>
      <c r="D98" s="52" t="str">
        <f t="shared" si="7"/>
        <v/>
      </c>
      <c r="E98" s="149"/>
      <c r="F98" s="53"/>
      <c r="G98" s="54"/>
      <c r="H98" s="55"/>
      <c r="I98" s="55"/>
      <c r="J98" s="56">
        <f t="shared" si="5"/>
        <v>0</v>
      </c>
      <c r="K98" s="54"/>
      <c r="L98" s="55"/>
      <c r="M98" s="55"/>
      <c r="N98" s="55"/>
      <c r="O98" s="55"/>
      <c r="P98" s="55"/>
      <c r="Q98" s="56">
        <f t="shared" si="8"/>
        <v>0</v>
      </c>
      <c r="R98" s="57"/>
      <c r="S98" s="58"/>
      <c r="T98" s="59"/>
    </row>
    <row r="99" spans="1:20" ht="45" customHeight="1" x14ac:dyDescent="0.25">
      <c r="A99" s="49"/>
      <c r="B99" s="50" t="str">
        <f t="shared" si="6"/>
        <v/>
      </c>
      <c r="C99" s="51"/>
      <c r="D99" s="52" t="str">
        <f t="shared" si="7"/>
        <v/>
      </c>
      <c r="E99" s="149"/>
      <c r="F99" s="53"/>
      <c r="G99" s="54"/>
      <c r="H99" s="55"/>
      <c r="I99" s="55"/>
      <c r="J99" s="56">
        <f t="shared" si="5"/>
        <v>0</v>
      </c>
      <c r="K99" s="54"/>
      <c r="L99" s="55"/>
      <c r="M99" s="55"/>
      <c r="N99" s="55"/>
      <c r="O99" s="55"/>
      <c r="P99" s="55"/>
      <c r="Q99" s="56">
        <f t="shared" si="8"/>
        <v>0</v>
      </c>
      <c r="R99" s="57"/>
      <c r="S99" s="58"/>
      <c r="T99" s="59"/>
    </row>
    <row r="100" spans="1:20" ht="45" customHeight="1" x14ac:dyDescent="0.25">
      <c r="A100" s="49"/>
      <c r="B100" s="50" t="str">
        <f t="shared" si="6"/>
        <v/>
      </c>
      <c r="C100" s="51"/>
      <c r="D100" s="52" t="str">
        <f t="shared" si="7"/>
        <v/>
      </c>
      <c r="E100" s="149"/>
      <c r="F100" s="53"/>
      <c r="G100" s="54"/>
      <c r="H100" s="55"/>
      <c r="I100" s="55"/>
      <c r="J100" s="56">
        <f t="shared" si="5"/>
        <v>0</v>
      </c>
      <c r="K100" s="54"/>
      <c r="L100" s="55"/>
      <c r="M100" s="55"/>
      <c r="N100" s="55"/>
      <c r="O100" s="55"/>
      <c r="P100" s="55"/>
      <c r="Q100" s="56">
        <f t="shared" si="8"/>
        <v>0</v>
      </c>
      <c r="R100" s="57"/>
      <c r="S100" s="58"/>
      <c r="T100" s="59"/>
    </row>
    <row r="101" spans="1:20" ht="45" customHeight="1" x14ac:dyDescent="0.25">
      <c r="A101" s="49"/>
      <c r="B101" s="50" t="str">
        <f t="shared" si="6"/>
        <v/>
      </c>
      <c r="C101" s="51"/>
      <c r="D101" s="52" t="str">
        <f t="shared" si="7"/>
        <v/>
      </c>
      <c r="E101" s="149"/>
      <c r="F101" s="53"/>
      <c r="G101" s="54"/>
      <c r="H101" s="55"/>
      <c r="I101" s="55"/>
      <c r="J101" s="56">
        <f t="shared" ref="J101:J104" si="9">(G101*H101*I101*Average_hourly_reduction_potential)/1000</f>
        <v>0</v>
      </c>
      <c r="K101" s="54"/>
      <c r="L101" s="55"/>
      <c r="M101" s="55"/>
      <c r="N101" s="55"/>
      <c r="O101" s="55"/>
      <c r="P101" s="55"/>
      <c r="Q101" s="56">
        <f t="shared" si="8"/>
        <v>0</v>
      </c>
      <c r="R101" s="57"/>
      <c r="S101" s="58"/>
      <c r="T101" s="59"/>
    </row>
    <row r="102" spans="1:20" ht="45" customHeight="1" x14ac:dyDescent="0.25">
      <c r="A102" s="49"/>
      <c r="B102" s="50" t="str">
        <f t="shared" si="6"/>
        <v/>
      </c>
      <c r="C102" s="51"/>
      <c r="D102" s="52" t="str">
        <f t="shared" si="7"/>
        <v/>
      </c>
      <c r="E102" s="149"/>
      <c r="F102" s="53"/>
      <c r="G102" s="54"/>
      <c r="H102" s="55"/>
      <c r="I102" s="55"/>
      <c r="J102" s="56">
        <f t="shared" si="9"/>
        <v>0</v>
      </c>
      <c r="K102" s="54"/>
      <c r="L102" s="55"/>
      <c r="M102" s="55"/>
      <c r="N102" s="55"/>
      <c r="O102" s="55"/>
      <c r="P102" s="55"/>
      <c r="Q102" s="56">
        <f t="shared" si="8"/>
        <v>0</v>
      </c>
      <c r="R102" s="57"/>
      <c r="S102" s="58"/>
      <c r="T102" s="59"/>
    </row>
    <row r="103" spans="1:20" ht="45" customHeight="1" x14ac:dyDescent="0.25">
      <c r="A103" s="49"/>
      <c r="B103" s="50" t="str">
        <f t="shared" si="6"/>
        <v/>
      </c>
      <c r="C103" s="51"/>
      <c r="D103" s="52" t="str">
        <f t="shared" si="7"/>
        <v/>
      </c>
      <c r="E103" s="149"/>
      <c r="F103" s="53"/>
      <c r="G103" s="54"/>
      <c r="H103" s="55"/>
      <c r="I103" s="55"/>
      <c r="J103" s="56">
        <f t="shared" si="9"/>
        <v>0</v>
      </c>
      <c r="K103" s="54"/>
      <c r="L103" s="55"/>
      <c r="M103" s="55"/>
      <c r="N103" s="55"/>
      <c r="O103" s="55"/>
      <c r="P103" s="55"/>
      <c r="Q103" s="56">
        <f t="shared" si="8"/>
        <v>0</v>
      </c>
      <c r="R103" s="57"/>
      <c r="S103" s="58"/>
      <c r="T103" s="59"/>
    </row>
    <row r="104" spans="1:20" ht="45" customHeight="1" thickBot="1" x14ac:dyDescent="0.3">
      <c r="A104" s="60"/>
      <c r="B104" s="61" t="str">
        <f t="shared" si="6"/>
        <v/>
      </c>
      <c r="C104" s="62"/>
      <c r="D104" s="63" t="str">
        <f t="shared" si="7"/>
        <v/>
      </c>
      <c r="E104" s="150"/>
      <c r="F104" s="64"/>
      <c r="G104" s="65"/>
      <c r="H104" s="66"/>
      <c r="I104" s="66"/>
      <c r="J104" s="67">
        <f t="shared" si="9"/>
        <v>0</v>
      </c>
      <c r="K104" s="65"/>
      <c r="L104" s="66"/>
      <c r="M104" s="66"/>
      <c r="N104" s="66"/>
      <c r="O104" s="66"/>
      <c r="P104" s="66"/>
      <c r="Q104" s="67">
        <f t="shared" si="8"/>
        <v>0</v>
      </c>
      <c r="R104" s="68"/>
      <c r="S104" s="69"/>
      <c r="T104" s="70"/>
    </row>
    <row r="105" spans="1:20" ht="14.95" hidden="1" x14ac:dyDescent="0.25">
      <c r="D105" s="72" t="str">
        <f t="shared" si="7"/>
        <v/>
      </c>
    </row>
  </sheetData>
  <sheetProtection selectLockedCells="1"/>
  <mergeCells count="10">
    <mergeCell ref="T3:T4"/>
    <mergeCell ref="F3:F4"/>
    <mergeCell ref="G3:J3"/>
    <mergeCell ref="K3:Q3"/>
    <mergeCell ref="A3:A4"/>
    <mergeCell ref="B3:B4"/>
    <mergeCell ref="C3:C4"/>
    <mergeCell ref="D3:D4"/>
    <mergeCell ref="R3:S3"/>
    <mergeCell ref="E3:E4"/>
  </mergeCells>
  <conditionalFormatting sqref="G5:I104">
    <cfRule type="expression" dxfId="85" priority="5">
      <formula>$F5="Default"</formula>
    </cfRule>
  </conditionalFormatting>
  <conditionalFormatting sqref="J5:J104">
    <cfRule type="expression" dxfId="84" priority="4">
      <formula>$F5="Default"</formula>
    </cfRule>
  </conditionalFormatting>
  <conditionalFormatting sqref="K5:P104">
    <cfRule type="expression" dxfId="83" priority="3">
      <formula>$F5="Standard"</formula>
    </cfRule>
  </conditionalFormatting>
  <conditionalFormatting sqref="Q5:Q104">
    <cfRule type="expression" dxfId="82" priority="2">
      <formula>$F5="Standard"</formula>
    </cfRule>
  </conditionalFormatting>
  <conditionalFormatting sqref="R5:S104">
    <cfRule type="expression" dxfId="81" priority="1">
      <formula>$F5="Other"</formula>
    </cfRule>
  </conditionalFormatting>
  <dataValidations count="2">
    <dataValidation type="list" allowBlank="1" showInputMessage="1" showErrorMessage="1" sqref="F5:F104" xr:uid="{21B3F57A-A550-47E2-A8C1-1A0F85D79784}">
      <formula1>"Default, Standard, Other"</formula1>
    </dataValidation>
    <dataValidation type="list" allowBlank="1" showInputMessage="1" showErrorMessage="1" sqref="E5:E104" xr:uid="{B5C7CD9E-8B32-4314-B837-44DC7B06E07D}">
      <formula1>"New, Ongoing"</formula1>
    </dataValidation>
  </dataValidations>
  <hyperlinks>
    <hyperlink ref="J1" location="'Partner Info and ToC'!A11" display="Return to Table of Contents" xr:uid="{A5F0D3E4-05DB-4562-ADD2-51C8B361AA11}"/>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picklists!$D$2:$D$4</xm:f>
          </x14:formula1>
          <xm:sqref>C5:C104</xm:sqref>
        </x14:dataValidation>
        <x14:dataValidation type="list" allowBlank="1" showInputMessage="1" showErrorMessage="1" xr:uid="{00000000-0002-0000-0400-000000000000}">
          <x14:formula1>
            <xm:f>OFFSET(picklists!$A$2,0,0,COUNTA(picklists!$A:$A)-1)</xm:f>
          </x14:formula1>
          <xm:sqref>A5:A104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4"/>
  <sheetViews>
    <sheetView showGridLines="0" showZeros="0" zoomScaleNormal="100" workbookViewId="0">
      <selection activeCell="A5" sqref="A5"/>
    </sheetView>
  </sheetViews>
  <sheetFormatPr defaultColWidth="0" defaultRowHeight="14.3" zeroHeight="1" x14ac:dyDescent="0.25"/>
  <cols>
    <col min="1" max="1" width="9.125" style="71" customWidth="1"/>
    <col min="2" max="2" width="11.125" style="34" customWidth="1"/>
    <col min="3" max="3" width="10.875" style="34" customWidth="1"/>
    <col min="4" max="4" width="10.125" style="34" customWidth="1"/>
    <col min="5" max="5" width="13.625" style="85" customWidth="1"/>
    <col min="6" max="6" width="12" style="34" customWidth="1"/>
    <col min="7" max="7" width="39" style="71" customWidth="1"/>
    <col min="8" max="8" width="29" style="71" customWidth="1"/>
    <col min="9" max="9" width="49" style="34" customWidth="1"/>
    <col min="10" max="10" width="62.875" style="34" customWidth="1"/>
    <col min="11" max="11" width="12.875" style="34" hidden="1" customWidth="1"/>
    <col min="12" max="14" width="0" style="34" hidden="1" customWidth="1"/>
    <col min="15" max="16384" width="9.125" style="34" hidden="1"/>
  </cols>
  <sheetData>
    <row r="1" spans="1:14" s="31" customFormat="1" ht="18.7" x14ac:dyDescent="0.25">
      <c r="A1" s="30" t="s">
        <v>110</v>
      </c>
      <c r="H1" s="141" t="s">
        <v>118</v>
      </c>
    </row>
    <row r="2" spans="1:14" s="31" customFormat="1" ht="15.8" thickBot="1" x14ac:dyDescent="0.3">
      <c r="A2" s="32" t="s">
        <v>115</v>
      </c>
      <c r="B2" s="33"/>
      <c r="C2" s="33"/>
      <c r="D2" s="33"/>
      <c r="E2" s="33"/>
      <c r="H2" s="33"/>
      <c r="L2" s="33"/>
      <c r="M2" s="33"/>
      <c r="N2" s="33"/>
    </row>
    <row r="3" spans="1:14" ht="14.95" thickBot="1" x14ac:dyDescent="0.3">
      <c r="A3" s="161" t="s">
        <v>73</v>
      </c>
      <c r="B3" s="163" t="s">
        <v>74</v>
      </c>
      <c r="C3" s="165" t="s">
        <v>75</v>
      </c>
      <c r="D3" s="167" t="s">
        <v>76</v>
      </c>
      <c r="E3" s="156" t="s">
        <v>121</v>
      </c>
      <c r="F3" s="158" t="s">
        <v>70</v>
      </c>
      <c r="G3" s="160"/>
      <c r="H3" s="173" t="s">
        <v>72</v>
      </c>
      <c r="I3" s="174"/>
      <c r="J3" s="154" t="s">
        <v>142</v>
      </c>
    </row>
    <row r="4" spans="1:14" s="40" customFormat="1" ht="79.5" customHeight="1" thickBot="1" x14ac:dyDescent="0.3">
      <c r="A4" s="162"/>
      <c r="B4" s="164"/>
      <c r="C4" s="166"/>
      <c r="D4" s="168"/>
      <c r="E4" s="157"/>
      <c r="F4" s="35" t="s">
        <v>77</v>
      </c>
      <c r="G4" s="37" t="str">
        <f>"Calculated Total Methane Emission Reduction based on default values
{[Total Number of Facilities at Which Leaks Repaired]x["&amp;Average_Annual_Leak_Rate_per_Facility&amp;" Average Annual Leak Rate per Facility at "&amp;Efficiency*100&amp;"% Efficiency]}"</f>
        <v>Calculated Total Methane Emission Reduction based on default values
{[Total Number of Facilities at Which Leaks Repaired]x[12200 Average Annual Leak Rate per Facility at 70% Efficiency]}</v>
      </c>
      <c r="H4" s="74" t="s">
        <v>78</v>
      </c>
      <c r="I4" s="75" t="s">
        <v>154</v>
      </c>
      <c r="J4" s="155"/>
    </row>
    <row r="5" spans="1:14" ht="45" customHeight="1" x14ac:dyDescent="0.25">
      <c r="A5" s="16"/>
      <c r="B5" s="76"/>
      <c r="C5" s="77"/>
      <c r="D5" s="78"/>
      <c r="E5" s="43"/>
      <c r="F5" s="18"/>
      <c r="G5" s="45">
        <f t="shared" ref="G5:G36" si="0">F5*Average_Annual_Leak_Rate_per_Facility*Efficiency</f>
        <v>0</v>
      </c>
      <c r="H5" s="57"/>
      <c r="I5" s="58"/>
      <c r="J5" s="48"/>
    </row>
    <row r="6" spans="1:14" ht="45" customHeight="1" x14ac:dyDescent="0.25">
      <c r="A6" s="49"/>
      <c r="B6" s="79"/>
      <c r="C6" s="80"/>
      <c r="D6" s="81"/>
      <c r="E6" s="53"/>
      <c r="F6" s="54"/>
      <c r="G6" s="56">
        <f t="shared" si="0"/>
        <v>0</v>
      </c>
      <c r="H6" s="57"/>
      <c r="I6" s="58"/>
      <c r="J6" s="59"/>
    </row>
    <row r="7" spans="1:14" ht="45" customHeight="1" x14ac:dyDescent="0.25">
      <c r="A7" s="49"/>
      <c r="B7" s="79"/>
      <c r="C7" s="80"/>
      <c r="D7" s="81"/>
      <c r="E7" s="53"/>
      <c r="F7" s="54"/>
      <c r="G7" s="56">
        <f t="shared" si="0"/>
        <v>0</v>
      </c>
      <c r="H7" s="57"/>
      <c r="I7" s="58"/>
      <c r="J7" s="59"/>
    </row>
    <row r="8" spans="1:14" ht="45" customHeight="1" x14ac:dyDescent="0.25">
      <c r="A8" s="49"/>
      <c r="B8" s="79"/>
      <c r="C8" s="80"/>
      <c r="D8" s="81"/>
      <c r="E8" s="53"/>
      <c r="F8" s="54"/>
      <c r="G8" s="56">
        <f t="shared" si="0"/>
        <v>0</v>
      </c>
      <c r="H8" s="57"/>
      <c r="I8" s="58"/>
      <c r="J8" s="59"/>
    </row>
    <row r="9" spans="1:14" ht="45" customHeight="1" x14ac:dyDescent="0.25">
      <c r="A9" s="49"/>
      <c r="B9" s="79"/>
      <c r="C9" s="80"/>
      <c r="D9" s="81"/>
      <c r="E9" s="53"/>
      <c r="F9" s="54"/>
      <c r="G9" s="56">
        <f t="shared" si="0"/>
        <v>0</v>
      </c>
      <c r="H9" s="57"/>
      <c r="I9" s="58"/>
      <c r="J9" s="59"/>
    </row>
    <row r="10" spans="1:14" ht="45" customHeight="1" x14ac:dyDescent="0.25">
      <c r="A10" s="49"/>
      <c r="B10" s="79"/>
      <c r="C10" s="80"/>
      <c r="D10" s="81"/>
      <c r="E10" s="53"/>
      <c r="F10" s="54"/>
      <c r="G10" s="56">
        <f t="shared" si="0"/>
        <v>0</v>
      </c>
      <c r="H10" s="57"/>
      <c r="I10" s="58"/>
      <c r="J10" s="59"/>
    </row>
    <row r="11" spans="1:14" ht="45" customHeight="1" x14ac:dyDescent="0.25">
      <c r="A11" s="49"/>
      <c r="B11" s="79"/>
      <c r="C11" s="80"/>
      <c r="D11" s="81"/>
      <c r="E11" s="53"/>
      <c r="F11" s="54"/>
      <c r="G11" s="56">
        <f t="shared" si="0"/>
        <v>0</v>
      </c>
      <c r="H11" s="57"/>
      <c r="I11" s="58"/>
      <c r="J11" s="59"/>
    </row>
    <row r="12" spans="1:14" ht="45" customHeight="1" x14ac:dyDescent="0.25">
      <c r="A12" s="49"/>
      <c r="B12" s="79"/>
      <c r="C12" s="80"/>
      <c r="D12" s="81"/>
      <c r="E12" s="53"/>
      <c r="F12" s="54"/>
      <c r="G12" s="56">
        <f t="shared" si="0"/>
        <v>0</v>
      </c>
      <c r="H12" s="57"/>
      <c r="I12" s="58"/>
      <c r="J12" s="59"/>
    </row>
    <row r="13" spans="1:14" ht="45" customHeight="1" x14ac:dyDescent="0.25">
      <c r="A13" s="49"/>
      <c r="B13" s="79"/>
      <c r="C13" s="80"/>
      <c r="D13" s="81"/>
      <c r="E13" s="53"/>
      <c r="F13" s="54"/>
      <c r="G13" s="56">
        <f t="shared" si="0"/>
        <v>0</v>
      </c>
      <c r="H13" s="57"/>
      <c r="I13" s="58"/>
      <c r="J13" s="59"/>
    </row>
    <row r="14" spans="1:14" ht="45" customHeight="1" x14ac:dyDescent="0.25">
      <c r="A14" s="49"/>
      <c r="B14" s="79"/>
      <c r="C14" s="80"/>
      <c r="D14" s="81"/>
      <c r="E14" s="53"/>
      <c r="F14" s="54"/>
      <c r="G14" s="56">
        <f t="shared" si="0"/>
        <v>0</v>
      </c>
      <c r="H14" s="57"/>
      <c r="I14" s="58"/>
      <c r="J14" s="59"/>
    </row>
    <row r="15" spans="1:14" ht="45" customHeight="1" x14ac:dyDescent="0.25">
      <c r="A15" s="49"/>
      <c r="B15" s="79"/>
      <c r="C15" s="80"/>
      <c r="D15" s="81"/>
      <c r="E15" s="53"/>
      <c r="F15" s="54"/>
      <c r="G15" s="56">
        <f t="shared" si="0"/>
        <v>0</v>
      </c>
      <c r="H15" s="57"/>
      <c r="I15" s="58"/>
      <c r="J15" s="59"/>
    </row>
    <row r="16" spans="1:14" ht="45" customHeight="1" x14ac:dyDescent="0.25">
      <c r="A16" s="49"/>
      <c r="B16" s="79"/>
      <c r="C16" s="80"/>
      <c r="D16" s="81"/>
      <c r="E16" s="53"/>
      <c r="F16" s="54"/>
      <c r="G16" s="56">
        <f t="shared" si="0"/>
        <v>0</v>
      </c>
      <c r="H16" s="57"/>
      <c r="I16" s="58"/>
      <c r="J16" s="59"/>
    </row>
    <row r="17" spans="1:10" ht="45" customHeight="1" x14ac:dyDescent="0.25">
      <c r="A17" s="49"/>
      <c r="B17" s="79"/>
      <c r="C17" s="80"/>
      <c r="D17" s="81"/>
      <c r="E17" s="53"/>
      <c r="F17" s="54"/>
      <c r="G17" s="56">
        <f t="shared" si="0"/>
        <v>0</v>
      </c>
      <c r="H17" s="57"/>
      <c r="I17" s="58"/>
      <c r="J17" s="59"/>
    </row>
    <row r="18" spans="1:10" ht="45" customHeight="1" x14ac:dyDescent="0.25">
      <c r="A18" s="49"/>
      <c r="B18" s="79"/>
      <c r="C18" s="80"/>
      <c r="D18" s="81"/>
      <c r="E18" s="53"/>
      <c r="F18" s="54"/>
      <c r="G18" s="56">
        <f t="shared" si="0"/>
        <v>0</v>
      </c>
      <c r="H18" s="57"/>
      <c r="I18" s="58"/>
      <c r="J18" s="59"/>
    </row>
    <row r="19" spans="1:10" ht="45" customHeight="1" x14ac:dyDescent="0.25">
      <c r="A19" s="49"/>
      <c r="B19" s="79"/>
      <c r="C19" s="80"/>
      <c r="D19" s="81"/>
      <c r="E19" s="53"/>
      <c r="F19" s="54"/>
      <c r="G19" s="56">
        <f t="shared" si="0"/>
        <v>0</v>
      </c>
      <c r="H19" s="57"/>
      <c r="I19" s="58"/>
      <c r="J19" s="59"/>
    </row>
    <row r="20" spans="1:10" ht="45" customHeight="1" x14ac:dyDescent="0.25">
      <c r="A20" s="49"/>
      <c r="B20" s="79"/>
      <c r="C20" s="80"/>
      <c r="D20" s="81"/>
      <c r="E20" s="53"/>
      <c r="F20" s="54"/>
      <c r="G20" s="56">
        <f t="shared" si="0"/>
        <v>0</v>
      </c>
      <c r="H20" s="57"/>
      <c r="I20" s="58"/>
      <c r="J20" s="59"/>
    </row>
    <row r="21" spans="1:10" ht="45" customHeight="1" x14ac:dyDescent="0.25">
      <c r="A21" s="49"/>
      <c r="B21" s="79"/>
      <c r="C21" s="80"/>
      <c r="D21" s="81"/>
      <c r="E21" s="53"/>
      <c r="F21" s="54"/>
      <c r="G21" s="56">
        <f t="shared" si="0"/>
        <v>0</v>
      </c>
      <c r="H21" s="57"/>
      <c r="I21" s="58"/>
      <c r="J21" s="59"/>
    </row>
    <row r="22" spans="1:10" ht="45" customHeight="1" x14ac:dyDescent="0.25">
      <c r="A22" s="49"/>
      <c r="B22" s="79"/>
      <c r="C22" s="80"/>
      <c r="D22" s="81"/>
      <c r="E22" s="53"/>
      <c r="F22" s="54"/>
      <c r="G22" s="56">
        <f t="shared" si="0"/>
        <v>0</v>
      </c>
      <c r="H22" s="57"/>
      <c r="I22" s="58"/>
      <c r="J22" s="59"/>
    </row>
    <row r="23" spans="1:10" ht="45" customHeight="1" x14ac:dyDescent="0.25">
      <c r="A23" s="49"/>
      <c r="B23" s="79"/>
      <c r="C23" s="80"/>
      <c r="D23" s="81"/>
      <c r="E23" s="53"/>
      <c r="F23" s="54"/>
      <c r="G23" s="56">
        <f t="shared" si="0"/>
        <v>0</v>
      </c>
      <c r="H23" s="57"/>
      <c r="I23" s="58"/>
      <c r="J23" s="59"/>
    </row>
    <row r="24" spans="1:10" ht="45" customHeight="1" x14ac:dyDescent="0.25">
      <c r="A24" s="49"/>
      <c r="B24" s="79"/>
      <c r="C24" s="80"/>
      <c r="D24" s="81"/>
      <c r="E24" s="53"/>
      <c r="F24" s="54"/>
      <c r="G24" s="56">
        <f t="shared" si="0"/>
        <v>0</v>
      </c>
      <c r="H24" s="57"/>
      <c r="I24" s="58"/>
      <c r="J24" s="59"/>
    </row>
    <row r="25" spans="1:10" ht="45" customHeight="1" x14ac:dyDescent="0.25">
      <c r="A25" s="49"/>
      <c r="B25" s="79"/>
      <c r="C25" s="80"/>
      <c r="D25" s="81"/>
      <c r="E25" s="53"/>
      <c r="F25" s="54"/>
      <c r="G25" s="56">
        <f t="shared" si="0"/>
        <v>0</v>
      </c>
      <c r="H25" s="57"/>
      <c r="I25" s="58"/>
      <c r="J25" s="59"/>
    </row>
    <row r="26" spans="1:10" ht="45" customHeight="1" x14ac:dyDescent="0.25">
      <c r="A26" s="49"/>
      <c r="B26" s="79"/>
      <c r="C26" s="80"/>
      <c r="D26" s="81"/>
      <c r="E26" s="53"/>
      <c r="F26" s="54"/>
      <c r="G26" s="56">
        <f t="shared" si="0"/>
        <v>0</v>
      </c>
      <c r="H26" s="57"/>
      <c r="I26" s="58"/>
      <c r="J26" s="59"/>
    </row>
    <row r="27" spans="1:10" ht="45" customHeight="1" x14ac:dyDescent="0.25">
      <c r="A27" s="49"/>
      <c r="B27" s="79"/>
      <c r="C27" s="80"/>
      <c r="D27" s="81"/>
      <c r="E27" s="53"/>
      <c r="F27" s="54"/>
      <c r="G27" s="56">
        <f t="shared" si="0"/>
        <v>0</v>
      </c>
      <c r="H27" s="57"/>
      <c r="I27" s="58"/>
      <c r="J27" s="59"/>
    </row>
    <row r="28" spans="1:10" ht="45" customHeight="1" x14ac:dyDescent="0.25">
      <c r="A28" s="49"/>
      <c r="B28" s="79"/>
      <c r="C28" s="80"/>
      <c r="D28" s="81"/>
      <c r="E28" s="53"/>
      <c r="F28" s="54"/>
      <c r="G28" s="56">
        <f t="shared" si="0"/>
        <v>0</v>
      </c>
      <c r="H28" s="57"/>
      <c r="I28" s="58"/>
      <c r="J28" s="59"/>
    </row>
    <row r="29" spans="1:10" ht="45" customHeight="1" x14ac:dyDescent="0.25">
      <c r="A29" s="49"/>
      <c r="B29" s="79"/>
      <c r="C29" s="80"/>
      <c r="D29" s="81"/>
      <c r="E29" s="53"/>
      <c r="F29" s="54"/>
      <c r="G29" s="56">
        <f t="shared" si="0"/>
        <v>0</v>
      </c>
      <c r="H29" s="57"/>
      <c r="I29" s="58"/>
      <c r="J29" s="59"/>
    </row>
    <row r="30" spans="1:10" ht="45" customHeight="1" x14ac:dyDescent="0.25">
      <c r="A30" s="49"/>
      <c r="B30" s="79"/>
      <c r="C30" s="80"/>
      <c r="D30" s="81"/>
      <c r="E30" s="53"/>
      <c r="F30" s="54"/>
      <c r="G30" s="56">
        <f t="shared" si="0"/>
        <v>0</v>
      </c>
      <c r="H30" s="57"/>
      <c r="I30" s="58"/>
      <c r="J30" s="59"/>
    </row>
    <row r="31" spans="1:10" ht="45" customHeight="1" x14ac:dyDescent="0.25">
      <c r="A31" s="49"/>
      <c r="B31" s="79"/>
      <c r="C31" s="80"/>
      <c r="D31" s="81"/>
      <c r="E31" s="53"/>
      <c r="F31" s="54"/>
      <c r="G31" s="56">
        <f t="shared" si="0"/>
        <v>0</v>
      </c>
      <c r="H31" s="57"/>
      <c r="I31" s="58"/>
      <c r="J31" s="59"/>
    </row>
    <row r="32" spans="1:10" ht="45" customHeight="1" x14ac:dyDescent="0.25">
      <c r="A32" s="49"/>
      <c r="B32" s="79"/>
      <c r="C32" s="80"/>
      <c r="D32" s="81"/>
      <c r="E32" s="53"/>
      <c r="F32" s="54"/>
      <c r="G32" s="56">
        <f t="shared" si="0"/>
        <v>0</v>
      </c>
      <c r="H32" s="57"/>
      <c r="I32" s="58"/>
      <c r="J32" s="59"/>
    </row>
    <row r="33" spans="1:10" ht="45" customHeight="1" x14ac:dyDescent="0.25">
      <c r="A33" s="49"/>
      <c r="B33" s="79"/>
      <c r="C33" s="80"/>
      <c r="D33" s="81"/>
      <c r="E33" s="53"/>
      <c r="F33" s="54"/>
      <c r="G33" s="56">
        <f t="shared" si="0"/>
        <v>0</v>
      </c>
      <c r="H33" s="57"/>
      <c r="I33" s="58"/>
      <c r="J33" s="59"/>
    </row>
    <row r="34" spans="1:10" ht="45" customHeight="1" x14ac:dyDescent="0.25">
      <c r="A34" s="49"/>
      <c r="B34" s="79"/>
      <c r="C34" s="80"/>
      <c r="D34" s="81"/>
      <c r="E34" s="53"/>
      <c r="F34" s="54"/>
      <c r="G34" s="56">
        <f t="shared" si="0"/>
        <v>0</v>
      </c>
      <c r="H34" s="57"/>
      <c r="I34" s="58"/>
      <c r="J34" s="59"/>
    </row>
    <row r="35" spans="1:10" ht="45" customHeight="1" x14ac:dyDescent="0.25">
      <c r="A35" s="49"/>
      <c r="B35" s="79"/>
      <c r="C35" s="80"/>
      <c r="D35" s="81"/>
      <c r="E35" s="53"/>
      <c r="F35" s="54"/>
      <c r="G35" s="56">
        <f t="shared" si="0"/>
        <v>0</v>
      </c>
      <c r="H35" s="57"/>
      <c r="I35" s="58"/>
      <c r="J35" s="59"/>
    </row>
    <row r="36" spans="1:10" ht="45" customHeight="1" x14ac:dyDescent="0.25">
      <c r="A36" s="49"/>
      <c r="B36" s="79"/>
      <c r="C36" s="80"/>
      <c r="D36" s="81"/>
      <c r="E36" s="53"/>
      <c r="F36" s="54"/>
      <c r="G36" s="56">
        <f t="shared" si="0"/>
        <v>0</v>
      </c>
      <c r="H36" s="57"/>
      <c r="I36" s="58"/>
      <c r="J36" s="59"/>
    </row>
    <row r="37" spans="1:10" ht="45" customHeight="1" x14ac:dyDescent="0.25">
      <c r="A37" s="49"/>
      <c r="B37" s="79"/>
      <c r="C37" s="80"/>
      <c r="D37" s="81"/>
      <c r="E37" s="53"/>
      <c r="F37" s="54"/>
      <c r="G37" s="56">
        <f t="shared" ref="G37:G68" si="1">F37*Average_Annual_Leak_Rate_per_Facility*Efficiency</f>
        <v>0</v>
      </c>
      <c r="H37" s="57"/>
      <c r="I37" s="58"/>
      <c r="J37" s="59"/>
    </row>
    <row r="38" spans="1:10" ht="45" customHeight="1" x14ac:dyDescent="0.25">
      <c r="A38" s="49"/>
      <c r="B38" s="79"/>
      <c r="C38" s="80"/>
      <c r="D38" s="81"/>
      <c r="E38" s="53"/>
      <c r="F38" s="54"/>
      <c r="G38" s="56">
        <f t="shared" si="1"/>
        <v>0</v>
      </c>
      <c r="H38" s="57"/>
      <c r="I38" s="58"/>
      <c r="J38" s="59"/>
    </row>
    <row r="39" spans="1:10" ht="45" customHeight="1" x14ac:dyDescent="0.25">
      <c r="A39" s="49"/>
      <c r="B39" s="79"/>
      <c r="C39" s="80"/>
      <c r="D39" s="81"/>
      <c r="E39" s="53"/>
      <c r="F39" s="54"/>
      <c r="G39" s="56">
        <f t="shared" si="1"/>
        <v>0</v>
      </c>
      <c r="H39" s="57"/>
      <c r="I39" s="58"/>
      <c r="J39" s="59"/>
    </row>
    <row r="40" spans="1:10" ht="45" customHeight="1" x14ac:dyDescent="0.25">
      <c r="A40" s="49"/>
      <c r="B40" s="79"/>
      <c r="C40" s="80"/>
      <c r="D40" s="81"/>
      <c r="E40" s="53"/>
      <c r="F40" s="54"/>
      <c r="G40" s="56">
        <f t="shared" si="1"/>
        <v>0</v>
      </c>
      <c r="H40" s="57"/>
      <c r="I40" s="58"/>
      <c r="J40" s="59"/>
    </row>
    <row r="41" spans="1:10" ht="45" customHeight="1" x14ac:dyDescent="0.25">
      <c r="A41" s="49"/>
      <c r="B41" s="79"/>
      <c r="C41" s="80"/>
      <c r="D41" s="81"/>
      <c r="E41" s="53"/>
      <c r="F41" s="54"/>
      <c r="G41" s="56">
        <f t="shared" si="1"/>
        <v>0</v>
      </c>
      <c r="H41" s="57"/>
      <c r="I41" s="58"/>
      <c r="J41" s="59"/>
    </row>
    <row r="42" spans="1:10" ht="45" customHeight="1" x14ac:dyDescent="0.25">
      <c r="A42" s="49"/>
      <c r="B42" s="79"/>
      <c r="C42" s="80"/>
      <c r="D42" s="81"/>
      <c r="E42" s="53"/>
      <c r="F42" s="54"/>
      <c r="G42" s="56">
        <f t="shared" si="1"/>
        <v>0</v>
      </c>
      <c r="H42" s="57"/>
      <c r="I42" s="58"/>
      <c r="J42" s="59"/>
    </row>
    <row r="43" spans="1:10" ht="45" customHeight="1" x14ac:dyDescent="0.25">
      <c r="A43" s="49"/>
      <c r="B43" s="79"/>
      <c r="C43" s="80"/>
      <c r="D43" s="81"/>
      <c r="E43" s="53"/>
      <c r="F43" s="54"/>
      <c r="G43" s="56">
        <f t="shared" si="1"/>
        <v>0</v>
      </c>
      <c r="H43" s="57"/>
      <c r="I43" s="58"/>
      <c r="J43" s="59"/>
    </row>
    <row r="44" spans="1:10" ht="45" customHeight="1" x14ac:dyDescent="0.25">
      <c r="A44" s="49"/>
      <c r="B44" s="79"/>
      <c r="C44" s="80"/>
      <c r="D44" s="81"/>
      <c r="E44" s="53"/>
      <c r="F44" s="54"/>
      <c r="G44" s="56">
        <f t="shared" si="1"/>
        <v>0</v>
      </c>
      <c r="H44" s="57"/>
      <c r="I44" s="58"/>
      <c r="J44" s="59"/>
    </row>
    <row r="45" spans="1:10" ht="45" customHeight="1" x14ac:dyDescent="0.25">
      <c r="A45" s="49"/>
      <c r="B45" s="79"/>
      <c r="C45" s="80"/>
      <c r="D45" s="81"/>
      <c r="E45" s="53"/>
      <c r="F45" s="54"/>
      <c r="G45" s="56">
        <f t="shared" si="1"/>
        <v>0</v>
      </c>
      <c r="H45" s="57"/>
      <c r="I45" s="58"/>
      <c r="J45" s="59"/>
    </row>
    <row r="46" spans="1:10" ht="45" customHeight="1" x14ac:dyDescent="0.25">
      <c r="A46" s="49"/>
      <c r="B46" s="79"/>
      <c r="C46" s="80"/>
      <c r="D46" s="81"/>
      <c r="E46" s="53"/>
      <c r="F46" s="54"/>
      <c r="G46" s="56">
        <f t="shared" si="1"/>
        <v>0</v>
      </c>
      <c r="H46" s="57"/>
      <c r="I46" s="58"/>
      <c r="J46" s="59"/>
    </row>
    <row r="47" spans="1:10" ht="45" customHeight="1" x14ac:dyDescent="0.25">
      <c r="A47" s="49"/>
      <c r="B47" s="79"/>
      <c r="C47" s="80"/>
      <c r="D47" s="81"/>
      <c r="E47" s="53"/>
      <c r="F47" s="54"/>
      <c r="G47" s="56">
        <f t="shared" si="1"/>
        <v>0</v>
      </c>
      <c r="H47" s="57"/>
      <c r="I47" s="58"/>
      <c r="J47" s="59"/>
    </row>
    <row r="48" spans="1:10" ht="45" customHeight="1" x14ac:dyDescent="0.25">
      <c r="A48" s="49"/>
      <c r="B48" s="79"/>
      <c r="C48" s="80"/>
      <c r="D48" s="81"/>
      <c r="E48" s="53"/>
      <c r="F48" s="54"/>
      <c r="G48" s="56">
        <f t="shared" si="1"/>
        <v>0</v>
      </c>
      <c r="H48" s="57"/>
      <c r="I48" s="58"/>
      <c r="J48" s="59"/>
    </row>
    <row r="49" spans="1:10" ht="45" customHeight="1" x14ac:dyDescent="0.25">
      <c r="A49" s="49"/>
      <c r="B49" s="79"/>
      <c r="C49" s="80"/>
      <c r="D49" s="81"/>
      <c r="E49" s="53"/>
      <c r="F49" s="54"/>
      <c r="G49" s="56">
        <f t="shared" si="1"/>
        <v>0</v>
      </c>
      <c r="H49" s="57"/>
      <c r="I49" s="58"/>
      <c r="J49" s="59"/>
    </row>
    <row r="50" spans="1:10" ht="45" customHeight="1" x14ac:dyDescent="0.25">
      <c r="A50" s="49"/>
      <c r="B50" s="79"/>
      <c r="C50" s="80"/>
      <c r="D50" s="81"/>
      <c r="E50" s="53"/>
      <c r="F50" s="54"/>
      <c r="G50" s="56">
        <f t="shared" si="1"/>
        <v>0</v>
      </c>
      <c r="H50" s="57"/>
      <c r="I50" s="58"/>
      <c r="J50" s="59"/>
    </row>
    <row r="51" spans="1:10" ht="45" customHeight="1" x14ac:dyDescent="0.25">
      <c r="A51" s="49"/>
      <c r="B51" s="79"/>
      <c r="C51" s="80"/>
      <c r="D51" s="81"/>
      <c r="E51" s="53"/>
      <c r="F51" s="54"/>
      <c r="G51" s="56">
        <f t="shared" si="1"/>
        <v>0</v>
      </c>
      <c r="H51" s="57"/>
      <c r="I51" s="58"/>
      <c r="J51" s="59"/>
    </row>
    <row r="52" spans="1:10" ht="45" customHeight="1" x14ac:dyDescent="0.25">
      <c r="A52" s="49"/>
      <c r="B52" s="79"/>
      <c r="C52" s="80"/>
      <c r="D52" s="81"/>
      <c r="E52" s="53"/>
      <c r="F52" s="54"/>
      <c r="G52" s="56">
        <f t="shared" si="1"/>
        <v>0</v>
      </c>
      <c r="H52" s="57"/>
      <c r="I52" s="58"/>
      <c r="J52" s="59"/>
    </row>
    <row r="53" spans="1:10" ht="45" customHeight="1" x14ac:dyDescent="0.25">
      <c r="A53" s="49"/>
      <c r="B53" s="79"/>
      <c r="C53" s="80"/>
      <c r="D53" s="81"/>
      <c r="E53" s="53"/>
      <c r="F53" s="54"/>
      <c r="G53" s="56">
        <f t="shared" si="1"/>
        <v>0</v>
      </c>
      <c r="H53" s="57"/>
      <c r="I53" s="58"/>
      <c r="J53" s="59"/>
    </row>
    <row r="54" spans="1:10" ht="45" customHeight="1" x14ac:dyDescent="0.25">
      <c r="A54" s="49"/>
      <c r="B54" s="79"/>
      <c r="C54" s="80"/>
      <c r="D54" s="81"/>
      <c r="E54" s="53"/>
      <c r="F54" s="54"/>
      <c r="G54" s="56">
        <f t="shared" si="1"/>
        <v>0</v>
      </c>
      <c r="H54" s="57"/>
      <c r="I54" s="58"/>
      <c r="J54" s="59"/>
    </row>
    <row r="55" spans="1:10" ht="45" customHeight="1" x14ac:dyDescent="0.25">
      <c r="A55" s="49"/>
      <c r="B55" s="79"/>
      <c r="C55" s="80"/>
      <c r="D55" s="81"/>
      <c r="E55" s="53"/>
      <c r="F55" s="54"/>
      <c r="G55" s="56">
        <f t="shared" si="1"/>
        <v>0</v>
      </c>
      <c r="H55" s="57"/>
      <c r="I55" s="58"/>
      <c r="J55" s="59"/>
    </row>
    <row r="56" spans="1:10" ht="45" customHeight="1" x14ac:dyDescent="0.25">
      <c r="A56" s="49"/>
      <c r="B56" s="79"/>
      <c r="C56" s="80"/>
      <c r="D56" s="81"/>
      <c r="E56" s="53"/>
      <c r="F56" s="54"/>
      <c r="G56" s="56">
        <f t="shared" si="1"/>
        <v>0</v>
      </c>
      <c r="H56" s="57"/>
      <c r="I56" s="58"/>
      <c r="J56" s="59"/>
    </row>
    <row r="57" spans="1:10" ht="45" customHeight="1" x14ac:dyDescent="0.25">
      <c r="A57" s="49"/>
      <c r="B57" s="79"/>
      <c r="C57" s="80"/>
      <c r="D57" s="81"/>
      <c r="E57" s="53"/>
      <c r="F57" s="54"/>
      <c r="G57" s="56">
        <f t="shared" si="1"/>
        <v>0</v>
      </c>
      <c r="H57" s="57"/>
      <c r="I57" s="58"/>
      <c r="J57" s="59"/>
    </row>
    <row r="58" spans="1:10" ht="45" customHeight="1" x14ac:dyDescent="0.25">
      <c r="A58" s="49"/>
      <c r="B58" s="79"/>
      <c r="C58" s="80"/>
      <c r="D58" s="81"/>
      <c r="E58" s="53"/>
      <c r="F58" s="54"/>
      <c r="G58" s="56">
        <f t="shared" si="1"/>
        <v>0</v>
      </c>
      <c r="H58" s="57"/>
      <c r="I58" s="58"/>
      <c r="J58" s="59"/>
    </row>
    <row r="59" spans="1:10" ht="45" customHeight="1" x14ac:dyDescent="0.25">
      <c r="A59" s="49"/>
      <c r="B59" s="79"/>
      <c r="C59" s="80"/>
      <c r="D59" s="81"/>
      <c r="E59" s="53"/>
      <c r="F59" s="54"/>
      <c r="G59" s="56">
        <f t="shared" si="1"/>
        <v>0</v>
      </c>
      <c r="H59" s="57"/>
      <c r="I59" s="58"/>
      <c r="J59" s="59"/>
    </row>
    <row r="60" spans="1:10" ht="45" customHeight="1" x14ac:dyDescent="0.25">
      <c r="A60" s="49"/>
      <c r="B60" s="79"/>
      <c r="C60" s="80"/>
      <c r="D60" s="81"/>
      <c r="E60" s="53"/>
      <c r="F60" s="54"/>
      <c r="G60" s="56">
        <f t="shared" si="1"/>
        <v>0</v>
      </c>
      <c r="H60" s="57"/>
      <c r="I60" s="58"/>
      <c r="J60" s="59"/>
    </row>
    <row r="61" spans="1:10" ht="45" customHeight="1" x14ac:dyDescent="0.25">
      <c r="A61" s="49"/>
      <c r="B61" s="79"/>
      <c r="C61" s="80"/>
      <c r="D61" s="81"/>
      <c r="E61" s="53"/>
      <c r="F61" s="54"/>
      <c r="G61" s="56">
        <f t="shared" si="1"/>
        <v>0</v>
      </c>
      <c r="H61" s="57"/>
      <c r="I61" s="58"/>
      <c r="J61" s="59"/>
    </row>
    <row r="62" spans="1:10" ht="45" customHeight="1" x14ac:dyDescent="0.25">
      <c r="A62" s="49"/>
      <c r="B62" s="79"/>
      <c r="C62" s="80"/>
      <c r="D62" s="81"/>
      <c r="E62" s="53"/>
      <c r="F62" s="54"/>
      <c r="G62" s="56">
        <f t="shared" si="1"/>
        <v>0</v>
      </c>
      <c r="H62" s="57"/>
      <c r="I62" s="58"/>
      <c r="J62" s="59"/>
    </row>
    <row r="63" spans="1:10" ht="45" customHeight="1" x14ac:dyDescent="0.25">
      <c r="A63" s="49"/>
      <c r="B63" s="79"/>
      <c r="C63" s="80"/>
      <c r="D63" s="81"/>
      <c r="E63" s="53"/>
      <c r="F63" s="54"/>
      <c r="G63" s="56">
        <f t="shared" si="1"/>
        <v>0</v>
      </c>
      <c r="H63" s="57"/>
      <c r="I63" s="58"/>
      <c r="J63" s="59"/>
    </row>
    <row r="64" spans="1:10" ht="45" customHeight="1" x14ac:dyDescent="0.25">
      <c r="A64" s="49"/>
      <c r="B64" s="79"/>
      <c r="C64" s="80"/>
      <c r="D64" s="81"/>
      <c r="E64" s="53"/>
      <c r="F64" s="54"/>
      <c r="G64" s="56">
        <f t="shared" si="1"/>
        <v>0</v>
      </c>
      <c r="H64" s="57"/>
      <c r="I64" s="58"/>
      <c r="J64" s="59"/>
    </row>
    <row r="65" spans="1:10" ht="45" customHeight="1" x14ac:dyDescent="0.25">
      <c r="A65" s="49"/>
      <c r="B65" s="79"/>
      <c r="C65" s="80"/>
      <c r="D65" s="81"/>
      <c r="E65" s="53"/>
      <c r="F65" s="54"/>
      <c r="G65" s="56">
        <f t="shared" si="1"/>
        <v>0</v>
      </c>
      <c r="H65" s="57"/>
      <c r="I65" s="58"/>
      <c r="J65" s="59"/>
    </row>
    <row r="66" spans="1:10" ht="45" customHeight="1" x14ac:dyDescent="0.25">
      <c r="A66" s="49"/>
      <c r="B66" s="79"/>
      <c r="C66" s="80"/>
      <c r="D66" s="81"/>
      <c r="E66" s="53"/>
      <c r="F66" s="54"/>
      <c r="G66" s="56">
        <f t="shared" si="1"/>
        <v>0</v>
      </c>
      <c r="H66" s="57"/>
      <c r="I66" s="58"/>
      <c r="J66" s="59"/>
    </row>
    <row r="67" spans="1:10" ht="45" customHeight="1" x14ac:dyDescent="0.25">
      <c r="A67" s="49"/>
      <c r="B67" s="79"/>
      <c r="C67" s="80"/>
      <c r="D67" s="81"/>
      <c r="E67" s="53"/>
      <c r="F67" s="54"/>
      <c r="G67" s="56">
        <f t="shared" si="1"/>
        <v>0</v>
      </c>
      <c r="H67" s="57"/>
      <c r="I67" s="58"/>
      <c r="J67" s="59"/>
    </row>
    <row r="68" spans="1:10" ht="45" customHeight="1" x14ac:dyDescent="0.25">
      <c r="A68" s="49"/>
      <c r="B68" s="79"/>
      <c r="C68" s="80"/>
      <c r="D68" s="81"/>
      <c r="E68" s="53"/>
      <c r="F68" s="54"/>
      <c r="G68" s="56">
        <f t="shared" si="1"/>
        <v>0</v>
      </c>
      <c r="H68" s="57"/>
      <c r="I68" s="58"/>
      <c r="J68" s="59"/>
    </row>
    <row r="69" spans="1:10" ht="45" customHeight="1" x14ac:dyDescent="0.25">
      <c r="A69" s="49"/>
      <c r="B69" s="79"/>
      <c r="C69" s="80"/>
      <c r="D69" s="81"/>
      <c r="E69" s="53"/>
      <c r="F69" s="54"/>
      <c r="G69" s="56">
        <f t="shared" ref="G69:G100" si="2">F69*Average_Annual_Leak_Rate_per_Facility*Efficiency</f>
        <v>0</v>
      </c>
      <c r="H69" s="57"/>
      <c r="I69" s="58"/>
      <c r="J69" s="59"/>
    </row>
    <row r="70" spans="1:10" ht="45" customHeight="1" x14ac:dyDescent="0.25">
      <c r="A70" s="49"/>
      <c r="B70" s="79"/>
      <c r="C70" s="80"/>
      <c r="D70" s="81"/>
      <c r="E70" s="53"/>
      <c r="F70" s="54"/>
      <c r="G70" s="56">
        <f t="shared" si="2"/>
        <v>0</v>
      </c>
      <c r="H70" s="57"/>
      <c r="I70" s="58"/>
      <c r="J70" s="59"/>
    </row>
    <row r="71" spans="1:10" ht="45" customHeight="1" x14ac:dyDescent="0.25">
      <c r="A71" s="49"/>
      <c r="B71" s="79"/>
      <c r="C71" s="80"/>
      <c r="D71" s="81"/>
      <c r="E71" s="53"/>
      <c r="F71" s="54"/>
      <c r="G71" s="56">
        <f t="shared" si="2"/>
        <v>0</v>
      </c>
      <c r="H71" s="57"/>
      <c r="I71" s="58"/>
      <c r="J71" s="59"/>
    </row>
    <row r="72" spans="1:10" ht="45" customHeight="1" x14ac:dyDescent="0.25">
      <c r="A72" s="49"/>
      <c r="B72" s="79"/>
      <c r="C72" s="80"/>
      <c r="D72" s="81"/>
      <c r="E72" s="53"/>
      <c r="F72" s="54"/>
      <c r="G72" s="56">
        <f t="shared" si="2"/>
        <v>0</v>
      </c>
      <c r="H72" s="57"/>
      <c r="I72" s="58"/>
      <c r="J72" s="59"/>
    </row>
    <row r="73" spans="1:10" ht="45" customHeight="1" x14ac:dyDescent="0.25">
      <c r="A73" s="49"/>
      <c r="B73" s="79"/>
      <c r="C73" s="80"/>
      <c r="D73" s="81"/>
      <c r="E73" s="53"/>
      <c r="F73" s="54"/>
      <c r="G73" s="56">
        <f t="shared" si="2"/>
        <v>0</v>
      </c>
      <c r="H73" s="57"/>
      <c r="I73" s="58"/>
      <c r="J73" s="59"/>
    </row>
    <row r="74" spans="1:10" ht="45" customHeight="1" x14ac:dyDescent="0.25">
      <c r="A74" s="49"/>
      <c r="B74" s="79"/>
      <c r="C74" s="80"/>
      <c r="D74" s="81"/>
      <c r="E74" s="53"/>
      <c r="F74" s="54"/>
      <c r="G74" s="56">
        <f t="shared" si="2"/>
        <v>0</v>
      </c>
      <c r="H74" s="57"/>
      <c r="I74" s="58"/>
      <c r="J74" s="59"/>
    </row>
    <row r="75" spans="1:10" ht="45" customHeight="1" x14ac:dyDescent="0.25">
      <c r="A75" s="49"/>
      <c r="B75" s="79"/>
      <c r="C75" s="80"/>
      <c r="D75" s="81"/>
      <c r="E75" s="53"/>
      <c r="F75" s="54"/>
      <c r="G75" s="56">
        <f t="shared" si="2"/>
        <v>0</v>
      </c>
      <c r="H75" s="57"/>
      <c r="I75" s="58"/>
      <c r="J75" s="59"/>
    </row>
    <row r="76" spans="1:10" ht="45" customHeight="1" x14ac:dyDescent="0.25">
      <c r="A76" s="49"/>
      <c r="B76" s="79"/>
      <c r="C76" s="80"/>
      <c r="D76" s="81"/>
      <c r="E76" s="53"/>
      <c r="F76" s="54"/>
      <c r="G76" s="56">
        <f t="shared" si="2"/>
        <v>0</v>
      </c>
      <c r="H76" s="57"/>
      <c r="I76" s="58"/>
      <c r="J76" s="59"/>
    </row>
    <row r="77" spans="1:10" ht="45" customHeight="1" x14ac:dyDescent="0.25">
      <c r="A77" s="49"/>
      <c r="B77" s="79"/>
      <c r="C77" s="80"/>
      <c r="D77" s="81"/>
      <c r="E77" s="53"/>
      <c r="F77" s="54"/>
      <c r="G77" s="56">
        <f t="shared" si="2"/>
        <v>0</v>
      </c>
      <c r="H77" s="57"/>
      <c r="I77" s="58"/>
      <c r="J77" s="59"/>
    </row>
    <row r="78" spans="1:10" ht="45" customHeight="1" x14ac:dyDescent="0.25">
      <c r="A78" s="49"/>
      <c r="B78" s="79"/>
      <c r="C78" s="80"/>
      <c r="D78" s="81"/>
      <c r="E78" s="53"/>
      <c r="F78" s="54"/>
      <c r="G78" s="56">
        <f t="shared" si="2"/>
        <v>0</v>
      </c>
      <c r="H78" s="57"/>
      <c r="I78" s="58"/>
      <c r="J78" s="59"/>
    </row>
    <row r="79" spans="1:10" ht="45" customHeight="1" x14ac:dyDescent="0.25">
      <c r="A79" s="49"/>
      <c r="B79" s="79"/>
      <c r="C79" s="80"/>
      <c r="D79" s="81"/>
      <c r="E79" s="53"/>
      <c r="F79" s="54"/>
      <c r="G79" s="56">
        <f t="shared" si="2"/>
        <v>0</v>
      </c>
      <c r="H79" s="57"/>
      <c r="I79" s="58"/>
      <c r="J79" s="59"/>
    </row>
    <row r="80" spans="1:10" ht="45" customHeight="1" x14ac:dyDescent="0.25">
      <c r="A80" s="49"/>
      <c r="B80" s="79"/>
      <c r="C80" s="80"/>
      <c r="D80" s="81"/>
      <c r="E80" s="53"/>
      <c r="F80" s="54"/>
      <c r="G80" s="56">
        <f t="shared" si="2"/>
        <v>0</v>
      </c>
      <c r="H80" s="57"/>
      <c r="I80" s="58"/>
      <c r="J80" s="59"/>
    </row>
    <row r="81" spans="1:10" ht="45" customHeight="1" x14ac:dyDescent="0.25">
      <c r="A81" s="49"/>
      <c r="B81" s="79"/>
      <c r="C81" s="80"/>
      <c r="D81" s="81"/>
      <c r="E81" s="53"/>
      <c r="F81" s="54"/>
      <c r="G81" s="56">
        <f t="shared" si="2"/>
        <v>0</v>
      </c>
      <c r="H81" s="57"/>
      <c r="I81" s="58"/>
      <c r="J81" s="59"/>
    </row>
    <row r="82" spans="1:10" ht="45" customHeight="1" x14ac:dyDescent="0.25">
      <c r="A82" s="49"/>
      <c r="B82" s="79"/>
      <c r="C82" s="80"/>
      <c r="D82" s="81"/>
      <c r="E82" s="53"/>
      <c r="F82" s="54"/>
      <c r="G82" s="56">
        <f t="shared" si="2"/>
        <v>0</v>
      </c>
      <c r="H82" s="57"/>
      <c r="I82" s="58"/>
      <c r="J82" s="59"/>
    </row>
    <row r="83" spans="1:10" ht="45" customHeight="1" x14ac:dyDescent="0.25">
      <c r="A83" s="49"/>
      <c r="B83" s="79"/>
      <c r="C83" s="80"/>
      <c r="D83" s="81"/>
      <c r="E83" s="53"/>
      <c r="F83" s="54"/>
      <c r="G83" s="56">
        <f t="shared" si="2"/>
        <v>0</v>
      </c>
      <c r="H83" s="57"/>
      <c r="I83" s="58"/>
      <c r="J83" s="59"/>
    </row>
    <row r="84" spans="1:10" ht="45" customHeight="1" x14ac:dyDescent="0.25">
      <c r="A84" s="49"/>
      <c r="B84" s="79"/>
      <c r="C84" s="80"/>
      <c r="D84" s="81"/>
      <c r="E84" s="53"/>
      <c r="F84" s="54"/>
      <c r="G84" s="56">
        <f t="shared" si="2"/>
        <v>0</v>
      </c>
      <c r="H84" s="57"/>
      <c r="I84" s="58"/>
      <c r="J84" s="59"/>
    </row>
    <row r="85" spans="1:10" ht="45" customHeight="1" x14ac:dyDescent="0.25">
      <c r="A85" s="49"/>
      <c r="B85" s="79"/>
      <c r="C85" s="80"/>
      <c r="D85" s="81"/>
      <c r="E85" s="53"/>
      <c r="F85" s="54"/>
      <c r="G85" s="56">
        <f t="shared" si="2"/>
        <v>0</v>
      </c>
      <c r="H85" s="57"/>
      <c r="I85" s="58"/>
      <c r="J85" s="59"/>
    </row>
    <row r="86" spans="1:10" ht="45" customHeight="1" x14ac:dyDescent="0.25">
      <c r="A86" s="49"/>
      <c r="B86" s="79"/>
      <c r="C86" s="80"/>
      <c r="D86" s="81"/>
      <c r="E86" s="53"/>
      <c r="F86" s="54"/>
      <c r="G86" s="56">
        <f t="shared" si="2"/>
        <v>0</v>
      </c>
      <c r="H86" s="57"/>
      <c r="I86" s="58"/>
      <c r="J86" s="59"/>
    </row>
    <row r="87" spans="1:10" ht="45" customHeight="1" x14ac:dyDescent="0.25">
      <c r="A87" s="49"/>
      <c r="B87" s="79"/>
      <c r="C87" s="80"/>
      <c r="D87" s="81"/>
      <c r="E87" s="53"/>
      <c r="F87" s="54"/>
      <c r="G87" s="56">
        <f t="shared" si="2"/>
        <v>0</v>
      </c>
      <c r="H87" s="57"/>
      <c r="I87" s="58"/>
      <c r="J87" s="59"/>
    </row>
    <row r="88" spans="1:10" ht="45" customHeight="1" x14ac:dyDescent="0.25">
      <c r="A88" s="49"/>
      <c r="B88" s="79"/>
      <c r="C88" s="80"/>
      <c r="D88" s="81"/>
      <c r="E88" s="53"/>
      <c r="F88" s="54"/>
      <c r="G88" s="56">
        <f t="shared" si="2"/>
        <v>0</v>
      </c>
      <c r="H88" s="57"/>
      <c r="I88" s="58"/>
      <c r="J88" s="59"/>
    </row>
    <row r="89" spans="1:10" ht="45" customHeight="1" x14ac:dyDescent="0.25">
      <c r="A89" s="49"/>
      <c r="B89" s="79"/>
      <c r="C89" s="80"/>
      <c r="D89" s="81"/>
      <c r="E89" s="53"/>
      <c r="F89" s="54"/>
      <c r="G89" s="56">
        <f t="shared" si="2"/>
        <v>0</v>
      </c>
      <c r="H89" s="57"/>
      <c r="I89" s="58"/>
      <c r="J89" s="59"/>
    </row>
    <row r="90" spans="1:10" ht="45" customHeight="1" x14ac:dyDescent="0.25">
      <c r="A90" s="49"/>
      <c r="B90" s="79"/>
      <c r="C90" s="80"/>
      <c r="D90" s="81"/>
      <c r="E90" s="53"/>
      <c r="F90" s="54"/>
      <c r="G90" s="56">
        <f t="shared" si="2"/>
        <v>0</v>
      </c>
      <c r="H90" s="57"/>
      <c r="I90" s="58"/>
      <c r="J90" s="59"/>
    </row>
    <row r="91" spans="1:10" ht="45" customHeight="1" x14ac:dyDescent="0.25">
      <c r="A91" s="49"/>
      <c r="B91" s="79"/>
      <c r="C91" s="80"/>
      <c r="D91" s="81"/>
      <c r="E91" s="53"/>
      <c r="F91" s="54"/>
      <c r="G91" s="56">
        <f t="shared" si="2"/>
        <v>0</v>
      </c>
      <c r="H91" s="57"/>
      <c r="I91" s="58"/>
      <c r="J91" s="59"/>
    </row>
    <row r="92" spans="1:10" ht="45" customHeight="1" x14ac:dyDescent="0.25">
      <c r="A92" s="49"/>
      <c r="B92" s="79"/>
      <c r="C92" s="80"/>
      <c r="D92" s="81"/>
      <c r="E92" s="53"/>
      <c r="F92" s="54"/>
      <c r="G92" s="56">
        <f t="shared" si="2"/>
        <v>0</v>
      </c>
      <c r="H92" s="57"/>
      <c r="I92" s="58"/>
      <c r="J92" s="59"/>
    </row>
    <row r="93" spans="1:10" ht="45" customHeight="1" x14ac:dyDescent="0.25">
      <c r="A93" s="49"/>
      <c r="B93" s="79"/>
      <c r="C93" s="80"/>
      <c r="D93" s="81"/>
      <c r="E93" s="53"/>
      <c r="F93" s="54"/>
      <c r="G93" s="56">
        <f t="shared" si="2"/>
        <v>0</v>
      </c>
      <c r="H93" s="57"/>
      <c r="I93" s="58"/>
      <c r="J93" s="59"/>
    </row>
    <row r="94" spans="1:10" ht="45" customHeight="1" x14ac:dyDescent="0.25">
      <c r="A94" s="49"/>
      <c r="B94" s="79"/>
      <c r="C94" s="80"/>
      <c r="D94" s="81"/>
      <c r="E94" s="53"/>
      <c r="F94" s="54"/>
      <c r="G94" s="56">
        <f t="shared" si="2"/>
        <v>0</v>
      </c>
      <c r="H94" s="57"/>
      <c r="I94" s="58"/>
      <c r="J94" s="59"/>
    </row>
    <row r="95" spans="1:10" ht="45" customHeight="1" x14ac:dyDescent="0.25">
      <c r="A95" s="49"/>
      <c r="B95" s="79"/>
      <c r="C95" s="80"/>
      <c r="D95" s="81"/>
      <c r="E95" s="53"/>
      <c r="F95" s="54"/>
      <c r="G95" s="56">
        <f t="shared" si="2"/>
        <v>0</v>
      </c>
      <c r="H95" s="57"/>
      <c r="I95" s="58"/>
      <c r="J95" s="59"/>
    </row>
    <row r="96" spans="1:10" ht="45" customHeight="1" x14ac:dyDescent="0.25">
      <c r="A96" s="49"/>
      <c r="B96" s="79"/>
      <c r="C96" s="80"/>
      <c r="D96" s="81"/>
      <c r="E96" s="53"/>
      <c r="F96" s="54"/>
      <c r="G96" s="56">
        <f t="shared" si="2"/>
        <v>0</v>
      </c>
      <c r="H96" s="57"/>
      <c r="I96" s="58"/>
      <c r="J96" s="59"/>
    </row>
    <row r="97" spans="1:10" ht="45" customHeight="1" x14ac:dyDescent="0.25">
      <c r="A97" s="49"/>
      <c r="B97" s="79"/>
      <c r="C97" s="80"/>
      <c r="D97" s="81"/>
      <c r="E97" s="53"/>
      <c r="F97" s="54"/>
      <c r="G97" s="56">
        <f t="shared" si="2"/>
        <v>0</v>
      </c>
      <c r="H97" s="57"/>
      <c r="I97" s="58"/>
      <c r="J97" s="59"/>
    </row>
    <row r="98" spans="1:10" ht="45" customHeight="1" x14ac:dyDescent="0.25">
      <c r="A98" s="49"/>
      <c r="B98" s="79"/>
      <c r="C98" s="80"/>
      <c r="D98" s="81"/>
      <c r="E98" s="53"/>
      <c r="F98" s="54"/>
      <c r="G98" s="56">
        <f t="shared" si="2"/>
        <v>0</v>
      </c>
      <c r="H98" s="57"/>
      <c r="I98" s="58"/>
      <c r="J98" s="59"/>
    </row>
    <row r="99" spans="1:10" ht="45" customHeight="1" x14ac:dyDescent="0.25">
      <c r="A99" s="49"/>
      <c r="B99" s="79"/>
      <c r="C99" s="80"/>
      <c r="D99" s="81"/>
      <c r="E99" s="53"/>
      <c r="F99" s="54"/>
      <c r="G99" s="56">
        <f t="shared" si="2"/>
        <v>0</v>
      </c>
      <c r="H99" s="57"/>
      <c r="I99" s="58"/>
      <c r="J99" s="59"/>
    </row>
    <row r="100" spans="1:10" ht="45" customHeight="1" x14ac:dyDescent="0.25">
      <c r="A100" s="49"/>
      <c r="B100" s="79"/>
      <c r="C100" s="80"/>
      <c r="D100" s="81"/>
      <c r="E100" s="53"/>
      <c r="F100" s="54"/>
      <c r="G100" s="56">
        <f t="shared" si="2"/>
        <v>0</v>
      </c>
      <c r="H100" s="57"/>
      <c r="I100" s="58"/>
      <c r="J100" s="59"/>
    </row>
    <row r="101" spans="1:10" ht="45" customHeight="1" x14ac:dyDescent="0.25">
      <c r="A101" s="49"/>
      <c r="B101" s="79"/>
      <c r="C101" s="80"/>
      <c r="D101" s="81"/>
      <c r="E101" s="53"/>
      <c r="F101" s="54"/>
      <c r="G101" s="56">
        <f t="shared" ref="G101:G104" si="3">F101*Average_Annual_Leak_Rate_per_Facility*Efficiency</f>
        <v>0</v>
      </c>
      <c r="H101" s="57"/>
      <c r="I101" s="58"/>
      <c r="J101" s="59"/>
    </row>
    <row r="102" spans="1:10" ht="45" customHeight="1" x14ac:dyDescent="0.25">
      <c r="A102" s="49"/>
      <c r="B102" s="79"/>
      <c r="C102" s="80"/>
      <c r="D102" s="81"/>
      <c r="E102" s="53"/>
      <c r="F102" s="54"/>
      <c r="G102" s="56">
        <f t="shared" si="3"/>
        <v>0</v>
      </c>
      <c r="H102" s="57"/>
      <c r="I102" s="58"/>
      <c r="J102" s="59"/>
    </row>
    <row r="103" spans="1:10" ht="45" customHeight="1" x14ac:dyDescent="0.25">
      <c r="A103" s="49"/>
      <c r="B103" s="79"/>
      <c r="C103" s="80"/>
      <c r="D103" s="81"/>
      <c r="E103" s="53"/>
      <c r="F103" s="54"/>
      <c r="G103" s="56">
        <f t="shared" si="3"/>
        <v>0</v>
      </c>
      <c r="H103" s="57"/>
      <c r="I103" s="58"/>
      <c r="J103" s="59"/>
    </row>
    <row r="104" spans="1:10" ht="45" customHeight="1" thickBot="1" x14ac:dyDescent="0.3">
      <c r="A104" s="60"/>
      <c r="B104" s="82"/>
      <c r="C104" s="83"/>
      <c r="D104" s="84"/>
      <c r="E104" s="64"/>
      <c r="F104" s="65"/>
      <c r="G104" s="67">
        <f t="shared" si="3"/>
        <v>0</v>
      </c>
      <c r="H104" s="68"/>
      <c r="I104" s="69"/>
      <c r="J104" s="70"/>
    </row>
  </sheetData>
  <sheetProtection algorithmName="SHA-512" hashValue="sUVz9Hj9SN19yyyPgFemmM4aBRliAbYiVT3yoOxN2/Lki54I7GfptUdk3ofYXeGq3iaGpVIP9Xu6dJpjJ4+mbA==" saltValue="FQn/jUTetFyYz5GeDWaS3A==" spinCount="100000" sheet="1" objects="1" scenarios="1" selectLockedCells="1"/>
  <mergeCells count="8">
    <mergeCell ref="J3:J4"/>
    <mergeCell ref="E3:E4"/>
    <mergeCell ref="F3:G3"/>
    <mergeCell ref="A3:A4"/>
    <mergeCell ref="B3:B4"/>
    <mergeCell ref="C3:C4"/>
    <mergeCell ref="D3:D4"/>
    <mergeCell ref="H3:I3"/>
  </mergeCells>
  <conditionalFormatting sqref="F5:F104">
    <cfRule type="expression" dxfId="80" priority="3">
      <formula>$E5="Default"</formula>
    </cfRule>
  </conditionalFormatting>
  <conditionalFormatting sqref="G5:G104">
    <cfRule type="expression" dxfId="79" priority="2">
      <formula>$E5="Default"</formula>
    </cfRule>
  </conditionalFormatting>
  <conditionalFormatting sqref="H5:I104">
    <cfRule type="expression" dxfId="78" priority="1">
      <formula>$E5="Other"</formula>
    </cfRule>
  </conditionalFormatting>
  <dataValidations count="1">
    <dataValidation type="list" allowBlank="1" showInputMessage="1" showErrorMessage="1" sqref="E5:E104" xr:uid="{59CC3EB7-EE5E-4D17-AF8A-673EE86F1BEE}">
      <formula1>"Default, Other"</formula1>
    </dataValidation>
  </dataValidations>
  <hyperlinks>
    <hyperlink ref="H1" location="'Partner Info and ToC'!A11" display="Return to Table of Contents" xr:uid="{3023BAD1-7634-49A4-8450-FCD5DC3A66D8}"/>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OFFSET(picklists!$A$2,0,0,COUNTA(picklists!$A:$A)-1)</xm:f>
          </x14:formula1>
          <xm:sqref>A5:A104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54B66-5046-477C-A427-FFAA34E45FEE}">
  <dimension ref="A1:L105"/>
  <sheetViews>
    <sheetView showGridLines="0" showZeros="0" zoomScaleNormal="100" workbookViewId="0">
      <pane xSplit="1" ySplit="4" topLeftCell="B96" activePane="bottomRight" state="frozen"/>
      <selection activeCell="B12" sqref="B12"/>
      <selection pane="topRight" activeCell="B12" sqref="B12"/>
      <selection pane="bottomLeft" activeCell="B12" sqref="B12"/>
      <selection pane="bottomRight" activeCell="B104" sqref="B104"/>
    </sheetView>
  </sheetViews>
  <sheetFormatPr defaultColWidth="0" defaultRowHeight="14.3" zeroHeight="1" x14ac:dyDescent="0.25"/>
  <cols>
    <col min="1" max="1" width="9.125" style="110" customWidth="1"/>
    <col min="2" max="2" width="14.125" style="85" customWidth="1"/>
    <col min="3" max="3" width="20.125" style="85" customWidth="1"/>
    <col min="4" max="6" width="15.75" style="112" customWidth="1"/>
    <col min="7" max="7" width="16.75" style="112" customWidth="1"/>
    <col min="8" max="8" width="15.75" style="112" customWidth="1"/>
    <col min="9" max="9" width="16.75" style="112" customWidth="1"/>
    <col min="10" max="10" width="15.75" style="112" customWidth="1"/>
    <col min="11" max="11" width="62.875" style="97" customWidth="1"/>
    <col min="12" max="12" width="12.875" style="97" hidden="1" customWidth="1"/>
    <col min="13" max="16384" width="9.125" style="97" hidden="1"/>
  </cols>
  <sheetData>
    <row r="1" spans="1:11" s="31" customFormat="1" ht="18.7" x14ac:dyDescent="0.25">
      <c r="A1" s="30" t="s">
        <v>112</v>
      </c>
      <c r="F1" s="141" t="s">
        <v>118</v>
      </c>
    </row>
    <row r="2" spans="1:11" s="31" customFormat="1" ht="15.8" thickBot="1" x14ac:dyDescent="0.3">
      <c r="A2" s="32" t="s">
        <v>116</v>
      </c>
      <c r="B2" s="33"/>
      <c r="C2" s="33"/>
      <c r="K2" s="33"/>
    </row>
    <row r="3" spans="1:11" s="31" customFormat="1" ht="31.95" customHeight="1" thickBot="1" x14ac:dyDescent="0.3">
      <c r="A3" s="33"/>
      <c r="B3" s="33"/>
      <c r="C3" s="33"/>
      <c r="D3" s="33"/>
      <c r="E3" s="175" t="s">
        <v>135</v>
      </c>
      <c r="F3" s="176"/>
      <c r="G3" s="177" t="s">
        <v>136</v>
      </c>
      <c r="H3" s="178"/>
      <c r="I3" s="177" t="s">
        <v>137</v>
      </c>
      <c r="J3" s="178"/>
      <c r="K3" s="33"/>
    </row>
    <row r="4" spans="1:11" s="91" customFormat="1" ht="74.05" customHeight="1" thickBot="1" x14ac:dyDescent="0.3">
      <c r="A4" s="86" t="s">
        <v>30</v>
      </c>
      <c r="B4" s="87" t="s">
        <v>138</v>
      </c>
      <c r="C4" s="88" t="str">
        <f>"Average Methane Content of Gas (enter as a decimal; leave blank to use default "&amp;ROUND(default_CH4_content*100,1)&amp;"% methane)"</f>
        <v>Average Methane Content of Gas (enter as a decimal; leave blank to use default 95% methane)</v>
      </c>
      <c r="D4" s="89" t="str">
        <f>"Average annual operating hours (leave blank to use default "&amp;default_hours&amp;" hours)"</f>
        <v>Average annual operating hours (leave blank to use default 8760 hours)</v>
      </c>
      <c r="E4" s="38" t="s">
        <v>139</v>
      </c>
      <c r="F4" s="87" t="s">
        <v>140</v>
      </c>
      <c r="G4" s="38" t="s">
        <v>141</v>
      </c>
      <c r="H4" s="87" t="s">
        <v>140</v>
      </c>
      <c r="I4" s="38" t="s">
        <v>141</v>
      </c>
      <c r="J4" s="87" t="s">
        <v>140</v>
      </c>
      <c r="K4" s="90" t="s">
        <v>142</v>
      </c>
    </row>
    <row r="5" spans="1:11" ht="45" customHeight="1" x14ac:dyDescent="0.25">
      <c r="A5" s="16"/>
      <c r="B5" s="92"/>
      <c r="C5" s="93"/>
      <c r="D5" s="94"/>
      <c r="E5" s="95"/>
      <c r="F5" s="96" t="str">
        <f t="shared" ref="F5:F36" si="0">IF(ISBLANK(E5),"",E5*((pneumatic_highbleed_EF*(IF(ISBLANK(C5),default_CH4_content,C5)*(IF(ISBLANK(D5),default_hours,D5))))-(pneumatic_lowbleed_EF*(IF(ISBLANK(C5),default_CH4_content,C5)*(IF(ISBLANK(D5),default_hours,D5)))))/1000)</f>
        <v/>
      </c>
      <c r="G5" s="95"/>
      <c r="H5" s="96" t="str">
        <f t="shared" ref="H5:H36" si="1">IF(ISBLANK(G5),"",G5*((pneumatic_highbleed_EF*(IF(ISBLANK(C5),default_CH4_content,C5)*(IF(ISBLANK(D5),default_hours,D5)))))/1000)</f>
        <v/>
      </c>
      <c r="I5" s="95"/>
      <c r="J5" s="96" t="str">
        <f t="shared" ref="J5:J36" si="2">IF(ISBLANK(I5),"",I5*((pneumatic_lowbleed_EF*(IF(ISBLANK(C5),default_CH4_content,C5)*(IF(ISBLANK(D5),default_hours,D5)))))/1000)</f>
        <v/>
      </c>
      <c r="K5" s="48"/>
    </row>
    <row r="6" spans="1:11" ht="45" customHeight="1" x14ac:dyDescent="0.25">
      <c r="A6" s="49"/>
      <c r="B6" s="98"/>
      <c r="C6" s="99"/>
      <c r="D6" s="100"/>
      <c r="E6" s="101"/>
      <c r="F6" s="96" t="str">
        <f t="shared" si="0"/>
        <v/>
      </c>
      <c r="G6" s="101"/>
      <c r="H6" s="96" t="str">
        <f t="shared" si="1"/>
        <v/>
      </c>
      <c r="I6" s="101"/>
      <c r="J6" s="96" t="str">
        <f t="shared" si="2"/>
        <v/>
      </c>
      <c r="K6" s="59"/>
    </row>
    <row r="7" spans="1:11" ht="45" customHeight="1" x14ac:dyDescent="0.25">
      <c r="A7" s="102"/>
      <c r="B7" s="103"/>
      <c r="C7" s="99"/>
      <c r="D7" s="100"/>
      <c r="E7" s="101"/>
      <c r="F7" s="96" t="str">
        <f t="shared" si="0"/>
        <v/>
      </c>
      <c r="G7" s="101"/>
      <c r="H7" s="96" t="str">
        <f t="shared" si="1"/>
        <v/>
      </c>
      <c r="I7" s="101"/>
      <c r="J7" s="96" t="str">
        <f t="shared" si="2"/>
        <v/>
      </c>
      <c r="K7" s="59"/>
    </row>
    <row r="8" spans="1:11" ht="45" customHeight="1" x14ac:dyDescent="0.25">
      <c r="A8" s="102"/>
      <c r="B8" s="103"/>
      <c r="C8" s="99"/>
      <c r="D8" s="100"/>
      <c r="E8" s="101"/>
      <c r="F8" s="96" t="str">
        <f t="shared" si="0"/>
        <v/>
      </c>
      <c r="G8" s="101"/>
      <c r="H8" s="96" t="str">
        <f t="shared" si="1"/>
        <v/>
      </c>
      <c r="I8" s="101"/>
      <c r="J8" s="96" t="str">
        <f t="shared" si="2"/>
        <v/>
      </c>
      <c r="K8" s="59"/>
    </row>
    <row r="9" spans="1:11" ht="45" customHeight="1" x14ac:dyDescent="0.25">
      <c r="A9" s="102"/>
      <c r="B9" s="103"/>
      <c r="C9" s="99"/>
      <c r="D9" s="100"/>
      <c r="E9" s="101"/>
      <c r="F9" s="96" t="str">
        <f t="shared" si="0"/>
        <v/>
      </c>
      <c r="G9" s="101"/>
      <c r="H9" s="96" t="str">
        <f t="shared" si="1"/>
        <v/>
      </c>
      <c r="I9" s="101"/>
      <c r="J9" s="96" t="str">
        <f t="shared" si="2"/>
        <v/>
      </c>
      <c r="K9" s="59"/>
    </row>
    <row r="10" spans="1:11" ht="45" customHeight="1" x14ac:dyDescent="0.25">
      <c r="A10" s="102"/>
      <c r="B10" s="103"/>
      <c r="C10" s="99"/>
      <c r="D10" s="100"/>
      <c r="E10" s="101"/>
      <c r="F10" s="96" t="str">
        <f t="shared" si="0"/>
        <v/>
      </c>
      <c r="G10" s="101"/>
      <c r="H10" s="96" t="str">
        <f t="shared" si="1"/>
        <v/>
      </c>
      <c r="I10" s="101"/>
      <c r="J10" s="96" t="str">
        <f t="shared" si="2"/>
        <v/>
      </c>
      <c r="K10" s="59"/>
    </row>
    <row r="11" spans="1:11" ht="45" customHeight="1" x14ac:dyDescent="0.25">
      <c r="A11" s="102"/>
      <c r="B11" s="103"/>
      <c r="C11" s="99"/>
      <c r="D11" s="100"/>
      <c r="E11" s="101"/>
      <c r="F11" s="96" t="str">
        <f t="shared" si="0"/>
        <v/>
      </c>
      <c r="G11" s="101"/>
      <c r="H11" s="96" t="str">
        <f t="shared" si="1"/>
        <v/>
      </c>
      <c r="I11" s="101"/>
      <c r="J11" s="96" t="str">
        <f t="shared" si="2"/>
        <v/>
      </c>
      <c r="K11" s="59"/>
    </row>
    <row r="12" spans="1:11" ht="45" customHeight="1" x14ac:dyDescent="0.25">
      <c r="A12" s="102"/>
      <c r="B12" s="103"/>
      <c r="C12" s="99"/>
      <c r="D12" s="100"/>
      <c r="E12" s="101"/>
      <c r="F12" s="96" t="str">
        <f t="shared" si="0"/>
        <v/>
      </c>
      <c r="G12" s="101"/>
      <c r="H12" s="96" t="str">
        <f t="shared" si="1"/>
        <v/>
      </c>
      <c r="I12" s="101"/>
      <c r="J12" s="96" t="str">
        <f t="shared" si="2"/>
        <v/>
      </c>
      <c r="K12" s="59"/>
    </row>
    <row r="13" spans="1:11" ht="45" customHeight="1" x14ac:dyDescent="0.25">
      <c r="A13" s="102"/>
      <c r="B13" s="103"/>
      <c r="C13" s="99"/>
      <c r="D13" s="100"/>
      <c r="E13" s="101"/>
      <c r="F13" s="96" t="str">
        <f t="shared" si="0"/>
        <v/>
      </c>
      <c r="G13" s="101"/>
      <c r="H13" s="96" t="str">
        <f t="shared" si="1"/>
        <v/>
      </c>
      <c r="I13" s="101"/>
      <c r="J13" s="96" t="str">
        <f t="shared" si="2"/>
        <v/>
      </c>
      <c r="K13" s="59"/>
    </row>
    <row r="14" spans="1:11" ht="45" customHeight="1" x14ac:dyDescent="0.25">
      <c r="A14" s="102"/>
      <c r="B14" s="103"/>
      <c r="C14" s="99"/>
      <c r="D14" s="100"/>
      <c r="E14" s="101"/>
      <c r="F14" s="96" t="str">
        <f t="shared" si="0"/>
        <v/>
      </c>
      <c r="G14" s="101"/>
      <c r="H14" s="96" t="str">
        <f t="shared" si="1"/>
        <v/>
      </c>
      <c r="I14" s="101"/>
      <c r="J14" s="96" t="str">
        <f t="shared" si="2"/>
        <v/>
      </c>
      <c r="K14" s="59"/>
    </row>
    <row r="15" spans="1:11" ht="45" customHeight="1" x14ac:dyDescent="0.25">
      <c r="A15" s="102"/>
      <c r="B15" s="103"/>
      <c r="C15" s="99"/>
      <c r="D15" s="100"/>
      <c r="E15" s="101"/>
      <c r="F15" s="96" t="str">
        <f t="shared" si="0"/>
        <v/>
      </c>
      <c r="G15" s="101"/>
      <c r="H15" s="96" t="str">
        <f t="shared" si="1"/>
        <v/>
      </c>
      <c r="I15" s="101"/>
      <c r="J15" s="96" t="str">
        <f t="shared" si="2"/>
        <v/>
      </c>
      <c r="K15" s="59"/>
    </row>
    <row r="16" spans="1:11" ht="45" customHeight="1" x14ac:dyDescent="0.25">
      <c r="A16" s="102"/>
      <c r="B16" s="103"/>
      <c r="C16" s="99"/>
      <c r="D16" s="100"/>
      <c r="E16" s="101"/>
      <c r="F16" s="96" t="str">
        <f t="shared" si="0"/>
        <v/>
      </c>
      <c r="G16" s="101"/>
      <c r="H16" s="96" t="str">
        <f t="shared" si="1"/>
        <v/>
      </c>
      <c r="I16" s="101"/>
      <c r="J16" s="96" t="str">
        <f t="shared" si="2"/>
        <v/>
      </c>
      <c r="K16" s="59"/>
    </row>
    <row r="17" spans="1:11" ht="45" customHeight="1" x14ac:dyDescent="0.25">
      <c r="A17" s="102"/>
      <c r="B17" s="103"/>
      <c r="C17" s="99"/>
      <c r="D17" s="100"/>
      <c r="E17" s="101"/>
      <c r="F17" s="96" t="str">
        <f t="shared" si="0"/>
        <v/>
      </c>
      <c r="G17" s="101"/>
      <c r="H17" s="96" t="str">
        <f t="shared" si="1"/>
        <v/>
      </c>
      <c r="I17" s="101"/>
      <c r="J17" s="96" t="str">
        <f t="shared" si="2"/>
        <v/>
      </c>
      <c r="K17" s="59"/>
    </row>
    <row r="18" spans="1:11" ht="45" customHeight="1" x14ac:dyDescent="0.25">
      <c r="A18" s="102"/>
      <c r="B18" s="103"/>
      <c r="C18" s="99"/>
      <c r="D18" s="100"/>
      <c r="E18" s="101"/>
      <c r="F18" s="96" t="str">
        <f t="shared" si="0"/>
        <v/>
      </c>
      <c r="G18" s="101"/>
      <c r="H18" s="96" t="str">
        <f t="shared" si="1"/>
        <v/>
      </c>
      <c r="I18" s="101"/>
      <c r="J18" s="96" t="str">
        <f t="shared" si="2"/>
        <v/>
      </c>
      <c r="K18" s="59"/>
    </row>
    <row r="19" spans="1:11" ht="45" customHeight="1" x14ac:dyDescent="0.25">
      <c r="A19" s="102"/>
      <c r="B19" s="103"/>
      <c r="C19" s="99"/>
      <c r="D19" s="100"/>
      <c r="E19" s="101"/>
      <c r="F19" s="96" t="str">
        <f t="shared" si="0"/>
        <v/>
      </c>
      <c r="G19" s="101"/>
      <c r="H19" s="96" t="str">
        <f t="shared" si="1"/>
        <v/>
      </c>
      <c r="I19" s="101"/>
      <c r="J19" s="96" t="str">
        <f t="shared" si="2"/>
        <v/>
      </c>
      <c r="K19" s="59"/>
    </row>
    <row r="20" spans="1:11" ht="45" customHeight="1" x14ac:dyDescent="0.25">
      <c r="A20" s="102"/>
      <c r="B20" s="103"/>
      <c r="C20" s="99"/>
      <c r="D20" s="100"/>
      <c r="E20" s="101"/>
      <c r="F20" s="96" t="str">
        <f t="shared" si="0"/>
        <v/>
      </c>
      <c r="G20" s="101"/>
      <c r="H20" s="96" t="str">
        <f t="shared" si="1"/>
        <v/>
      </c>
      <c r="I20" s="101"/>
      <c r="J20" s="96" t="str">
        <f t="shared" si="2"/>
        <v/>
      </c>
      <c r="K20" s="59"/>
    </row>
    <row r="21" spans="1:11" ht="45" customHeight="1" x14ac:dyDescent="0.25">
      <c r="A21" s="102"/>
      <c r="B21" s="103"/>
      <c r="C21" s="99"/>
      <c r="D21" s="100"/>
      <c r="E21" s="101"/>
      <c r="F21" s="96" t="str">
        <f t="shared" si="0"/>
        <v/>
      </c>
      <c r="G21" s="101"/>
      <c r="H21" s="96" t="str">
        <f t="shared" si="1"/>
        <v/>
      </c>
      <c r="I21" s="101"/>
      <c r="J21" s="96" t="str">
        <f t="shared" si="2"/>
        <v/>
      </c>
      <c r="K21" s="59"/>
    </row>
    <row r="22" spans="1:11" ht="45" customHeight="1" x14ac:dyDescent="0.25">
      <c r="A22" s="102"/>
      <c r="B22" s="103"/>
      <c r="C22" s="99"/>
      <c r="D22" s="100"/>
      <c r="E22" s="101"/>
      <c r="F22" s="96" t="str">
        <f t="shared" si="0"/>
        <v/>
      </c>
      <c r="G22" s="101"/>
      <c r="H22" s="96" t="str">
        <f t="shared" si="1"/>
        <v/>
      </c>
      <c r="I22" s="101"/>
      <c r="J22" s="96" t="str">
        <f t="shared" si="2"/>
        <v/>
      </c>
      <c r="K22" s="59"/>
    </row>
    <row r="23" spans="1:11" ht="45" customHeight="1" x14ac:dyDescent="0.25">
      <c r="A23" s="102"/>
      <c r="B23" s="103"/>
      <c r="C23" s="99"/>
      <c r="D23" s="100"/>
      <c r="E23" s="101"/>
      <c r="F23" s="96" t="str">
        <f t="shared" si="0"/>
        <v/>
      </c>
      <c r="G23" s="101"/>
      <c r="H23" s="96" t="str">
        <f t="shared" si="1"/>
        <v/>
      </c>
      <c r="I23" s="101"/>
      <c r="J23" s="96" t="str">
        <f t="shared" si="2"/>
        <v/>
      </c>
      <c r="K23" s="59"/>
    </row>
    <row r="24" spans="1:11" ht="45" customHeight="1" x14ac:dyDescent="0.25">
      <c r="A24" s="102"/>
      <c r="B24" s="103"/>
      <c r="C24" s="99"/>
      <c r="D24" s="100"/>
      <c r="E24" s="101"/>
      <c r="F24" s="96" t="str">
        <f t="shared" si="0"/>
        <v/>
      </c>
      <c r="G24" s="101"/>
      <c r="H24" s="96" t="str">
        <f t="shared" si="1"/>
        <v/>
      </c>
      <c r="I24" s="101"/>
      <c r="J24" s="96" t="str">
        <f t="shared" si="2"/>
        <v/>
      </c>
      <c r="K24" s="59"/>
    </row>
    <row r="25" spans="1:11" ht="45" customHeight="1" x14ac:dyDescent="0.25">
      <c r="A25" s="102"/>
      <c r="B25" s="103"/>
      <c r="C25" s="99"/>
      <c r="D25" s="100"/>
      <c r="E25" s="101"/>
      <c r="F25" s="96" t="str">
        <f t="shared" si="0"/>
        <v/>
      </c>
      <c r="G25" s="101"/>
      <c r="H25" s="96" t="str">
        <f t="shared" si="1"/>
        <v/>
      </c>
      <c r="I25" s="101"/>
      <c r="J25" s="96" t="str">
        <f t="shared" si="2"/>
        <v/>
      </c>
      <c r="K25" s="59"/>
    </row>
    <row r="26" spans="1:11" ht="45" customHeight="1" x14ac:dyDescent="0.25">
      <c r="A26" s="102"/>
      <c r="B26" s="103"/>
      <c r="C26" s="99"/>
      <c r="D26" s="100"/>
      <c r="E26" s="101"/>
      <c r="F26" s="96" t="str">
        <f t="shared" si="0"/>
        <v/>
      </c>
      <c r="G26" s="101"/>
      <c r="H26" s="96" t="str">
        <f t="shared" si="1"/>
        <v/>
      </c>
      <c r="I26" s="101"/>
      <c r="J26" s="96" t="str">
        <f t="shared" si="2"/>
        <v/>
      </c>
      <c r="K26" s="59"/>
    </row>
    <row r="27" spans="1:11" ht="45" customHeight="1" x14ac:dyDescent="0.25">
      <c r="A27" s="102"/>
      <c r="B27" s="103"/>
      <c r="C27" s="99"/>
      <c r="D27" s="100"/>
      <c r="E27" s="101"/>
      <c r="F27" s="96" t="str">
        <f t="shared" si="0"/>
        <v/>
      </c>
      <c r="G27" s="101"/>
      <c r="H27" s="96" t="str">
        <f t="shared" si="1"/>
        <v/>
      </c>
      <c r="I27" s="101"/>
      <c r="J27" s="96" t="str">
        <f t="shared" si="2"/>
        <v/>
      </c>
      <c r="K27" s="59"/>
    </row>
    <row r="28" spans="1:11" ht="45" customHeight="1" x14ac:dyDescent="0.25">
      <c r="A28" s="102"/>
      <c r="B28" s="103"/>
      <c r="C28" s="99"/>
      <c r="D28" s="100"/>
      <c r="E28" s="101"/>
      <c r="F28" s="96" t="str">
        <f t="shared" si="0"/>
        <v/>
      </c>
      <c r="G28" s="101"/>
      <c r="H28" s="96" t="str">
        <f t="shared" si="1"/>
        <v/>
      </c>
      <c r="I28" s="101"/>
      <c r="J28" s="96" t="str">
        <f t="shared" si="2"/>
        <v/>
      </c>
      <c r="K28" s="59"/>
    </row>
    <row r="29" spans="1:11" ht="45" customHeight="1" x14ac:dyDescent="0.25">
      <c r="A29" s="102"/>
      <c r="B29" s="103"/>
      <c r="C29" s="99"/>
      <c r="D29" s="100"/>
      <c r="E29" s="101"/>
      <c r="F29" s="96" t="str">
        <f t="shared" si="0"/>
        <v/>
      </c>
      <c r="G29" s="101"/>
      <c r="H29" s="96" t="str">
        <f t="shared" si="1"/>
        <v/>
      </c>
      <c r="I29" s="101"/>
      <c r="J29" s="96" t="str">
        <f t="shared" si="2"/>
        <v/>
      </c>
      <c r="K29" s="59"/>
    </row>
    <row r="30" spans="1:11" ht="45" customHeight="1" x14ac:dyDescent="0.25">
      <c r="A30" s="102"/>
      <c r="B30" s="103"/>
      <c r="C30" s="99"/>
      <c r="D30" s="100"/>
      <c r="E30" s="101"/>
      <c r="F30" s="96" t="str">
        <f t="shared" si="0"/>
        <v/>
      </c>
      <c r="G30" s="101"/>
      <c r="H30" s="96" t="str">
        <f t="shared" si="1"/>
        <v/>
      </c>
      <c r="I30" s="101"/>
      <c r="J30" s="96" t="str">
        <f t="shared" si="2"/>
        <v/>
      </c>
      <c r="K30" s="59"/>
    </row>
    <row r="31" spans="1:11" ht="45" customHeight="1" x14ac:dyDescent="0.25">
      <c r="A31" s="102"/>
      <c r="B31" s="103"/>
      <c r="C31" s="99"/>
      <c r="D31" s="100"/>
      <c r="E31" s="101"/>
      <c r="F31" s="96" t="str">
        <f t="shared" si="0"/>
        <v/>
      </c>
      <c r="G31" s="101"/>
      <c r="H31" s="96" t="str">
        <f t="shared" si="1"/>
        <v/>
      </c>
      <c r="I31" s="101"/>
      <c r="J31" s="96" t="str">
        <f t="shared" si="2"/>
        <v/>
      </c>
      <c r="K31" s="59"/>
    </row>
    <row r="32" spans="1:11" ht="45" customHeight="1" x14ac:dyDescent="0.25">
      <c r="A32" s="102"/>
      <c r="B32" s="103"/>
      <c r="C32" s="99"/>
      <c r="D32" s="100"/>
      <c r="E32" s="101"/>
      <c r="F32" s="96" t="str">
        <f t="shared" si="0"/>
        <v/>
      </c>
      <c r="G32" s="101"/>
      <c r="H32" s="96" t="str">
        <f t="shared" si="1"/>
        <v/>
      </c>
      <c r="I32" s="101"/>
      <c r="J32" s="96" t="str">
        <f t="shared" si="2"/>
        <v/>
      </c>
      <c r="K32" s="59"/>
    </row>
    <row r="33" spans="1:11" ht="45" customHeight="1" x14ac:dyDescent="0.25">
      <c r="A33" s="102"/>
      <c r="B33" s="103"/>
      <c r="C33" s="99"/>
      <c r="D33" s="100"/>
      <c r="E33" s="101"/>
      <c r="F33" s="96" t="str">
        <f t="shared" si="0"/>
        <v/>
      </c>
      <c r="G33" s="101"/>
      <c r="H33" s="96" t="str">
        <f t="shared" si="1"/>
        <v/>
      </c>
      <c r="I33" s="101"/>
      <c r="J33" s="96" t="str">
        <f t="shared" si="2"/>
        <v/>
      </c>
      <c r="K33" s="59"/>
    </row>
    <row r="34" spans="1:11" ht="45" customHeight="1" x14ac:dyDescent="0.25">
      <c r="A34" s="102"/>
      <c r="B34" s="103"/>
      <c r="C34" s="99"/>
      <c r="D34" s="100"/>
      <c r="E34" s="101"/>
      <c r="F34" s="96" t="str">
        <f t="shared" si="0"/>
        <v/>
      </c>
      <c r="G34" s="101"/>
      <c r="H34" s="96" t="str">
        <f t="shared" si="1"/>
        <v/>
      </c>
      <c r="I34" s="101"/>
      <c r="J34" s="96" t="str">
        <f t="shared" si="2"/>
        <v/>
      </c>
      <c r="K34" s="59"/>
    </row>
    <row r="35" spans="1:11" ht="45" customHeight="1" x14ac:dyDescent="0.25">
      <c r="A35" s="102"/>
      <c r="B35" s="103"/>
      <c r="C35" s="99"/>
      <c r="D35" s="100"/>
      <c r="E35" s="101"/>
      <c r="F35" s="96" t="str">
        <f t="shared" si="0"/>
        <v/>
      </c>
      <c r="G35" s="101"/>
      <c r="H35" s="96" t="str">
        <f t="shared" si="1"/>
        <v/>
      </c>
      <c r="I35" s="101"/>
      <c r="J35" s="96" t="str">
        <f t="shared" si="2"/>
        <v/>
      </c>
      <c r="K35" s="59"/>
    </row>
    <row r="36" spans="1:11" ht="45" customHeight="1" x14ac:dyDescent="0.25">
      <c r="A36" s="102"/>
      <c r="B36" s="103"/>
      <c r="C36" s="99"/>
      <c r="D36" s="100"/>
      <c r="E36" s="101"/>
      <c r="F36" s="96" t="str">
        <f t="shared" si="0"/>
        <v/>
      </c>
      <c r="G36" s="101"/>
      <c r="H36" s="96" t="str">
        <f t="shared" si="1"/>
        <v/>
      </c>
      <c r="I36" s="101"/>
      <c r="J36" s="96" t="str">
        <f t="shared" si="2"/>
        <v/>
      </c>
      <c r="K36" s="59"/>
    </row>
    <row r="37" spans="1:11" ht="45" customHeight="1" x14ac:dyDescent="0.25">
      <c r="A37" s="102"/>
      <c r="B37" s="103"/>
      <c r="C37" s="99"/>
      <c r="D37" s="100"/>
      <c r="E37" s="101"/>
      <c r="F37" s="96" t="str">
        <f t="shared" ref="F37:F68" si="3">IF(ISBLANK(E37),"",E37*((pneumatic_highbleed_EF*(IF(ISBLANK(C37),default_CH4_content,C37)*(IF(ISBLANK(D37),default_hours,D37))))-(pneumatic_lowbleed_EF*(IF(ISBLANK(C37),default_CH4_content,C37)*(IF(ISBLANK(D37),default_hours,D37)))))/1000)</f>
        <v/>
      </c>
      <c r="G37" s="101"/>
      <c r="H37" s="96" t="str">
        <f t="shared" ref="H37:H68" si="4">IF(ISBLANK(G37),"",G37*((pneumatic_highbleed_EF*(IF(ISBLANK(C37),default_CH4_content,C37)*(IF(ISBLANK(D37),default_hours,D37)))))/1000)</f>
        <v/>
      </c>
      <c r="I37" s="101"/>
      <c r="J37" s="96" t="str">
        <f t="shared" ref="J37:J68" si="5">IF(ISBLANK(I37),"",I37*((pneumatic_lowbleed_EF*(IF(ISBLANK(C37),default_CH4_content,C37)*(IF(ISBLANK(D37),default_hours,D37)))))/1000)</f>
        <v/>
      </c>
      <c r="K37" s="59"/>
    </row>
    <row r="38" spans="1:11" ht="45" customHeight="1" x14ac:dyDescent="0.25">
      <c r="A38" s="102"/>
      <c r="B38" s="103"/>
      <c r="C38" s="99"/>
      <c r="D38" s="100"/>
      <c r="E38" s="101"/>
      <c r="F38" s="96" t="str">
        <f t="shared" si="3"/>
        <v/>
      </c>
      <c r="G38" s="101"/>
      <c r="H38" s="96" t="str">
        <f t="shared" si="4"/>
        <v/>
      </c>
      <c r="I38" s="101"/>
      <c r="J38" s="96" t="str">
        <f t="shared" si="5"/>
        <v/>
      </c>
      <c r="K38" s="59"/>
    </row>
    <row r="39" spans="1:11" ht="45" customHeight="1" x14ac:dyDescent="0.25">
      <c r="A39" s="102"/>
      <c r="B39" s="103"/>
      <c r="C39" s="99"/>
      <c r="D39" s="100"/>
      <c r="E39" s="101"/>
      <c r="F39" s="96" t="str">
        <f t="shared" si="3"/>
        <v/>
      </c>
      <c r="G39" s="101"/>
      <c r="H39" s="96" t="str">
        <f t="shared" si="4"/>
        <v/>
      </c>
      <c r="I39" s="101"/>
      <c r="J39" s="96" t="str">
        <f t="shared" si="5"/>
        <v/>
      </c>
      <c r="K39" s="59"/>
    </row>
    <row r="40" spans="1:11" ht="45" customHeight="1" x14ac:dyDescent="0.25">
      <c r="A40" s="102"/>
      <c r="B40" s="103"/>
      <c r="C40" s="99"/>
      <c r="D40" s="100"/>
      <c r="E40" s="101"/>
      <c r="F40" s="96" t="str">
        <f t="shared" si="3"/>
        <v/>
      </c>
      <c r="G40" s="101"/>
      <c r="H40" s="96" t="str">
        <f t="shared" si="4"/>
        <v/>
      </c>
      <c r="I40" s="101"/>
      <c r="J40" s="96" t="str">
        <f t="shared" si="5"/>
        <v/>
      </c>
      <c r="K40" s="59"/>
    </row>
    <row r="41" spans="1:11" ht="45" customHeight="1" x14ac:dyDescent="0.25">
      <c r="A41" s="102"/>
      <c r="B41" s="103"/>
      <c r="C41" s="99"/>
      <c r="D41" s="100"/>
      <c r="E41" s="101"/>
      <c r="F41" s="96" t="str">
        <f t="shared" si="3"/>
        <v/>
      </c>
      <c r="G41" s="101"/>
      <c r="H41" s="96" t="str">
        <f t="shared" si="4"/>
        <v/>
      </c>
      <c r="I41" s="101"/>
      <c r="J41" s="96" t="str">
        <f t="shared" si="5"/>
        <v/>
      </c>
      <c r="K41" s="59"/>
    </row>
    <row r="42" spans="1:11" ht="45" customHeight="1" x14ac:dyDescent="0.25">
      <c r="A42" s="102"/>
      <c r="B42" s="103"/>
      <c r="C42" s="99"/>
      <c r="D42" s="100"/>
      <c r="E42" s="101"/>
      <c r="F42" s="96" t="str">
        <f t="shared" si="3"/>
        <v/>
      </c>
      <c r="G42" s="101"/>
      <c r="H42" s="96" t="str">
        <f t="shared" si="4"/>
        <v/>
      </c>
      <c r="I42" s="101"/>
      <c r="J42" s="96" t="str">
        <f t="shared" si="5"/>
        <v/>
      </c>
      <c r="K42" s="59"/>
    </row>
    <row r="43" spans="1:11" ht="45" customHeight="1" x14ac:dyDescent="0.25">
      <c r="A43" s="102"/>
      <c r="B43" s="103"/>
      <c r="C43" s="99"/>
      <c r="D43" s="100"/>
      <c r="E43" s="101"/>
      <c r="F43" s="96" t="str">
        <f t="shared" si="3"/>
        <v/>
      </c>
      <c r="G43" s="101"/>
      <c r="H43" s="96" t="str">
        <f t="shared" si="4"/>
        <v/>
      </c>
      <c r="I43" s="101"/>
      <c r="J43" s="96" t="str">
        <f t="shared" si="5"/>
        <v/>
      </c>
      <c r="K43" s="59"/>
    </row>
    <row r="44" spans="1:11" ht="45" customHeight="1" x14ac:dyDescent="0.25">
      <c r="A44" s="102"/>
      <c r="B44" s="103"/>
      <c r="C44" s="99"/>
      <c r="D44" s="100"/>
      <c r="E44" s="101"/>
      <c r="F44" s="96" t="str">
        <f t="shared" si="3"/>
        <v/>
      </c>
      <c r="G44" s="101"/>
      <c r="H44" s="96" t="str">
        <f t="shared" si="4"/>
        <v/>
      </c>
      <c r="I44" s="101"/>
      <c r="J44" s="96" t="str">
        <f t="shared" si="5"/>
        <v/>
      </c>
      <c r="K44" s="59"/>
    </row>
    <row r="45" spans="1:11" ht="45" customHeight="1" x14ac:dyDescent="0.25">
      <c r="A45" s="102"/>
      <c r="B45" s="103"/>
      <c r="C45" s="99"/>
      <c r="D45" s="100"/>
      <c r="E45" s="101"/>
      <c r="F45" s="96" t="str">
        <f t="shared" si="3"/>
        <v/>
      </c>
      <c r="G45" s="101"/>
      <c r="H45" s="96" t="str">
        <f t="shared" si="4"/>
        <v/>
      </c>
      <c r="I45" s="101"/>
      <c r="J45" s="96" t="str">
        <f t="shared" si="5"/>
        <v/>
      </c>
      <c r="K45" s="59"/>
    </row>
    <row r="46" spans="1:11" ht="45" customHeight="1" x14ac:dyDescent="0.25">
      <c r="A46" s="102"/>
      <c r="B46" s="103"/>
      <c r="C46" s="99"/>
      <c r="D46" s="100"/>
      <c r="E46" s="101"/>
      <c r="F46" s="96" t="str">
        <f t="shared" si="3"/>
        <v/>
      </c>
      <c r="G46" s="101"/>
      <c r="H46" s="96" t="str">
        <f t="shared" si="4"/>
        <v/>
      </c>
      <c r="I46" s="101"/>
      <c r="J46" s="96" t="str">
        <f t="shared" si="5"/>
        <v/>
      </c>
      <c r="K46" s="59"/>
    </row>
    <row r="47" spans="1:11" ht="45" customHeight="1" x14ac:dyDescent="0.25">
      <c r="A47" s="102"/>
      <c r="B47" s="103"/>
      <c r="C47" s="99"/>
      <c r="D47" s="100"/>
      <c r="E47" s="101"/>
      <c r="F47" s="96" t="str">
        <f t="shared" si="3"/>
        <v/>
      </c>
      <c r="G47" s="101"/>
      <c r="H47" s="96" t="str">
        <f t="shared" si="4"/>
        <v/>
      </c>
      <c r="I47" s="101"/>
      <c r="J47" s="96" t="str">
        <f t="shared" si="5"/>
        <v/>
      </c>
      <c r="K47" s="59"/>
    </row>
    <row r="48" spans="1:11" ht="45" customHeight="1" x14ac:dyDescent="0.25">
      <c r="A48" s="102"/>
      <c r="B48" s="103"/>
      <c r="C48" s="99"/>
      <c r="D48" s="100"/>
      <c r="E48" s="101"/>
      <c r="F48" s="96" t="str">
        <f t="shared" si="3"/>
        <v/>
      </c>
      <c r="G48" s="101"/>
      <c r="H48" s="96" t="str">
        <f t="shared" si="4"/>
        <v/>
      </c>
      <c r="I48" s="101"/>
      <c r="J48" s="96" t="str">
        <f t="shared" si="5"/>
        <v/>
      </c>
      <c r="K48" s="59"/>
    </row>
    <row r="49" spans="1:11" ht="45" customHeight="1" x14ac:dyDescent="0.25">
      <c r="A49" s="102"/>
      <c r="B49" s="103"/>
      <c r="C49" s="99"/>
      <c r="D49" s="100"/>
      <c r="E49" s="101"/>
      <c r="F49" s="96" t="str">
        <f t="shared" si="3"/>
        <v/>
      </c>
      <c r="G49" s="101"/>
      <c r="H49" s="96" t="str">
        <f t="shared" si="4"/>
        <v/>
      </c>
      <c r="I49" s="101"/>
      <c r="J49" s="96" t="str">
        <f t="shared" si="5"/>
        <v/>
      </c>
      <c r="K49" s="59"/>
    </row>
    <row r="50" spans="1:11" ht="45" customHeight="1" x14ac:dyDescent="0.25">
      <c r="A50" s="102"/>
      <c r="B50" s="103"/>
      <c r="C50" s="99"/>
      <c r="D50" s="100"/>
      <c r="E50" s="101"/>
      <c r="F50" s="96" t="str">
        <f t="shared" si="3"/>
        <v/>
      </c>
      <c r="G50" s="101"/>
      <c r="H50" s="96" t="str">
        <f t="shared" si="4"/>
        <v/>
      </c>
      <c r="I50" s="101"/>
      <c r="J50" s="96" t="str">
        <f t="shared" si="5"/>
        <v/>
      </c>
      <c r="K50" s="59"/>
    </row>
    <row r="51" spans="1:11" ht="45" customHeight="1" x14ac:dyDescent="0.25">
      <c r="A51" s="102"/>
      <c r="B51" s="103"/>
      <c r="C51" s="99"/>
      <c r="D51" s="100"/>
      <c r="E51" s="101"/>
      <c r="F51" s="96" t="str">
        <f t="shared" si="3"/>
        <v/>
      </c>
      <c r="G51" s="101"/>
      <c r="H51" s="96" t="str">
        <f t="shared" si="4"/>
        <v/>
      </c>
      <c r="I51" s="101"/>
      <c r="J51" s="96" t="str">
        <f t="shared" si="5"/>
        <v/>
      </c>
      <c r="K51" s="59"/>
    </row>
    <row r="52" spans="1:11" ht="45" customHeight="1" x14ac:dyDescent="0.25">
      <c r="A52" s="102"/>
      <c r="B52" s="103"/>
      <c r="C52" s="99"/>
      <c r="D52" s="100"/>
      <c r="E52" s="101"/>
      <c r="F52" s="96" t="str">
        <f t="shared" si="3"/>
        <v/>
      </c>
      <c r="G52" s="101"/>
      <c r="H52" s="96" t="str">
        <f t="shared" si="4"/>
        <v/>
      </c>
      <c r="I52" s="101"/>
      <c r="J52" s="96" t="str">
        <f t="shared" si="5"/>
        <v/>
      </c>
      <c r="K52" s="59"/>
    </row>
    <row r="53" spans="1:11" ht="45" customHeight="1" x14ac:dyDescent="0.25">
      <c r="A53" s="102"/>
      <c r="B53" s="103"/>
      <c r="C53" s="99"/>
      <c r="D53" s="100"/>
      <c r="E53" s="101"/>
      <c r="F53" s="96" t="str">
        <f t="shared" si="3"/>
        <v/>
      </c>
      <c r="G53" s="101"/>
      <c r="H53" s="96" t="str">
        <f t="shared" si="4"/>
        <v/>
      </c>
      <c r="I53" s="101"/>
      <c r="J53" s="96" t="str">
        <f t="shared" si="5"/>
        <v/>
      </c>
      <c r="K53" s="59"/>
    </row>
    <row r="54" spans="1:11" ht="45" customHeight="1" x14ac:dyDescent="0.25">
      <c r="A54" s="102"/>
      <c r="B54" s="103"/>
      <c r="C54" s="99"/>
      <c r="D54" s="100"/>
      <c r="E54" s="101"/>
      <c r="F54" s="96" t="str">
        <f t="shared" si="3"/>
        <v/>
      </c>
      <c r="G54" s="101"/>
      <c r="H54" s="96" t="str">
        <f t="shared" si="4"/>
        <v/>
      </c>
      <c r="I54" s="101"/>
      <c r="J54" s="96" t="str">
        <f t="shared" si="5"/>
        <v/>
      </c>
      <c r="K54" s="59"/>
    </row>
    <row r="55" spans="1:11" ht="45" customHeight="1" x14ac:dyDescent="0.25">
      <c r="A55" s="102"/>
      <c r="B55" s="103"/>
      <c r="C55" s="99"/>
      <c r="D55" s="100"/>
      <c r="E55" s="101"/>
      <c r="F55" s="96" t="str">
        <f t="shared" si="3"/>
        <v/>
      </c>
      <c r="G55" s="101"/>
      <c r="H55" s="96" t="str">
        <f t="shared" si="4"/>
        <v/>
      </c>
      <c r="I55" s="101"/>
      <c r="J55" s="96" t="str">
        <f t="shared" si="5"/>
        <v/>
      </c>
      <c r="K55" s="59"/>
    </row>
    <row r="56" spans="1:11" ht="45" customHeight="1" x14ac:dyDescent="0.25">
      <c r="A56" s="102"/>
      <c r="B56" s="103"/>
      <c r="C56" s="99"/>
      <c r="D56" s="100"/>
      <c r="E56" s="101"/>
      <c r="F56" s="96" t="str">
        <f t="shared" si="3"/>
        <v/>
      </c>
      <c r="G56" s="101"/>
      <c r="H56" s="96" t="str">
        <f t="shared" si="4"/>
        <v/>
      </c>
      <c r="I56" s="101"/>
      <c r="J56" s="96" t="str">
        <f t="shared" si="5"/>
        <v/>
      </c>
      <c r="K56" s="59"/>
    </row>
    <row r="57" spans="1:11" ht="45" customHeight="1" x14ac:dyDescent="0.25">
      <c r="A57" s="102"/>
      <c r="B57" s="103"/>
      <c r="C57" s="99"/>
      <c r="D57" s="100"/>
      <c r="E57" s="101"/>
      <c r="F57" s="96" t="str">
        <f t="shared" si="3"/>
        <v/>
      </c>
      <c r="G57" s="101"/>
      <c r="H57" s="96" t="str">
        <f t="shared" si="4"/>
        <v/>
      </c>
      <c r="I57" s="101"/>
      <c r="J57" s="96" t="str">
        <f t="shared" si="5"/>
        <v/>
      </c>
      <c r="K57" s="59"/>
    </row>
    <row r="58" spans="1:11" ht="45" customHeight="1" x14ac:dyDescent="0.25">
      <c r="A58" s="102"/>
      <c r="B58" s="103"/>
      <c r="C58" s="99"/>
      <c r="D58" s="100"/>
      <c r="E58" s="101"/>
      <c r="F58" s="96" t="str">
        <f t="shared" si="3"/>
        <v/>
      </c>
      <c r="G58" s="101"/>
      <c r="H58" s="96" t="str">
        <f t="shared" si="4"/>
        <v/>
      </c>
      <c r="I58" s="101"/>
      <c r="J58" s="96" t="str">
        <f t="shared" si="5"/>
        <v/>
      </c>
      <c r="K58" s="59"/>
    </row>
    <row r="59" spans="1:11" ht="45" customHeight="1" x14ac:dyDescent="0.25">
      <c r="A59" s="102"/>
      <c r="B59" s="103"/>
      <c r="C59" s="99"/>
      <c r="D59" s="100"/>
      <c r="E59" s="101"/>
      <c r="F59" s="96" t="str">
        <f t="shared" si="3"/>
        <v/>
      </c>
      <c r="G59" s="101"/>
      <c r="H59" s="96" t="str">
        <f t="shared" si="4"/>
        <v/>
      </c>
      <c r="I59" s="101"/>
      <c r="J59" s="96" t="str">
        <f t="shared" si="5"/>
        <v/>
      </c>
      <c r="K59" s="59"/>
    </row>
    <row r="60" spans="1:11" ht="45" customHeight="1" x14ac:dyDescent="0.25">
      <c r="A60" s="102"/>
      <c r="B60" s="103"/>
      <c r="C60" s="99"/>
      <c r="D60" s="100"/>
      <c r="E60" s="101"/>
      <c r="F60" s="96" t="str">
        <f t="shared" si="3"/>
        <v/>
      </c>
      <c r="G60" s="101"/>
      <c r="H60" s="96" t="str">
        <f t="shared" si="4"/>
        <v/>
      </c>
      <c r="I60" s="101"/>
      <c r="J60" s="96" t="str">
        <f t="shared" si="5"/>
        <v/>
      </c>
      <c r="K60" s="59"/>
    </row>
    <row r="61" spans="1:11" ht="45" customHeight="1" x14ac:dyDescent="0.25">
      <c r="A61" s="102"/>
      <c r="B61" s="103"/>
      <c r="C61" s="99"/>
      <c r="D61" s="100"/>
      <c r="E61" s="101"/>
      <c r="F61" s="96" t="str">
        <f t="shared" si="3"/>
        <v/>
      </c>
      <c r="G61" s="101"/>
      <c r="H61" s="96" t="str">
        <f t="shared" si="4"/>
        <v/>
      </c>
      <c r="I61" s="101"/>
      <c r="J61" s="96" t="str">
        <f t="shared" si="5"/>
        <v/>
      </c>
      <c r="K61" s="59"/>
    </row>
    <row r="62" spans="1:11" ht="45" customHeight="1" x14ac:dyDescent="0.25">
      <c r="A62" s="102"/>
      <c r="B62" s="103"/>
      <c r="C62" s="99"/>
      <c r="D62" s="100"/>
      <c r="E62" s="101"/>
      <c r="F62" s="96" t="str">
        <f t="shared" si="3"/>
        <v/>
      </c>
      <c r="G62" s="101"/>
      <c r="H62" s="96" t="str">
        <f t="shared" si="4"/>
        <v/>
      </c>
      <c r="I62" s="101"/>
      <c r="J62" s="96" t="str">
        <f t="shared" si="5"/>
        <v/>
      </c>
      <c r="K62" s="59"/>
    </row>
    <row r="63" spans="1:11" ht="45" customHeight="1" x14ac:dyDescent="0.25">
      <c r="A63" s="102"/>
      <c r="B63" s="103"/>
      <c r="C63" s="99"/>
      <c r="D63" s="100"/>
      <c r="E63" s="101"/>
      <c r="F63" s="96" t="str">
        <f t="shared" si="3"/>
        <v/>
      </c>
      <c r="G63" s="101"/>
      <c r="H63" s="96" t="str">
        <f t="shared" si="4"/>
        <v/>
      </c>
      <c r="I63" s="101"/>
      <c r="J63" s="96" t="str">
        <f t="shared" si="5"/>
        <v/>
      </c>
      <c r="K63" s="59"/>
    </row>
    <row r="64" spans="1:11" ht="45" customHeight="1" x14ac:dyDescent="0.25">
      <c r="A64" s="102"/>
      <c r="B64" s="103"/>
      <c r="C64" s="99"/>
      <c r="D64" s="100"/>
      <c r="E64" s="101"/>
      <c r="F64" s="96" t="str">
        <f t="shared" si="3"/>
        <v/>
      </c>
      <c r="G64" s="101"/>
      <c r="H64" s="96" t="str">
        <f t="shared" si="4"/>
        <v/>
      </c>
      <c r="I64" s="101"/>
      <c r="J64" s="96" t="str">
        <f t="shared" si="5"/>
        <v/>
      </c>
      <c r="K64" s="59"/>
    </row>
    <row r="65" spans="1:11" ht="45" customHeight="1" x14ac:dyDescent="0.25">
      <c r="A65" s="102"/>
      <c r="B65" s="103"/>
      <c r="C65" s="99"/>
      <c r="D65" s="100"/>
      <c r="E65" s="101"/>
      <c r="F65" s="96" t="str">
        <f t="shared" si="3"/>
        <v/>
      </c>
      <c r="G65" s="101"/>
      <c r="H65" s="96" t="str">
        <f t="shared" si="4"/>
        <v/>
      </c>
      <c r="I65" s="101"/>
      <c r="J65" s="96" t="str">
        <f t="shared" si="5"/>
        <v/>
      </c>
      <c r="K65" s="59"/>
    </row>
    <row r="66" spans="1:11" ht="45" customHeight="1" x14ac:dyDescent="0.25">
      <c r="A66" s="102"/>
      <c r="B66" s="103"/>
      <c r="C66" s="99"/>
      <c r="D66" s="100"/>
      <c r="E66" s="101"/>
      <c r="F66" s="96" t="str">
        <f t="shared" si="3"/>
        <v/>
      </c>
      <c r="G66" s="101"/>
      <c r="H66" s="96" t="str">
        <f t="shared" si="4"/>
        <v/>
      </c>
      <c r="I66" s="101"/>
      <c r="J66" s="96" t="str">
        <f t="shared" si="5"/>
        <v/>
      </c>
      <c r="K66" s="59"/>
    </row>
    <row r="67" spans="1:11" ht="45" customHeight="1" x14ac:dyDescent="0.25">
      <c r="A67" s="102"/>
      <c r="B67" s="103"/>
      <c r="C67" s="99"/>
      <c r="D67" s="100"/>
      <c r="E67" s="101"/>
      <c r="F67" s="96" t="str">
        <f t="shared" si="3"/>
        <v/>
      </c>
      <c r="G67" s="101"/>
      <c r="H67" s="96" t="str">
        <f t="shared" si="4"/>
        <v/>
      </c>
      <c r="I67" s="101"/>
      <c r="J67" s="96" t="str">
        <f t="shared" si="5"/>
        <v/>
      </c>
      <c r="K67" s="59"/>
    </row>
    <row r="68" spans="1:11" ht="45" customHeight="1" x14ac:dyDescent="0.25">
      <c r="A68" s="102"/>
      <c r="B68" s="103"/>
      <c r="C68" s="99"/>
      <c r="D68" s="100"/>
      <c r="E68" s="101"/>
      <c r="F68" s="96" t="str">
        <f t="shared" si="3"/>
        <v/>
      </c>
      <c r="G68" s="101"/>
      <c r="H68" s="96" t="str">
        <f t="shared" si="4"/>
        <v/>
      </c>
      <c r="I68" s="101"/>
      <c r="J68" s="96" t="str">
        <f t="shared" si="5"/>
        <v/>
      </c>
      <c r="K68" s="59"/>
    </row>
    <row r="69" spans="1:11" ht="45" customHeight="1" x14ac:dyDescent="0.25">
      <c r="A69" s="102"/>
      <c r="B69" s="103"/>
      <c r="C69" s="99"/>
      <c r="D69" s="100"/>
      <c r="E69" s="101"/>
      <c r="F69" s="96" t="str">
        <f t="shared" ref="F69:F100" si="6">IF(ISBLANK(E69),"",E69*((pneumatic_highbleed_EF*(IF(ISBLANK(C69),default_CH4_content,C69)*(IF(ISBLANK(D69),default_hours,D69))))-(pneumatic_lowbleed_EF*(IF(ISBLANK(C69),default_CH4_content,C69)*(IF(ISBLANK(D69),default_hours,D69)))))/1000)</f>
        <v/>
      </c>
      <c r="G69" s="101"/>
      <c r="H69" s="96" t="str">
        <f t="shared" ref="H69:H100" si="7">IF(ISBLANK(G69),"",G69*((pneumatic_highbleed_EF*(IF(ISBLANK(C69),default_CH4_content,C69)*(IF(ISBLANK(D69),default_hours,D69)))))/1000)</f>
        <v/>
      </c>
      <c r="I69" s="101"/>
      <c r="J69" s="96" t="str">
        <f t="shared" ref="J69:J100" si="8">IF(ISBLANK(I69),"",I69*((pneumatic_lowbleed_EF*(IF(ISBLANK(C69),default_CH4_content,C69)*(IF(ISBLANK(D69),default_hours,D69)))))/1000)</f>
        <v/>
      </c>
      <c r="K69" s="59"/>
    </row>
    <row r="70" spans="1:11" ht="45" customHeight="1" x14ac:dyDescent="0.25">
      <c r="A70" s="102"/>
      <c r="B70" s="103"/>
      <c r="C70" s="99"/>
      <c r="D70" s="100"/>
      <c r="E70" s="101"/>
      <c r="F70" s="96" t="str">
        <f t="shared" si="6"/>
        <v/>
      </c>
      <c r="G70" s="101"/>
      <c r="H70" s="96" t="str">
        <f t="shared" si="7"/>
        <v/>
      </c>
      <c r="I70" s="101"/>
      <c r="J70" s="96" t="str">
        <f t="shared" si="8"/>
        <v/>
      </c>
      <c r="K70" s="59"/>
    </row>
    <row r="71" spans="1:11" ht="45" customHeight="1" x14ac:dyDescent="0.25">
      <c r="A71" s="102"/>
      <c r="B71" s="103"/>
      <c r="C71" s="99"/>
      <c r="D71" s="100"/>
      <c r="E71" s="101"/>
      <c r="F71" s="96" t="str">
        <f t="shared" si="6"/>
        <v/>
      </c>
      <c r="G71" s="101"/>
      <c r="H71" s="96" t="str">
        <f t="shared" si="7"/>
        <v/>
      </c>
      <c r="I71" s="101"/>
      <c r="J71" s="96" t="str">
        <f t="shared" si="8"/>
        <v/>
      </c>
      <c r="K71" s="59"/>
    </row>
    <row r="72" spans="1:11" ht="45" customHeight="1" x14ac:dyDescent="0.25">
      <c r="A72" s="102"/>
      <c r="B72" s="103"/>
      <c r="C72" s="99"/>
      <c r="D72" s="100"/>
      <c r="E72" s="101"/>
      <c r="F72" s="96" t="str">
        <f t="shared" si="6"/>
        <v/>
      </c>
      <c r="G72" s="101"/>
      <c r="H72" s="96" t="str">
        <f t="shared" si="7"/>
        <v/>
      </c>
      <c r="I72" s="101"/>
      <c r="J72" s="96" t="str">
        <f t="shared" si="8"/>
        <v/>
      </c>
      <c r="K72" s="59"/>
    </row>
    <row r="73" spans="1:11" ht="45" customHeight="1" x14ac:dyDescent="0.25">
      <c r="A73" s="102"/>
      <c r="B73" s="103"/>
      <c r="C73" s="99"/>
      <c r="D73" s="100"/>
      <c r="E73" s="101"/>
      <c r="F73" s="96" t="str">
        <f t="shared" si="6"/>
        <v/>
      </c>
      <c r="G73" s="101"/>
      <c r="H73" s="96" t="str">
        <f t="shared" si="7"/>
        <v/>
      </c>
      <c r="I73" s="101"/>
      <c r="J73" s="96" t="str">
        <f t="shared" si="8"/>
        <v/>
      </c>
      <c r="K73" s="59"/>
    </row>
    <row r="74" spans="1:11" ht="45" customHeight="1" x14ac:dyDescent="0.25">
      <c r="A74" s="102"/>
      <c r="B74" s="103"/>
      <c r="C74" s="99"/>
      <c r="D74" s="100"/>
      <c r="E74" s="101"/>
      <c r="F74" s="96" t="str">
        <f t="shared" si="6"/>
        <v/>
      </c>
      <c r="G74" s="101"/>
      <c r="H74" s="96" t="str">
        <f t="shared" si="7"/>
        <v/>
      </c>
      <c r="I74" s="101"/>
      <c r="J74" s="96" t="str">
        <f t="shared" si="8"/>
        <v/>
      </c>
      <c r="K74" s="59"/>
    </row>
    <row r="75" spans="1:11" ht="45" customHeight="1" x14ac:dyDescent="0.25">
      <c r="A75" s="102"/>
      <c r="B75" s="103"/>
      <c r="C75" s="99"/>
      <c r="D75" s="100"/>
      <c r="E75" s="101"/>
      <c r="F75" s="96" t="str">
        <f t="shared" si="6"/>
        <v/>
      </c>
      <c r="G75" s="101"/>
      <c r="H75" s="96" t="str">
        <f t="shared" si="7"/>
        <v/>
      </c>
      <c r="I75" s="101"/>
      <c r="J75" s="96" t="str">
        <f t="shared" si="8"/>
        <v/>
      </c>
      <c r="K75" s="59"/>
    </row>
    <row r="76" spans="1:11" ht="45" customHeight="1" x14ac:dyDescent="0.25">
      <c r="A76" s="102"/>
      <c r="B76" s="103"/>
      <c r="C76" s="99"/>
      <c r="D76" s="100"/>
      <c r="E76" s="101"/>
      <c r="F76" s="96" t="str">
        <f t="shared" si="6"/>
        <v/>
      </c>
      <c r="G76" s="101"/>
      <c r="H76" s="96" t="str">
        <f t="shared" si="7"/>
        <v/>
      </c>
      <c r="I76" s="101"/>
      <c r="J76" s="96" t="str">
        <f t="shared" si="8"/>
        <v/>
      </c>
      <c r="K76" s="59"/>
    </row>
    <row r="77" spans="1:11" ht="45" customHeight="1" x14ac:dyDescent="0.25">
      <c r="A77" s="102"/>
      <c r="B77" s="103"/>
      <c r="C77" s="99"/>
      <c r="D77" s="100"/>
      <c r="E77" s="101"/>
      <c r="F77" s="96" t="str">
        <f t="shared" si="6"/>
        <v/>
      </c>
      <c r="G77" s="101"/>
      <c r="H77" s="96" t="str">
        <f t="shared" si="7"/>
        <v/>
      </c>
      <c r="I77" s="101"/>
      <c r="J77" s="96" t="str">
        <f t="shared" si="8"/>
        <v/>
      </c>
      <c r="K77" s="59"/>
    </row>
    <row r="78" spans="1:11" ht="45" customHeight="1" x14ac:dyDescent="0.25">
      <c r="A78" s="102"/>
      <c r="B78" s="103"/>
      <c r="C78" s="99"/>
      <c r="D78" s="100"/>
      <c r="E78" s="101"/>
      <c r="F78" s="96" t="str">
        <f t="shared" si="6"/>
        <v/>
      </c>
      <c r="G78" s="101"/>
      <c r="H78" s="96" t="str">
        <f t="shared" si="7"/>
        <v/>
      </c>
      <c r="I78" s="101"/>
      <c r="J78" s="96" t="str">
        <f t="shared" si="8"/>
        <v/>
      </c>
      <c r="K78" s="59"/>
    </row>
    <row r="79" spans="1:11" ht="45" customHeight="1" x14ac:dyDescent="0.25">
      <c r="A79" s="102"/>
      <c r="B79" s="103"/>
      <c r="C79" s="99"/>
      <c r="D79" s="100"/>
      <c r="E79" s="101"/>
      <c r="F79" s="96" t="str">
        <f t="shared" si="6"/>
        <v/>
      </c>
      <c r="G79" s="101"/>
      <c r="H79" s="96" t="str">
        <f t="shared" si="7"/>
        <v/>
      </c>
      <c r="I79" s="101"/>
      <c r="J79" s="96" t="str">
        <f t="shared" si="8"/>
        <v/>
      </c>
      <c r="K79" s="59"/>
    </row>
    <row r="80" spans="1:11" ht="45" customHeight="1" x14ac:dyDescent="0.25">
      <c r="A80" s="102"/>
      <c r="B80" s="103"/>
      <c r="C80" s="99"/>
      <c r="D80" s="100"/>
      <c r="E80" s="101"/>
      <c r="F80" s="96" t="str">
        <f t="shared" si="6"/>
        <v/>
      </c>
      <c r="G80" s="101"/>
      <c r="H80" s="96" t="str">
        <f t="shared" si="7"/>
        <v/>
      </c>
      <c r="I80" s="101"/>
      <c r="J80" s="96" t="str">
        <f t="shared" si="8"/>
        <v/>
      </c>
      <c r="K80" s="59"/>
    </row>
    <row r="81" spans="1:11" ht="45" customHeight="1" x14ac:dyDescent="0.25">
      <c r="A81" s="102"/>
      <c r="B81" s="103"/>
      <c r="C81" s="99"/>
      <c r="D81" s="100"/>
      <c r="E81" s="101"/>
      <c r="F81" s="96" t="str">
        <f t="shared" si="6"/>
        <v/>
      </c>
      <c r="G81" s="101"/>
      <c r="H81" s="96" t="str">
        <f t="shared" si="7"/>
        <v/>
      </c>
      <c r="I81" s="101"/>
      <c r="J81" s="96" t="str">
        <f t="shared" si="8"/>
        <v/>
      </c>
      <c r="K81" s="59"/>
    </row>
    <row r="82" spans="1:11" ht="45" customHeight="1" x14ac:dyDescent="0.25">
      <c r="A82" s="102"/>
      <c r="B82" s="103"/>
      <c r="C82" s="99"/>
      <c r="D82" s="100"/>
      <c r="E82" s="101"/>
      <c r="F82" s="96" t="str">
        <f t="shared" si="6"/>
        <v/>
      </c>
      <c r="G82" s="101"/>
      <c r="H82" s="96" t="str">
        <f t="shared" si="7"/>
        <v/>
      </c>
      <c r="I82" s="101"/>
      <c r="J82" s="96" t="str">
        <f t="shared" si="8"/>
        <v/>
      </c>
      <c r="K82" s="59"/>
    </row>
    <row r="83" spans="1:11" ht="45" customHeight="1" x14ac:dyDescent="0.25">
      <c r="A83" s="102"/>
      <c r="B83" s="103"/>
      <c r="C83" s="99"/>
      <c r="D83" s="100"/>
      <c r="E83" s="101"/>
      <c r="F83" s="96" t="str">
        <f t="shared" si="6"/>
        <v/>
      </c>
      <c r="G83" s="101"/>
      <c r="H83" s="96" t="str">
        <f t="shared" si="7"/>
        <v/>
      </c>
      <c r="I83" s="101"/>
      <c r="J83" s="96" t="str">
        <f t="shared" si="8"/>
        <v/>
      </c>
      <c r="K83" s="59"/>
    </row>
    <row r="84" spans="1:11" ht="45" customHeight="1" x14ac:dyDescent="0.25">
      <c r="A84" s="102"/>
      <c r="B84" s="103"/>
      <c r="C84" s="99"/>
      <c r="D84" s="100"/>
      <c r="E84" s="101"/>
      <c r="F84" s="96" t="str">
        <f t="shared" si="6"/>
        <v/>
      </c>
      <c r="G84" s="101"/>
      <c r="H84" s="96" t="str">
        <f t="shared" si="7"/>
        <v/>
      </c>
      <c r="I84" s="101"/>
      <c r="J84" s="96" t="str">
        <f t="shared" si="8"/>
        <v/>
      </c>
      <c r="K84" s="59"/>
    </row>
    <row r="85" spans="1:11" ht="45" customHeight="1" x14ac:dyDescent="0.25">
      <c r="A85" s="102"/>
      <c r="B85" s="103"/>
      <c r="C85" s="99"/>
      <c r="D85" s="100"/>
      <c r="E85" s="101"/>
      <c r="F85" s="96" t="str">
        <f t="shared" si="6"/>
        <v/>
      </c>
      <c r="G85" s="101"/>
      <c r="H85" s="96" t="str">
        <f t="shared" si="7"/>
        <v/>
      </c>
      <c r="I85" s="101"/>
      <c r="J85" s="96" t="str">
        <f t="shared" si="8"/>
        <v/>
      </c>
      <c r="K85" s="59"/>
    </row>
    <row r="86" spans="1:11" ht="45" customHeight="1" x14ac:dyDescent="0.25">
      <c r="A86" s="102"/>
      <c r="B86" s="103"/>
      <c r="C86" s="99"/>
      <c r="D86" s="100"/>
      <c r="E86" s="101"/>
      <c r="F86" s="96" t="str">
        <f t="shared" si="6"/>
        <v/>
      </c>
      <c r="G86" s="101"/>
      <c r="H86" s="96" t="str">
        <f t="shared" si="7"/>
        <v/>
      </c>
      <c r="I86" s="101"/>
      <c r="J86" s="96" t="str">
        <f t="shared" si="8"/>
        <v/>
      </c>
      <c r="K86" s="59"/>
    </row>
    <row r="87" spans="1:11" ht="45" customHeight="1" x14ac:dyDescent="0.25">
      <c r="A87" s="102"/>
      <c r="B87" s="103"/>
      <c r="C87" s="99"/>
      <c r="D87" s="100"/>
      <c r="E87" s="101"/>
      <c r="F87" s="96" t="str">
        <f t="shared" si="6"/>
        <v/>
      </c>
      <c r="G87" s="101"/>
      <c r="H87" s="96" t="str">
        <f t="shared" si="7"/>
        <v/>
      </c>
      <c r="I87" s="101"/>
      <c r="J87" s="96" t="str">
        <f t="shared" si="8"/>
        <v/>
      </c>
      <c r="K87" s="59"/>
    </row>
    <row r="88" spans="1:11" ht="45" customHeight="1" x14ac:dyDescent="0.25">
      <c r="A88" s="102"/>
      <c r="B88" s="103"/>
      <c r="C88" s="99"/>
      <c r="D88" s="100"/>
      <c r="E88" s="101"/>
      <c r="F88" s="96" t="str">
        <f t="shared" si="6"/>
        <v/>
      </c>
      <c r="G88" s="101"/>
      <c r="H88" s="96" t="str">
        <f t="shared" si="7"/>
        <v/>
      </c>
      <c r="I88" s="101"/>
      <c r="J88" s="96" t="str">
        <f t="shared" si="8"/>
        <v/>
      </c>
      <c r="K88" s="59"/>
    </row>
    <row r="89" spans="1:11" ht="45" customHeight="1" x14ac:dyDescent="0.25">
      <c r="A89" s="102"/>
      <c r="B89" s="103"/>
      <c r="C89" s="99"/>
      <c r="D89" s="100"/>
      <c r="E89" s="101"/>
      <c r="F89" s="96" t="str">
        <f t="shared" si="6"/>
        <v/>
      </c>
      <c r="G89" s="101"/>
      <c r="H89" s="96" t="str">
        <f t="shared" si="7"/>
        <v/>
      </c>
      <c r="I89" s="101"/>
      <c r="J89" s="96" t="str">
        <f t="shared" si="8"/>
        <v/>
      </c>
      <c r="K89" s="59"/>
    </row>
    <row r="90" spans="1:11" ht="45" customHeight="1" x14ac:dyDescent="0.25">
      <c r="A90" s="102"/>
      <c r="B90" s="103"/>
      <c r="C90" s="99"/>
      <c r="D90" s="100"/>
      <c r="E90" s="101"/>
      <c r="F90" s="96" t="str">
        <f t="shared" si="6"/>
        <v/>
      </c>
      <c r="G90" s="101"/>
      <c r="H90" s="96" t="str">
        <f t="shared" si="7"/>
        <v/>
      </c>
      <c r="I90" s="101"/>
      <c r="J90" s="96" t="str">
        <f t="shared" si="8"/>
        <v/>
      </c>
      <c r="K90" s="59"/>
    </row>
    <row r="91" spans="1:11" ht="45" customHeight="1" x14ac:dyDescent="0.25">
      <c r="A91" s="102"/>
      <c r="B91" s="103"/>
      <c r="C91" s="99"/>
      <c r="D91" s="100"/>
      <c r="E91" s="101"/>
      <c r="F91" s="96" t="str">
        <f t="shared" si="6"/>
        <v/>
      </c>
      <c r="G91" s="101"/>
      <c r="H91" s="96" t="str">
        <f t="shared" si="7"/>
        <v/>
      </c>
      <c r="I91" s="101"/>
      <c r="J91" s="96" t="str">
        <f t="shared" si="8"/>
        <v/>
      </c>
      <c r="K91" s="59"/>
    </row>
    <row r="92" spans="1:11" ht="45" customHeight="1" x14ac:dyDescent="0.25">
      <c r="A92" s="102"/>
      <c r="B92" s="103"/>
      <c r="C92" s="99"/>
      <c r="D92" s="100"/>
      <c r="E92" s="101"/>
      <c r="F92" s="96" t="str">
        <f t="shared" si="6"/>
        <v/>
      </c>
      <c r="G92" s="101"/>
      <c r="H92" s="96" t="str">
        <f t="shared" si="7"/>
        <v/>
      </c>
      <c r="I92" s="101"/>
      <c r="J92" s="96" t="str">
        <f t="shared" si="8"/>
        <v/>
      </c>
      <c r="K92" s="59"/>
    </row>
    <row r="93" spans="1:11" ht="45" customHeight="1" x14ac:dyDescent="0.25">
      <c r="A93" s="102"/>
      <c r="B93" s="103"/>
      <c r="C93" s="99"/>
      <c r="D93" s="100"/>
      <c r="E93" s="101"/>
      <c r="F93" s="96" t="str">
        <f t="shared" si="6"/>
        <v/>
      </c>
      <c r="G93" s="101"/>
      <c r="H93" s="96" t="str">
        <f t="shared" si="7"/>
        <v/>
      </c>
      <c r="I93" s="101"/>
      <c r="J93" s="96" t="str">
        <f t="shared" si="8"/>
        <v/>
      </c>
      <c r="K93" s="59"/>
    </row>
    <row r="94" spans="1:11" ht="45" customHeight="1" x14ac:dyDescent="0.25">
      <c r="A94" s="102"/>
      <c r="B94" s="103"/>
      <c r="C94" s="99"/>
      <c r="D94" s="100"/>
      <c r="E94" s="101"/>
      <c r="F94" s="96" t="str">
        <f t="shared" si="6"/>
        <v/>
      </c>
      <c r="G94" s="101"/>
      <c r="H94" s="96" t="str">
        <f t="shared" si="7"/>
        <v/>
      </c>
      <c r="I94" s="101"/>
      <c r="J94" s="96" t="str">
        <f t="shared" si="8"/>
        <v/>
      </c>
      <c r="K94" s="59"/>
    </row>
    <row r="95" spans="1:11" ht="45" customHeight="1" x14ac:dyDescent="0.25">
      <c r="A95" s="102"/>
      <c r="B95" s="103"/>
      <c r="C95" s="99"/>
      <c r="D95" s="100"/>
      <c r="E95" s="101"/>
      <c r="F95" s="96" t="str">
        <f t="shared" si="6"/>
        <v/>
      </c>
      <c r="G95" s="101"/>
      <c r="H95" s="96" t="str">
        <f t="shared" si="7"/>
        <v/>
      </c>
      <c r="I95" s="101"/>
      <c r="J95" s="96" t="str">
        <f t="shared" si="8"/>
        <v/>
      </c>
      <c r="K95" s="59"/>
    </row>
    <row r="96" spans="1:11" ht="45" customHeight="1" x14ac:dyDescent="0.25">
      <c r="A96" s="102"/>
      <c r="B96" s="103"/>
      <c r="C96" s="99"/>
      <c r="D96" s="100"/>
      <c r="E96" s="101"/>
      <c r="F96" s="96" t="str">
        <f t="shared" si="6"/>
        <v/>
      </c>
      <c r="G96" s="101"/>
      <c r="H96" s="96" t="str">
        <f t="shared" si="7"/>
        <v/>
      </c>
      <c r="I96" s="101"/>
      <c r="J96" s="96" t="str">
        <f t="shared" si="8"/>
        <v/>
      </c>
      <c r="K96" s="59"/>
    </row>
    <row r="97" spans="1:11" ht="45" customHeight="1" x14ac:dyDescent="0.25">
      <c r="A97" s="102"/>
      <c r="B97" s="103"/>
      <c r="C97" s="99"/>
      <c r="D97" s="100"/>
      <c r="E97" s="101"/>
      <c r="F97" s="96" t="str">
        <f t="shared" si="6"/>
        <v/>
      </c>
      <c r="G97" s="101"/>
      <c r="H97" s="96" t="str">
        <f t="shared" si="7"/>
        <v/>
      </c>
      <c r="I97" s="101"/>
      <c r="J97" s="96" t="str">
        <f t="shared" si="8"/>
        <v/>
      </c>
      <c r="K97" s="59"/>
    </row>
    <row r="98" spans="1:11" ht="45" customHeight="1" x14ac:dyDescent="0.25">
      <c r="A98" s="102"/>
      <c r="B98" s="103"/>
      <c r="C98" s="99"/>
      <c r="D98" s="100"/>
      <c r="E98" s="101"/>
      <c r="F98" s="96" t="str">
        <f t="shared" si="6"/>
        <v/>
      </c>
      <c r="G98" s="101"/>
      <c r="H98" s="96" t="str">
        <f t="shared" si="7"/>
        <v/>
      </c>
      <c r="I98" s="101"/>
      <c r="J98" s="96" t="str">
        <f t="shared" si="8"/>
        <v/>
      </c>
      <c r="K98" s="59"/>
    </row>
    <row r="99" spans="1:11" ht="45" customHeight="1" x14ac:dyDescent="0.25">
      <c r="A99" s="102"/>
      <c r="B99" s="103"/>
      <c r="C99" s="99"/>
      <c r="D99" s="100"/>
      <c r="E99" s="101"/>
      <c r="F99" s="96" t="str">
        <f t="shared" si="6"/>
        <v/>
      </c>
      <c r="G99" s="101"/>
      <c r="H99" s="96" t="str">
        <f t="shared" si="7"/>
        <v/>
      </c>
      <c r="I99" s="101"/>
      <c r="J99" s="96" t="str">
        <f t="shared" si="8"/>
        <v/>
      </c>
      <c r="K99" s="59"/>
    </row>
    <row r="100" spans="1:11" ht="45" customHeight="1" x14ac:dyDescent="0.25">
      <c r="A100" s="102"/>
      <c r="B100" s="103"/>
      <c r="C100" s="99"/>
      <c r="D100" s="100"/>
      <c r="E100" s="101"/>
      <c r="F100" s="96" t="str">
        <f t="shared" si="6"/>
        <v/>
      </c>
      <c r="G100" s="101"/>
      <c r="H100" s="96" t="str">
        <f t="shared" si="7"/>
        <v/>
      </c>
      <c r="I100" s="101"/>
      <c r="J100" s="96" t="str">
        <f t="shared" si="8"/>
        <v/>
      </c>
      <c r="K100" s="59"/>
    </row>
    <row r="101" spans="1:11" ht="45" customHeight="1" x14ac:dyDescent="0.25">
      <c r="A101" s="102"/>
      <c r="B101" s="103"/>
      <c r="C101" s="99"/>
      <c r="D101" s="100"/>
      <c r="E101" s="101"/>
      <c r="F101" s="96" t="str">
        <f t="shared" ref="F101:F104" si="9">IF(ISBLANK(E101),"",E101*((pneumatic_highbleed_EF*(IF(ISBLANK(C101),default_CH4_content,C101)*(IF(ISBLANK(D101),default_hours,D101))))-(pneumatic_lowbleed_EF*(IF(ISBLANK(C101),default_CH4_content,C101)*(IF(ISBLANK(D101),default_hours,D101)))))/1000)</f>
        <v/>
      </c>
      <c r="G101" s="101"/>
      <c r="H101" s="96" t="str">
        <f t="shared" ref="H101:H104" si="10">IF(ISBLANK(G101),"",G101*((pneumatic_highbleed_EF*(IF(ISBLANK(C101),default_CH4_content,C101)*(IF(ISBLANK(D101),default_hours,D101)))))/1000)</f>
        <v/>
      </c>
      <c r="I101" s="101"/>
      <c r="J101" s="96" t="str">
        <f t="shared" ref="J101:J104" si="11">IF(ISBLANK(I101),"",I101*((pneumatic_lowbleed_EF*(IF(ISBLANK(C101),default_CH4_content,C101)*(IF(ISBLANK(D101),default_hours,D101)))))/1000)</f>
        <v/>
      </c>
      <c r="K101" s="59"/>
    </row>
    <row r="102" spans="1:11" ht="45" customHeight="1" x14ac:dyDescent="0.25">
      <c r="A102" s="102"/>
      <c r="B102" s="103"/>
      <c r="C102" s="99"/>
      <c r="D102" s="100"/>
      <c r="E102" s="101"/>
      <c r="F102" s="96" t="str">
        <f t="shared" si="9"/>
        <v/>
      </c>
      <c r="G102" s="101"/>
      <c r="H102" s="96" t="str">
        <f t="shared" si="10"/>
        <v/>
      </c>
      <c r="I102" s="101"/>
      <c r="J102" s="96" t="str">
        <f t="shared" si="11"/>
        <v/>
      </c>
      <c r="K102" s="59"/>
    </row>
    <row r="103" spans="1:11" ht="45" customHeight="1" x14ac:dyDescent="0.25">
      <c r="A103" s="102"/>
      <c r="B103" s="103"/>
      <c r="C103" s="99"/>
      <c r="D103" s="100"/>
      <c r="E103" s="101"/>
      <c r="F103" s="96" t="str">
        <f t="shared" si="9"/>
        <v/>
      </c>
      <c r="G103" s="101"/>
      <c r="H103" s="96" t="str">
        <f t="shared" si="10"/>
        <v/>
      </c>
      <c r="I103" s="101"/>
      <c r="J103" s="96" t="str">
        <f t="shared" si="11"/>
        <v/>
      </c>
      <c r="K103" s="59"/>
    </row>
    <row r="104" spans="1:11" ht="45" customHeight="1" thickBot="1" x14ac:dyDescent="0.3">
      <c r="A104" s="104"/>
      <c r="B104" s="105"/>
      <c r="C104" s="106"/>
      <c r="D104" s="107"/>
      <c r="E104" s="108"/>
      <c r="F104" s="96" t="str">
        <f t="shared" si="9"/>
        <v/>
      </c>
      <c r="G104" s="108"/>
      <c r="H104" s="96" t="str">
        <f t="shared" si="10"/>
        <v/>
      </c>
      <c r="I104" s="108"/>
      <c r="J104" s="96" t="str">
        <f t="shared" si="11"/>
        <v/>
      </c>
      <c r="K104" s="109"/>
    </row>
    <row r="105" spans="1:11" ht="14.95" hidden="1" x14ac:dyDescent="0.25">
      <c r="D105" s="111"/>
      <c r="E105" s="111"/>
      <c r="F105" s="111"/>
      <c r="G105" s="111"/>
      <c r="H105" s="111"/>
      <c r="I105" s="111"/>
    </row>
  </sheetData>
  <sheetProtection algorithmName="SHA-512" hashValue="eBTSAidEhmY+M6ydprDdssKm/edkfqJK85mZ1m4EJphF7J/a8TeIeaRUGDbKxA2G5ZBeJ6CxYxnPhgeDXI+wQQ==" saltValue="kCmfLzMYOyfdHRfPlwF69A==" spinCount="100000" sheet="1" objects="1" scenarios="1" selectLockedCells="1"/>
  <mergeCells count="3">
    <mergeCell ref="E3:F3"/>
    <mergeCell ref="G3:H3"/>
    <mergeCell ref="I3:J3"/>
  </mergeCells>
  <dataValidations count="2">
    <dataValidation type="list" allowBlank="1" showInputMessage="1" showErrorMessage="1" sqref="B5:B104" xr:uid="{5D188114-CEB0-4DE5-9793-ADF303439BD2}">
      <formula1>"New, Ongoing"</formula1>
    </dataValidation>
    <dataValidation type="decimal" operator="lessThanOrEqual" allowBlank="1" showInputMessage="1" showErrorMessage="1" sqref="C5:C104" xr:uid="{9691E824-1F16-4A66-AA74-4ECAA5F7858D}">
      <formula1>1</formula1>
    </dataValidation>
  </dataValidations>
  <hyperlinks>
    <hyperlink ref="F1" location="'Partner Info and ToC'!A11" display="Return to Table of Contents" xr:uid="{7FEBA07D-37A5-4836-9684-032E8176A766}"/>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E8248EA-A5C7-44B6-8554-5366A803A4E1}">
          <x14:formula1>
            <xm:f>OFFSET(picklists!$A$2,0,0,COUNTA(picklists!$A:$A)-1)</xm:f>
          </x14:formula1>
          <xm:sqref>A5:A104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3"/>
  <sheetViews>
    <sheetView showGridLines="0" showZeros="0" zoomScaleNormal="100" workbookViewId="0">
      <pane xSplit="2" ySplit="3" topLeftCell="C94" activePane="bottomRight" state="frozen"/>
      <selection pane="topRight" activeCell="C1" sqref="C1"/>
      <selection pane="bottomLeft" activeCell="A2" sqref="A2"/>
      <selection pane="bottomRight" activeCell="C3" sqref="C3:C103"/>
    </sheetView>
  </sheetViews>
  <sheetFormatPr defaultColWidth="0" defaultRowHeight="14.3" zeroHeight="1" x14ac:dyDescent="0.25"/>
  <cols>
    <col min="1" max="1" width="9.125" style="110" customWidth="1"/>
    <col min="2" max="2" width="52.875" style="97" bestFit="1" customWidth="1"/>
    <col min="3" max="3" width="9.375" style="97" bestFit="1" customWidth="1"/>
    <col min="4" max="4" width="10.375" style="73" customWidth="1"/>
    <col min="5" max="5" width="14.875" style="110" customWidth="1"/>
    <col min="6" max="6" width="9.625" style="73" customWidth="1"/>
    <col min="7" max="7" width="12.375" style="110" customWidth="1"/>
    <col min="8" max="8" width="24.625" style="97" customWidth="1"/>
    <col min="9" max="9" width="46" style="97" customWidth="1"/>
    <col min="10" max="10" width="62.875" style="97" customWidth="1"/>
    <col min="11" max="11" width="12.875" style="97" hidden="1" customWidth="1"/>
    <col min="12" max="13" width="0" style="97" hidden="1" customWidth="1"/>
    <col min="14" max="16384" width="9.125" style="97" hidden="1"/>
  </cols>
  <sheetData>
    <row r="1" spans="1:13" s="31" customFormat="1" ht="18.7" x14ac:dyDescent="0.25">
      <c r="A1" s="30" t="s">
        <v>113</v>
      </c>
      <c r="H1" s="141" t="s">
        <v>118</v>
      </c>
    </row>
    <row r="2" spans="1:13" s="31" customFormat="1" ht="15.8" thickBot="1" x14ac:dyDescent="0.3">
      <c r="A2" s="33"/>
      <c r="B2" s="33"/>
      <c r="C2" s="33"/>
      <c r="D2" s="33"/>
      <c r="E2" s="33"/>
      <c r="K2" s="33"/>
      <c r="L2" s="33"/>
      <c r="M2" s="33"/>
    </row>
    <row r="3" spans="1:13" s="115" customFormat="1" ht="79.5" customHeight="1" thickBot="1" x14ac:dyDescent="0.3">
      <c r="A3" s="87" t="s">
        <v>30</v>
      </c>
      <c r="B3" s="88" t="s">
        <v>123</v>
      </c>
      <c r="C3" s="38" t="s">
        <v>138</v>
      </c>
      <c r="D3" s="113" t="s">
        <v>122</v>
      </c>
      <c r="E3" s="113" t="s">
        <v>156</v>
      </c>
      <c r="F3" s="113" t="s">
        <v>31</v>
      </c>
      <c r="G3" s="113" t="s">
        <v>29</v>
      </c>
      <c r="H3" s="114" t="s">
        <v>0</v>
      </c>
      <c r="I3" s="113" t="s">
        <v>154</v>
      </c>
      <c r="J3" s="39" t="s">
        <v>155</v>
      </c>
    </row>
    <row r="4" spans="1:13" ht="45" customHeight="1" x14ac:dyDescent="0.25">
      <c r="A4" s="16"/>
      <c r="B4" s="116"/>
      <c r="C4" s="146"/>
      <c r="D4" s="147" t="str">
        <f>IF(ISBLANK(B4),"",VLOOKUP(B4,transmission_activities!A:C,2,FALSE))</f>
        <v/>
      </c>
      <c r="E4" s="117"/>
      <c r="F4" s="118" t="str">
        <f t="shared" ref="F4:F35" si="0">IF(ISBLANK(A4),"",IF(E4="Yes",A4+D4-1,A4))</f>
        <v/>
      </c>
      <c r="G4" s="17"/>
      <c r="H4" s="76"/>
      <c r="I4" s="77"/>
      <c r="J4" s="119"/>
    </row>
    <row r="5" spans="1:13" ht="45" customHeight="1" x14ac:dyDescent="0.25">
      <c r="A5" s="49"/>
      <c r="B5" s="120"/>
      <c r="C5" s="143"/>
      <c r="D5" s="145" t="str">
        <f>IF(ISBLANK(B5),"",VLOOKUP(B5,transmission_activities!A:C,2,FALSE))</f>
        <v/>
      </c>
      <c r="E5" s="121"/>
      <c r="F5" s="122" t="str">
        <f t="shared" si="0"/>
        <v/>
      </c>
      <c r="G5" s="51"/>
      <c r="H5" s="76"/>
      <c r="I5" s="80"/>
      <c r="J5" s="123"/>
    </row>
    <row r="6" spans="1:13" ht="45" customHeight="1" x14ac:dyDescent="0.25">
      <c r="A6" s="49"/>
      <c r="B6" s="120"/>
      <c r="C6" s="143"/>
      <c r="D6" s="118" t="str">
        <f>IF(ISBLANK(B6),"",VLOOKUP(B6,transmission_activities!A:C,2,FALSE))</f>
        <v/>
      </c>
      <c r="E6" s="121"/>
      <c r="F6" s="122" t="str">
        <f t="shared" si="0"/>
        <v/>
      </c>
      <c r="G6" s="51"/>
      <c r="H6" s="76"/>
      <c r="I6" s="80"/>
      <c r="J6" s="123"/>
    </row>
    <row r="7" spans="1:13" ht="45" customHeight="1" x14ac:dyDescent="0.25">
      <c r="A7" s="49"/>
      <c r="B7" s="120"/>
      <c r="C7" s="143"/>
      <c r="D7" s="145" t="str">
        <f>IF(ISBLANK(B7),"",VLOOKUP(B7,transmission_activities!A:C,2,FALSE))</f>
        <v/>
      </c>
      <c r="E7" s="121"/>
      <c r="F7" s="122" t="str">
        <f t="shared" si="0"/>
        <v/>
      </c>
      <c r="G7" s="51"/>
      <c r="H7" s="76"/>
      <c r="I7" s="80"/>
      <c r="J7" s="123"/>
    </row>
    <row r="8" spans="1:13" ht="45" customHeight="1" x14ac:dyDescent="0.25">
      <c r="A8" s="49"/>
      <c r="B8" s="120"/>
      <c r="C8" s="143"/>
      <c r="D8" s="118" t="str">
        <f>IF(ISBLANK(B8),"",VLOOKUP(B8,transmission_activities!A:C,2,FALSE))</f>
        <v/>
      </c>
      <c r="E8" s="121"/>
      <c r="F8" s="122" t="str">
        <f t="shared" si="0"/>
        <v/>
      </c>
      <c r="G8" s="51"/>
      <c r="H8" s="76"/>
      <c r="I8" s="80"/>
      <c r="J8" s="123"/>
    </row>
    <row r="9" spans="1:13" ht="45" customHeight="1" x14ac:dyDescent="0.25">
      <c r="A9" s="49"/>
      <c r="B9" s="120"/>
      <c r="C9" s="143"/>
      <c r="D9" s="118" t="str">
        <f>IF(ISBLANK(B9),"",VLOOKUP(B9,transmission_activities!A:C,2,FALSE))</f>
        <v/>
      </c>
      <c r="E9" s="121"/>
      <c r="F9" s="122" t="str">
        <f t="shared" si="0"/>
        <v/>
      </c>
      <c r="G9" s="51"/>
      <c r="H9" s="76"/>
      <c r="I9" s="80"/>
      <c r="J9" s="123"/>
    </row>
    <row r="10" spans="1:13" ht="45" customHeight="1" x14ac:dyDescent="0.25">
      <c r="A10" s="49"/>
      <c r="B10" s="120"/>
      <c r="C10" s="143"/>
      <c r="D10" s="118" t="str">
        <f>IF(ISBLANK(B10),"",VLOOKUP(B10,transmission_activities!A:C,2,FALSE))</f>
        <v/>
      </c>
      <c r="E10" s="121"/>
      <c r="F10" s="122" t="str">
        <f t="shared" si="0"/>
        <v/>
      </c>
      <c r="G10" s="51"/>
      <c r="H10" s="79"/>
      <c r="I10" s="80"/>
      <c r="J10" s="123"/>
    </row>
    <row r="11" spans="1:13" ht="45" customHeight="1" x14ac:dyDescent="0.25">
      <c r="A11" s="49"/>
      <c r="B11" s="120"/>
      <c r="C11" s="143"/>
      <c r="D11" s="118" t="str">
        <f>IF(ISBLANK(B11),"",VLOOKUP(B11,transmission_activities!A:C,2,FALSE))</f>
        <v/>
      </c>
      <c r="E11" s="121"/>
      <c r="F11" s="122" t="str">
        <f t="shared" si="0"/>
        <v/>
      </c>
      <c r="G11" s="51"/>
      <c r="H11" s="79"/>
      <c r="I11" s="80"/>
      <c r="J11" s="123"/>
    </row>
    <row r="12" spans="1:13" ht="45" customHeight="1" x14ac:dyDescent="0.25">
      <c r="A12" s="49"/>
      <c r="B12" s="120"/>
      <c r="C12" s="143"/>
      <c r="D12" s="118" t="str">
        <f>IF(ISBLANK(B12),"",VLOOKUP(B12,transmission_activities!A:C,2,FALSE))</f>
        <v/>
      </c>
      <c r="E12" s="121"/>
      <c r="F12" s="122" t="str">
        <f t="shared" si="0"/>
        <v/>
      </c>
      <c r="G12" s="51"/>
      <c r="H12" s="79"/>
      <c r="I12" s="80"/>
      <c r="J12" s="123"/>
    </row>
    <row r="13" spans="1:13" ht="45" customHeight="1" x14ac:dyDescent="0.25">
      <c r="A13" s="49"/>
      <c r="B13" s="120"/>
      <c r="C13" s="143"/>
      <c r="D13" s="118" t="str">
        <f>IF(ISBLANK(B13),"",VLOOKUP(B13,transmission_activities!A:C,2,FALSE))</f>
        <v/>
      </c>
      <c r="E13" s="121"/>
      <c r="F13" s="122" t="str">
        <f t="shared" si="0"/>
        <v/>
      </c>
      <c r="G13" s="51"/>
      <c r="H13" s="79"/>
      <c r="I13" s="80"/>
      <c r="J13" s="123"/>
    </row>
    <row r="14" spans="1:13" ht="45" customHeight="1" x14ac:dyDescent="0.25">
      <c r="A14" s="49"/>
      <c r="B14" s="120"/>
      <c r="C14" s="143"/>
      <c r="D14" s="118" t="str">
        <f>IF(ISBLANK(B14),"",VLOOKUP(B14,transmission_activities!A:C,2,FALSE))</f>
        <v/>
      </c>
      <c r="E14" s="121"/>
      <c r="F14" s="122" t="str">
        <f t="shared" si="0"/>
        <v/>
      </c>
      <c r="G14" s="51"/>
      <c r="H14" s="79"/>
      <c r="I14" s="80"/>
      <c r="J14" s="123"/>
    </row>
    <row r="15" spans="1:13" ht="45" customHeight="1" x14ac:dyDescent="0.25">
      <c r="A15" s="49"/>
      <c r="B15" s="120"/>
      <c r="C15" s="143"/>
      <c r="D15" s="118" t="str">
        <f>IF(ISBLANK(B15),"",VLOOKUP(B15,transmission_activities!A:C,2,FALSE))</f>
        <v/>
      </c>
      <c r="E15" s="121"/>
      <c r="F15" s="122" t="str">
        <f t="shared" si="0"/>
        <v/>
      </c>
      <c r="G15" s="51"/>
      <c r="H15" s="79"/>
      <c r="I15" s="80"/>
      <c r="J15" s="123"/>
    </row>
    <row r="16" spans="1:13" ht="45" customHeight="1" x14ac:dyDescent="0.25">
      <c r="A16" s="49"/>
      <c r="B16" s="120"/>
      <c r="C16" s="143"/>
      <c r="D16" s="118" t="str">
        <f>IF(ISBLANK(B16),"",VLOOKUP(B16,transmission_activities!A:C,2,FALSE))</f>
        <v/>
      </c>
      <c r="E16" s="121"/>
      <c r="F16" s="122" t="str">
        <f t="shared" si="0"/>
        <v/>
      </c>
      <c r="G16" s="51"/>
      <c r="H16" s="79"/>
      <c r="I16" s="80"/>
      <c r="J16" s="123"/>
    </row>
    <row r="17" spans="1:10" ht="45" customHeight="1" x14ac:dyDescent="0.25">
      <c r="A17" s="49"/>
      <c r="B17" s="120"/>
      <c r="C17" s="143"/>
      <c r="D17" s="118" t="str">
        <f>IF(ISBLANK(B17),"",VLOOKUP(B17,transmission_activities!A:C,2,FALSE))</f>
        <v/>
      </c>
      <c r="E17" s="121"/>
      <c r="F17" s="122" t="str">
        <f t="shared" si="0"/>
        <v/>
      </c>
      <c r="G17" s="51"/>
      <c r="H17" s="79"/>
      <c r="I17" s="80"/>
      <c r="J17" s="123"/>
    </row>
    <row r="18" spans="1:10" ht="45" customHeight="1" x14ac:dyDescent="0.25">
      <c r="A18" s="49"/>
      <c r="B18" s="120"/>
      <c r="C18" s="143"/>
      <c r="D18" s="118" t="str">
        <f>IF(ISBLANK(B18),"",VLOOKUP(B18,transmission_activities!A:C,2,FALSE))</f>
        <v/>
      </c>
      <c r="E18" s="121"/>
      <c r="F18" s="122" t="str">
        <f t="shared" si="0"/>
        <v/>
      </c>
      <c r="G18" s="51"/>
      <c r="H18" s="79"/>
      <c r="I18" s="80"/>
      <c r="J18" s="123"/>
    </row>
    <row r="19" spans="1:10" ht="45" customHeight="1" x14ac:dyDescent="0.25">
      <c r="A19" s="49"/>
      <c r="B19" s="120"/>
      <c r="C19" s="143"/>
      <c r="D19" s="118" t="str">
        <f>IF(ISBLANK(B19),"",VLOOKUP(B19,transmission_activities!A:C,2,FALSE))</f>
        <v/>
      </c>
      <c r="E19" s="121"/>
      <c r="F19" s="122" t="str">
        <f t="shared" si="0"/>
        <v/>
      </c>
      <c r="G19" s="51"/>
      <c r="H19" s="79"/>
      <c r="I19" s="80"/>
      <c r="J19" s="123"/>
    </row>
    <row r="20" spans="1:10" ht="45" customHeight="1" x14ac:dyDescent="0.25">
      <c r="A20" s="49"/>
      <c r="B20" s="120"/>
      <c r="C20" s="143"/>
      <c r="D20" s="118" t="str">
        <f>IF(ISBLANK(B20),"",VLOOKUP(B20,transmission_activities!A:C,2,FALSE))</f>
        <v/>
      </c>
      <c r="E20" s="121"/>
      <c r="F20" s="122" t="str">
        <f t="shared" si="0"/>
        <v/>
      </c>
      <c r="G20" s="51"/>
      <c r="H20" s="79"/>
      <c r="I20" s="80"/>
      <c r="J20" s="123"/>
    </row>
    <row r="21" spans="1:10" ht="45" customHeight="1" x14ac:dyDescent="0.25">
      <c r="A21" s="49"/>
      <c r="B21" s="120"/>
      <c r="C21" s="143"/>
      <c r="D21" s="118" t="str">
        <f>IF(ISBLANK(B21),"",VLOOKUP(B21,transmission_activities!A:C,2,FALSE))</f>
        <v/>
      </c>
      <c r="E21" s="121"/>
      <c r="F21" s="122" t="str">
        <f t="shared" si="0"/>
        <v/>
      </c>
      <c r="G21" s="51"/>
      <c r="H21" s="79"/>
      <c r="I21" s="80"/>
      <c r="J21" s="123"/>
    </row>
    <row r="22" spans="1:10" ht="45" customHeight="1" x14ac:dyDescent="0.25">
      <c r="A22" s="49"/>
      <c r="B22" s="120"/>
      <c r="C22" s="143"/>
      <c r="D22" s="118" t="str">
        <f>IF(ISBLANK(B22),"",VLOOKUP(B22,transmission_activities!A:C,2,FALSE))</f>
        <v/>
      </c>
      <c r="E22" s="121"/>
      <c r="F22" s="122" t="str">
        <f t="shared" si="0"/>
        <v/>
      </c>
      <c r="G22" s="51"/>
      <c r="H22" s="79"/>
      <c r="I22" s="80"/>
      <c r="J22" s="123"/>
    </row>
    <row r="23" spans="1:10" ht="45" customHeight="1" x14ac:dyDescent="0.25">
      <c r="A23" s="49"/>
      <c r="B23" s="120"/>
      <c r="C23" s="143"/>
      <c r="D23" s="118" t="str">
        <f>IF(ISBLANK(B23),"",VLOOKUP(B23,transmission_activities!A:C,2,FALSE))</f>
        <v/>
      </c>
      <c r="E23" s="121"/>
      <c r="F23" s="122" t="str">
        <f t="shared" si="0"/>
        <v/>
      </c>
      <c r="G23" s="51"/>
      <c r="H23" s="79"/>
      <c r="I23" s="80"/>
      <c r="J23" s="123"/>
    </row>
    <row r="24" spans="1:10" ht="45" customHeight="1" x14ac:dyDescent="0.25">
      <c r="A24" s="49"/>
      <c r="B24" s="120"/>
      <c r="C24" s="143"/>
      <c r="D24" s="118" t="str">
        <f>IF(ISBLANK(B24),"",VLOOKUP(B24,transmission_activities!A:C,2,FALSE))</f>
        <v/>
      </c>
      <c r="E24" s="121"/>
      <c r="F24" s="122" t="str">
        <f t="shared" si="0"/>
        <v/>
      </c>
      <c r="G24" s="51"/>
      <c r="H24" s="79"/>
      <c r="I24" s="80"/>
      <c r="J24" s="123"/>
    </row>
    <row r="25" spans="1:10" ht="45" customHeight="1" x14ac:dyDescent="0.25">
      <c r="A25" s="49"/>
      <c r="B25" s="120"/>
      <c r="C25" s="143"/>
      <c r="D25" s="118" t="str">
        <f>IF(ISBLANK(B25),"",VLOOKUP(B25,transmission_activities!A:C,2,FALSE))</f>
        <v/>
      </c>
      <c r="E25" s="121"/>
      <c r="F25" s="122" t="str">
        <f t="shared" si="0"/>
        <v/>
      </c>
      <c r="G25" s="51"/>
      <c r="H25" s="79"/>
      <c r="I25" s="80"/>
      <c r="J25" s="123"/>
    </row>
    <row r="26" spans="1:10" ht="45" customHeight="1" x14ac:dyDescent="0.25">
      <c r="A26" s="49"/>
      <c r="B26" s="120"/>
      <c r="C26" s="143"/>
      <c r="D26" s="118" t="str">
        <f>IF(ISBLANK(B26),"",VLOOKUP(B26,transmission_activities!A:C,2,FALSE))</f>
        <v/>
      </c>
      <c r="E26" s="121"/>
      <c r="F26" s="122" t="str">
        <f t="shared" si="0"/>
        <v/>
      </c>
      <c r="G26" s="51"/>
      <c r="H26" s="79"/>
      <c r="I26" s="80"/>
      <c r="J26" s="123"/>
    </row>
    <row r="27" spans="1:10" ht="45" customHeight="1" x14ac:dyDescent="0.25">
      <c r="A27" s="49"/>
      <c r="B27" s="120"/>
      <c r="C27" s="143"/>
      <c r="D27" s="118" t="str">
        <f>IF(ISBLANK(B27),"",VLOOKUP(B27,transmission_activities!A:C,2,FALSE))</f>
        <v/>
      </c>
      <c r="E27" s="121"/>
      <c r="F27" s="122" t="str">
        <f t="shared" si="0"/>
        <v/>
      </c>
      <c r="G27" s="51"/>
      <c r="H27" s="79"/>
      <c r="I27" s="80"/>
      <c r="J27" s="123"/>
    </row>
    <row r="28" spans="1:10" ht="45" customHeight="1" x14ac:dyDescent="0.25">
      <c r="A28" s="49"/>
      <c r="B28" s="120"/>
      <c r="C28" s="143"/>
      <c r="D28" s="118" t="str">
        <f>IF(ISBLANK(B28),"",VLOOKUP(B28,transmission_activities!A:C,2,FALSE))</f>
        <v/>
      </c>
      <c r="E28" s="121"/>
      <c r="F28" s="122" t="str">
        <f t="shared" si="0"/>
        <v/>
      </c>
      <c r="G28" s="51"/>
      <c r="H28" s="79"/>
      <c r="I28" s="80"/>
      <c r="J28" s="123"/>
    </row>
    <row r="29" spans="1:10" ht="45" customHeight="1" x14ac:dyDescent="0.25">
      <c r="A29" s="49"/>
      <c r="B29" s="120"/>
      <c r="C29" s="143"/>
      <c r="D29" s="118" t="str">
        <f>IF(ISBLANK(B29),"",VLOOKUP(B29,transmission_activities!A:C,2,FALSE))</f>
        <v/>
      </c>
      <c r="E29" s="121"/>
      <c r="F29" s="122" t="str">
        <f t="shared" si="0"/>
        <v/>
      </c>
      <c r="G29" s="51"/>
      <c r="H29" s="79"/>
      <c r="I29" s="80"/>
      <c r="J29" s="123"/>
    </row>
    <row r="30" spans="1:10" ht="45" customHeight="1" x14ac:dyDescent="0.25">
      <c r="A30" s="49"/>
      <c r="B30" s="120"/>
      <c r="C30" s="143"/>
      <c r="D30" s="118" t="str">
        <f>IF(ISBLANK(B30),"",VLOOKUP(B30,transmission_activities!A:C,2,FALSE))</f>
        <v/>
      </c>
      <c r="E30" s="121"/>
      <c r="F30" s="122" t="str">
        <f t="shared" si="0"/>
        <v/>
      </c>
      <c r="G30" s="51"/>
      <c r="H30" s="79"/>
      <c r="I30" s="80"/>
      <c r="J30" s="123"/>
    </row>
    <row r="31" spans="1:10" ht="45" customHeight="1" x14ac:dyDescent="0.25">
      <c r="A31" s="49"/>
      <c r="B31" s="120"/>
      <c r="C31" s="143"/>
      <c r="D31" s="118" t="str">
        <f>IF(ISBLANK(B31),"",VLOOKUP(B31,transmission_activities!A:C,2,FALSE))</f>
        <v/>
      </c>
      <c r="E31" s="121"/>
      <c r="F31" s="122" t="str">
        <f t="shared" si="0"/>
        <v/>
      </c>
      <c r="G31" s="51"/>
      <c r="H31" s="79"/>
      <c r="I31" s="80"/>
      <c r="J31" s="123"/>
    </row>
    <row r="32" spans="1:10" ht="45" customHeight="1" x14ac:dyDescent="0.25">
      <c r="A32" s="49"/>
      <c r="B32" s="120"/>
      <c r="C32" s="143"/>
      <c r="D32" s="118" t="str">
        <f>IF(ISBLANK(B32),"",VLOOKUP(B32,transmission_activities!A:C,2,FALSE))</f>
        <v/>
      </c>
      <c r="E32" s="121"/>
      <c r="F32" s="122" t="str">
        <f t="shared" si="0"/>
        <v/>
      </c>
      <c r="G32" s="51"/>
      <c r="H32" s="79"/>
      <c r="I32" s="80"/>
      <c r="J32" s="123"/>
    </row>
    <row r="33" spans="1:10" ht="45" customHeight="1" x14ac:dyDescent="0.25">
      <c r="A33" s="49"/>
      <c r="B33" s="120"/>
      <c r="C33" s="143"/>
      <c r="D33" s="118" t="str">
        <f>IF(ISBLANK(B33),"",VLOOKUP(B33,transmission_activities!A:C,2,FALSE))</f>
        <v/>
      </c>
      <c r="E33" s="121"/>
      <c r="F33" s="122" t="str">
        <f t="shared" si="0"/>
        <v/>
      </c>
      <c r="G33" s="51"/>
      <c r="H33" s="79"/>
      <c r="I33" s="80"/>
      <c r="J33" s="123"/>
    </row>
    <row r="34" spans="1:10" ht="45" customHeight="1" x14ac:dyDescent="0.25">
      <c r="A34" s="49"/>
      <c r="B34" s="120"/>
      <c r="C34" s="143"/>
      <c r="D34" s="118" t="str">
        <f>IF(ISBLANK(B34),"",VLOOKUP(B34,transmission_activities!A:C,2,FALSE))</f>
        <v/>
      </c>
      <c r="E34" s="121"/>
      <c r="F34" s="122" t="str">
        <f t="shared" si="0"/>
        <v/>
      </c>
      <c r="G34" s="51"/>
      <c r="H34" s="79"/>
      <c r="I34" s="80"/>
      <c r="J34" s="123"/>
    </row>
    <row r="35" spans="1:10" ht="45" customHeight="1" x14ac:dyDescent="0.25">
      <c r="A35" s="49"/>
      <c r="B35" s="120"/>
      <c r="C35" s="143"/>
      <c r="D35" s="118" t="str">
        <f>IF(ISBLANK(B35),"",VLOOKUP(B35,transmission_activities!A:C,2,FALSE))</f>
        <v/>
      </c>
      <c r="E35" s="121"/>
      <c r="F35" s="122" t="str">
        <f t="shared" si="0"/>
        <v/>
      </c>
      <c r="G35" s="51"/>
      <c r="H35" s="79"/>
      <c r="I35" s="80"/>
      <c r="J35" s="123"/>
    </row>
    <row r="36" spans="1:10" ht="45" customHeight="1" x14ac:dyDescent="0.25">
      <c r="A36" s="49"/>
      <c r="B36" s="120"/>
      <c r="C36" s="143"/>
      <c r="D36" s="118" t="str">
        <f>IF(ISBLANK(B36),"",VLOOKUP(B36,transmission_activities!A:C,2,FALSE))</f>
        <v/>
      </c>
      <c r="E36" s="121"/>
      <c r="F36" s="122" t="str">
        <f t="shared" ref="F36:F67" si="1">IF(ISBLANK(A36),"",IF(E36="Yes",A36+D36-1,A36))</f>
        <v/>
      </c>
      <c r="G36" s="51"/>
      <c r="H36" s="79"/>
      <c r="I36" s="80"/>
      <c r="J36" s="123"/>
    </row>
    <row r="37" spans="1:10" ht="45" customHeight="1" x14ac:dyDescent="0.25">
      <c r="A37" s="49"/>
      <c r="B37" s="120"/>
      <c r="C37" s="143"/>
      <c r="D37" s="118" t="str">
        <f>IF(ISBLANK(B37),"",VLOOKUP(B37,transmission_activities!A:C,2,FALSE))</f>
        <v/>
      </c>
      <c r="E37" s="121"/>
      <c r="F37" s="122" t="str">
        <f t="shared" si="1"/>
        <v/>
      </c>
      <c r="G37" s="51"/>
      <c r="H37" s="79"/>
      <c r="I37" s="80"/>
      <c r="J37" s="123"/>
    </row>
    <row r="38" spans="1:10" ht="45" customHeight="1" x14ac:dyDescent="0.25">
      <c r="A38" s="49"/>
      <c r="B38" s="120"/>
      <c r="C38" s="143"/>
      <c r="D38" s="118" t="str">
        <f>IF(ISBLANK(B38),"",VLOOKUP(B38,transmission_activities!A:C,2,FALSE))</f>
        <v/>
      </c>
      <c r="E38" s="121"/>
      <c r="F38" s="122" t="str">
        <f t="shared" si="1"/>
        <v/>
      </c>
      <c r="G38" s="51"/>
      <c r="H38" s="79"/>
      <c r="I38" s="80"/>
      <c r="J38" s="123"/>
    </row>
    <row r="39" spans="1:10" ht="45" customHeight="1" x14ac:dyDescent="0.25">
      <c r="A39" s="49"/>
      <c r="B39" s="120"/>
      <c r="C39" s="143"/>
      <c r="D39" s="118" t="str">
        <f>IF(ISBLANK(B39),"",VLOOKUP(B39,transmission_activities!A:C,2,FALSE))</f>
        <v/>
      </c>
      <c r="E39" s="121"/>
      <c r="F39" s="122" t="str">
        <f t="shared" si="1"/>
        <v/>
      </c>
      <c r="G39" s="51"/>
      <c r="H39" s="79"/>
      <c r="I39" s="80"/>
      <c r="J39" s="123"/>
    </row>
    <row r="40" spans="1:10" ht="45" customHeight="1" x14ac:dyDescent="0.25">
      <c r="A40" s="49"/>
      <c r="B40" s="120"/>
      <c r="C40" s="143"/>
      <c r="D40" s="118" t="str">
        <f>IF(ISBLANK(B40),"",VLOOKUP(B40,transmission_activities!A:C,2,FALSE))</f>
        <v/>
      </c>
      <c r="E40" s="121"/>
      <c r="F40" s="122" t="str">
        <f t="shared" si="1"/>
        <v/>
      </c>
      <c r="G40" s="51"/>
      <c r="H40" s="79"/>
      <c r="I40" s="80"/>
      <c r="J40" s="123"/>
    </row>
    <row r="41" spans="1:10" ht="45" customHeight="1" x14ac:dyDescent="0.25">
      <c r="A41" s="49"/>
      <c r="B41" s="120"/>
      <c r="C41" s="143"/>
      <c r="D41" s="118" t="str">
        <f>IF(ISBLANK(B41),"",VLOOKUP(B41,transmission_activities!A:C,2,FALSE))</f>
        <v/>
      </c>
      <c r="E41" s="121"/>
      <c r="F41" s="122" t="str">
        <f t="shared" si="1"/>
        <v/>
      </c>
      <c r="G41" s="51"/>
      <c r="H41" s="79"/>
      <c r="I41" s="80"/>
      <c r="J41" s="123"/>
    </row>
    <row r="42" spans="1:10" ht="45" customHeight="1" x14ac:dyDescent="0.25">
      <c r="A42" s="49"/>
      <c r="B42" s="120"/>
      <c r="C42" s="143"/>
      <c r="D42" s="118" t="str">
        <f>IF(ISBLANK(B42),"",VLOOKUP(B42,transmission_activities!A:C,2,FALSE))</f>
        <v/>
      </c>
      <c r="E42" s="121"/>
      <c r="F42" s="122" t="str">
        <f t="shared" si="1"/>
        <v/>
      </c>
      <c r="G42" s="51"/>
      <c r="H42" s="79"/>
      <c r="I42" s="80"/>
      <c r="J42" s="123"/>
    </row>
    <row r="43" spans="1:10" ht="45" customHeight="1" x14ac:dyDescent="0.25">
      <c r="A43" s="49"/>
      <c r="B43" s="120"/>
      <c r="C43" s="143"/>
      <c r="D43" s="118" t="str">
        <f>IF(ISBLANK(B43),"",VLOOKUP(B43,transmission_activities!A:C,2,FALSE))</f>
        <v/>
      </c>
      <c r="E43" s="121"/>
      <c r="F43" s="122" t="str">
        <f t="shared" si="1"/>
        <v/>
      </c>
      <c r="G43" s="51"/>
      <c r="H43" s="79"/>
      <c r="I43" s="80"/>
      <c r="J43" s="123"/>
    </row>
    <row r="44" spans="1:10" ht="45" customHeight="1" x14ac:dyDescent="0.25">
      <c r="A44" s="49"/>
      <c r="B44" s="120"/>
      <c r="C44" s="143"/>
      <c r="D44" s="118" t="str">
        <f>IF(ISBLANK(B44),"",VLOOKUP(B44,transmission_activities!A:C,2,FALSE))</f>
        <v/>
      </c>
      <c r="E44" s="121"/>
      <c r="F44" s="122" t="str">
        <f t="shared" si="1"/>
        <v/>
      </c>
      <c r="G44" s="51"/>
      <c r="H44" s="79"/>
      <c r="I44" s="80"/>
      <c r="J44" s="123"/>
    </row>
    <row r="45" spans="1:10" ht="45" customHeight="1" x14ac:dyDescent="0.25">
      <c r="A45" s="49"/>
      <c r="B45" s="120"/>
      <c r="C45" s="143"/>
      <c r="D45" s="118" t="str">
        <f>IF(ISBLANK(B45),"",VLOOKUP(B45,transmission_activities!A:C,2,FALSE))</f>
        <v/>
      </c>
      <c r="E45" s="121"/>
      <c r="F45" s="122" t="str">
        <f t="shared" si="1"/>
        <v/>
      </c>
      <c r="G45" s="51"/>
      <c r="H45" s="79"/>
      <c r="I45" s="80"/>
      <c r="J45" s="123"/>
    </row>
    <row r="46" spans="1:10" ht="45" customHeight="1" x14ac:dyDescent="0.25">
      <c r="A46" s="49"/>
      <c r="B46" s="120"/>
      <c r="C46" s="143"/>
      <c r="D46" s="118" t="str">
        <f>IF(ISBLANK(B46),"",VLOOKUP(B46,transmission_activities!A:C,2,FALSE))</f>
        <v/>
      </c>
      <c r="E46" s="121"/>
      <c r="F46" s="122" t="str">
        <f t="shared" si="1"/>
        <v/>
      </c>
      <c r="G46" s="51"/>
      <c r="H46" s="79"/>
      <c r="I46" s="80"/>
      <c r="J46" s="123"/>
    </row>
    <row r="47" spans="1:10" ht="45" customHeight="1" x14ac:dyDescent="0.25">
      <c r="A47" s="49"/>
      <c r="B47" s="120"/>
      <c r="C47" s="143"/>
      <c r="D47" s="118" t="str">
        <f>IF(ISBLANK(B47),"",VLOOKUP(B47,transmission_activities!A:C,2,FALSE))</f>
        <v/>
      </c>
      <c r="E47" s="121"/>
      <c r="F47" s="122" t="str">
        <f t="shared" si="1"/>
        <v/>
      </c>
      <c r="G47" s="51"/>
      <c r="H47" s="79"/>
      <c r="I47" s="80"/>
      <c r="J47" s="123"/>
    </row>
    <row r="48" spans="1:10" ht="45" customHeight="1" x14ac:dyDescent="0.25">
      <c r="A48" s="49"/>
      <c r="B48" s="120"/>
      <c r="C48" s="143"/>
      <c r="D48" s="118" t="str">
        <f>IF(ISBLANK(B48),"",VLOOKUP(B48,transmission_activities!A:C,2,FALSE))</f>
        <v/>
      </c>
      <c r="E48" s="121"/>
      <c r="F48" s="122" t="str">
        <f t="shared" si="1"/>
        <v/>
      </c>
      <c r="G48" s="51"/>
      <c r="H48" s="79"/>
      <c r="I48" s="80"/>
      <c r="J48" s="123"/>
    </row>
    <row r="49" spans="1:10" ht="45" customHeight="1" x14ac:dyDescent="0.25">
      <c r="A49" s="49"/>
      <c r="B49" s="120"/>
      <c r="C49" s="143"/>
      <c r="D49" s="118" t="str">
        <f>IF(ISBLANK(B49),"",VLOOKUP(B49,transmission_activities!A:C,2,FALSE))</f>
        <v/>
      </c>
      <c r="E49" s="121"/>
      <c r="F49" s="122" t="str">
        <f t="shared" si="1"/>
        <v/>
      </c>
      <c r="G49" s="51"/>
      <c r="H49" s="79"/>
      <c r="I49" s="80"/>
      <c r="J49" s="123"/>
    </row>
    <row r="50" spans="1:10" ht="45" customHeight="1" x14ac:dyDescent="0.25">
      <c r="A50" s="49"/>
      <c r="B50" s="120"/>
      <c r="C50" s="143"/>
      <c r="D50" s="118" t="str">
        <f>IF(ISBLANK(B50),"",VLOOKUP(B50,transmission_activities!A:C,2,FALSE))</f>
        <v/>
      </c>
      <c r="E50" s="121"/>
      <c r="F50" s="122" t="str">
        <f t="shared" si="1"/>
        <v/>
      </c>
      <c r="G50" s="51"/>
      <c r="H50" s="79"/>
      <c r="I50" s="80"/>
      <c r="J50" s="123"/>
    </row>
    <row r="51" spans="1:10" ht="45" customHeight="1" x14ac:dyDescent="0.25">
      <c r="A51" s="49"/>
      <c r="B51" s="120"/>
      <c r="C51" s="143"/>
      <c r="D51" s="118" t="str">
        <f>IF(ISBLANK(B51),"",VLOOKUP(B51,transmission_activities!A:C,2,FALSE))</f>
        <v/>
      </c>
      <c r="E51" s="121"/>
      <c r="F51" s="122" t="str">
        <f t="shared" si="1"/>
        <v/>
      </c>
      <c r="G51" s="51"/>
      <c r="H51" s="79"/>
      <c r="I51" s="80"/>
      <c r="J51" s="123"/>
    </row>
    <row r="52" spans="1:10" ht="45" customHeight="1" x14ac:dyDescent="0.25">
      <c r="A52" s="49"/>
      <c r="B52" s="120"/>
      <c r="C52" s="143"/>
      <c r="D52" s="118" t="str">
        <f>IF(ISBLANK(B52),"",VLOOKUP(B52,transmission_activities!A:C,2,FALSE))</f>
        <v/>
      </c>
      <c r="E52" s="121"/>
      <c r="F52" s="122" t="str">
        <f t="shared" si="1"/>
        <v/>
      </c>
      <c r="G52" s="51"/>
      <c r="H52" s="79"/>
      <c r="I52" s="80"/>
      <c r="J52" s="123"/>
    </row>
    <row r="53" spans="1:10" ht="45" customHeight="1" x14ac:dyDescent="0.25">
      <c r="A53" s="49"/>
      <c r="B53" s="120"/>
      <c r="C53" s="143"/>
      <c r="D53" s="118" t="str">
        <f>IF(ISBLANK(B53),"",VLOOKUP(B53,transmission_activities!A:C,2,FALSE))</f>
        <v/>
      </c>
      <c r="E53" s="121"/>
      <c r="F53" s="122" t="str">
        <f t="shared" si="1"/>
        <v/>
      </c>
      <c r="G53" s="51"/>
      <c r="H53" s="79"/>
      <c r="I53" s="80"/>
      <c r="J53" s="123"/>
    </row>
    <row r="54" spans="1:10" ht="45" customHeight="1" x14ac:dyDescent="0.25">
      <c r="A54" s="49"/>
      <c r="B54" s="120"/>
      <c r="C54" s="143"/>
      <c r="D54" s="118" t="str">
        <f>IF(ISBLANK(B54),"",VLOOKUP(B54,transmission_activities!A:C,2,FALSE))</f>
        <v/>
      </c>
      <c r="E54" s="121"/>
      <c r="F54" s="122" t="str">
        <f t="shared" si="1"/>
        <v/>
      </c>
      <c r="G54" s="51"/>
      <c r="H54" s="79"/>
      <c r="I54" s="80"/>
      <c r="J54" s="123"/>
    </row>
    <row r="55" spans="1:10" ht="45" customHeight="1" x14ac:dyDescent="0.25">
      <c r="A55" s="49"/>
      <c r="B55" s="120"/>
      <c r="C55" s="143"/>
      <c r="D55" s="118" t="str">
        <f>IF(ISBLANK(B55),"",VLOOKUP(B55,transmission_activities!A:C,2,FALSE))</f>
        <v/>
      </c>
      <c r="E55" s="121"/>
      <c r="F55" s="122" t="str">
        <f t="shared" si="1"/>
        <v/>
      </c>
      <c r="G55" s="51"/>
      <c r="H55" s="79"/>
      <c r="I55" s="80"/>
      <c r="J55" s="123"/>
    </row>
    <row r="56" spans="1:10" ht="45" customHeight="1" x14ac:dyDescent="0.25">
      <c r="A56" s="49"/>
      <c r="B56" s="120"/>
      <c r="C56" s="143"/>
      <c r="D56" s="118" t="str">
        <f>IF(ISBLANK(B56),"",VLOOKUP(B56,transmission_activities!A:C,2,FALSE))</f>
        <v/>
      </c>
      <c r="E56" s="121"/>
      <c r="F56" s="122" t="str">
        <f t="shared" si="1"/>
        <v/>
      </c>
      <c r="G56" s="51"/>
      <c r="H56" s="79"/>
      <c r="I56" s="80"/>
      <c r="J56" s="123"/>
    </row>
    <row r="57" spans="1:10" ht="45" customHeight="1" x14ac:dyDescent="0.25">
      <c r="A57" s="49"/>
      <c r="B57" s="120"/>
      <c r="C57" s="143"/>
      <c r="D57" s="118" t="str">
        <f>IF(ISBLANK(B57),"",VLOOKUP(B57,transmission_activities!A:C,2,FALSE))</f>
        <v/>
      </c>
      <c r="E57" s="121"/>
      <c r="F57" s="122" t="str">
        <f t="shared" si="1"/>
        <v/>
      </c>
      <c r="G57" s="51"/>
      <c r="H57" s="79"/>
      <c r="I57" s="80"/>
      <c r="J57" s="123"/>
    </row>
    <row r="58" spans="1:10" ht="45" customHeight="1" x14ac:dyDescent="0.25">
      <c r="A58" s="49"/>
      <c r="B58" s="120"/>
      <c r="C58" s="143"/>
      <c r="D58" s="118" t="str">
        <f>IF(ISBLANK(B58),"",VLOOKUP(B58,transmission_activities!A:C,2,FALSE))</f>
        <v/>
      </c>
      <c r="E58" s="121"/>
      <c r="F58" s="122" t="str">
        <f t="shared" si="1"/>
        <v/>
      </c>
      <c r="G58" s="51"/>
      <c r="H58" s="79"/>
      <c r="I58" s="80"/>
      <c r="J58" s="123"/>
    </row>
    <row r="59" spans="1:10" ht="45" customHeight="1" x14ac:dyDescent="0.25">
      <c r="A59" s="49"/>
      <c r="B59" s="120"/>
      <c r="C59" s="143"/>
      <c r="D59" s="118" t="str">
        <f>IF(ISBLANK(B59),"",VLOOKUP(B59,transmission_activities!A:C,2,FALSE))</f>
        <v/>
      </c>
      <c r="E59" s="121"/>
      <c r="F59" s="122" t="str">
        <f t="shared" si="1"/>
        <v/>
      </c>
      <c r="G59" s="51"/>
      <c r="H59" s="79"/>
      <c r="I59" s="80"/>
      <c r="J59" s="123"/>
    </row>
    <row r="60" spans="1:10" ht="45" customHeight="1" x14ac:dyDescent="0.25">
      <c r="A60" s="49"/>
      <c r="B60" s="120"/>
      <c r="C60" s="143"/>
      <c r="D60" s="118" t="str">
        <f>IF(ISBLANK(B60),"",VLOOKUP(B60,transmission_activities!A:C,2,FALSE))</f>
        <v/>
      </c>
      <c r="E60" s="121"/>
      <c r="F60" s="122" t="str">
        <f t="shared" si="1"/>
        <v/>
      </c>
      <c r="G60" s="51"/>
      <c r="H60" s="79"/>
      <c r="I60" s="80"/>
      <c r="J60" s="123"/>
    </row>
    <row r="61" spans="1:10" ht="45" customHeight="1" x14ac:dyDescent="0.25">
      <c r="A61" s="49"/>
      <c r="B61" s="120"/>
      <c r="C61" s="143"/>
      <c r="D61" s="118" t="str">
        <f>IF(ISBLANK(B61),"",VLOOKUP(B61,transmission_activities!A:C,2,FALSE))</f>
        <v/>
      </c>
      <c r="E61" s="121"/>
      <c r="F61" s="122" t="str">
        <f t="shared" si="1"/>
        <v/>
      </c>
      <c r="G61" s="51"/>
      <c r="H61" s="79"/>
      <c r="I61" s="80"/>
      <c r="J61" s="123"/>
    </row>
    <row r="62" spans="1:10" ht="45" customHeight="1" x14ac:dyDescent="0.25">
      <c r="A62" s="49"/>
      <c r="B62" s="120"/>
      <c r="C62" s="143"/>
      <c r="D62" s="118" t="str">
        <f>IF(ISBLANK(B62),"",VLOOKUP(B62,transmission_activities!A:C,2,FALSE))</f>
        <v/>
      </c>
      <c r="E62" s="121"/>
      <c r="F62" s="122" t="str">
        <f t="shared" si="1"/>
        <v/>
      </c>
      <c r="G62" s="51"/>
      <c r="H62" s="79"/>
      <c r="I62" s="80"/>
      <c r="J62" s="123"/>
    </row>
    <row r="63" spans="1:10" ht="45" customHeight="1" x14ac:dyDescent="0.25">
      <c r="A63" s="49"/>
      <c r="B63" s="120"/>
      <c r="C63" s="143"/>
      <c r="D63" s="118" t="str">
        <f>IF(ISBLANK(B63),"",VLOOKUP(B63,transmission_activities!A:C,2,FALSE))</f>
        <v/>
      </c>
      <c r="E63" s="121"/>
      <c r="F63" s="122" t="str">
        <f t="shared" si="1"/>
        <v/>
      </c>
      <c r="G63" s="51"/>
      <c r="H63" s="79"/>
      <c r="I63" s="80"/>
      <c r="J63" s="123"/>
    </row>
    <row r="64" spans="1:10" ht="45" customHeight="1" x14ac:dyDescent="0.25">
      <c r="A64" s="49"/>
      <c r="B64" s="120"/>
      <c r="C64" s="143"/>
      <c r="D64" s="118" t="str">
        <f>IF(ISBLANK(B64),"",VLOOKUP(B64,transmission_activities!A:C,2,FALSE))</f>
        <v/>
      </c>
      <c r="E64" s="121"/>
      <c r="F64" s="122" t="str">
        <f t="shared" si="1"/>
        <v/>
      </c>
      <c r="G64" s="51"/>
      <c r="H64" s="79"/>
      <c r="I64" s="80"/>
      <c r="J64" s="123"/>
    </row>
    <row r="65" spans="1:10" ht="45" customHeight="1" x14ac:dyDescent="0.25">
      <c r="A65" s="49"/>
      <c r="B65" s="120"/>
      <c r="C65" s="143"/>
      <c r="D65" s="118" t="str">
        <f>IF(ISBLANK(B65),"",VLOOKUP(B65,transmission_activities!A:C,2,FALSE))</f>
        <v/>
      </c>
      <c r="E65" s="121"/>
      <c r="F65" s="122" t="str">
        <f t="shared" si="1"/>
        <v/>
      </c>
      <c r="G65" s="51"/>
      <c r="H65" s="79"/>
      <c r="I65" s="80"/>
      <c r="J65" s="123"/>
    </row>
    <row r="66" spans="1:10" ht="45" customHeight="1" x14ac:dyDescent="0.25">
      <c r="A66" s="49"/>
      <c r="B66" s="120"/>
      <c r="C66" s="143"/>
      <c r="D66" s="118" t="str">
        <f>IF(ISBLANK(B66),"",VLOOKUP(B66,transmission_activities!A:C,2,FALSE))</f>
        <v/>
      </c>
      <c r="E66" s="121"/>
      <c r="F66" s="122" t="str">
        <f t="shared" si="1"/>
        <v/>
      </c>
      <c r="G66" s="51"/>
      <c r="H66" s="79"/>
      <c r="I66" s="80"/>
      <c r="J66" s="123"/>
    </row>
    <row r="67" spans="1:10" ht="45" customHeight="1" x14ac:dyDescent="0.25">
      <c r="A67" s="49"/>
      <c r="B67" s="120"/>
      <c r="C67" s="143"/>
      <c r="D67" s="118" t="str">
        <f>IF(ISBLANK(B67),"",VLOOKUP(B67,transmission_activities!A:C,2,FALSE))</f>
        <v/>
      </c>
      <c r="E67" s="121"/>
      <c r="F67" s="122" t="str">
        <f t="shared" si="1"/>
        <v/>
      </c>
      <c r="G67" s="51"/>
      <c r="H67" s="79"/>
      <c r="I67" s="80"/>
      <c r="J67" s="123"/>
    </row>
    <row r="68" spans="1:10" ht="45" customHeight="1" x14ac:dyDescent="0.25">
      <c r="A68" s="49"/>
      <c r="B68" s="120"/>
      <c r="C68" s="143"/>
      <c r="D68" s="118" t="str">
        <f>IF(ISBLANK(B68),"",VLOOKUP(B68,transmission_activities!A:C,2,FALSE))</f>
        <v/>
      </c>
      <c r="E68" s="121"/>
      <c r="F68" s="122" t="str">
        <f t="shared" ref="F68:F99" si="2">IF(ISBLANK(A68),"",IF(E68="Yes",A68+D68-1,A68))</f>
        <v/>
      </c>
      <c r="G68" s="51"/>
      <c r="H68" s="79"/>
      <c r="I68" s="80"/>
      <c r="J68" s="123"/>
    </row>
    <row r="69" spans="1:10" ht="45" customHeight="1" x14ac:dyDescent="0.25">
      <c r="A69" s="49"/>
      <c r="B69" s="120"/>
      <c r="C69" s="143"/>
      <c r="D69" s="118" t="str">
        <f>IF(ISBLANK(B69),"",VLOOKUP(B69,transmission_activities!A:C,2,FALSE))</f>
        <v/>
      </c>
      <c r="E69" s="121"/>
      <c r="F69" s="122" t="str">
        <f t="shared" si="2"/>
        <v/>
      </c>
      <c r="G69" s="51"/>
      <c r="H69" s="79"/>
      <c r="I69" s="80"/>
      <c r="J69" s="123"/>
    </row>
    <row r="70" spans="1:10" ht="45" customHeight="1" x14ac:dyDescent="0.25">
      <c r="A70" s="49"/>
      <c r="B70" s="120"/>
      <c r="C70" s="143"/>
      <c r="D70" s="118" t="str">
        <f>IF(ISBLANK(B70),"",VLOOKUP(B70,transmission_activities!A:C,2,FALSE))</f>
        <v/>
      </c>
      <c r="E70" s="121"/>
      <c r="F70" s="122" t="str">
        <f t="shared" si="2"/>
        <v/>
      </c>
      <c r="G70" s="51"/>
      <c r="H70" s="79"/>
      <c r="I70" s="80"/>
      <c r="J70" s="123"/>
    </row>
    <row r="71" spans="1:10" ht="45" customHeight="1" x14ac:dyDescent="0.25">
      <c r="A71" s="49"/>
      <c r="B71" s="120"/>
      <c r="C71" s="143"/>
      <c r="D71" s="118" t="str">
        <f>IF(ISBLANK(B71),"",VLOOKUP(B71,transmission_activities!A:C,2,FALSE))</f>
        <v/>
      </c>
      <c r="E71" s="121"/>
      <c r="F71" s="122" t="str">
        <f t="shared" si="2"/>
        <v/>
      </c>
      <c r="G71" s="51"/>
      <c r="H71" s="79"/>
      <c r="I71" s="80"/>
      <c r="J71" s="123"/>
    </row>
    <row r="72" spans="1:10" ht="45" customHeight="1" x14ac:dyDescent="0.25">
      <c r="A72" s="49"/>
      <c r="B72" s="120"/>
      <c r="C72" s="143"/>
      <c r="D72" s="118" t="str">
        <f>IF(ISBLANK(B72),"",VLOOKUP(B72,transmission_activities!A:C,2,FALSE))</f>
        <v/>
      </c>
      <c r="E72" s="121"/>
      <c r="F72" s="122" t="str">
        <f t="shared" si="2"/>
        <v/>
      </c>
      <c r="G72" s="51"/>
      <c r="H72" s="79"/>
      <c r="I72" s="80"/>
      <c r="J72" s="123"/>
    </row>
    <row r="73" spans="1:10" ht="45" customHeight="1" x14ac:dyDescent="0.25">
      <c r="A73" s="49"/>
      <c r="B73" s="120"/>
      <c r="C73" s="143"/>
      <c r="D73" s="118" t="str">
        <f>IF(ISBLANK(B73),"",VLOOKUP(B73,transmission_activities!A:C,2,FALSE))</f>
        <v/>
      </c>
      <c r="E73" s="121"/>
      <c r="F73" s="122" t="str">
        <f t="shared" si="2"/>
        <v/>
      </c>
      <c r="G73" s="51"/>
      <c r="H73" s="79"/>
      <c r="I73" s="80"/>
      <c r="J73" s="123"/>
    </row>
    <row r="74" spans="1:10" ht="45" customHeight="1" x14ac:dyDescent="0.25">
      <c r="A74" s="49"/>
      <c r="B74" s="120"/>
      <c r="C74" s="143"/>
      <c r="D74" s="118" t="str">
        <f>IF(ISBLANK(B74),"",VLOOKUP(B74,transmission_activities!A:C,2,FALSE))</f>
        <v/>
      </c>
      <c r="E74" s="121"/>
      <c r="F74" s="122" t="str">
        <f t="shared" si="2"/>
        <v/>
      </c>
      <c r="G74" s="51"/>
      <c r="H74" s="79"/>
      <c r="I74" s="80"/>
      <c r="J74" s="123"/>
    </row>
    <row r="75" spans="1:10" ht="45" customHeight="1" x14ac:dyDescent="0.25">
      <c r="A75" s="49"/>
      <c r="B75" s="120"/>
      <c r="C75" s="143"/>
      <c r="D75" s="118" t="str">
        <f>IF(ISBLANK(B75),"",VLOOKUP(B75,transmission_activities!A:C,2,FALSE))</f>
        <v/>
      </c>
      <c r="E75" s="121"/>
      <c r="F75" s="122" t="str">
        <f t="shared" si="2"/>
        <v/>
      </c>
      <c r="G75" s="51"/>
      <c r="H75" s="79"/>
      <c r="I75" s="80"/>
      <c r="J75" s="123"/>
    </row>
    <row r="76" spans="1:10" ht="45" customHeight="1" x14ac:dyDescent="0.25">
      <c r="A76" s="49"/>
      <c r="B76" s="120"/>
      <c r="C76" s="143"/>
      <c r="D76" s="118" t="str">
        <f>IF(ISBLANK(B76),"",VLOOKUP(B76,transmission_activities!A:C,2,FALSE))</f>
        <v/>
      </c>
      <c r="E76" s="121"/>
      <c r="F76" s="122" t="str">
        <f t="shared" si="2"/>
        <v/>
      </c>
      <c r="G76" s="51"/>
      <c r="H76" s="79"/>
      <c r="I76" s="80"/>
      <c r="J76" s="123"/>
    </row>
    <row r="77" spans="1:10" ht="45" customHeight="1" x14ac:dyDescent="0.25">
      <c r="A77" s="49"/>
      <c r="B77" s="120"/>
      <c r="C77" s="143"/>
      <c r="D77" s="118" t="str">
        <f>IF(ISBLANK(B77),"",VLOOKUP(B77,transmission_activities!A:C,2,FALSE))</f>
        <v/>
      </c>
      <c r="E77" s="121"/>
      <c r="F77" s="122" t="str">
        <f t="shared" si="2"/>
        <v/>
      </c>
      <c r="G77" s="51"/>
      <c r="H77" s="79"/>
      <c r="I77" s="80"/>
      <c r="J77" s="123"/>
    </row>
    <row r="78" spans="1:10" ht="45" customHeight="1" x14ac:dyDescent="0.25">
      <c r="A78" s="49"/>
      <c r="B78" s="120"/>
      <c r="C78" s="143"/>
      <c r="D78" s="118" t="str">
        <f>IF(ISBLANK(B78),"",VLOOKUP(B78,transmission_activities!A:C,2,FALSE))</f>
        <v/>
      </c>
      <c r="E78" s="121"/>
      <c r="F78" s="122" t="str">
        <f t="shared" si="2"/>
        <v/>
      </c>
      <c r="G78" s="51"/>
      <c r="H78" s="79"/>
      <c r="I78" s="80"/>
      <c r="J78" s="123"/>
    </row>
    <row r="79" spans="1:10" ht="45" customHeight="1" x14ac:dyDescent="0.25">
      <c r="A79" s="49"/>
      <c r="B79" s="120"/>
      <c r="C79" s="143"/>
      <c r="D79" s="118" t="str">
        <f>IF(ISBLANK(B79),"",VLOOKUP(B79,transmission_activities!A:C,2,FALSE))</f>
        <v/>
      </c>
      <c r="E79" s="121"/>
      <c r="F79" s="122" t="str">
        <f t="shared" si="2"/>
        <v/>
      </c>
      <c r="G79" s="51"/>
      <c r="H79" s="79"/>
      <c r="I79" s="80"/>
      <c r="J79" s="123"/>
    </row>
    <row r="80" spans="1:10" ht="45" customHeight="1" x14ac:dyDescent="0.25">
      <c r="A80" s="49"/>
      <c r="B80" s="120"/>
      <c r="C80" s="143"/>
      <c r="D80" s="118" t="str">
        <f>IF(ISBLANK(B80),"",VLOOKUP(B80,transmission_activities!A:C,2,FALSE))</f>
        <v/>
      </c>
      <c r="E80" s="121"/>
      <c r="F80" s="122" t="str">
        <f t="shared" si="2"/>
        <v/>
      </c>
      <c r="G80" s="51"/>
      <c r="H80" s="79"/>
      <c r="I80" s="80"/>
      <c r="J80" s="123"/>
    </row>
    <row r="81" spans="1:10" ht="45" customHeight="1" x14ac:dyDescent="0.25">
      <c r="A81" s="49"/>
      <c r="B81" s="120"/>
      <c r="C81" s="143"/>
      <c r="D81" s="118" t="str">
        <f>IF(ISBLANK(B81),"",VLOOKUP(B81,transmission_activities!A:C,2,FALSE))</f>
        <v/>
      </c>
      <c r="E81" s="121"/>
      <c r="F81" s="122" t="str">
        <f t="shared" si="2"/>
        <v/>
      </c>
      <c r="G81" s="51"/>
      <c r="H81" s="79"/>
      <c r="I81" s="80"/>
      <c r="J81" s="123"/>
    </row>
    <row r="82" spans="1:10" ht="45" customHeight="1" x14ac:dyDescent="0.25">
      <c r="A82" s="49"/>
      <c r="B82" s="120"/>
      <c r="C82" s="143"/>
      <c r="D82" s="118" t="str">
        <f>IF(ISBLANK(B82),"",VLOOKUP(B82,transmission_activities!A:C,2,FALSE))</f>
        <v/>
      </c>
      <c r="E82" s="121"/>
      <c r="F82" s="122" t="str">
        <f t="shared" si="2"/>
        <v/>
      </c>
      <c r="G82" s="51"/>
      <c r="H82" s="79"/>
      <c r="I82" s="80"/>
      <c r="J82" s="123"/>
    </row>
    <row r="83" spans="1:10" ht="45" customHeight="1" x14ac:dyDescent="0.25">
      <c r="A83" s="49"/>
      <c r="B83" s="120"/>
      <c r="C83" s="143"/>
      <c r="D83" s="118" t="str">
        <f>IF(ISBLANK(B83),"",VLOOKUP(B83,transmission_activities!A:C,2,FALSE))</f>
        <v/>
      </c>
      <c r="E83" s="121"/>
      <c r="F83" s="122" t="str">
        <f t="shared" si="2"/>
        <v/>
      </c>
      <c r="G83" s="51"/>
      <c r="H83" s="79"/>
      <c r="I83" s="80"/>
      <c r="J83" s="123"/>
    </row>
    <row r="84" spans="1:10" ht="45" customHeight="1" x14ac:dyDescent="0.25">
      <c r="A84" s="49"/>
      <c r="B84" s="120"/>
      <c r="C84" s="143"/>
      <c r="D84" s="118" t="str">
        <f>IF(ISBLANK(B84),"",VLOOKUP(B84,transmission_activities!A:C,2,FALSE))</f>
        <v/>
      </c>
      <c r="E84" s="121"/>
      <c r="F84" s="122" t="str">
        <f t="shared" si="2"/>
        <v/>
      </c>
      <c r="G84" s="51"/>
      <c r="H84" s="79"/>
      <c r="I84" s="80"/>
      <c r="J84" s="123"/>
    </row>
    <row r="85" spans="1:10" ht="45" customHeight="1" x14ac:dyDescent="0.25">
      <c r="A85" s="49"/>
      <c r="B85" s="120"/>
      <c r="C85" s="143"/>
      <c r="D85" s="118" t="str">
        <f>IF(ISBLANK(B85),"",VLOOKUP(B85,transmission_activities!A:C,2,FALSE))</f>
        <v/>
      </c>
      <c r="E85" s="121"/>
      <c r="F85" s="122" t="str">
        <f t="shared" si="2"/>
        <v/>
      </c>
      <c r="G85" s="51"/>
      <c r="H85" s="79"/>
      <c r="I85" s="80"/>
      <c r="J85" s="123"/>
    </row>
    <row r="86" spans="1:10" ht="45" customHeight="1" x14ac:dyDescent="0.25">
      <c r="A86" s="49"/>
      <c r="B86" s="120"/>
      <c r="C86" s="143"/>
      <c r="D86" s="118" t="str">
        <f>IF(ISBLANK(B86),"",VLOOKUP(B86,transmission_activities!A:C,2,FALSE))</f>
        <v/>
      </c>
      <c r="E86" s="121"/>
      <c r="F86" s="122" t="str">
        <f t="shared" si="2"/>
        <v/>
      </c>
      <c r="G86" s="51"/>
      <c r="H86" s="79"/>
      <c r="I86" s="80"/>
      <c r="J86" s="123"/>
    </row>
    <row r="87" spans="1:10" ht="45" customHeight="1" x14ac:dyDescent="0.25">
      <c r="A87" s="49"/>
      <c r="B87" s="120"/>
      <c r="C87" s="143"/>
      <c r="D87" s="118" t="str">
        <f>IF(ISBLANK(B87),"",VLOOKUP(B87,transmission_activities!A:C,2,FALSE))</f>
        <v/>
      </c>
      <c r="E87" s="121"/>
      <c r="F87" s="122" t="str">
        <f t="shared" si="2"/>
        <v/>
      </c>
      <c r="G87" s="51"/>
      <c r="H87" s="79"/>
      <c r="I87" s="80"/>
      <c r="J87" s="123"/>
    </row>
    <row r="88" spans="1:10" ht="45" customHeight="1" x14ac:dyDescent="0.25">
      <c r="A88" s="49"/>
      <c r="B88" s="120"/>
      <c r="C88" s="143"/>
      <c r="D88" s="118" t="str">
        <f>IF(ISBLANK(B88),"",VLOOKUP(B88,transmission_activities!A:C,2,FALSE))</f>
        <v/>
      </c>
      <c r="E88" s="121"/>
      <c r="F88" s="122" t="str">
        <f t="shared" si="2"/>
        <v/>
      </c>
      <c r="G88" s="51"/>
      <c r="H88" s="79"/>
      <c r="I88" s="80"/>
      <c r="J88" s="123"/>
    </row>
    <row r="89" spans="1:10" ht="45" customHeight="1" x14ac:dyDescent="0.25">
      <c r="A89" s="49"/>
      <c r="B89" s="120"/>
      <c r="C89" s="143"/>
      <c r="D89" s="118" t="str">
        <f>IF(ISBLANK(B89),"",VLOOKUP(B89,transmission_activities!A:C,2,FALSE))</f>
        <v/>
      </c>
      <c r="E89" s="121"/>
      <c r="F89" s="122" t="str">
        <f t="shared" si="2"/>
        <v/>
      </c>
      <c r="G89" s="51"/>
      <c r="H89" s="79"/>
      <c r="I89" s="80"/>
      <c r="J89" s="123"/>
    </row>
    <row r="90" spans="1:10" ht="45" customHeight="1" x14ac:dyDescent="0.25">
      <c r="A90" s="49"/>
      <c r="B90" s="120"/>
      <c r="C90" s="143"/>
      <c r="D90" s="118" t="str">
        <f>IF(ISBLANK(B90),"",VLOOKUP(B90,transmission_activities!A:C,2,FALSE))</f>
        <v/>
      </c>
      <c r="E90" s="121"/>
      <c r="F90" s="122" t="str">
        <f t="shared" si="2"/>
        <v/>
      </c>
      <c r="G90" s="51"/>
      <c r="H90" s="79"/>
      <c r="I90" s="80"/>
      <c r="J90" s="123"/>
    </row>
    <row r="91" spans="1:10" ht="45" customHeight="1" x14ac:dyDescent="0.25">
      <c r="A91" s="49"/>
      <c r="B91" s="120"/>
      <c r="C91" s="143"/>
      <c r="D91" s="118" t="str">
        <f>IF(ISBLANK(B91),"",VLOOKUP(B91,transmission_activities!A:C,2,FALSE))</f>
        <v/>
      </c>
      <c r="E91" s="121"/>
      <c r="F91" s="122" t="str">
        <f t="shared" si="2"/>
        <v/>
      </c>
      <c r="G91" s="51"/>
      <c r="H91" s="79"/>
      <c r="I91" s="80"/>
      <c r="J91" s="123"/>
    </row>
    <row r="92" spans="1:10" ht="45" customHeight="1" x14ac:dyDescent="0.25">
      <c r="A92" s="49"/>
      <c r="B92" s="120"/>
      <c r="C92" s="143"/>
      <c r="D92" s="118" t="str">
        <f>IF(ISBLANK(B92),"",VLOOKUP(B92,transmission_activities!A:C,2,FALSE))</f>
        <v/>
      </c>
      <c r="E92" s="121"/>
      <c r="F92" s="122" t="str">
        <f t="shared" si="2"/>
        <v/>
      </c>
      <c r="G92" s="51"/>
      <c r="H92" s="79"/>
      <c r="I92" s="80"/>
      <c r="J92" s="123"/>
    </row>
    <row r="93" spans="1:10" ht="45" customHeight="1" x14ac:dyDescent="0.25">
      <c r="A93" s="49"/>
      <c r="B93" s="120"/>
      <c r="C93" s="143"/>
      <c r="D93" s="118" t="str">
        <f>IF(ISBLANK(B93),"",VLOOKUP(B93,transmission_activities!A:C,2,FALSE))</f>
        <v/>
      </c>
      <c r="E93" s="121"/>
      <c r="F93" s="122" t="str">
        <f t="shared" si="2"/>
        <v/>
      </c>
      <c r="G93" s="51"/>
      <c r="H93" s="79"/>
      <c r="I93" s="80"/>
      <c r="J93" s="123"/>
    </row>
    <row r="94" spans="1:10" ht="45" customHeight="1" x14ac:dyDescent="0.25">
      <c r="A94" s="49"/>
      <c r="B94" s="120"/>
      <c r="C94" s="143"/>
      <c r="D94" s="118" t="str">
        <f>IF(ISBLANK(B94),"",VLOOKUP(B94,transmission_activities!A:C,2,FALSE))</f>
        <v/>
      </c>
      <c r="E94" s="121"/>
      <c r="F94" s="122" t="str">
        <f t="shared" si="2"/>
        <v/>
      </c>
      <c r="G94" s="51"/>
      <c r="H94" s="79"/>
      <c r="I94" s="80"/>
      <c r="J94" s="123"/>
    </row>
    <row r="95" spans="1:10" ht="45" customHeight="1" x14ac:dyDescent="0.25">
      <c r="A95" s="49"/>
      <c r="B95" s="120"/>
      <c r="C95" s="143"/>
      <c r="D95" s="118" t="str">
        <f>IF(ISBLANK(B95),"",VLOOKUP(B95,transmission_activities!A:C,2,FALSE))</f>
        <v/>
      </c>
      <c r="E95" s="121"/>
      <c r="F95" s="122" t="str">
        <f t="shared" si="2"/>
        <v/>
      </c>
      <c r="G95" s="51"/>
      <c r="H95" s="79"/>
      <c r="I95" s="80"/>
      <c r="J95" s="123"/>
    </row>
    <row r="96" spans="1:10" ht="45" customHeight="1" x14ac:dyDescent="0.25">
      <c r="A96" s="49"/>
      <c r="B96" s="120"/>
      <c r="C96" s="143"/>
      <c r="D96" s="118" t="str">
        <f>IF(ISBLANK(B96),"",VLOOKUP(B96,transmission_activities!A:C,2,FALSE))</f>
        <v/>
      </c>
      <c r="E96" s="121"/>
      <c r="F96" s="122" t="str">
        <f t="shared" si="2"/>
        <v/>
      </c>
      <c r="G96" s="51"/>
      <c r="H96" s="79"/>
      <c r="I96" s="80"/>
      <c r="J96" s="123"/>
    </row>
    <row r="97" spans="1:10" ht="45" customHeight="1" x14ac:dyDescent="0.25">
      <c r="A97" s="49"/>
      <c r="B97" s="120"/>
      <c r="C97" s="143"/>
      <c r="D97" s="118" t="str">
        <f>IF(ISBLANK(B97),"",VLOOKUP(B97,transmission_activities!A:C,2,FALSE))</f>
        <v/>
      </c>
      <c r="E97" s="121"/>
      <c r="F97" s="122" t="str">
        <f t="shared" si="2"/>
        <v/>
      </c>
      <c r="G97" s="51"/>
      <c r="H97" s="79"/>
      <c r="I97" s="80"/>
      <c r="J97" s="123"/>
    </row>
    <row r="98" spans="1:10" ht="45" customHeight="1" x14ac:dyDescent="0.25">
      <c r="A98" s="49"/>
      <c r="B98" s="120"/>
      <c r="C98" s="143"/>
      <c r="D98" s="118" t="str">
        <f>IF(ISBLANK(B98),"",VLOOKUP(B98,transmission_activities!A:C,2,FALSE))</f>
        <v/>
      </c>
      <c r="E98" s="121"/>
      <c r="F98" s="122" t="str">
        <f t="shared" si="2"/>
        <v/>
      </c>
      <c r="G98" s="51"/>
      <c r="H98" s="79"/>
      <c r="I98" s="80"/>
      <c r="J98" s="123"/>
    </row>
    <row r="99" spans="1:10" ht="45" customHeight="1" x14ac:dyDescent="0.25">
      <c r="A99" s="49"/>
      <c r="B99" s="120"/>
      <c r="C99" s="143"/>
      <c r="D99" s="118" t="str">
        <f>IF(ISBLANK(B99),"",VLOOKUP(B99,transmission_activities!A:C,2,FALSE))</f>
        <v/>
      </c>
      <c r="E99" s="121"/>
      <c r="F99" s="122" t="str">
        <f t="shared" si="2"/>
        <v/>
      </c>
      <c r="G99" s="51"/>
      <c r="H99" s="79"/>
      <c r="I99" s="80"/>
      <c r="J99" s="123"/>
    </row>
    <row r="100" spans="1:10" ht="45" customHeight="1" x14ac:dyDescent="0.25">
      <c r="A100" s="49"/>
      <c r="B100" s="120"/>
      <c r="C100" s="143"/>
      <c r="D100" s="118" t="str">
        <f>IF(ISBLANK(B100),"",VLOOKUP(B100,transmission_activities!A:C,2,FALSE))</f>
        <v/>
      </c>
      <c r="E100" s="121"/>
      <c r="F100" s="122" t="str">
        <f t="shared" ref="F100:F131" si="3">IF(ISBLANK(A100),"",IF(E100="Yes",A100+D100-1,A100))</f>
        <v/>
      </c>
      <c r="G100" s="51"/>
      <c r="H100" s="79"/>
      <c r="I100" s="80"/>
      <c r="J100" s="123"/>
    </row>
    <row r="101" spans="1:10" ht="45" customHeight="1" x14ac:dyDescent="0.25">
      <c r="A101" s="49"/>
      <c r="B101" s="120"/>
      <c r="C101" s="143"/>
      <c r="D101" s="118" t="str">
        <f>IF(ISBLANK(B101),"",VLOOKUP(B101,transmission_activities!A:C,2,FALSE))</f>
        <v/>
      </c>
      <c r="E101" s="121"/>
      <c r="F101" s="122" t="str">
        <f t="shared" si="3"/>
        <v/>
      </c>
      <c r="G101" s="51"/>
      <c r="H101" s="79"/>
      <c r="I101" s="80"/>
      <c r="J101" s="123"/>
    </row>
    <row r="102" spans="1:10" ht="45" customHeight="1" x14ac:dyDescent="0.25">
      <c r="A102" s="49"/>
      <c r="B102" s="120"/>
      <c r="C102" s="143"/>
      <c r="D102" s="118" t="str">
        <f>IF(ISBLANK(B102),"",VLOOKUP(B102,transmission_activities!A:C,2,FALSE))</f>
        <v/>
      </c>
      <c r="E102" s="121"/>
      <c r="F102" s="122" t="str">
        <f t="shared" si="3"/>
        <v/>
      </c>
      <c r="G102" s="51"/>
      <c r="H102" s="79"/>
      <c r="I102" s="80"/>
      <c r="J102" s="123"/>
    </row>
    <row r="103" spans="1:10" ht="45" customHeight="1" thickBot="1" x14ac:dyDescent="0.3">
      <c r="A103" s="60"/>
      <c r="B103" s="124"/>
      <c r="C103" s="144"/>
      <c r="D103" s="118" t="str">
        <f>IF(ISBLANK(B103),"",VLOOKUP(B103,transmission_activities!A:C,2,FALSE))</f>
        <v/>
      </c>
      <c r="E103" s="125"/>
      <c r="F103" s="126" t="str">
        <f t="shared" si="3"/>
        <v/>
      </c>
      <c r="G103" s="62"/>
      <c r="H103" s="82"/>
      <c r="I103" s="83"/>
      <c r="J103" s="127"/>
    </row>
  </sheetData>
  <sheetProtection selectLockedCells="1"/>
  <conditionalFormatting sqref="E4:E103">
    <cfRule type="expression" dxfId="77" priority="1">
      <formula>AND($D4&gt;1,$D4&lt;&gt;"")</formula>
    </cfRule>
  </conditionalFormatting>
  <dataValidations count="3">
    <dataValidation type="list" allowBlank="1" showInputMessage="1" showErrorMessage="1" sqref="B104:C1048576" xr:uid="{00000000-0002-0000-0000-000000000000}">
      <formula1>#REF!</formula1>
    </dataValidation>
    <dataValidation type="list" allowBlank="1" showInputMessage="1" showErrorMessage="1" sqref="B4:B103" xr:uid="{00000000-0002-0000-0000-000005000000}">
      <formula1>addl_activities</formula1>
    </dataValidation>
    <dataValidation type="list" allowBlank="1" showInputMessage="1" showErrorMessage="1" sqref="C4:C103" xr:uid="{4F3CAB65-7DCE-4AD9-AE3B-4CA2BE0EA151}">
      <formula1>"New, Ongoing"</formula1>
    </dataValidation>
  </dataValidations>
  <hyperlinks>
    <hyperlink ref="H1" location="'Partner Info and ToC'!A11" display="Return to Table of Contents" xr:uid="{5D1EEE6F-FB37-4CA5-B70F-1EAF12C36AA0}"/>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picklists!$D$2:$D$4</xm:f>
          </x14:formula1>
          <xm:sqref>E4:E103</xm:sqref>
        </x14:dataValidation>
        <x14:dataValidation type="list" allowBlank="1" showInputMessage="1" showErrorMessage="1" xr:uid="{00000000-0002-0000-0000-000003000000}">
          <x14:formula1>
            <xm:f>picklists!$B$2:$B$6</xm:f>
          </x14:formula1>
          <xm:sqref>H4:H103</xm:sqref>
        </x14:dataValidation>
        <x14:dataValidation type="list" allowBlank="1" showInputMessage="1" showErrorMessage="1" xr:uid="{00000000-0002-0000-0000-000004000000}">
          <x14:formula1>
            <xm:f>transmission_activities!$A:$A</xm:f>
          </x14:formula1>
          <xm:sqref>B104:C1048576</xm:sqref>
        </x14:dataValidation>
        <x14:dataValidation type="list" allowBlank="1" showInputMessage="1" showErrorMessage="1" xr:uid="{00000000-0002-0000-0000-000001000000}">
          <x14:formula1>
            <xm:f>OFFSET(picklists!$A$2,0,0,COUNTA(picklists!$A:$A)-1)</xm:f>
          </x14:formula1>
          <xm:sqref>A4:A103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3FA6-D761-4934-A56A-97B212B0EA75}">
  <dimension ref="A1:M25"/>
  <sheetViews>
    <sheetView showGridLines="0" workbookViewId="0">
      <selection activeCell="A2" sqref="A2"/>
    </sheetView>
  </sheetViews>
  <sheetFormatPr defaultColWidth="0" defaultRowHeight="14.3" zeroHeight="1" x14ac:dyDescent="0.25"/>
  <cols>
    <col min="1" max="1" width="36.25" style="20" customWidth="1"/>
    <col min="2" max="2" width="19.375" style="20" customWidth="1"/>
    <col min="3" max="3" width="22.25" style="20" bestFit="1" customWidth="1"/>
    <col min="4" max="13" width="9.125" style="20" customWidth="1"/>
    <col min="14" max="16384" width="9.125" style="20" hidden="1"/>
  </cols>
  <sheetData>
    <row r="1" spans="1:3" ht="15.8" x14ac:dyDescent="0.25">
      <c r="A1" s="128" t="s">
        <v>152</v>
      </c>
    </row>
    <row r="2" spans="1:3" ht="14.95" x14ac:dyDescent="0.25"/>
    <row r="3" spans="1:3" ht="15.8" x14ac:dyDescent="0.25">
      <c r="A3" s="128" t="s">
        <v>110</v>
      </c>
    </row>
    <row r="4" spans="1:3" ht="14.95" x14ac:dyDescent="0.25">
      <c r="A4" s="24" t="s">
        <v>147</v>
      </c>
    </row>
    <row r="5" spans="1:3" ht="17.350000000000001" x14ac:dyDescent="0.25">
      <c r="A5" s="129" t="s">
        <v>162</v>
      </c>
      <c r="B5" s="130">
        <v>12200</v>
      </c>
      <c r="C5" s="20" t="s">
        <v>125</v>
      </c>
    </row>
    <row r="6" spans="1:3" ht="17.350000000000001" x14ac:dyDescent="0.25">
      <c r="A6" s="129" t="s">
        <v>157</v>
      </c>
      <c r="B6" s="131">
        <v>0.7</v>
      </c>
      <c r="C6" s="20" t="s">
        <v>126</v>
      </c>
    </row>
    <row r="7" spans="1:3" ht="14.95" x14ac:dyDescent="0.25"/>
    <row r="8" spans="1:3" ht="15.8" x14ac:dyDescent="0.25">
      <c r="A8" s="128" t="s">
        <v>127</v>
      </c>
    </row>
    <row r="9" spans="1:3" ht="14.95" x14ac:dyDescent="0.25">
      <c r="A9" s="24" t="s">
        <v>147</v>
      </c>
    </row>
    <row r="10" spans="1:3" ht="17.350000000000001" x14ac:dyDescent="0.25">
      <c r="A10" s="129" t="s">
        <v>158</v>
      </c>
      <c r="B10" s="131">
        <v>0.23400000000000001</v>
      </c>
      <c r="C10" s="20" t="s">
        <v>128</v>
      </c>
    </row>
    <row r="11" spans="1:3" ht="49.6" customHeight="1" x14ac:dyDescent="0.25">
      <c r="A11" s="179" t="s">
        <v>129</v>
      </c>
      <c r="B11" s="179"/>
      <c r="C11" s="179"/>
    </row>
    <row r="12" spans="1:3" ht="14.95" x14ac:dyDescent="0.25"/>
    <row r="13" spans="1:3" ht="15.8" x14ac:dyDescent="0.25">
      <c r="A13" s="128" t="s">
        <v>112</v>
      </c>
    </row>
    <row r="14" spans="1:3" ht="14.95" x14ac:dyDescent="0.25">
      <c r="A14" s="24" t="s">
        <v>143</v>
      </c>
      <c r="B14" s="21" t="s">
        <v>153</v>
      </c>
    </row>
    <row r="15" spans="1:3" ht="14.95" x14ac:dyDescent="0.25">
      <c r="A15" s="132" t="s">
        <v>144</v>
      </c>
      <c r="B15" s="133">
        <v>1.37</v>
      </c>
      <c r="C15" s="20" t="s">
        <v>145</v>
      </c>
    </row>
    <row r="16" spans="1:3" ht="14.95" x14ac:dyDescent="0.25">
      <c r="A16" s="132" t="s">
        <v>146</v>
      </c>
      <c r="B16" s="134">
        <v>18.2</v>
      </c>
      <c r="C16" s="20" t="s">
        <v>145</v>
      </c>
    </row>
    <row r="17" spans="1:8" ht="14.95" x14ac:dyDescent="0.25"/>
    <row r="18" spans="1:8" ht="14.95" x14ac:dyDescent="0.25">
      <c r="A18" s="24" t="s">
        <v>147</v>
      </c>
    </row>
    <row r="19" spans="1:8" ht="14.95" x14ac:dyDescent="0.25">
      <c r="A19" s="132" t="s">
        <v>148</v>
      </c>
      <c r="B19" s="135">
        <f>24*365</f>
        <v>8760</v>
      </c>
      <c r="C19" s="20" t="s">
        <v>149</v>
      </c>
    </row>
    <row r="20" spans="1:8" ht="14.3" customHeight="1" x14ac:dyDescent="0.25">
      <c r="A20" s="132" t="s">
        <v>150</v>
      </c>
      <c r="B20" s="136">
        <v>0.95</v>
      </c>
      <c r="C20" s="137" t="s">
        <v>151</v>
      </c>
      <c r="D20" s="138"/>
      <c r="E20" s="138"/>
      <c r="F20" s="138"/>
      <c r="G20" s="138"/>
      <c r="H20" s="138"/>
    </row>
    <row r="21" spans="1:8" ht="14.95" x14ac:dyDescent="0.25">
      <c r="C21" s="138"/>
      <c r="D21" s="138"/>
      <c r="E21" s="138"/>
      <c r="F21" s="138"/>
      <c r="G21" s="138"/>
      <c r="H21" s="138"/>
    </row>
    <row r="22" spans="1:8" ht="14.95" x14ac:dyDescent="0.25"/>
    <row r="23" spans="1:8" ht="17.350000000000001" x14ac:dyDescent="0.25">
      <c r="A23" s="20" t="s">
        <v>159</v>
      </c>
    </row>
    <row r="24" spans="1:8" ht="16.3" x14ac:dyDescent="0.25">
      <c r="A24" s="20" t="s">
        <v>160</v>
      </c>
    </row>
    <row r="25" spans="1:8" ht="16.3" x14ac:dyDescent="0.25">
      <c r="A25" s="20" t="s">
        <v>161</v>
      </c>
    </row>
  </sheetData>
  <sheetProtection algorithmName="SHA-512" hashValue="aM7h42DulZtouFEXRksp5BbWhe8wi7qpYzC54do6ZWok05ngtirfpcXVHNZ636hmMyvzyzjrom9Kw7BQNIehDQ==" saltValue="3iYYfG6f90a+p3O/rojySw==" spinCount="100000" sheet="1" objects="1" scenarios="1" selectLockedCells="1"/>
  <mergeCells count="1">
    <mergeCell ref="A11:C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99666-FD5C-49E7-9FE9-64DE3B91597D}">
  <dimension ref="A1:M25"/>
  <sheetViews>
    <sheetView zoomScaleNormal="100" workbookViewId="0">
      <selection activeCell="D42" sqref="D42"/>
    </sheetView>
  </sheetViews>
  <sheetFormatPr defaultColWidth="9.125" defaultRowHeight="14.3" x14ac:dyDescent="0.25"/>
  <cols>
    <col min="1" max="1" width="21.875" bestFit="1" customWidth="1"/>
    <col min="2" max="2" width="12.625" style="6" customWidth="1"/>
    <col min="3" max="3" width="37.25" customWidth="1"/>
    <col min="4" max="4" width="21.125" style="6" customWidth="1"/>
    <col min="5" max="5" width="11.125" customWidth="1"/>
    <col min="6" max="6" width="13.125" customWidth="1"/>
    <col min="7" max="7" width="18.75" customWidth="1"/>
    <col min="8" max="8" width="22.75" customWidth="1"/>
    <col min="9" max="9" width="19.125" customWidth="1"/>
    <col min="10" max="10" width="41.75" customWidth="1"/>
    <col min="11" max="11" width="114.375" customWidth="1"/>
    <col min="12" max="12" width="28.625" style="7" customWidth="1"/>
    <col min="13" max="13" width="23.625" customWidth="1"/>
  </cols>
  <sheetData>
    <row r="1" spans="1:13" x14ac:dyDescent="0.25">
      <c r="A1" t="s">
        <v>172</v>
      </c>
      <c r="B1" s="6" t="s">
        <v>173</v>
      </c>
      <c r="C1" t="s">
        <v>174</v>
      </c>
      <c r="D1" s="6" t="s">
        <v>175</v>
      </c>
      <c r="E1" t="s">
        <v>176</v>
      </c>
      <c r="F1" t="s">
        <v>177</v>
      </c>
      <c r="G1" t="s">
        <v>178</v>
      </c>
      <c r="H1" t="s">
        <v>179</v>
      </c>
      <c r="I1" t="s">
        <v>180</v>
      </c>
      <c r="J1" t="s">
        <v>181</v>
      </c>
      <c r="K1" t="s">
        <v>182</v>
      </c>
      <c r="L1" t="s">
        <v>183</v>
      </c>
      <c r="M1" t="s">
        <v>184</v>
      </c>
    </row>
    <row r="2" spans="1:13" x14ac:dyDescent="0.25">
      <c r="A2" s="6" t="str">
        <f>'Partner Info and ToC'!$D$1</f>
        <v>Transmission</v>
      </c>
      <c r="B2" s="6">
        <f>'Partner Info and ToC'!$B$5</f>
        <v>2020</v>
      </c>
      <c r="C2" s="6" t="e">
        <f>VLOOKUP('Partner Info and ToC'!$D$4,transmission_partners!A:B,2,FALSE)</f>
        <v>#N/A</v>
      </c>
      <c r="D2" s="6">
        <f>'Compressor Engines'!A5</f>
        <v>0</v>
      </c>
      <c r="E2" t="str">
        <f>'Compressor Engines'!D5</f>
        <v/>
      </c>
      <c r="G2" s="6">
        <f>VLOOKUP("Use of turbines at compressor stations",transmission_activities!A:C,3,FALSE)</f>
        <v>42</v>
      </c>
      <c r="H2" s="8" t="str">
        <f>_xlfn.SWITCH('Compressor Engines'!F5,"Default",'Compressor Engines'!J5,"Standard",'Compressor Engines'!Q5,"Other",'Compressor Engines'!R5,"--")</f>
        <v>--</v>
      </c>
      <c r="I2">
        <f>'Compressor Engines'!F5</f>
        <v>0</v>
      </c>
      <c r="J2" t="str">
        <f>IF(ISBLANK('Compressor Engines'!T5),"",'Compressor Engines'!T5)</f>
        <v/>
      </c>
      <c r="K2" t="str">
        <f>_xlfn.SWITCH('Compressor Engines'!F5,"Default","[Number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Engines'!S5,"--")</f>
        <v>--</v>
      </c>
      <c r="L2" s="7" t="str">
        <f>_xlfn.SWITCH('Compressor Engines'!F5,"Default",'Compressor Engines'!G5&amp;","&amp;'Compressor Engines'!H5&amp;","&amp;'Compressor Engines'!I5&amp;","&amp;Average_hourly_reduction_potential,"Standard",'Compressor Engines'!K5&amp;","&amp;'Compressor Engines'!L5&amp;","&amp;'Compressor Engines'!M5&amp;","&amp;'Compressor Engines'!N5&amp;","&amp;'Compressor Engines'!O5&amp;","&amp;'Compressor Engines'!P5&amp;","&amp;Efficiency,"Other",'Compressor Engines'!R5,"--")</f>
        <v>--</v>
      </c>
      <c r="M2" s="7" t="str">
        <f>'Partner Info and ToC'!$A$3</f>
        <v>RS2021TRANSv1</v>
      </c>
    </row>
    <row r="3" spans="1:13" x14ac:dyDescent="0.25">
      <c r="A3" s="6" t="str">
        <f>'Partner Info and ToC'!$D$1</f>
        <v>Transmission</v>
      </c>
      <c r="B3" s="6">
        <f>'Partner Info and ToC'!$B$5</f>
        <v>2020</v>
      </c>
      <c r="C3" s="6" t="e">
        <f>VLOOKUP('Partner Info and ToC'!$D$4,transmission_partners!A:B,2,FALSE)</f>
        <v>#N/A</v>
      </c>
      <c r="D3" s="6">
        <f>'Compressor Engines'!A6</f>
        <v>0</v>
      </c>
      <c r="E3" t="str">
        <f>'Compressor Engines'!D6</f>
        <v/>
      </c>
      <c r="G3" s="6">
        <f>VLOOKUP("Use of turbines at compressor stations",transmission_activities!A:C,3,FALSE)</f>
        <v>42</v>
      </c>
      <c r="H3" s="8" t="str">
        <f>_xlfn.SWITCH('Compressor Engines'!F6,"Default",'Compressor Engines'!J6,"Standard",'Compressor Engines'!Q6,"Other",'Compressor Engines'!R6,"--")</f>
        <v>--</v>
      </c>
      <c r="I3">
        <f>'Compressor Engines'!F6</f>
        <v>0</v>
      </c>
      <c r="J3" t="str">
        <f>IF(ISBLANK('Compressor Engines'!T6),"",'Compressor Engines'!T6)</f>
        <v/>
      </c>
      <c r="K3" t="str">
        <f>_xlfn.SWITCH('Compressor Engines'!F6,"Default","[Number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Engines'!S6,"--")</f>
        <v>--</v>
      </c>
      <c r="L3" s="7" t="str">
        <f>_xlfn.SWITCH('Compressor Engines'!F6,"Default",'Compressor Engines'!G6&amp;","&amp;'Compressor Engines'!H6&amp;","&amp;'Compressor Engines'!I6&amp;","&amp;Average_hourly_reduction_potential,"Standard",'Compressor Engines'!K6&amp;","&amp;'Compressor Engines'!L6&amp;","&amp;'Compressor Engines'!M6&amp;","&amp;'Compressor Engines'!N6&amp;","&amp;'Compressor Engines'!O6&amp;","&amp;'Compressor Engines'!P6&amp;","&amp;Efficiency,"Other",'Compressor Engines'!R6,"--")</f>
        <v>--</v>
      </c>
      <c r="M3" s="7" t="str">
        <f>'Partner Info and ToC'!$A$3</f>
        <v>RS2021TRANSv1</v>
      </c>
    </row>
    <row r="4" spans="1:13" x14ac:dyDescent="0.25">
      <c r="A4" s="6" t="str">
        <f>'Partner Info and ToC'!$D$1</f>
        <v>Transmission</v>
      </c>
      <c r="B4" s="6">
        <f>'Partner Info and ToC'!$B$5</f>
        <v>2020</v>
      </c>
      <c r="C4" s="6" t="e">
        <f>VLOOKUP('Partner Info and ToC'!$D$4,transmission_partners!A:B,2,FALSE)</f>
        <v>#N/A</v>
      </c>
      <c r="D4" s="6">
        <f>'Compressor Engines'!A7</f>
        <v>0</v>
      </c>
      <c r="E4" t="str">
        <f>'Compressor Engines'!D7</f>
        <v/>
      </c>
      <c r="G4" s="6">
        <f>VLOOKUP("Use of turbines at compressor stations",transmission_activities!A:C,3,FALSE)</f>
        <v>42</v>
      </c>
      <c r="H4" s="8" t="str">
        <f>_xlfn.SWITCH('Compressor Engines'!F7,"Default",'Compressor Engines'!J7,"Standard",'Compressor Engines'!Q7,"Other",'Compressor Engines'!R7,"--")</f>
        <v>--</v>
      </c>
      <c r="I4">
        <f>'Compressor Engines'!F7</f>
        <v>0</v>
      </c>
      <c r="J4" t="str">
        <f>IF(ISBLANK('Compressor Engines'!T7),"",'Compressor Engines'!T7)</f>
        <v/>
      </c>
      <c r="K4" t="str">
        <f>_xlfn.SWITCH('Compressor Engines'!F7,"Default","[Number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Engines'!S7,"--")</f>
        <v>--</v>
      </c>
      <c r="L4" s="7" t="str">
        <f>_xlfn.SWITCH('Compressor Engines'!F7,"Default",'Compressor Engines'!G7&amp;","&amp;'Compressor Engines'!H7&amp;","&amp;'Compressor Engines'!I7&amp;","&amp;Average_hourly_reduction_potential,"Standard",'Compressor Engines'!K7&amp;","&amp;'Compressor Engines'!L7&amp;","&amp;'Compressor Engines'!M7&amp;","&amp;'Compressor Engines'!N7&amp;","&amp;'Compressor Engines'!O7&amp;","&amp;'Compressor Engines'!P7&amp;","&amp;Efficiency,"Other",'Compressor Engines'!R7,"--")</f>
        <v>--</v>
      </c>
      <c r="M4" s="7" t="str">
        <f>'Partner Info and ToC'!$A$3</f>
        <v>RS2021TRANSv1</v>
      </c>
    </row>
    <row r="5" spans="1:13" x14ac:dyDescent="0.25">
      <c r="A5" s="6" t="str">
        <f>'Partner Info and ToC'!$D$1</f>
        <v>Transmission</v>
      </c>
      <c r="B5" s="6">
        <f>'Partner Info and ToC'!$B$5</f>
        <v>2020</v>
      </c>
      <c r="C5" s="6" t="e">
        <f>VLOOKUP('Partner Info and ToC'!$D$4,transmission_partners!A:B,2,FALSE)</f>
        <v>#N/A</v>
      </c>
      <c r="D5" s="6">
        <f>'Compressor Engines'!A8</f>
        <v>0</v>
      </c>
      <c r="E5" t="str">
        <f>'Compressor Engines'!D8</f>
        <v/>
      </c>
      <c r="G5" s="6">
        <f>VLOOKUP("Use of turbines at compressor stations",transmission_activities!A:C,3,FALSE)</f>
        <v>42</v>
      </c>
      <c r="H5" s="8" t="str">
        <f>_xlfn.SWITCH('Compressor Engines'!F8,"Default",'Compressor Engines'!J8,"Standard",'Compressor Engines'!Q8,"Other",'Compressor Engines'!R8,"--")</f>
        <v>--</v>
      </c>
      <c r="I5">
        <f>'Compressor Engines'!F8</f>
        <v>0</v>
      </c>
      <c r="J5" t="str">
        <f>IF(ISBLANK('Compressor Engines'!T8),"",'Compressor Engines'!T8)</f>
        <v/>
      </c>
      <c r="K5" t="str">
        <f>_xlfn.SWITCH('Compressor Engines'!F8,"Default","[Number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Engines'!S8,"--")</f>
        <v>--</v>
      </c>
      <c r="L5" s="7" t="str">
        <f>_xlfn.SWITCH('Compressor Engines'!F8,"Default",'Compressor Engines'!G8&amp;","&amp;'Compressor Engines'!H8&amp;","&amp;'Compressor Engines'!I8&amp;","&amp;Average_hourly_reduction_potential,"Standard",'Compressor Engines'!K8&amp;","&amp;'Compressor Engines'!L8&amp;","&amp;'Compressor Engines'!M8&amp;","&amp;'Compressor Engines'!N8&amp;","&amp;'Compressor Engines'!O8&amp;","&amp;'Compressor Engines'!P8&amp;","&amp;Efficiency,"Other",'Compressor Engines'!R8,"--")</f>
        <v>--</v>
      </c>
      <c r="M5" s="7" t="str">
        <f>'Partner Info and ToC'!$A$3</f>
        <v>RS2021TRANSv1</v>
      </c>
    </row>
    <row r="6" spans="1:13" x14ac:dyDescent="0.25">
      <c r="A6" s="6" t="str">
        <f>'Partner Info and ToC'!$D$1</f>
        <v>Transmission</v>
      </c>
      <c r="B6" s="6">
        <f>'Partner Info and ToC'!$B$5</f>
        <v>2020</v>
      </c>
      <c r="C6" s="6" t="e">
        <f>VLOOKUP('Partner Info and ToC'!$D$4,transmission_partners!A:B,2,FALSE)</f>
        <v>#N/A</v>
      </c>
      <c r="D6" s="6">
        <f>'Compressor Engines'!A9</f>
        <v>0</v>
      </c>
      <c r="E6" t="str">
        <f>'Compressor Engines'!D9</f>
        <v/>
      </c>
      <c r="G6" s="6">
        <f>VLOOKUP("Use of turbines at compressor stations",transmission_activities!A:C,3,FALSE)</f>
        <v>42</v>
      </c>
      <c r="H6" s="8" t="str">
        <f>_xlfn.SWITCH('Compressor Engines'!F9,"Default",'Compressor Engines'!J9,"Standard",'Compressor Engines'!Q9,"Other",'Compressor Engines'!R9,"--")</f>
        <v>--</v>
      </c>
      <c r="I6">
        <f>'Compressor Engines'!F9</f>
        <v>0</v>
      </c>
      <c r="J6" t="str">
        <f>IF(ISBLANK('Compressor Engines'!T9),"",'Compressor Engines'!T9)</f>
        <v/>
      </c>
      <c r="K6" t="str">
        <f>_xlfn.SWITCH('Compressor Engines'!F9,"Default","[Number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Engines'!S9,"--")</f>
        <v>--</v>
      </c>
      <c r="L6" s="7" t="str">
        <f>_xlfn.SWITCH('Compressor Engines'!F9,"Default",'Compressor Engines'!G9&amp;","&amp;'Compressor Engines'!H9&amp;","&amp;'Compressor Engines'!I9&amp;","&amp;Average_hourly_reduction_potential,"Standard",'Compressor Engines'!K9&amp;","&amp;'Compressor Engines'!L9&amp;","&amp;'Compressor Engines'!M9&amp;","&amp;'Compressor Engines'!N9&amp;","&amp;'Compressor Engines'!O9&amp;","&amp;'Compressor Engines'!P9&amp;","&amp;Efficiency,"Other",'Compressor Engines'!R9,"--")</f>
        <v>--</v>
      </c>
      <c r="M6" s="7" t="str">
        <f>'Partner Info and ToC'!$A$3</f>
        <v>RS2021TRANSv1</v>
      </c>
    </row>
    <row r="7" spans="1:13" x14ac:dyDescent="0.25">
      <c r="A7" s="6" t="str">
        <f>'Partner Info and ToC'!$D$1</f>
        <v>Transmission</v>
      </c>
      <c r="B7" s="6">
        <f>'Partner Info and ToC'!$B$5</f>
        <v>2020</v>
      </c>
      <c r="C7" s="6" t="e">
        <f>VLOOKUP('Partner Info and ToC'!$D$4,transmission_partners!A:B,2,FALSE)</f>
        <v>#N/A</v>
      </c>
      <c r="D7" s="6">
        <f>'Compressor Engines'!A10</f>
        <v>0</v>
      </c>
      <c r="E7" t="str">
        <f>'Compressor Engines'!D10</f>
        <v/>
      </c>
      <c r="G7" s="6">
        <f>VLOOKUP("Use of turbines at compressor stations",transmission_activities!A:C,3,FALSE)</f>
        <v>42</v>
      </c>
      <c r="H7" s="8" t="str">
        <f>_xlfn.SWITCH('Compressor Engines'!F10,"Default",'Compressor Engines'!J10,"Standard",'Compressor Engines'!Q10,"Other",'Compressor Engines'!R10,"--")</f>
        <v>--</v>
      </c>
      <c r="I7">
        <f>'Compressor Engines'!F10</f>
        <v>0</v>
      </c>
      <c r="J7" t="str">
        <f>IF(ISBLANK('Compressor Engines'!T10),"",'Compressor Engines'!T10)</f>
        <v/>
      </c>
      <c r="K7" t="str">
        <f>_xlfn.SWITCH('Compressor Engines'!F10,"Default","[Number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Engines'!S10,"--")</f>
        <v>--</v>
      </c>
      <c r="L7" s="7" t="str">
        <f>_xlfn.SWITCH('Compressor Engines'!F10,"Default",'Compressor Engines'!G10&amp;","&amp;'Compressor Engines'!H10&amp;","&amp;'Compressor Engines'!I10&amp;","&amp;Average_hourly_reduction_potential,"Standard",'Compressor Engines'!K10&amp;","&amp;'Compressor Engines'!L10&amp;","&amp;'Compressor Engines'!M10&amp;","&amp;'Compressor Engines'!N10&amp;","&amp;'Compressor Engines'!O10&amp;","&amp;'Compressor Engines'!P10&amp;","&amp;Efficiency,"Other",'Compressor Engines'!R10,"--")</f>
        <v>--</v>
      </c>
      <c r="M7" s="7" t="str">
        <f>'Partner Info and ToC'!$A$3</f>
        <v>RS2021TRANSv1</v>
      </c>
    </row>
    <row r="8" spans="1:13" x14ac:dyDescent="0.25">
      <c r="A8" s="6" t="str">
        <f>'Partner Info and ToC'!$D$1</f>
        <v>Transmission</v>
      </c>
      <c r="B8" s="6">
        <f>'Partner Info and ToC'!$B$5</f>
        <v>2020</v>
      </c>
      <c r="C8" s="6" t="e">
        <f>VLOOKUP('Partner Info and ToC'!$D$4,transmission_partners!A:B,2,FALSE)</f>
        <v>#N/A</v>
      </c>
      <c r="D8" s="6">
        <f>'Compressor Engines'!A11</f>
        <v>0</v>
      </c>
      <c r="E8" t="str">
        <f>'Compressor Engines'!D11</f>
        <v/>
      </c>
      <c r="G8" s="6">
        <f>VLOOKUP("Use of turbines at compressor stations",transmission_activities!A:C,3,FALSE)</f>
        <v>42</v>
      </c>
      <c r="H8" s="8" t="str">
        <f>_xlfn.SWITCH('Compressor Engines'!F11,"Default",'Compressor Engines'!J11,"Standard",'Compressor Engines'!Q11,"Other",'Compressor Engines'!R11,"--")</f>
        <v>--</v>
      </c>
      <c r="I8">
        <f>'Compressor Engines'!F11</f>
        <v>0</v>
      </c>
      <c r="J8" t="str">
        <f>IF(ISBLANK('Compressor Engines'!T11),"",'Compressor Engines'!T11)</f>
        <v/>
      </c>
      <c r="K8" t="str">
        <f>_xlfn.SWITCH('Compressor Engines'!F11,"Default","[Number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Engines'!S11,"--")</f>
        <v>--</v>
      </c>
      <c r="L8" s="7" t="str">
        <f>_xlfn.SWITCH('Compressor Engines'!F11,"Default",'Compressor Engines'!G11&amp;","&amp;'Compressor Engines'!H11&amp;","&amp;'Compressor Engines'!I11&amp;","&amp;Average_hourly_reduction_potential,"Standard",'Compressor Engines'!K11&amp;","&amp;'Compressor Engines'!L11&amp;","&amp;'Compressor Engines'!M11&amp;","&amp;'Compressor Engines'!N11&amp;","&amp;'Compressor Engines'!O11&amp;","&amp;'Compressor Engines'!P11&amp;","&amp;Efficiency,"Other",'Compressor Engines'!R11,"--")</f>
        <v>--</v>
      </c>
      <c r="M8" s="7" t="str">
        <f>'Partner Info and ToC'!$A$3</f>
        <v>RS2021TRANSv1</v>
      </c>
    </row>
    <row r="9" spans="1:13" x14ac:dyDescent="0.25">
      <c r="A9" s="6" t="str">
        <f>'Partner Info and ToC'!$D$1</f>
        <v>Transmission</v>
      </c>
      <c r="B9" s="6">
        <f>'Partner Info and ToC'!$B$5</f>
        <v>2020</v>
      </c>
      <c r="C9" s="6" t="e">
        <f>VLOOKUP('Partner Info and ToC'!$D$4,transmission_partners!A:B,2,FALSE)</f>
        <v>#N/A</v>
      </c>
      <c r="D9" s="6">
        <f>'Compressor Engines'!A12</f>
        <v>0</v>
      </c>
      <c r="E9" t="str">
        <f>'Compressor Engines'!D12</f>
        <v/>
      </c>
      <c r="G9" s="6">
        <f>VLOOKUP("Use of turbines at compressor stations",transmission_activities!A:C,3,FALSE)</f>
        <v>42</v>
      </c>
      <c r="H9" s="8" t="str">
        <f>_xlfn.SWITCH('Compressor Engines'!F12,"Default",'Compressor Engines'!J12,"Standard",'Compressor Engines'!Q12,"Other",'Compressor Engines'!R12,"--")</f>
        <v>--</v>
      </c>
      <c r="I9">
        <f>'Compressor Engines'!F12</f>
        <v>0</v>
      </c>
      <c r="J9" t="str">
        <f>IF(ISBLANK('Compressor Engines'!T12),"",'Compressor Engines'!T12)</f>
        <v/>
      </c>
      <c r="K9" t="str">
        <f>_xlfn.SWITCH('Compressor Engines'!F12,"Default","[Number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Engines'!S12,"--")</f>
        <v>--</v>
      </c>
      <c r="L9" s="7" t="str">
        <f>_xlfn.SWITCH('Compressor Engines'!F12,"Default",'Compressor Engines'!G12&amp;","&amp;'Compressor Engines'!H12&amp;","&amp;'Compressor Engines'!I12&amp;","&amp;Average_hourly_reduction_potential,"Standard",'Compressor Engines'!K12&amp;","&amp;'Compressor Engines'!L12&amp;","&amp;'Compressor Engines'!M12&amp;","&amp;'Compressor Engines'!N12&amp;","&amp;'Compressor Engines'!O12&amp;","&amp;'Compressor Engines'!P12&amp;","&amp;Efficiency,"Other",'Compressor Engines'!R12,"--")</f>
        <v>--</v>
      </c>
      <c r="M9" s="7" t="str">
        <f>'Partner Info and ToC'!$A$3</f>
        <v>RS2021TRANSv1</v>
      </c>
    </row>
    <row r="10" spans="1:13" x14ac:dyDescent="0.25">
      <c r="A10" s="6" t="str">
        <f>'Partner Info and ToC'!$D$1</f>
        <v>Transmission</v>
      </c>
      <c r="B10" s="6">
        <f>'Partner Info and ToC'!$B$5</f>
        <v>2020</v>
      </c>
      <c r="C10" s="6" t="e">
        <f>VLOOKUP('Partner Info and ToC'!$D$4,transmission_partners!A:B,2,FALSE)</f>
        <v>#N/A</v>
      </c>
      <c r="D10" s="6">
        <f>'Compressor Engines'!A13</f>
        <v>0</v>
      </c>
      <c r="E10" t="str">
        <f>'Compressor Engines'!D13</f>
        <v/>
      </c>
      <c r="G10" s="6">
        <f>VLOOKUP("Use of turbines at compressor stations",transmission_activities!A:C,3,FALSE)</f>
        <v>42</v>
      </c>
      <c r="H10" s="8" t="str">
        <f>_xlfn.SWITCH('Compressor Engines'!F13,"Default",'Compressor Engines'!J13,"Standard",'Compressor Engines'!Q13,"Other",'Compressor Engines'!R13,"--")</f>
        <v>--</v>
      </c>
      <c r="I10">
        <f>'Compressor Engines'!F13</f>
        <v>0</v>
      </c>
      <c r="J10" t="str">
        <f>IF(ISBLANK('Compressor Engines'!T13),"",'Compressor Engines'!T13)</f>
        <v/>
      </c>
      <c r="K10" t="str">
        <f>_xlfn.SWITCH('Compressor Engines'!F13,"Default","[Number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Engines'!S13,"--")</f>
        <v>--</v>
      </c>
      <c r="L10" s="7" t="str">
        <f>_xlfn.SWITCH('Compressor Engines'!F13,"Default",'Compressor Engines'!G13&amp;","&amp;'Compressor Engines'!H13&amp;","&amp;'Compressor Engines'!I13&amp;","&amp;Average_hourly_reduction_potential,"Standard",'Compressor Engines'!K13&amp;","&amp;'Compressor Engines'!L13&amp;","&amp;'Compressor Engines'!M13&amp;","&amp;'Compressor Engines'!N13&amp;","&amp;'Compressor Engines'!O13&amp;","&amp;'Compressor Engines'!P13&amp;","&amp;Efficiency,"Other",'Compressor Engines'!R13,"--")</f>
        <v>--</v>
      </c>
      <c r="M10" s="7" t="str">
        <f>'Partner Info and ToC'!$A$3</f>
        <v>RS2021TRANSv1</v>
      </c>
    </row>
    <row r="11" spans="1:13" x14ac:dyDescent="0.25">
      <c r="A11" s="6" t="str">
        <f>'Partner Info and ToC'!$D$1</f>
        <v>Transmission</v>
      </c>
      <c r="B11" s="6">
        <f>'Partner Info and ToC'!$B$5</f>
        <v>2020</v>
      </c>
      <c r="C11" s="6" t="e">
        <f>VLOOKUP('Partner Info and ToC'!$D$4,transmission_partners!A:B,2,FALSE)</f>
        <v>#N/A</v>
      </c>
      <c r="D11" s="6">
        <f>'Compressor Engines'!A14</f>
        <v>0</v>
      </c>
      <c r="E11" t="str">
        <f>'Compressor Engines'!D14</f>
        <v/>
      </c>
      <c r="G11" s="6">
        <f>VLOOKUP("Use of turbines at compressor stations",transmission_activities!A:C,3,FALSE)</f>
        <v>42</v>
      </c>
      <c r="H11" s="8" t="str">
        <f>_xlfn.SWITCH('Compressor Engines'!F14,"Default",'Compressor Engines'!J14,"Standard",'Compressor Engines'!Q14,"Other",'Compressor Engines'!R14,"--")</f>
        <v>--</v>
      </c>
      <c r="I11">
        <f>'Compressor Engines'!F14</f>
        <v>0</v>
      </c>
      <c r="J11" t="str">
        <f>IF(ISBLANK('Compressor Engines'!T14),"",'Compressor Engines'!T14)</f>
        <v/>
      </c>
      <c r="K11" t="str">
        <f>_xlfn.SWITCH('Compressor Engines'!F14,"Default","[Number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Engines'!S14,"--")</f>
        <v>--</v>
      </c>
      <c r="L11" s="7" t="str">
        <f>_xlfn.SWITCH('Compressor Engines'!F14,"Default",'Compressor Engines'!G14&amp;","&amp;'Compressor Engines'!H14&amp;","&amp;'Compressor Engines'!I14&amp;","&amp;Average_hourly_reduction_potential,"Standard",'Compressor Engines'!K14&amp;","&amp;'Compressor Engines'!L14&amp;","&amp;'Compressor Engines'!M14&amp;","&amp;'Compressor Engines'!N14&amp;","&amp;'Compressor Engines'!O14&amp;","&amp;'Compressor Engines'!P14&amp;","&amp;Efficiency,"Other",'Compressor Engines'!R14,"--")</f>
        <v>--</v>
      </c>
      <c r="M11" s="7" t="str">
        <f>'Partner Info and ToC'!$A$3</f>
        <v>RS2021TRANSv1</v>
      </c>
    </row>
    <row r="12" spans="1:13" x14ac:dyDescent="0.25">
      <c r="A12" s="6" t="str">
        <f>'Partner Info and ToC'!$D$1</f>
        <v>Transmission</v>
      </c>
      <c r="B12" s="6">
        <f>'Partner Info and ToC'!$B$5</f>
        <v>2020</v>
      </c>
      <c r="C12" s="6" t="e">
        <f>VLOOKUP('Partner Info and ToC'!$D$4,transmission_partners!A:B,2,FALSE)</f>
        <v>#N/A</v>
      </c>
      <c r="D12" s="6">
        <f>'Compressor Engines'!A15</f>
        <v>0</v>
      </c>
      <c r="E12" t="str">
        <f>'Compressor Engines'!D15</f>
        <v/>
      </c>
      <c r="G12" s="6">
        <f>VLOOKUP("Use of turbines at compressor stations",transmission_activities!A:C,3,FALSE)</f>
        <v>42</v>
      </c>
      <c r="H12" s="8" t="str">
        <f>_xlfn.SWITCH('Compressor Engines'!F15,"Default",'Compressor Engines'!J15,"Standard",'Compressor Engines'!Q15,"Other",'Compressor Engines'!R15,"--")</f>
        <v>--</v>
      </c>
      <c r="I12">
        <f>'Compressor Engines'!F15</f>
        <v>0</v>
      </c>
      <c r="J12" t="str">
        <f>IF(ISBLANK('Compressor Engines'!T15),"",'Compressor Engines'!T15)</f>
        <v/>
      </c>
      <c r="K12" t="str">
        <f>_xlfn.SWITCH('Compressor Engines'!F15,"Default","[Number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Engines'!S15,"--")</f>
        <v>--</v>
      </c>
      <c r="L12" s="7" t="str">
        <f>_xlfn.SWITCH('Compressor Engines'!F15,"Default",'Compressor Engines'!G15&amp;","&amp;'Compressor Engines'!H15&amp;","&amp;'Compressor Engines'!I15&amp;","&amp;Average_hourly_reduction_potential,"Standard",'Compressor Engines'!K15&amp;","&amp;'Compressor Engines'!L15&amp;","&amp;'Compressor Engines'!M15&amp;","&amp;'Compressor Engines'!N15&amp;","&amp;'Compressor Engines'!O15&amp;","&amp;'Compressor Engines'!P15&amp;","&amp;Efficiency,"Other",'Compressor Engines'!R15,"--")</f>
        <v>--</v>
      </c>
      <c r="M12" s="7" t="str">
        <f>'Partner Info and ToC'!$A$3</f>
        <v>RS2021TRANSv1</v>
      </c>
    </row>
    <row r="13" spans="1:13" x14ac:dyDescent="0.25">
      <c r="A13" s="6" t="str">
        <f>'Partner Info and ToC'!$D$1</f>
        <v>Transmission</v>
      </c>
      <c r="B13" s="6">
        <f>'Partner Info and ToC'!$B$5</f>
        <v>2020</v>
      </c>
      <c r="C13" s="6" t="e">
        <f>VLOOKUP('Partner Info and ToC'!$D$4,transmission_partners!A:B,2,FALSE)</f>
        <v>#N/A</v>
      </c>
      <c r="D13" s="6">
        <f>'Compressor Engines'!A16</f>
        <v>0</v>
      </c>
      <c r="E13" t="str">
        <f>'Compressor Engines'!D16</f>
        <v/>
      </c>
      <c r="G13" s="6">
        <f>VLOOKUP("Use of turbines at compressor stations",transmission_activities!A:C,3,FALSE)</f>
        <v>42</v>
      </c>
      <c r="H13" s="8" t="str">
        <f>_xlfn.SWITCH('Compressor Engines'!F16,"Default",'Compressor Engines'!J16,"Standard",'Compressor Engines'!Q16,"Other",'Compressor Engines'!R16,"--")</f>
        <v>--</v>
      </c>
      <c r="I13">
        <f>'Compressor Engines'!F16</f>
        <v>0</v>
      </c>
      <c r="J13" t="str">
        <f>IF(ISBLANK('Compressor Engines'!T16),"",'Compressor Engines'!T16)</f>
        <v/>
      </c>
      <c r="K13" t="str">
        <f>_xlfn.SWITCH('Compressor Engines'!F16,"Default","[Number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Engines'!S16,"--")</f>
        <v>--</v>
      </c>
      <c r="L13" s="7" t="str">
        <f>_xlfn.SWITCH('Compressor Engines'!F16,"Default",'Compressor Engines'!G16&amp;","&amp;'Compressor Engines'!H16&amp;","&amp;'Compressor Engines'!I16&amp;","&amp;Average_hourly_reduction_potential,"Standard",'Compressor Engines'!K16&amp;","&amp;'Compressor Engines'!L16&amp;","&amp;'Compressor Engines'!M16&amp;","&amp;'Compressor Engines'!N16&amp;","&amp;'Compressor Engines'!O16&amp;","&amp;'Compressor Engines'!P16&amp;","&amp;Efficiency,"Other",'Compressor Engines'!R16,"--")</f>
        <v>--</v>
      </c>
      <c r="M13" s="7" t="str">
        <f>'Partner Info and ToC'!$A$3</f>
        <v>RS2021TRANSv1</v>
      </c>
    </row>
    <row r="14" spans="1:13" x14ac:dyDescent="0.25">
      <c r="A14" s="6" t="str">
        <f>'Partner Info and ToC'!$D$1</f>
        <v>Transmission</v>
      </c>
      <c r="B14" s="6">
        <f>'Partner Info and ToC'!$B$5</f>
        <v>2020</v>
      </c>
      <c r="C14" s="6" t="e">
        <f>VLOOKUP('Partner Info and ToC'!$D$4,transmission_partners!A:B,2,FALSE)</f>
        <v>#N/A</v>
      </c>
      <c r="D14" s="6">
        <f>'Compressor Engines'!A17</f>
        <v>0</v>
      </c>
      <c r="E14" t="str">
        <f>'Compressor Engines'!D17</f>
        <v/>
      </c>
      <c r="G14" s="6">
        <f>VLOOKUP("Use of turbines at compressor stations",transmission_activities!A:C,3,FALSE)</f>
        <v>42</v>
      </c>
      <c r="H14" s="8" t="str">
        <f>_xlfn.SWITCH('Compressor Engines'!F17,"Default",'Compressor Engines'!J17,"Standard",'Compressor Engines'!Q17,"Other",'Compressor Engines'!R17,"--")</f>
        <v>--</v>
      </c>
      <c r="I14">
        <f>'Compressor Engines'!F17</f>
        <v>0</v>
      </c>
      <c r="J14" t="str">
        <f>IF(ISBLANK('Compressor Engines'!T17),"",'Compressor Engines'!T17)</f>
        <v/>
      </c>
      <c r="K14" t="str">
        <f>_xlfn.SWITCH('Compressor Engines'!F17,"Default","[Number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Engines'!S17,"--")</f>
        <v>--</v>
      </c>
      <c r="L14" s="7" t="str">
        <f>_xlfn.SWITCH('Compressor Engines'!F17,"Default",'Compressor Engines'!G17&amp;","&amp;'Compressor Engines'!H17&amp;","&amp;'Compressor Engines'!I17&amp;","&amp;Average_hourly_reduction_potential,"Standard",'Compressor Engines'!K17&amp;","&amp;'Compressor Engines'!L17&amp;","&amp;'Compressor Engines'!M17&amp;","&amp;'Compressor Engines'!N17&amp;","&amp;'Compressor Engines'!O17&amp;","&amp;'Compressor Engines'!P17&amp;","&amp;Efficiency,"Other",'Compressor Engines'!R17,"--")</f>
        <v>--</v>
      </c>
      <c r="M14" s="7" t="str">
        <f>'Partner Info and ToC'!$A$3</f>
        <v>RS2021TRANSv1</v>
      </c>
    </row>
    <row r="15" spans="1:13" x14ac:dyDescent="0.25">
      <c r="A15" s="6" t="str">
        <f>'Partner Info and ToC'!$D$1</f>
        <v>Transmission</v>
      </c>
      <c r="B15" s="6">
        <f>'Partner Info and ToC'!$B$5</f>
        <v>2020</v>
      </c>
      <c r="C15" s="6" t="e">
        <f>VLOOKUP('Partner Info and ToC'!$D$4,transmission_partners!A:B,2,FALSE)</f>
        <v>#N/A</v>
      </c>
      <c r="D15" s="6">
        <f>'Compressor Engines'!A18</f>
        <v>0</v>
      </c>
      <c r="E15" t="str">
        <f>'Compressor Engines'!D18</f>
        <v/>
      </c>
      <c r="G15" s="6">
        <f>VLOOKUP("Use of turbines at compressor stations",transmission_activities!A:C,3,FALSE)</f>
        <v>42</v>
      </c>
      <c r="H15" s="8" t="str">
        <f>_xlfn.SWITCH('Compressor Engines'!F18,"Default",'Compressor Engines'!J18,"Standard",'Compressor Engines'!Q18,"Other",'Compressor Engines'!R18,"--")</f>
        <v>--</v>
      </c>
      <c r="I15">
        <f>'Compressor Engines'!F18</f>
        <v>0</v>
      </c>
      <c r="J15" t="str">
        <f>IF(ISBLANK('Compressor Engines'!T18),"",'Compressor Engines'!T18)</f>
        <v/>
      </c>
      <c r="K15" t="str">
        <f>_xlfn.SWITCH('Compressor Engines'!F18,"Default","[Number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Engines'!S18,"--")</f>
        <v>--</v>
      </c>
      <c r="L15" s="7" t="str">
        <f>_xlfn.SWITCH('Compressor Engines'!F18,"Default",'Compressor Engines'!G18&amp;","&amp;'Compressor Engines'!H18&amp;","&amp;'Compressor Engines'!I18&amp;","&amp;Average_hourly_reduction_potential,"Standard",'Compressor Engines'!K18&amp;","&amp;'Compressor Engines'!L18&amp;","&amp;'Compressor Engines'!M18&amp;","&amp;'Compressor Engines'!N18&amp;","&amp;'Compressor Engines'!O18&amp;","&amp;'Compressor Engines'!P18&amp;","&amp;Efficiency,"Other",'Compressor Engines'!R18,"--")</f>
        <v>--</v>
      </c>
      <c r="M15" s="7" t="str">
        <f>'Partner Info and ToC'!$A$3</f>
        <v>RS2021TRANSv1</v>
      </c>
    </row>
    <row r="16" spans="1:13" x14ac:dyDescent="0.25">
      <c r="A16" s="6" t="str">
        <f>'Partner Info and ToC'!$D$1</f>
        <v>Transmission</v>
      </c>
      <c r="B16" s="6">
        <f>'Partner Info and ToC'!$B$5</f>
        <v>2020</v>
      </c>
      <c r="C16" s="6" t="e">
        <f>VLOOKUP('Partner Info and ToC'!$D$4,transmission_partners!A:B,2,FALSE)</f>
        <v>#N/A</v>
      </c>
      <c r="D16" s="6">
        <f>'Compressor Engines'!A19</f>
        <v>0</v>
      </c>
      <c r="E16" t="str">
        <f>'Compressor Engines'!D19</f>
        <v/>
      </c>
      <c r="G16" s="6">
        <f>VLOOKUP("Use of turbines at compressor stations",transmission_activities!A:C,3,FALSE)</f>
        <v>42</v>
      </c>
      <c r="H16" s="8" t="str">
        <f>_xlfn.SWITCH('Compressor Engines'!F19,"Default",'Compressor Engines'!J19,"Standard",'Compressor Engines'!Q19,"Other",'Compressor Engines'!R19,"--")</f>
        <v>--</v>
      </c>
      <c r="I16">
        <f>'Compressor Engines'!F19</f>
        <v>0</v>
      </c>
      <c r="J16" t="str">
        <f>IF(ISBLANK('Compressor Engines'!T19),"",'Compressor Engines'!T19)</f>
        <v/>
      </c>
      <c r="K16" t="str">
        <f>_xlfn.SWITCH('Compressor Engines'!F19,"Default","[Number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Engines'!S19,"--")</f>
        <v>--</v>
      </c>
      <c r="L16" s="7" t="str">
        <f>_xlfn.SWITCH('Compressor Engines'!F19,"Default",'Compressor Engines'!G19&amp;","&amp;'Compressor Engines'!H19&amp;","&amp;'Compressor Engines'!I19&amp;","&amp;Average_hourly_reduction_potential,"Standard",'Compressor Engines'!K19&amp;","&amp;'Compressor Engines'!L19&amp;","&amp;'Compressor Engines'!M19&amp;","&amp;'Compressor Engines'!N19&amp;","&amp;'Compressor Engines'!O19&amp;","&amp;'Compressor Engines'!P19&amp;","&amp;Efficiency,"Other",'Compressor Engines'!R19,"--")</f>
        <v>--</v>
      </c>
      <c r="M16" s="7" t="str">
        <f>'Partner Info and ToC'!$A$3</f>
        <v>RS2021TRANSv1</v>
      </c>
    </row>
    <row r="17" spans="1:13" x14ac:dyDescent="0.25">
      <c r="A17" s="6" t="str">
        <f>'Partner Info and ToC'!$D$1</f>
        <v>Transmission</v>
      </c>
      <c r="B17" s="6">
        <f>'Partner Info and ToC'!$B$5</f>
        <v>2020</v>
      </c>
      <c r="C17" s="6" t="e">
        <f>VLOOKUP('Partner Info and ToC'!$D$4,transmission_partners!A:B,2,FALSE)</f>
        <v>#N/A</v>
      </c>
      <c r="D17" s="6">
        <f>'Compressor Engines'!A20</f>
        <v>0</v>
      </c>
      <c r="E17" t="str">
        <f>'Compressor Engines'!D20</f>
        <v/>
      </c>
      <c r="G17" s="6">
        <f>VLOOKUP("Use of turbines at compressor stations",transmission_activities!A:C,3,FALSE)</f>
        <v>42</v>
      </c>
      <c r="H17" s="8" t="str">
        <f>_xlfn.SWITCH('Compressor Engines'!F20,"Default",'Compressor Engines'!J20,"Standard",'Compressor Engines'!Q20,"Other",'Compressor Engines'!R20,"--")</f>
        <v>--</v>
      </c>
      <c r="I17">
        <f>'Compressor Engines'!F20</f>
        <v>0</v>
      </c>
      <c r="J17" t="str">
        <f>IF(ISBLANK('Compressor Engines'!T20),"",'Compressor Engines'!T20)</f>
        <v/>
      </c>
      <c r="K17" t="str">
        <f>_xlfn.SWITCH('Compressor Engines'!F20,"Default","[Number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Engines'!S20,"--")</f>
        <v>--</v>
      </c>
      <c r="L17" s="7" t="str">
        <f>_xlfn.SWITCH('Compressor Engines'!F20,"Default",'Compressor Engines'!G20&amp;","&amp;'Compressor Engines'!H20&amp;","&amp;'Compressor Engines'!I20&amp;","&amp;Average_hourly_reduction_potential,"Standard",'Compressor Engines'!K20&amp;","&amp;'Compressor Engines'!L20&amp;","&amp;'Compressor Engines'!M20&amp;","&amp;'Compressor Engines'!N20&amp;","&amp;'Compressor Engines'!O20&amp;","&amp;'Compressor Engines'!P20&amp;","&amp;Efficiency,"Other",'Compressor Engines'!R20,"--")</f>
        <v>--</v>
      </c>
      <c r="M17" s="7" t="str">
        <f>'Partner Info and ToC'!$A$3</f>
        <v>RS2021TRANSv1</v>
      </c>
    </row>
    <row r="18" spans="1:13" x14ac:dyDescent="0.25">
      <c r="A18" s="6" t="str">
        <f>'Partner Info and ToC'!$D$1</f>
        <v>Transmission</v>
      </c>
      <c r="B18" s="6">
        <f>'Partner Info and ToC'!$B$5</f>
        <v>2020</v>
      </c>
      <c r="C18" s="6" t="e">
        <f>VLOOKUP('Partner Info and ToC'!$D$4,transmission_partners!A:B,2,FALSE)</f>
        <v>#N/A</v>
      </c>
      <c r="D18" s="6">
        <f>'Compressor Engines'!A21</f>
        <v>0</v>
      </c>
      <c r="E18" t="str">
        <f>'Compressor Engines'!D21</f>
        <v/>
      </c>
      <c r="G18" s="6">
        <f>VLOOKUP("Use of turbines at compressor stations",transmission_activities!A:C,3,FALSE)</f>
        <v>42</v>
      </c>
      <c r="H18" s="8" t="str">
        <f>_xlfn.SWITCH('Compressor Engines'!F21,"Default",'Compressor Engines'!J21,"Standard",'Compressor Engines'!Q21,"Other",'Compressor Engines'!R21,"--")</f>
        <v>--</v>
      </c>
      <c r="I18">
        <f>'Compressor Engines'!F21</f>
        <v>0</v>
      </c>
      <c r="J18" t="str">
        <f>IF(ISBLANK('Compressor Engines'!T21),"",'Compressor Engines'!T21)</f>
        <v/>
      </c>
      <c r="K18" t="str">
        <f>_xlfn.SWITCH('Compressor Engines'!F21,"Default","[Number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Engines'!S21,"--")</f>
        <v>--</v>
      </c>
      <c r="L18" s="7" t="str">
        <f>_xlfn.SWITCH('Compressor Engines'!F21,"Default",'Compressor Engines'!G21&amp;","&amp;'Compressor Engines'!H21&amp;","&amp;'Compressor Engines'!I21&amp;","&amp;Average_hourly_reduction_potential,"Standard",'Compressor Engines'!K21&amp;","&amp;'Compressor Engines'!L21&amp;","&amp;'Compressor Engines'!M21&amp;","&amp;'Compressor Engines'!N21&amp;","&amp;'Compressor Engines'!O21&amp;","&amp;'Compressor Engines'!P21&amp;","&amp;Efficiency,"Other",'Compressor Engines'!R21,"--")</f>
        <v>--</v>
      </c>
      <c r="M18" s="7" t="str">
        <f>'Partner Info and ToC'!$A$3</f>
        <v>RS2021TRANSv1</v>
      </c>
    </row>
    <row r="19" spans="1:13" x14ac:dyDescent="0.25">
      <c r="A19" s="6" t="str">
        <f>'Partner Info and ToC'!$D$1</f>
        <v>Transmission</v>
      </c>
      <c r="B19" s="6">
        <f>'Partner Info and ToC'!$B$5</f>
        <v>2020</v>
      </c>
      <c r="C19" s="6" t="e">
        <f>VLOOKUP('Partner Info and ToC'!$D$4,transmission_partners!A:B,2,FALSE)</f>
        <v>#N/A</v>
      </c>
      <c r="D19" s="6">
        <f>'Compressor Engines'!A22</f>
        <v>0</v>
      </c>
      <c r="E19" t="str">
        <f>'Compressor Engines'!D22</f>
        <v/>
      </c>
      <c r="G19" s="6">
        <f>VLOOKUP("Use of turbines at compressor stations",transmission_activities!A:C,3,FALSE)</f>
        <v>42</v>
      </c>
      <c r="H19" s="8" t="str">
        <f>_xlfn.SWITCH('Compressor Engines'!F22,"Default",'Compressor Engines'!J22,"Standard",'Compressor Engines'!Q22,"Other",'Compressor Engines'!R22,"--")</f>
        <v>--</v>
      </c>
      <c r="I19">
        <f>'Compressor Engines'!F22</f>
        <v>0</v>
      </c>
      <c r="J19" t="str">
        <f>IF(ISBLANK('Compressor Engines'!T22),"",'Compressor Engines'!T22)</f>
        <v/>
      </c>
      <c r="K19" t="str">
        <f>_xlfn.SWITCH('Compressor Engines'!F22,"Default","[Number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Engines'!S22,"--")</f>
        <v>--</v>
      </c>
      <c r="L19" s="7" t="str">
        <f>_xlfn.SWITCH('Compressor Engines'!F22,"Default",'Compressor Engines'!G22&amp;","&amp;'Compressor Engines'!H22&amp;","&amp;'Compressor Engines'!I22&amp;","&amp;Average_hourly_reduction_potential,"Standard",'Compressor Engines'!K22&amp;","&amp;'Compressor Engines'!L22&amp;","&amp;'Compressor Engines'!M22&amp;","&amp;'Compressor Engines'!N22&amp;","&amp;'Compressor Engines'!O22&amp;","&amp;'Compressor Engines'!P22&amp;","&amp;Efficiency,"Other",'Compressor Engines'!R22,"--")</f>
        <v>--</v>
      </c>
      <c r="M19" s="7" t="str">
        <f>'Partner Info and ToC'!$A$3</f>
        <v>RS2021TRANSv1</v>
      </c>
    </row>
    <row r="20" spans="1:13" x14ac:dyDescent="0.25">
      <c r="A20" s="6" t="str">
        <f>'Partner Info and ToC'!$D$1</f>
        <v>Transmission</v>
      </c>
      <c r="B20" s="6">
        <f>'Partner Info and ToC'!$B$5</f>
        <v>2020</v>
      </c>
      <c r="C20" s="6" t="e">
        <f>VLOOKUP('Partner Info and ToC'!$D$4,transmission_partners!A:B,2,FALSE)</f>
        <v>#N/A</v>
      </c>
      <c r="D20" s="6">
        <f>'Compressor Engines'!A23</f>
        <v>0</v>
      </c>
      <c r="E20" t="str">
        <f>'Compressor Engines'!D23</f>
        <v/>
      </c>
      <c r="G20" s="6">
        <f>VLOOKUP("Use of turbines at compressor stations",transmission_activities!A:C,3,FALSE)</f>
        <v>42</v>
      </c>
      <c r="H20" s="8" t="str">
        <f>_xlfn.SWITCH('Compressor Engines'!F23,"Default",'Compressor Engines'!J23,"Standard",'Compressor Engines'!Q23,"Other",'Compressor Engines'!R23,"--")</f>
        <v>--</v>
      </c>
      <c r="I20">
        <f>'Compressor Engines'!F23</f>
        <v>0</v>
      </c>
      <c r="J20" t="str">
        <f>IF(ISBLANK('Compressor Engines'!T23),"",'Compressor Engines'!T23)</f>
        <v/>
      </c>
      <c r="K20" t="str">
        <f>_xlfn.SWITCH('Compressor Engines'!F23,"Default","[Number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Engines'!S23,"--")</f>
        <v>--</v>
      </c>
      <c r="L20" s="7" t="str">
        <f>_xlfn.SWITCH('Compressor Engines'!F23,"Default",'Compressor Engines'!G23&amp;","&amp;'Compressor Engines'!H23&amp;","&amp;'Compressor Engines'!I23&amp;","&amp;Average_hourly_reduction_potential,"Standard",'Compressor Engines'!K23&amp;","&amp;'Compressor Engines'!L23&amp;","&amp;'Compressor Engines'!M23&amp;","&amp;'Compressor Engines'!N23&amp;","&amp;'Compressor Engines'!O23&amp;","&amp;'Compressor Engines'!P23&amp;","&amp;Efficiency,"Other",'Compressor Engines'!R23,"--")</f>
        <v>--</v>
      </c>
      <c r="M20" s="7" t="str">
        <f>'Partner Info and ToC'!$A$3</f>
        <v>RS2021TRANSv1</v>
      </c>
    </row>
    <row r="21" spans="1:13" x14ac:dyDescent="0.25">
      <c r="A21" s="6" t="str">
        <f>'Partner Info and ToC'!$D$1</f>
        <v>Transmission</v>
      </c>
      <c r="B21" s="6">
        <f>'Partner Info and ToC'!$B$5</f>
        <v>2020</v>
      </c>
      <c r="C21" s="6" t="e">
        <f>VLOOKUP('Partner Info and ToC'!$D$4,transmission_partners!A:B,2,FALSE)</f>
        <v>#N/A</v>
      </c>
      <c r="D21" s="6">
        <f>'Compressor Engines'!A24</f>
        <v>0</v>
      </c>
      <c r="E21" t="str">
        <f>'Compressor Engines'!D24</f>
        <v/>
      </c>
      <c r="G21" s="6">
        <f>VLOOKUP("Use of turbines at compressor stations",transmission_activities!A:C,3,FALSE)</f>
        <v>42</v>
      </c>
      <c r="H21" s="8" t="str">
        <f>_xlfn.SWITCH('Compressor Engines'!F24,"Default",'Compressor Engines'!J24,"Standard",'Compressor Engines'!Q24,"Other",'Compressor Engines'!R24,"--")</f>
        <v>--</v>
      </c>
      <c r="I21">
        <f>'Compressor Engines'!F24</f>
        <v>0</v>
      </c>
      <c r="J21" t="str">
        <f>IF(ISBLANK('Compressor Engines'!T24),"",'Compressor Engines'!T24)</f>
        <v/>
      </c>
      <c r="K21" t="str">
        <f>_xlfn.SWITCH('Compressor Engines'!F24,"Default","[Number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Engines'!S24,"--")</f>
        <v>--</v>
      </c>
      <c r="L21" s="7" t="str">
        <f>_xlfn.SWITCH('Compressor Engines'!F24,"Default",'Compressor Engines'!G24&amp;","&amp;'Compressor Engines'!H24&amp;","&amp;'Compressor Engines'!I24&amp;","&amp;Average_hourly_reduction_potential,"Standard",'Compressor Engines'!K24&amp;","&amp;'Compressor Engines'!L24&amp;","&amp;'Compressor Engines'!M24&amp;","&amp;'Compressor Engines'!N24&amp;","&amp;'Compressor Engines'!O24&amp;","&amp;'Compressor Engines'!P24&amp;","&amp;Efficiency,"Other",'Compressor Engines'!R24,"--")</f>
        <v>--</v>
      </c>
      <c r="M21" s="7" t="str">
        <f>'Partner Info and ToC'!$A$3</f>
        <v>RS2021TRANSv1</v>
      </c>
    </row>
    <row r="22" spans="1:13" x14ac:dyDescent="0.25">
      <c r="A22" s="6" t="str">
        <f>'Partner Info and ToC'!$D$1</f>
        <v>Transmission</v>
      </c>
      <c r="B22" s="6">
        <f>'Partner Info and ToC'!$B$5</f>
        <v>2020</v>
      </c>
      <c r="C22" s="6" t="e">
        <f>VLOOKUP('Partner Info and ToC'!$D$4,transmission_partners!A:B,2,FALSE)</f>
        <v>#N/A</v>
      </c>
      <c r="D22" s="6">
        <f>'Compressor Engines'!A25</f>
        <v>0</v>
      </c>
      <c r="E22" t="str">
        <f>'Compressor Engines'!D25</f>
        <v/>
      </c>
      <c r="G22" s="6">
        <f>VLOOKUP("Use of turbines at compressor stations",transmission_activities!A:C,3,FALSE)</f>
        <v>42</v>
      </c>
      <c r="H22" s="8" t="str">
        <f>_xlfn.SWITCH('Compressor Engines'!F25,"Default",'Compressor Engines'!J25,"Standard",'Compressor Engines'!Q25,"Other",'Compressor Engines'!R25,"--")</f>
        <v>--</v>
      </c>
      <c r="I22">
        <f>'Compressor Engines'!F25</f>
        <v>0</v>
      </c>
      <c r="J22" t="str">
        <f>IF(ISBLANK('Compressor Engines'!T25),"",'Compressor Engines'!T25)</f>
        <v/>
      </c>
      <c r="K22" t="str">
        <f>_xlfn.SWITCH('Compressor Engines'!F25,"Default","[Number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Engines'!S25,"--")</f>
        <v>--</v>
      </c>
      <c r="L22" s="7" t="str">
        <f>_xlfn.SWITCH('Compressor Engines'!F25,"Default",'Compressor Engines'!G25&amp;","&amp;'Compressor Engines'!H25&amp;","&amp;'Compressor Engines'!I25&amp;","&amp;Average_hourly_reduction_potential,"Standard",'Compressor Engines'!K25&amp;","&amp;'Compressor Engines'!L25&amp;","&amp;'Compressor Engines'!M25&amp;","&amp;'Compressor Engines'!N25&amp;","&amp;'Compressor Engines'!O25&amp;","&amp;'Compressor Engines'!P25&amp;","&amp;Efficiency,"Other",'Compressor Engines'!R25,"--")</f>
        <v>--</v>
      </c>
      <c r="M22" s="7" t="str">
        <f>'Partner Info and ToC'!$A$3</f>
        <v>RS2021TRANSv1</v>
      </c>
    </row>
    <row r="23" spans="1:13" x14ac:dyDescent="0.25">
      <c r="A23" s="6" t="str">
        <f>'Partner Info and ToC'!$D$1</f>
        <v>Transmission</v>
      </c>
      <c r="B23" s="6">
        <f>'Partner Info and ToC'!$B$5</f>
        <v>2020</v>
      </c>
      <c r="C23" s="6" t="e">
        <f>VLOOKUP('Partner Info and ToC'!$D$4,transmission_partners!A:B,2,FALSE)</f>
        <v>#N/A</v>
      </c>
      <c r="D23" s="6">
        <f>'Compressor Engines'!A26</f>
        <v>0</v>
      </c>
      <c r="E23" t="str">
        <f>'Compressor Engines'!D26</f>
        <v/>
      </c>
      <c r="G23" s="6">
        <f>VLOOKUP("Use of turbines at compressor stations",transmission_activities!A:C,3,FALSE)</f>
        <v>42</v>
      </c>
      <c r="H23" s="8" t="str">
        <f>_xlfn.SWITCH('Compressor Engines'!F26,"Default",'Compressor Engines'!J26,"Standard",'Compressor Engines'!Q26,"Other",'Compressor Engines'!R26,"--")</f>
        <v>--</v>
      </c>
      <c r="I23">
        <f>'Compressor Engines'!F26</f>
        <v>0</v>
      </c>
      <c r="J23" t="str">
        <f>IF(ISBLANK('Compressor Engines'!T26),"",'Compressor Engines'!T26)</f>
        <v/>
      </c>
      <c r="K23" t="str">
        <f>_xlfn.SWITCH('Compressor Engines'!F26,"Default","[Number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Engines'!S26,"--")</f>
        <v>--</v>
      </c>
      <c r="L23" s="7" t="str">
        <f>_xlfn.SWITCH('Compressor Engines'!F26,"Default",'Compressor Engines'!G26&amp;","&amp;'Compressor Engines'!H26&amp;","&amp;'Compressor Engines'!I26&amp;","&amp;Average_hourly_reduction_potential,"Standard",'Compressor Engines'!K26&amp;","&amp;'Compressor Engines'!L26&amp;","&amp;'Compressor Engines'!M26&amp;","&amp;'Compressor Engines'!N26&amp;","&amp;'Compressor Engines'!O26&amp;","&amp;'Compressor Engines'!P26&amp;","&amp;Efficiency,"Other",'Compressor Engines'!R26,"--")</f>
        <v>--</v>
      </c>
      <c r="M23" s="7" t="str">
        <f>'Partner Info and ToC'!$A$3</f>
        <v>RS2021TRANSv1</v>
      </c>
    </row>
    <row r="24" spans="1:13" x14ac:dyDescent="0.25">
      <c r="A24" s="6" t="str">
        <f>'Partner Info and ToC'!$D$1</f>
        <v>Transmission</v>
      </c>
      <c r="B24" s="6">
        <f>'Partner Info and ToC'!$B$5</f>
        <v>2020</v>
      </c>
      <c r="C24" s="6" t="e">
        <f>VLOOKUP('Partner Info and ToC'!$D$4,transmission_partners!A:B,2,FALSE)</f>
        <v>#N/A</v>
      </c>
      <c r="D24" s="6">
        <f>'Compressor Engines'!A27</f>
        <v>0</v>
      </c>
      <c r="E24" t="str">
        <f>'Compressor Engines'!D27</f>
        <v/>
      </c>
      <c r="G24" s="6">
        <f>VLOOKUP("Use of turbines at compressor stations",transmission_activities!A:C,3,FALSE)</f>
        <v>42</v>
      </c>
      <c r="H24" s="8" t="str">
        <f>_xlfn.SWITCH('Compressor Engines'!F27,"Default",'Compressor Engines'!J27,"Standard",'Compressor Engines'!Q27,"Other",'Compressor Engines'!R27,"--")</f>
        <v>--</v>
      </c>
      <c r="I24">
        <f>'Compressor Engines'!F27</f>
        <v>0</v>
      </c>
      <c r="J24" t="str">
        <f>IF(ISBLANK('Compressor Engines'!T27),"",'Compressor Engines'!T27)</f>
        <v/>
      </c>
      <c r="K24" t="str">
        <f>_xlfn.SWITCH('Compressor Engines'!F27,"Default","[Number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Engines'!S27,"--")</f>
        <v>--</v>
      </c>
      <c r="L24" s="7" t="str">
        <f>_xlfn.SWITCH('Compressor Engines'!F27,"Default",'Compressor Engines'!G27&amp;","&amp;'Compressor Engines'!H27&amp;","&amp;'Compressor Engines'!I27&amp;","&amp;Average_hourly_reduction_potential,"Standard",'Compressor Engines'!K27&amp;","&amp;'Compressor Engines'!L27&amp;","&amp;'Compressor Engines'!M27&amp;","&amp;'Compressor Engines'!N27&amp;","&amp;'Compressor Engines'!O27&amp;","&amp;'Compressor Engines'!P27&amp;","&amp;Efficiency,"Other",'Compressor Engines'!R27,"--")</f>
        <v>--</v>
      </c>
      <c r="M24" s="7" t="str">
        <f>'Partner Info and ToC'!$A$3</f>
        <v>RS2021TRANSv1</v>
      </c>
    </row>
    <row r="25" spans="1:13" x14ac:dyDescent="0.25">
      <c r="A25" s="6" t="str">
        <f>'Partner Info and ToC'!$D$1</f>
        <v>Transmission</v>
      </c>
      <c r="B25" s="6">
        <f>'Partner Info and ToC'!$B$5</f>
        <v>2020</v>
      </c>
      <c r="C25" s="6" t="e">
        <f>VLOOKUP('Partner Info and ToC'!$D$4,transmission_partners!A:B,2,FALSE)</f>
        <v>#N/A</v>
      </c>
      <c r="D25" s="6">
        <f>'Compressor Engines'!A28</f>
        <v>0</v>
      </c>
      <c r="E25" t="str">
        <f>'Compressor Engines'!D28</f>
        <v/>
      </c>
      <c r="G25" s="6">
        <f>VLOOKUP("Use of turbines at compressor stations",transmission_activities!A:C,3,FALSE)</f>
        <v>42</v>
      </c>
      <c r="H25" s="8" t="str">
        <f>_xlfn.SWITCH('Compressor Engines'!F28,"Default",'Compressor Engines'!J28,"Standard",'Compressor Engines'!Q28,"Other",'Compressor Engines'!R28,"--")</f>
        <v>--</v>
      </c>
      <c r="I25">
        <f>'Compressor Engines'!F28</f>
        <v>0</v>
      </c>
      <c r="J25" t="str">
        <f>IF(ISBLANK('Compressor Engines'!T28),"",'Compressor Engines'!T28)</f>
        <v/>
      </c>
      <c r="K25" t="str">
        <f>_xlfn.SWITCH('Compressor Engines'!F28,"Default","[Number of Turbines Installed] x [Horsepower of Turbine Engine] x [Total Hours Turbine Engines were Used] x [0.234 scf/hp/hr / 1000]","Standard","([Number of Reciprocated Engines Retired]x[Emissions Rate of Reciprocated Engine Retired]x[Fuel Consumption of Reciprocated Engine Retired])-([Number of Turbines Installed]x[Emissions Rate of Turbines Installed]x[Fuel Consumption of Turbines Installed]","Other",'Compressor Engines'!S28,"--")</f>
        <v>--</v>
      </c>
      <c r="L25" s="7" t="str">
        <f>_xlfn.SWITCH('Compressor Engines'!F28,"Default",'Compressor Engines'!G28&amp;","&amp;'Compressor Engines'!H28&amp;","&amp;'Compressor Engines'!I28&amp;","&amp;Average_hourly_reduction_potential,"Standard",'Compressor Engines'!K28&amp;","&amp;'Compressor Engines'!L28&amp;","&amp;'Compressor Engines'!M28&amp;","&amp;'Compressor Engines'!N28&amp;","&amp;'Compressor Engines'!O28&amp;","&amp;'Compressor Engines'!P28&amp;","&amp;Efficiency,"Other",'Compressor Engines'!R28,"--")</f>
        <v>--</v>
      </c>
      <c r="M25" s="7" t="str">
        <f>'Partner Info and ToC'!$A$3</f>
        <v>RS2021TRANSv1</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029FE-65F6-4334-819F-8FBD0B454D72}">
  <dimension ref="A1:M25"/>
  <sheetViews>
    <sheetView zoomScaleNormal="100" workbookViewId="0">
      <selection activeCell="K2" sqref="K2"/>
    </sheetView>
  </sheetViews>
  <sheetFormatPr defaultColWidth="9.125" defaultRowHeight="14.3" x14ac:dyDescent="0.25"/>
  <cols>
    <col min="1" max="1" width="12.625" bestFit="1" customWidth="1"/>
    <col min="2" max="2" width="12.625" style="6" customWidth="1"/>
    <col min="3" max="3" width="37.25" customWidth="1"/>
    <col min="4" max="4" width="21.125" style="6" customWidth="1"/>
    <col min="5" max="5" width="11.125" customWidth="1"/>
    <col min="6" max="6" width="13.125" customWidth="1"/>
    <col min="7" max="7" width="18.75" customWidth="1"/>
    <col min="8" max="8" width="22.75" customWidth="1"/>
    <col min="9" max="9" width="19.125" customWidth="1"/>
    <col min="10" max="10" width="41.75" customWidth="1"/>
    <col min="11" max="11" width="36.125" customWidth="1"/>
    <col min="12" max="12" width="28.625" style="7" customWidth="1"/>
    <col min="13" max="13" width="23.625" customWidth="1"/>
  </cols>
  <sheetData>
    <row r="1" spans="1:13" x14ac:dyDescent="0.25">
      <c r="A1" t="s">
        <v>172</v>
      </c>
      <c r="B1" s="6" t="s">
        <v>173</v>
      </c>
      <c r="C1" t="s">
        <v>174</v>
      </c>
      <c r="D1" s="6" t="s">
        <v>175</v>
      </c>
      <c r="E1" t="s">
        <v>176</v>
      </c>
      <c r="F1" t="s">
        <v>177</v>
      </c>
      <c r="G1" t="s">
        <v>178</v>
      </c>
      <c r="H1" t="s">
        <v>179</v>
      </c>
      <c r="I1" t="s">
        <v>180</v>
      </c>
      <c r="J1" t="s">
        <v>181</v>
      </c>
      <c r="K1" t="s">
        <v>182</v>
      </c>
      <c r="L1" s="7" t="s">
        <v>183</v>
      </c>
      <c r="M1" t="s">
        <v>184</v>
      </c>
    </row>
    <row r="2" spans="1:13" x14ac:dyDescent="0.25">
      <c r="A2" s="6" t="str">
        <f>'Partner Info and ToC'!$D$1</f>
        <v>Transmission</v>
      </c>
      <c r="B2" s="6">
        <f>'Partner Info and ToC'!$B$5</f>
        <v>2020</v>
      </c>
      <c r="C2" s="6" t="e">
        <f>VLOOKUP('Partner Info and ToC'!$D$4,transmission_partners!A:B,2,FALSE)</f>
        <v>#N/A</v>
      </c>
      <c r="D2" s="6">
        <f>'Equipment Leaks'!A5</f>
        <v>0</v>
      </c>
      <c r="E2">
        <f>'Equipment Leaks'!A5</f>
        <v>0</v>
      </c>
      <c r="G2" s="6">
        <f>VLOOKUP("DI&amp;M at compressor stations",transmission_activities!A:C,3,FALSE)</f>
        <v>20</v>
      </c>
      <c r="H2" s="8" t="str">
        <f>_xlfn.SWITCH('Equipment Leaks'!E5,"Default",'Equipment Leaks'!G5,"Other",'Equipment Leaks'!H5,"--")</f>
        <v>--</v>
      </c>
      <c r="I2">
        <f>'Equipment Leaks'!E5</f>
        <v>0</v>
      </c>
      <c r="J2" t="str">
        <f>IF(ISBLANK('Equipment Leaks'!J5),"",'Equipment Leaks'!J5)</f>
        <v/>
      </c>
      <c r="K2" t="str">
        <f>_xlfn.SWITCH('Equipment Leaks'!E5,"Default","[Total Number of Facilities at Which Leaks Repaired] x [1,700 Average Annual Leak Rate per Facility at 70% Efficiency]","Other",'Equipment Leaks'!I5,"--")</f>
        <v>--</v>
      </c>
      <c r="L2" s="7" t="str">
        <f>_xlfn.SWITCH('Equipment Leaks'!E5,"Default",'Equipment Leaks'!F5&amp;","&amp;Average_Annual_Leak_Rate_per_Facility&amp;","&amp;Efficiency,"Other",'Equipment Leaks'!H5,"--")</f>
        <v>--</v>
      </c>
      <c r="M2" s="7" t="str">
        <f>'Partner Info and ToC'!$A$3</f>
        <v>RS2021TRANSv1</v>
      </c>
    </row>
    <row r="3" spans="1:13" x14ac:dyDescent="0.25">
      <c r="A3" s="6" t="str">
        <f>'Partner Info and ToC'!$D$1</f>
        <v>Transmission</v>
      </c>
      <c r="B3" s="6">
        <f>'Partner Info and ToC'!$B$5</f>
        <v>2020</v>
      </c>
      <c r="C3" s="6" t="e">
        <f>VLOOKUP('Partner Info and ToC'!$D$4,transmission_partners!A:B,2,FALSE)</f>
        <v>#N/A</v>
      </c>
      <c r="D3" s="6">
        <f>'Equipment Leaks'!A6</f>
        <v>0</v>
      </c>
      <c r="E3">
        <f>'Equipment Leaks'!A6</f>
        <v>0</v>
      </c>
      <c r="G3" s="6">
        <f>VLOOKUP("DI&amp;M at compressor stations",transmission_activities!A:C,3,FALSE)</f>
        <v>20</v>
      </c>
      <c r="H3" s="9" t="str">
        <f>_xlfn.SWITCH('Equipment Leaks'!E6,"Default",'Equipment Leaks'!G6,"Other",'Equipment Leaks'!H6,"--")</f>
        <v>--</v>
      </c>
      <c r="I3">
        <f>'Equipment Leaks'!E6</f>
        <v>0</v>
      </c>
      <c r="J3" t="str">
        <f>IF(ISBLANK('Equipment Leaks'!J6),"",'Equipment Leaks'!J6)</f>
        <v/>
      </c>
      <c r="K3" t="str">
        <f>_xlfn.SWITCH('Equipment Leaks'!E6,"Default","[Total Number of Facilities at Which Leaks Repaired] x [1,700 Average Annual Leak Rate per Facility at 70% Efficiency]","Other",'Equipment Leaks'!I6,"--")</f>
        <v>--</v>
      </c>
      <c r="L3" s="7" t="str">
        <f>_xlfn.SWITCH('Equipment Leaks'!E6,"Default",'Equipment Leaks'!F6&amp;","&amp;Average_Annual_Leak_Rate_per_Facility&amp;","&amp;Efficiency,"Other",'Equipment Leaks'!H6,"--")</f>
        <v>--</v>
      </c>
      <c r="M3" s="7" t="str">
        <f>'Partner Info and ToC'!$A$3</f>
        <v>RS2021TRANSv1</v>
      </c>
    </row>
    <row r="4" spans="1:13" x14ac:dyDescent="0.25">
      <c r="A4" s="6" t="str">
        <f>'Partner Info and ToC'!$D$1</f>
        <v>Transmission</v>
      </c>
      <c r="B4" s="6">
        <f>'Partner Info and ToC'!$B$5</f>
        <v>2020</v>
      </c>
      <c r="C4" s="6" t="e">
        <f>VLOOKUP('Partner Info and ToC'!$D$4,transmission_partners!A:B,2,FALSE)</f>
        <v>#N/A</v>
      </c>
      <c r="D4" s="6">
        <f>'Equipment Leaks'!A7</f>
        <v>0</v>
      </c>
      <c r="E4">
        <f>'Equipment Leaks'!A7</f>
        <v>0</v>
      </c>
      <c r="G4" s="6">
        <f>VLOOKUP("DI&amp;M at compressor stations",transmission_activities!A:C,3,FALSE)</f>
        <v>20</v>
      </c>
      <c r="H4" s="9" t="str">
        <f>_xlfn.SWITCH('Equipment Leaks'!E7,"Default",'Equipment Leaks'!G7,"Other",'Equipment Leaks'!H7,"--")</f>
        <v>--</v>
      </c>
      <c r="I4">
        <f>'Equipment Leaks'!E7</f>
        <v>0</v>
      </c>
      <c r="J4" t="str">
        <f>IF(ISBLANK('Equipment Leaks'!J7),"",'Equipment Leaks'!J7)</f>
        <v/>
      </c>
      <c r="K4" t="str">
        <f>_xlfn.SWITCH('Equipment Leaks'!E7,"Default","[Total Number of Facilities at Which Leaks Repaired] x [1,700 Average Annual Leak Rate per Facility at 70% Efficiency]","Other",'Equipment Leaks'!I7,"--")</f>
        <v>--</v>
      </c>
      <c r="L4" s="7" t="str">
        <f>_xlfn.SWITCH('Equipment Leaks'!E7,"Default",'Equipment Leaks'!F7&amp;","&amp;Average_Annual_Leak_Rate_per_Facility&amp;","&amp;Efficiency,"Other",'Equipment Leaks'!H7,"--")</f>
        <v>--</v>
      </c>
      <c r="M4" s="7" t="str">
        <f>'Partner Info and ToC'!$A$3</f>
        <v>RS2021TRANSv1</v>
      </c>
    </row>
    <row r="5" spans="1:13" x14ac:dyDescent="0.25">
      <c r="A5" s="6" t="str">
        <f>'Partner Info and ToC'!$D$1</f>
        <v>Transmission</v>
      </c>
      <c r="B5" s="6">
        <f>'Partner Info and ToC'!$B$5</f>
        <v>2020</v>
      </c>
      <c r="C5" s="6" t="e">
        <f>VLOOKUP('Partner Info and ToC'!$D$4,transmission_partners!A:B,2,FALSE)</f>
        <v>#N/A</v>
      </c>
      <c r="D5" s="6">
        <f>'Equipment Leaks'!A8</f>
        <v>0</v>
      </c>
      <c r="E5">
        <f>'Equipment Leaks'!A8</f>
        <v>0</v>
      </c>
      <c r="G5" s="6">
        <f>VLOOKUP("DI&amp;M at compressor stations",transmission_activities!A:C,3,FALSE)</f>
        <v>20</v>
      </c>
      <c r="H5" s="9" t="str">
        <f>_xlfn.SWITCH('Equipment Leaks'!E8,"Default",'Equipment Leaks'!G8,"Other",'Equipment Leaks'!H8,"--")</f>
        <v>--</v>
      </c>
      <c r="I5">
        <f>'Equipment Leaks'!E8</f>
        <v>0</v>
      </c>
      <c r="J5" t="str">
        <f>IF(ISBLANK('Equipment Leaks'!J8),"",'Equipment Leaks'!J8)</f>
        <v/>
      </c>
      <c r="K5" t="str">
        <f>_xlfn.SWITCH('Equipment Leaks'!E8,"Default","[Total Number of Facilities at Which Leaks Repaired] x [1,700 Average Annual Leak Rate per Facility at 70% Efficiency]","Other",'Equipment Leaks'!I8,"--")</f>
        <v>--</v>
      </c>
      <c r="L5" s="7" t="str">
        <f>_xlfn.SWITCH('Equipment Leaks'!E8,"Default",'Equipment Leaks'!F8&amp;","&amp;Average_Annual_Leak_Rate_per_Facility&amp;","&amp;Efficiency,"Other",'Equipment Leaks'!H8,"--")</f>
        <v>--</v>
      </c>
      <c r="M5" s="7" t="str">
        <f>'Partner Info and ToC'!$A$3</f>
        <v>RS2021TRANSv1</v>
      </c>
    </row>
    <row r="6" spans="1:13" x14ac:dyDescent="0.25">
      <c r="A6" s="6" t="str">
        <f>'Partner Info and ToC'!$D$1</f>
        <v>Transmission</v>
      </c>
      <c r="B6" s="6">
        <f>'Partner Info and ToC'!$B$5</f>
        <v>2020</v>
      </c>
      <c r="C6" s="6" t="e">
        <f>VLOOKUP('Partner Info and ToC'!$D$4,transmission_partners!A:B,2,FALSE)</f>
        <v>#N/A</v>
      </c>
      <c r="D6" s="6">
        <f>'Equipment Leaks'!A9</f>
        <v>0</v>
      </c>
      <c r="E6">
        <f>'Equipment Leaks'!A9</f>
        <v>0</v>
      </c>
      <c r="G6" s="6">
        <f>VLOOKUP("DI&amp;M at compressor stations",transmission_activities!A:C,3,FALSE)</f>
        <v>20</v>
      </c>
      <c r="H6" s="9" t="str">
        <f>_xlfn.SWITCH('Equipment Leaks'!E9,"Default",'Equipment Leaks'!G9,"Other",'Equipment Leaks'!H9,"--")</f>
        <v>--</v>
      </c>
      <c r="I6">
        <f>'Equipment Leaks'!E9</f>
        <v>0</v>
      </c>
      <c r="J6" t="str">
        <f>IF(ISBLANK('Equipment Leaks'!J9),"",'Equipment Leaks'!J9)</f>
        <v/>
      </c>
      <c r="K6" t="str">
        <f>_xlfn.SWITCH('Equipment Leaks'!E9,"Default","[Total Number of Facilities at Which Leaks Repaired] x [1,700 Average Annual Leak Rate per Facility at 70% Efficiency]","Other",'Equipment Leaks'!I9,"--")</f>
        <v>--</v>
      </c>
      <c r="L6" s="7" t="str">
        <f>_xlfn.SWITCH('Equipment Leaks'!E9,"Default",'Equipment Leaks'!F9&amp;","&amp;Average_Annual_Leak_Rate_per_Facility&amp;","&amp;Efficiency,"Other",'Equipment Leaks'!H9,"--")</f>
        <v>--</v>
      </c>
      <c r="M6" s="7" t="str">
        <f>'Partner Info and ToC'!$A$3</f>
        <v>RS2021TRANSv1</v>
      </c>
    </row>
    <row r="7" spans="1:13" x14ac:dyDescent="0.25">
      <c r="A7" s="6" t="str">
        <f>'Partner Info and ToC'!$D$1</f>
        <v>Transmission</v>
      </c>
      <c r="B7" s="6">
        <f>'Partner Info and ToC'!$B$5</f>
        <v>2020</v>
      </c>
      <c r="C7" s="6" t="e">
        <f>VLOOKUP('Partner Info and ToC'!$D$4,transmission_partners!A:B,2,FALSE)</f>
        <v>#N/A</v>
      </c>
      <c r="D7" s="6">
        <f>'Equipment Leaks'!A10</f>
        <v>0</v>
      </c>
      <c r="E7">
        <f>'Equipment Leaks'!A10</f>
        <v>0</v>
      </c>
      <c r="G7" s="6">
        <f>VLOOKUP("DI&amp;M at compressor stations",transmission_activities!A:C,3,FALSE)</f>
        <v>20</v>
      </c>
      <c r="H7" s="9" t="str">
        <f>_xlfn.SWITCH('Equipment Leaks'!E10,"Default",'Equipment Leaks'!G10,"Other",'Equipment Leaks'!H10,"--")</f>
        <v>--</v>
      </c>
      <c r="I7">
        <f>'Equipment Leaks'!E10</f>
        <v>0</v>
      </c>
      <c r="J7" t="str">
        <f>IF(ISBLANK('Equipment Leaks'!J10),"",'Equipment Leaks'!J10)</f>
        <v/>
      </c>
      <c r="K7" t="str">
        <f>_xlfn.SWITCH('Equipment Leaks'!E10,"Default","[Total Number of Facilities at Which Leaks Repaired] x [1,700 Average Annual Leak Rate per Facility at 70% Efficiency]","Other",'Equipment Leaks'!I10,"--")</f>
        <v>--</v>
      </c>
      <c r="L7" s="7" t="str">
        <f>_xlfn.SWITCH('Equipment Leaks'!E10,"Default",'Equipment Leaks'!F10&amp;","&amp;Average_Annual_Leak_Rate_per_Facility&amp;","&amp;Efficiency,"Other",'Equipment Leaks'!H10,"--")</f>
        <v>--</v>
      </c>
      <c r="M7" s="7" t="str">
        <f>'Partner Info and ToC'!$A$3</f>
        <v>RS2021TRANSv1</v>
      </c>
    </row>
    <row r="8" spans="1:13" x14ac:dyDescent="0.25">
      <c r="A8" s="6" t="str">
        <f>'Partner Info and ToC'!$D$1</f>
        <v>Transmission</v>
      </c>
      <c r="B8" s="6">
        <f>'Partner Info and ToC'!$B$5</f>
        <v>2020</v>
      </c>
      <c r="C8" s="6" t="e">
        <f>VLOOKUP('Partner Info and ToC'!$D$4,transmission_partners!A:B,2,FALSE)</f>
        <v>#N/A</v>
      </c>
      <c r="D8" s="6">
        <f>'Equipment Leaks'!A11</f>
        <v>0</v>
      </c>
      <c r="E8">
        <f>'Equipment Leaks'!A11</f>
        <v>0</v>
      </c>
      <c r="G8" s="6">
        <f>VLOOKUP("DI&amp;M at compressor stations",transmission_activities!A:C,3,FALSE)</f>
        <v>20</v>
      </c>
      <c r="H8" s="9" t="str">
        <f>_xlfn.SWITCH('Equipment Leaks'!E11,"Default",'Equipment Leaks'!G11,"Other",'Equipment Leaks'!H11,"--")</f>
        <v>--</v>
      </c>
      <c r="I8">
        <f>'Equipment Leaks'!E11</f>
        <v>0</v>
      </c>
      <c r="J8" t="str">
        <f>IF(ISBLANK('Equipment Leaks'!J11),"",'Equipment Leaks'!J11)</f>
        <v/>
      </c>
      <c r="K8" t="str">
        <f>_xlfn.SWITCH('Equipment Leaks'!E11,"Default","[Total Number of Facilities at Which Leaks Repaired] x [1,700 Average Annual Leak Rate per Facility at 70% Efficiency]","Other",'Equipment Leaks'!I11,"--")</f>
        <v>--</v>
      </c>
      <c r="L8" s="7" t="str">
        <f>_xlfn.SWITCH('Equipment Leaks'!E11,"Default",'Equipment Leaks'!F11&amp;","&amp;Average_Annual_Leak_Rate_per_Facility&amp;","&amp;Efficiency,"Other",'Equipment Leaks'!H11,"--")</f>
        <v>--</v>
      </c>
      <c r="M8" s="7" t="str">
        <f>'Partner Info and ToC'!$A$3</f>
        <v>RS2021TRANSv1</v>
      </c>
    </row>
    <row r="9" spans="1:13" x14ac:dyDescent="0.25">
      <c r="A9" s="6" t="str">
        <f>'Partner Info and ToC'!$D$1</f>
        <v>Transmission</v>
      </c>
      <c r="B9" s="6">
        <f>'Partner Info and ToC'!$B$5</f>
        <v>2020</v>
      </c>
      <c r="C9" s="6" t="e">
        <f>VLOOKUP('Partner Info and ToC'!$D$4,transmission_partners!A:B,2,FALSE)</f>
        <v>#N/A</v>
      </c>
      <c r="D9" s="6">
        <f>'Equipment Leaks'!A12</f>
        <v>0</v>
      </c>
      <c r="E9">
        <f>'Equipment Leaks'!A12</f>
        <v>0</v>
      </c>
      <c r="G9" s="6">
        <f>VLOOKUP("DI&amp;M at compressor stations",transmission_activities!A:C,3,FALSE)</f>
        <v>20</v>
      </c>
      <c r="H9" s="9" t="str">
        <f>_xlfn.SWITCH('Equipment Leaks'!E12,"Default",'Equipment Leaks'!G12,"Other",'Equipment Leaks'!H12,"--")</f>
        <v>--</v>
      </c>
      <c r="I9">
        <f>'Equipment Leaks'!E12</f>
        <v>0</v>
      </c>
      <c r="J9" t="str">
        <f>IF(ISBLANK('Equipment Leaks'!J12),"",'Equipment Leaks'!J12)</f>
        <v/>
      </c>
      <c r="K9" t="str">
        <f>_xlfn.SWITCH('Equipment Leaks'!E12,"Default","[Total Number of Facilities at Which Leaks Repaired] x [1,700 Average Annual Leak Rate per Facility at 70% Efficiency]","Other",'Equipment Leaks'!I12,"--")</f>
        <v>--</v>
      </c>
      <c r="L9" s="7" t="str">
        <f>_xlfn.SWITCH('Equipment Leaks'!E12,"Default",'Equipment Leaks'!F12&amp;","&amp;Average_Annual_Leak_Rate_per_Facility&amp;","&amp;Efficiency,"Other",'Equipment Leaks'!H12,"--")</f>
        <v>--</v>
      </c>
      <c r="M9" s="7" t="str">
        <f>'Partner Info and ToC'!$A$3</f>
        <v>RS2021TRANSv1</v>
      </c>
    </row>
    <row r="10" spans="1:13" x14ac:dyDescent="0.25">
      <c r="A10" s="6" t="str">
        <f>'Partner Info and ToC'!$D$1</f>
        <v>Transmission</v>
      </c>
      <c r="B10" s="6">
        <f>'Partner Info and ToC'!$B$5</f>
        <v>2020</v>
      </c>
      <c r="C10" s="6" t="e">
        <f>VLOOKUP('Partner Info and ToC'!$D$4,transmission_partners!A:B,2,FALSE)</f>
        <v>#N/A</v>
      </c>
      <c r="D10" s="6">
        <f>'Equipment Leaks'!A13</f>
        <v>0</v>
      </c>
      <c r="E10">
        <f>'Equipment Leaks'!A13</f>
        <v>0</v>
      </c>
      <c r="G10" s="6">
        <f>VLOOKUP("DI&amp;M at compressor stations",transmission_activities!A:C,3,FALSE)</f>
        <v>20</v>
      </c>
      <c r="H10" s="9" t="str">
        <f>_xlfn.SWITCH('Equipment Leaks'!E13,"Default",'Equipment Leaks'!G13,"Other",'Equipment Leaks'!H13,"--")</f>
        <v>--</v>
      </c>
      <c r="I10">
        <f>'Equipment Leaks'!E13</f>
        <v>0</v>
      </c>
      <c r="J10" t="str">
        <f>IF(ISBLANK('Equipment Leaks'!J13),"",'Equipment Leaks'!J13)</f>
        <v/>
      </c>
      <c r="K10" t="str">
        <f>_xlfn.SWITCH('Equipment Leaks'!E13,"Default","[Total Number of Facilities at Which Leaks Repaired] x [1,700 Average Annual Leak Rate per Facility at 70% Efficiency]","Other",'Equipment Leaks'!I13,"--")</f>
        <v>--</v>
      </c>
      <c r="L10" s="7" t="str">
        <f>_xlfn.SWITCH('Equipment Leaks'!E13,"Default",'Equipment Leaks'!F13&amp;","&amp;Average_Annual_Leak_Rate_per_Facility&amp;","&amp;Efficiency,"Other",'Equipment Leaks'!H13,"--")</f>
        <v>--</v>
      </c>
      <c r="M10" s="7" t="str">
        <f>'Partner Info and ToC'!$A$3</f>
        <v>RS2021TRANSv1</v>
      </c>
    </row>
    <row r="11" spans="1:13" x14ac:dyDescent="0.25">
      <c r="A11" s="6" t="str">
        <f>'Partner Info and ToC'!$D$1</f>
        <v>Transmission</v>
      </c>
      <c r="B11" s="6">
        <f>'Partner Info and ToC'!$B$5</f>
        <v>2020</v>
      </c>
      <c r="C11" s="6" t="e">
        <f>VLOOKUP('Partner Info and ToC'!$D$4,transmission_partners!A:B,2,FALSE)</f>
        <v>#N/A</v>
      </c>
      <c r="D11" s="6">
        <f>'Equipment Leaks'!A14</f>
        <v>0</v>
      </c>
      <c r="E11">
        <f>'Equipment Leaks'!A14</f>
        <v>0</v>
      </c>
      <c r="G11" s="6">
        <f>VLOOKUP("DI&amp;M at compressor stations",transmission_activities!A:C,3,FALSE)</f>
        <v>20</v>
      </c>
      <c r="H11" s="9" t="str">
        <f>_xlfn.SWITCH('Equipment Leaks'!E14,"Default",'Equipment Leaks'!G14,"Other",'Equipment Leaks'!H14,"--")</f>
        <v>--</v>
      </c>
      <c r="I11">
        <f>'Equipment Leaks'!E14</f>
        <v>0</v>
      </c>
      <c r="J11" t="str">
        <f>IF(ISBLANK('Equipment Leaks'!J14),"",'Equipment Leaks'!J14)</f>
        <v/>
      </c>
      <c r="K11" t="str">
        <f>_xlfn.SWITCH('Equipment Leaks'!E14,"Default","[Total Number of Facilities at Which Leaks Repaired] x [1,700 Average Annual Leak Rate per Facility at 70% Efficiency]","Other",'Equipment Leaks'!I14,"--")</f>
        <v>--</v>
      </c>
      <c r="L11" s="7" t="str">
        <f>_xlfn.SWITCH('Equipment Leaks'!E14,"Default",'Equipment Leaks'!F14&amp;","&amp;Average_Annual_Leak_Rate_per_Facility&amp;","&amp;Efficiency,"Other",'Equipment Leaks'!H14,"--")</f>
        <v>--</v>
      </c>
      <c r="M11" s="7" t="str">
        <f>'Partner Info and ToC'!$A$3</f>
        <v>RS2021TRANSv1</v>
      </c>
    </row>
    <row r="12" spans="1:13" x14ac:dyDescent="0.25">
      <c r="A12" s="6" t="str">
        <f>'Partner Info and ToC'!$D$1</f>
        <v>Transmission</v>
      </c>
      <c r="B12" s="6">
        <f>'Partner Info and ToC'!$B$5</f>
        <v>2020</v>
      </c>
      <c r="C12" s="6" t="e">
        <f>VLOOKUP('Partner Info and ToC'!$D$4,transmission_partners!A:B,2,FALSE)</f>
        <v>#N/A</v>
      </c>
      <c r="D12" s="6">
        <f>'Equipment Leaks'!A15</f>
        <v>0</v>
      </c>
      <c r="E12">
        <f>'Equipment Leaks'!A15</f>
        <v>0</v>
      </c>
      <c r="G12" s="6">
        <f>VLOOKUP("DI&amp;M at compressor stations",transmission_activities!A:C,3,FALSE)</f>
        <v>20</v>
      </c>
      <c r="H12" s="9" t="str">
        <f>_xlfn.SWITCH('Equipment Leaks'!E15,"Default",'Equipment Leaks'!G15,"Other",'Equipment Leaks'!H15,"--")</f>
        <v>--</v>
      </c>
      <c r="I12">
        <f>'Equipment Leaks'!E15</f>
        <v>0</v>
      </c>
      <c r="J12" t="str">
        <f>IF(ISBLANK('Equipment Leaks'!J15),"",'Equipment Leaks'!J15)</f>
        <v/>
      </c>
      <c r="K12" t="str">
        <f>_xlfn.SWITCH('Equipment Leaks'!E15,"Default","[Total Number of Facilities at Which Leaks Repaired] x [1,700 Average Annual Leak Rate per Facility at 70% Efficiency]","Other",'Equipment Leaks'!I15,"--")</f>
        <v>--</v>
      </c>
      <c r="L12" s="7" t="str">
        <f>_xlfn.SWITCH('Equipment Leaks'!E15,"Default",'Equipment Leaks'!F15&amp;","&amp;Average_Annual_Leak_Rate_per_Facility&amp;","&amp;Efficiency,"Other",'Equipment Leaks'!H15,"--")</f>
        <v>--</v>
      </c>
      <c r="M12" s="7" t="str">
        <f>'Partner Info and ToC'!$A$3</f>
        <v>RS2021TRANSv1</v>
      </c>
    </row>
    <row r="13" spans="1:13" x14ac:dyDescent="0.25">
      <c r="A13" s="6" t="str">
        <f>'Partner Info and ToC'!$D$1</f>
        <v>Transmission</v>
      </c>
      <c r="B13" s="6">
        <f>'Partner Info and ToC'!$B$5</f>
        <v>2020</v>
      </c>
      <c r="C13" s="6" t="e">
        <f>VLOOKUP('Partner Info and ToC'!$D$4,transmission_partners!A:B,2,FALSE)</f>
        <v>#N/A</v>
      </c>
      <c r="D13" s="6">
        <f>'Equipment Leaks'!A16</f>
        <v>0</v>
      </c>
      <c r="E13">
        <f>'Equipment Leaks'!A16</f>
        <v>0</v>
      </c>
      <c r="G13" s="6">
        <f>VLOOKUP("DI&amp;M at compressor stations",transmission_activities!A:C,3,FALSE)</f>
        <v>20</v>
      </c>
      <c r="H13" s="9" t="str">
        <f>_xlfn.SWITCH('Equipment Leaks'!E16,"Default",'Equipment Leaks'!G16,"Other",'Equipment Leaks'!H16,"--")</f>
        <v>--</v>
      </c>
      <c r="I13">
        <f>'Equipment Leaks'!E16</f>
        <v>0</v>
      </c>
      <c r="J13" t="str">
        <f>IF(ISBLANK('Equipment Leaks'!J16),"",'Equipment Leaks'!J16)</f>
        <v/>
      </c>
      <c r="K13" t="str">
        <f>_xlfn.SWITCH('Equipment Leaks'!E16,"Default","[Total Number of Facilities at Which Leaks Repaired] x [1,700 Average Annual Leak Rate per Facility at 70% Efficiency]","Other",'Equipment Leaks'!I16,"--")</f>
        <v>--</v>
      </c>
      <c r="L13" s="7" t="str">
        <f>_xlfn.SWITCH('Equipment Leaks'!E16,"Default",'Equipment Leaks'!F16&amp;","&amp;Average_Annual_Leak_Rate_per_Facility&amp;","&amp;Efficiency,"Other",'Equipment Leaks'!H16,"--")</f>
        <v>--</v>
      </c>
      <c r="M13" s="7" t="str">
        <f>'Partner Info and ToC'!$A$3</f>
        <v>RS2021TRANSv1</v>
      </c>
    </row>
    <row r="14" spans="1:13" x14ac:dyDescent="0.25">
      <c r="A14" s="6" t="str">
        <f>'Partner Info and ToC'!$D$1</f>
        <v>Transmission</v>
      </c>
      <c r="B14" s="6">
        <f>'Partner Info and ToC'!$B$5</f>
        <v>2020</v>
      </c>
      <c r="C14" s="6" t="e">
        <f>VLOOKUP('Partner Info and ToC'!$D$4,transmission_partners!A:B,2,FALSE)</f>
        <v>#N/A</v>
      </c>
      <c r="D14" s="6">
        <f>'Equipment Leaks'!A17</f>
        <v>0</v>
      </c>
      <c r="E14">
        <f>'Equipment Leaks'!A17</f>
        <v>0</v>
      </c>
      <c r="G14" s="6">
        <f>VLOOKUP("DI&amp;M at compressor stations",transmission_activities!A:C,3,FALSE)</f>
        <v>20</v>
      </c>
      <c r="H14" s="9" t="str">
        <f>_xlfn.SWITCH('Equipment Leaks'!E17,"Default",'Equipment Leaks'!G17,"Other",'Equipment Leaks'!H17,"--")</f>
        <v>--</v>
      </c>
      <c r="I14">
        <f>'Equipment Leaks'!E17</f>
        <v>0</v>
      </c>
      <c r="J14" t="str">
        <f>IF(ISBLANK('Equipment Leaks'!J17),"",'Equipment Leaks'!J17)</f>
        <v/>
      </c>
      <c r="K14" t="str">
        <f>_xlfn.SWITCH('Equipment Leaks'!E17,"Default","[Total Number of Facilities at Which Leaks Repaired] x [1,700 Average Annual Leak Rate per Facility at 70% Efficiency]","Other",'Equipment Leaks'!I17,"--")</f>
        <v>--</v>
      </c>
      <c r="L14" s="7" t="str">
        <f>_xlfn.SWITCH('Equipment Leaks'!E17,"Default",'Equipment Leaks'!F17&amp;","&amp;Average_Annual_Leak_Rate_per_Facility&amp;","&amp;Efficiency,"Other",'Equipment Leaks'!H17,"--")</f>
        <v>--</v>
      </c>
      <c r="M14" s="7" t="str">
        <f>'Partner Info and ToC'!$A$3</f>
        <v>RS2021TRANSv1</v>
      </c>
    </row>
    <row r="15" spans="1:13" x14ac:dyDescent="0.25">
      <c r="A15" s="6" t="str">
        <f>'Partner Info and ToC'!$D$1</f>
        <v>Transmission</v>
      </c>
      <c r="B15" s="6">
        <f>'Partner Info and ToC'!$B$5</f>
        <v>2020</v>
      </c>
      <c r="C15" s="6" t="e">
        <f>VLOOKUP('Partner Info and ToC'!$D$4,transmission_partners!A:B,2,FALSE)</f>
        <v>#N/A</v>
      </c>
      <c r="D15" s="6">
        <f>'Equipment Leaks'!A18</f>
        <v>0</v>
      </c>
      <c r="E15">
        <f>'Equipment Leaks'!A18</f>
        <v>0</v>
      </c>
      <c r="G15" s="6">
        <f>VLOOKUP("DI&amp;M at compressor stations",transmission_activities!A:C,3,FALSE)</f>
        <v>20</v>
      </c>
      <c r="H15" s="9" t="str">
        <f>_xlfn.SWITCH('Equipment Leaks'!E18,"Default",'Equipment Leaks'!G18,"Other",'Equipment Leaks'!H18,"--")</f>
        <v>--</v>
      </c>
      <c r="I15">
        <f>'Equipment Leaks'!E18</f>
        <v>0</v>
      </c>
      <c r="J15" t="str">
        <f>IF(ISBLANK('Equipment Leaks'!J18),"",'Equipment Leaks'!J18)</f>
        <v/>
      </c>
      <c r="K15" t="str">
        <f>_xlfn.SWITCH('Equipment Leaks'!E18,"Default","[Total Number of Facilities at Which Leaks Repaired] x [1,700 Average Annual Leak Rate per Facility at 70% Efficiency]","Other",'Equipment Leaks'!I18,"--")</f>
        <v>--</v>
      </c>
      <c r="L15" s="7" t="str">
        <f>_xlfn.SWITCH('Equipment Leaks'!E18,"Default",'Equipment Leaks'!F18&amp;","&amp;Average_Annual_Leak_Rate_per_Facility&amp;","&amp;Efficiency,"Other",'Equipment Leaks'!H18,"--")</f>
        <v>--</v>
      </c>
      <c r="M15" s="7" t="str">
        <f>'Partner Info and ToC'!$A$3</f>
        <v>RS2021TRANSv1</v>
      </c>
    </row>
    <row r="16" spans="1:13" x14ac:dyDescent="0.25">
      <c r="A16" s="6" t="str">
        <f>'Partner Info and ToC'!$D$1</f>
        <v>Transmission</v>
      </c>
      <c r="B16" s="6">
        <f>'Partner Info and ToC'!$B$5</f>
        <v>2020</v>
      </c>
      <c r="C16" s="6" t="e">
        <f>VLOOKUP('Partner Info and ToC'!$D$4,transmission_partners!A:B,2,FALSE)</f>
        <v>#N/A</v>
      </c>
      <c r="D16" s="6">
        <f>'Equipment Leaks'!A19</f>
        <v>0</v>
      </c>
      <c r="E16">
        <f>'Equipment Leaks'!A19</f>
        <v>0</v>
      </c>
      <c r="G16" s="6">
        <f>VLOOKUP("DI&amp;M at compressor stations",transmission_activities!A:C,3,FALSE)</f>
        <v>20</v>
      </c>
      <c r="H16" s="9" t="str">
        <f>_xlfn.SWITCH('Equipment Leaks'!E19,"Default",'Equipment Leaks'!G19,"Other",'Equipment Leaks'!H19,"--")</f>
        <v>--</v>
      </c>
      <c r="I16">
        <f>'Equipment Leaks'!E19</f>
        <v>0</v>
      </c>
      <c r="J16" t="str">
        <f>IF(ISBLANK('Equipment Leaks'!J19),"",'Equipment Leaks'!J19)</f>
        <v/>
      </c>
      <c r="K16" t="str">
        <f>_xlfn.SWITCH('Equipment Leaks'!E19,"Default","[Total Number of Facilities at Which Leaks Repaired] x [1,700 Average Annual Leak Rate per Facility at 70% Efficiency]","Other",'Equipment Leaks'!I19,"--")</f>
        <v>--</v>
      </c>
      <c r="L16" s="7" t="str">
        <f>_xlfn.SWITCH('Equipment Leaks'!E19,"Default",'Equipment Leaks'!F19&amp;","&amp;Average_Annual_Leak_Rate_per_Facility&amp;","&amp;Efficiency,"Other",'Equipment Leaks'!H19,"--")</f>
        <v>--</v>
      </c>
      <c r="M16" s="7" t="str">
        <f>'Partner Info and ToC'!$A$3</f>
        <v>RS2021TRANSv1</v>
      </c>
    </row>
    <row r="17" spans="1:13" x14ac:dyDescent="0.25">
      <c r="A17" s="6" t="str">
        <f>'Partner Info and ToC'!$D$1</f>
        <v>Transmission</v>
      </c>
      <c r="B17" s="6">
        <f>'Partner Info and ToC'!$B$5</f>
        <v>2020</v>
      </c>
      <c r="C17" s="6" t="e">
        <f>VLOOKUP('Partner Info and ToC'!$D$4,transmission_partners!A:B,2,FALSE)</f>
        <v>#N/A</v>
      </c>
      <c r="D17" s="6">
        <f>'Equipment Leaks'!A20</f>
        <v>0</v>
      </c>
      <c r="E17">
        <f>'Equipment Leaks'!A20</f>
        <v>0</v>
      </c>
      <c r="G17" s="6">
        <f>VLOOKUP("DI&amp;M at compressor stations",transmission_activities!A:C,3,FALSE)</f>
        <v>20</v>
      </c>
      <c r="H17" s="9" t="str">
        <f>_xlfn.SWITCH('Equipment Leaks'!E20,"Default",'Equipment Leaks'!G20,"Other",'Equipment Leaks'!H20,"--")</f>
        <v>--</v>
      </c>
      <c r="I17">
        <f>'Equipment Leaks'!E20</f>
        <v>0</v>
      </c>
      <c r="J17" t="str">
        <f>IF(ISBLANK('Equipment Leaks'!J20),"",'Equipment Leaks'!J20)</f>
        <v/>
      </c>
      <c r="K17" t="str">
        <f>_xlfn.SWITCH('Equipment Leaks'!E20,"Default","[Total Number of Facilities at Which Leaks Repaired] x [1,700 Average Annual Leak Rate per Facility at 70% Efficiency]","Other",'Equipment Leaks'!I20,"--")</f>
        <v>--</v>
      </c>
      <c r="L17" s="7" t="str">
        <f>_xlfn.SWITCH('Equipment Leaks'!E20,"Default",'Equipment Leaks'!F20&amp;","&amp;Average_Annual_Leak_Rate_per_Facility&amp;","&amp;Efficiency,"Other",'Equipment Leaks'!H20,"--")</f>
        <v>--</v>
      </c>
      <c r="M17" s="7" t="str">
        <f>'Partner Info and ToC'!$A$3</f>
        <v>RS2021TRANSv1</v>
      </c>
    </row>
    <row r="18" spans="1:13" x14ac:dyDescent="0.25">
      <c r="A18" s="6" t="str">
        <f>'Partner Info and ToC'!$D$1</f>
        <v>Transmission</v>
      </c>
      <c r="B18" s="6">
        <f>'Partner Info and ToC'!$B$5</f>
        <v>2020</v>
      </c>
      <c r="C18" s="6" t="e">
        <f>VLOOKUP('Partner Info and ToC'!$D$4,transmission_partners!A:B,2,FALSE)</f>
        <v>#N/A</v>
      </c>
      <c r="D18" s="6">
        <f>'Equipment Leaks'!A21</f>
        <v>0</v>
      </c>
      <c r="E18">
        <f>'Equipment Leaks'!A21</f>
        <v>0</v>
      </c>
      <c r="G18" s="6">
        <f>VLOOKUP("DI&amp;M at compressor stations",transmission_activities!A:C,3,FALSE)</f>
        <v>20</v>
      </c>
      <c r="H18" s="9" t="str">
        <f>_xlfn.SWITCH('Equipment Leaks'!E21,"Default",'Equipment Leaks'!G21,"Other",'Equipment Leaks'!H21,"--")</f>
        <v>--</v>
      </c>
      <c r="I18">
        <f>'Equipment Leaks'!E21</f>
        <v>0</v>
      </c>
      <c r="J18" t="str">
        <f>IF(ISBLANK('Equipment Leaks'!J21),"",'Equipment Leaks'!J21)</f>
        <v/>
      </c>
      <c r="K18" t="str">
        <f>_xlfn.SWITCH('Equipment Leaks'!E21,"Default","[Total Number of Facilities at Which Leaks Repaired] x [1,700 Average Annual Leak Rate per Facility at 70% Efficiency]","Other",'Equipment Leaks'!I21,"--")</f>
        <v>--</v>
      </c>
      <c r="L18" s="7" t="str">
        <f>_xlfn.SWITCH('Equipment Leaks'!E21,"Default",'Equipment Leaks'!F21&amp;","&amp;Average_Annual_Leak_Rate_per_Facility&amp;","&amp;Efficiency,"Other",'Equipment Leaks'!H21,"--")</f>
        <v>--</v>
      </c>
      <c r="M18" s="7" t="str">
        <f>'Partner Info and ToC'!$A$3</f>
        <v>RS2021TRANSv1</v>
      </c>
    </row>
    <row r="19" spans="1:13" x14ac:dyDescent="0.25">
      <c r="A19" s="6" t="str">
        <f>'Partner Info and ToC'!$D$1</f>
        <v>Transmission</v>
      </c>
      <c r="B19" s="6">
        <f>'Partner Info and ToC'!$B$5</f>
        <v>2020</v>
      </c>
      <c r="C19" s="6" t="e">
        <f>VLOOKUP('Partner Info and ToC'!$D$4,transmission_partners!A:B,2,FALSE)</f>
        <v>#N/A</v>
      </c>
      <c r="D19" s="6">
        <f>'Equipment Leaks'!A22</f>
        <v>0</v>
      </c>
      <c r="E19">
        <f>'Equipment Leaks'!A22</f>
        <v>0</v>
      </c>
      <c r="G19" s="6">
        <f>VLOOKUP("DI&amp;M at compressor stations",transmission_activities!A:C,3,FALSE)</f>
        <v>20</v>
      </c>
      <c r="H19" s="9" t="str">
        <f>_xlfn.SWITCH('Equipment Leaks'!E22,"Default",'Equipment Leaks'!G22,"Other",'Equipment Leaks'!H22,"--")</f>
        <v>--</v>
      </c>
      <c r="I19">
        <f>'Equipment Leaks'!E22</f>
        <v>0</v>
      </c>
      <c r="J19" t="str">
        <f>IF(ISBLANK('Equipment Leaks'!J22),"",'Equipment Leaks'!J22)</f>
        <v/>
      </c>
      <c r="K19" t="str">
        <f>_xlfn.SWITCH('Equipment Leaks'!E22,"Default","[Total Number of Facilities at Which Leaks Repaired] x [1,700 Average Annual Leak Rate per Facility at 70% Efficiency]","Other",'Equipment Leaks'!I22,"--")</f>
        <v>--</v>
      </c>
      <c r="L19" s="7" t="str">
        <f>_xlfn.SWITCH('Equipment Leaks'!E22,"Default",'Equipment Leaks'!F22&amp;","&amp;Average_Annual_Leak_Rate_per_Facility&amp;","&amp;Efficiency,"Other",'Equipment Leaks'!H22,"--")</f>
        <v>--</v>
      </c>
      <c r="M19" s="7" t="str">
        <f>'Partner Info and ToC'!$A$3</f>
        <v>RS2021TRANSv1</v>
      </c>
    </row>
    <row r="20" spans="1:13" x14ac:dyDescent="0.25">
      <c r="A20" s="6" t="str">
        <f>'Partner Info and ToC'!$D$1</f>
        <v>Transmission</v>
      </c>
      <c r="B20" s="6">
        <f>'Partner Info and ToC'!$B$5</f>
        <v>2020</v>
      </c>
      <c r="C20" s="6" t="e">
        <f>VLOOKUP('Partner Info and ToC'!$D$4,transmission_partners!A:B,2,FALSE)</f>
        <v>#N/A</v>
      </c>
      <c r="D20" s="6">
        <f>'Equipment Leaks'!A23</f>
        <v>0</v>
      </c>
      <c r="E20">
        <f>'Equipment Leaks'!A23</f>
        <v>0</v>
      </c>
      <c r="G20" s="6">
        <f>VLOOKUP("DI&amp;M at compressor stations",transmission_activities!A:C,3,FALSE)</f>
        <v>20</v>
      </c>
      <c r="H20" s="9" t="str">
        <f>_xlfn.SWITCH('Equipment Leaks'!E23,"Default",'Equipment Leaks'!G23,"Other",'Equipment Leaks'!H23,"--")</f>
        <v>--</v>
      </c>
      <c r="I20">
        <f>'Equipment Leaks'!E23</f>
        <v>0</v>
      </c>
      <c r="J20" t="str">
        <f>IF(ISBLANK('Equipment Leaks'!J23),"",'Equipment Leaks'!J23)</f>
        <v/>
      </c>
      <c r="K20" t="str">
        <f>_xlfn.SWITCH('Equipment Leaks'!E23,"Default","[Total Number of Facilities at Which Leaks Repaired] x [1,700 Average Annual Leak Rate per Facility at 70% Efficiency]","Other",'Equipment Leaks'!I23,"--")</f>
        <v>--</v>
      </c>
      <c r="L20" s="7" t="str">
        <f>_xlfn.SWITCH('Equipment Leaks'!E23,"Default",'Equipment Leaks'!F23&amp;","&amp;Average_Annual_Leak_Rate_per_Facility&amp;","&amp;Efficiency,"Other",'Equipment Leaks'!H23,"--")</f>
        <v>--</v>
      </c>
      <c r="M20" s="7" t="str">
        <f>'Partner Info and ToC'!$A$3</f>
        <v>RS2021TRANSv1</v>
      </c>
    </row>
    <row r="21" spans="1:13" x14ac:dyDescent="0.25">
      <c r="A21" s="6" t="str">
        <f>'Partner Info and ToC'!$D$1</f>
        <v>Transmission</v>
      </c>
      <c r="B21" s="6">
        <f>'Partner Info and ToC'!$B$5</f>
        <v>2020</v>
      </c>
      <c r="C21" s="6" t="e">
        <f>VLOOKUP('Partner Info and ToC'!$D$4,transmission_partners!A:B,2,FALSE)</f>
        <v>#N/A</v>
      </c>
      <c r="D21" s="6">
        <f>'Equipment Leaks'!A24</f>
        <v>0</v>
      </c>
      <c r="E21">
        <f>'Equipment Leaks'!A24</f>
        <v>0</v>
      </c>
      <c r="G21" s="6">
        <f>VLOOKUP("DI&amp;M at compressor stations",transmission_activities!A:C,3,FALSE)</f>
        <v>20</v>
      </c>
      <c r="H21" s="9" t="str">
        <f>_xlfn.SWITCH('Equipment Leaks'!E24,"Default",'Equipment Leaks'!G24,"Other",'Equipment Leaks'!H24,"--")</f>
        <v>--</v>
      </c>
      <c r="I21">
        <f>'Equipment Leaks'!E24</f>
        <v>0</v>
      </c>
      <c r="J21" t="str">
        <f>IF(ISBLANK('Equipment Leaks'!J24),"",'Equipment Leaks'!J24)</f>
        <v/>
      </c>
      <c r="K21" t="str">
        <f>_xlfn.SWITCH('Equipment Leaks'!E24,"Default","[Total Number of Facilities at Which Leaks Repaired] x [1,700 Average Annual Leak Rate per Facility at 70% Efficiency]","Other",'Equipment Leaks'!I24,"--")</f>
        <v>--</v>
      </c>
      <c r="L21" s="7" t="str">
        <f>_xlfn.SWITCH('Equipment Leaks'!E24,"Default",'Equipment Leaks'!F24&amp;","&amp;Average_Annual_Leak_Rate_per_Facility&amp;","&amp;Efficiency,"Other",'Equipment Leaks'!H24,"--")</f>
        <v>--</v>
      </c>
      <c r="M21" s="7" t="str">
        <f>'Partner Info and ToC'!$A$3</f>
        <v>RS2021TRANSv1</v>
      </c>
    </row>
    <row r="22" spans="1:13" x14ac:dyDescent="0.25">
      <c r="A22" s="6" t="str">
        <f>'Partner Info and ToC'!$D$1</f>
        <v>Transmission</v>
      </c>
      <c r="B22" s="6">
        <f>'Partner Info and ToC'!$B$5</f>
        <v>2020</v>
      </c>
      <c r="C22" s="6" t="e">
        <f>VLOOKUP('Partner Info and ToC'!$D$4,transmission_partners!A:B,2,FALSE)</f>
        <v>#N/A</v>
      </c>
      <c r="D22" s="6">
        <f>'Equipment Leaks'!A25</f>
        <v>0</v>
      </c>
      <c r="E22">
        <f>'Equipment Leaks'!A25</f>
        <v>0</v>
      </c>
      <c r="G22" s="6">
        <f>VLOOKUP("DI&amp;M at compressor stations",transmission_activities!A:C,3,FALSE)</f>
        <v>20</v>
      </c>
      <c r="H22" s="9" t="str">
        <f>_xlfn.SWITCH('Equipment Leaks'!E25,"Default",'Equipment Leaks'!G25,"Other",'Equipment Leaks'!H25,"--")</f>
        <v>--</v>
      </c>
      <c r="I22">
        <f>'Equipment Leaks'!E25</f>
        <v>0</v>
      </c>
      <c r="J22" t="str">
        <f>IF(ISBLANK('Equipment Leaks'!J25),"",'Equipment Leaks'!J25)</f>
        <v/>
      </c>
      <c r="K22" t="str">
        <f>_xlfn.SWITCH('Equipment Leaks'!E25,"Default","[Total Number of Facilities at Which Leaks Repaired] x [1,700 Average Annual Leak Rate per Facility at 70% Efficiency]","Other",'Equipment Leaks'!I25,"--")</f>
        <v>--</v>
      </c>
      <c r="L22" s="7" t="str">
        <f>_xlfn.SWITCH('Equipment Leaks'!E25,"Default",'Equipment Leaks'!F25&amp;","&amp;Average_Annual_Leak_Rate_per_Facility&amp;","&amp;Efficiency,"Other",'Equipment Leaks'!H25,"--")</f>
        <v>--</v>
      </c>
      <c r="M22" s="7" t="str">
        <f>'Partner Info and ToC'!$A$3</f>
        <v>RS2021TRANSv1</v>
      </c>
    </row>
    <row r="23" spans="1:13" x14ac:dyDescent="0.25">
      <c r="A23" s="6" t="str">
        <f>'Partner Info and ToC'!$D$1</f>
        <v>Transmission</v>
      </c>
      <c r="B23" s="6">
        <f>'Partner Info and ToC'!$B$5</f>
        <v>2020</v>
      </c>
      <c r="C23" s="6" t="e">
        <f>VLOOKUP('Partner Info and ToC'!$D$4,transmission_partners!A:B,2,FALSE)</f>
        <v>#N/A</v>
      </c>
      <c r="D23" s="6">
        <f>'Equipment Leaks'!A26</f>
        <v>0</v>
      </c>
      <c r="E23">
        <f>'Equipment Leaks'!A26</f>
        <v>0</v>
      </c>
      <c r="G23" s="6">
        <f>VLOOKUP("DI&amp;M at compressor stations",transmission_activities!A:C,3,FALSE)</f>
        <v>20</v>
      </c>
      <c r="H23" s="9" t="str">
        <f>_xlfn.SWITCH('Equipment Leaks'!E26,"Default",'Equipment Leaks'!G26,"Other",'Equipment Leaks'!H26,"--")</f>
        <v>--</v>
      </c>
      <c r="I23">
        <f>'Equipment Leaks'!E26</f>
        <v>0</v>
      </c>
      <c r="J23" t="str">
        <f>IF(ISBLANK('Equipment Leaks'!J26),"",'Equipment Leaks'!J26)</f>
        <v/>
      </c>
      <c r="K23" t="str">
        <f>_xlfn.SWITCH('Equipment Leaks'!E26,"Default","[Total Number of Facilities at Which Leaks Repaired] x [1,700 Average Annual Leak Rate per Facility at 70% Efficiency]","Other",'Equipment Leaks'!I26,"--")</f>
        <v>--</v>
      </c>
      <c r="L23" s="7" t="str">
        <f>_xlfn.SWITCH('Equipment Leaks'!E26,"Default",'Equipment Leaks'!F26&amp;","&amp;Average_Annual_Leak_Rate_per_Facility&amp;","&amp;Efficiency,"Other",'Equipment Leaks'!H26,"--")</f>
        <v>--</v>
      </c>
      <c r="M23" s="7" t="str">
        <f>'Partner Info and ToC'!$A$3</f>
        <v>RS2021TRANSv1</v>
      </c>
    </row>
    <row r="24" spans="1:13" x14ac:dyDescent="0.25">
      <c r="A24" s="6" t="str">
        <f>'Partner Info and ToC'!$D$1</f>
        <v>Transmission</v>
      </c>
      <c r="B24" s="6">
        <f>'Partner Info and ToC'!$B$5</f>
        <v>2020</v>
      </c>
      <c r="C24" s="6" t="e">
        <f>VLOOKUP('Partner Info and ToC'!$D$4,transmission_partners!A:B,2,FALSE)</f>
        <v>#N/A</v>
      </c>
      <c r="D24" s="6">
        <f>'Equipment Leaks'!A27</f>
        <v>0</v>
      </c>
      <c r="E24">
        <f>'Equipment Leaks'!A27</f>
        <v>0</v>
      </c>
      <c r="G24" s="6">
        <f>VLOOKUP("DI&amp;M at compressor stations",transmission_activities!A:C,3,FALSE)</f>
        <v>20</v>
      </c>
      <c r="H24" s="9" t="str">
        <f>_xlfn.SWITCH('Equipment Leaks'!E27,"Default",'Equipment Leaks'!G27,"Other",'Equipment Leaks'!H27,"--")</f>
        <v>--</v>
      </c>
      <c r="I24">
        <f>'Equipment Leaks'!E27</f>
        <v>0</v>
      </c>
      <c r="J24" t="str">
        <f>IF(ISBLANK('Equipment Leaks'!J27),"",'Equipment Leaks'!J27)</f>
        <v/>
      </c>
      <c r="K24" t="str">
        <f>_xlfn.SWITCH('Equipment Leaks'!E27,"Default","[Total Number of Facilities at Which Leaks Repaired] x [1,700 Average Annual Leak Rate per Facility at 70% Efficiency]","Other",'Equipment Leaks'!I27,"--")</f>
        <v>--</v>
      </c>
      <c r="L24" s="7" t="str">
        <f>_xlfn.SWITCH('Equipment Leaks'!E27,"Default",'Equipment Leaks'!F27&amp;","&amp;Average_Annual_Leak_Rate_per_Facility&amp;","&amp;Efficiency,"Other",'Equipment Leaks'!H27,"--")</f>
        <v>--</v>
      </c>
      <c r="M24" s="7" t="str">
        <f>'Partner Info and ToC'!$A$3</f>
        <v>RS2021TRANSv1</v>
      </c>
    </row>
    <row r="25" spans="1:13" x14ac:dyDescent="0.25">
      <c r="A25" s="6" t="str">
        <f>'Partner Info and ToC'!$D$1</f>
        <v>Transmission</v>
      </c>
      <c r="B25" s="6">
        <f>'Partner Info and ToC'!$B$5</f>
        <v>2020</v>
      </c>
      <c r="C25" s="6" t="e">
        <f>VLOOKUP('Partner Info and ToC'!$D$4,transmission_partners!A:B,2,FALSE)</f>
        <v>#N/A</v>
      </c>
      <c r="D25" s="6">
        <f>'Equipment Leaks'!A28</f>
        <v>0</v>
      </c>
      <c r="E25">
        <f>'Equipment Leaks'!A28</f>
        <v>0</v>
      </c>
      <c r="G25" s="6">
        <f>VLOOKUP("DI&amp;M at compressor stations",transmission_activities!A:C,3,FALSE)</f>
        <v>20</v>
      </c>
      <c r="H25" s="9" t="str">
        <f>_xlfn.SWITCH('Equipment Leaks'!E28,"Default",'Equipment Leaks'!G28,"Other",'Equipment Leaks'!H28,"--")</f>
        <v>--</v>
      </c>
      <c r="I25">
        <f>'Equipment Leaks'!E28</f>
        <v>0</v>
      </c>
      <c r="J25" t="str">
        <f>IF(ISBLANK('Equipment Leaks'!J28),"",'Equipment Leaks'!J28)</f>
        <v/>
      </c>
      <c r="K25" t="str">
        <f>_xlfn.SWITCH('Equipment Leaks'!E28,"Default","[Total Number of Facilities at Which Leaks Repaired] x [1,700 Average Annual Leak Rate per Facility at 70% Efficiency]","Other",'Equipment Leaks'!I28,"--")</f>
        <v>--</v>
      </c>
      <c r="L25" s="7" t="str">
        <f>_xlfn.SWITCH('Equipment Leaks'!E28,"Default",'Equipment Leaks'!F28&amp;","&amp;Average_Annual_Leak_Rate_per_Facility&amp;","&amp;Efficiency,"Other",'Equipment Leaks'!H28,"--")</f>
        <v>--</v>
      </c>
      <c r="M25" s="7" t="str">
        <f>'Partner Info and ToC'!$A$3</f>
        <v>RS2021TRANSv1</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74854-9F95-4E0D-A074-2319C04398BF}">
  <dimension ref="A1:M25"/>
  <sheetViews>
    <sheetView zoomScaleNormal="100" workbookViewId="0">
      <selection activeCell="L2" sqref="L2"/>
    </sheetView>
  </sheetViews>
  <sheetFormatPr defaultColWidth="9.125" defaultRowHeight="14.3" x14ac:dyDescent="0.25"/>
  <cols>
    <col min="1" max="1" width="22.875" bestFit="1" customWidth="1"/>
    <col min="2" max="2" width="12.625" style="6" customWidth="1"/>
    <col min="3" max="3" width="37.25" customWidth="1"/>
    <col min="4" max="4" width="21.125" style="6" customWidth="1"/>
    <col min="5" max="5" width="11.125" customWidth="1"/>
    <col min="6" max="6" width="13.875" customWidth="1"/>
    <col min="7" max="7" width="14.875" customWidth="1"/>
    <col min="8" max="8" width="18.125" customWidth="1"/>
    <col min="9" max="9" width="22.625" customWidth="1"/>
    <col min="10" max="10" width="41.75" customWidth="1"/>
    <col min="11" max="11" width="65.75" customWidth="1"/>
    <col min="12" max="12" width="58.75" customWidth="1"/>
    <col min="13" max="13" width="19.375" customWidth="1"/>
  </cols>
  <sheetData>
    <row r="1" spans="1:13" x14ac:dyDescent="0.25">
      <c r="A1" t="s">
        <v>172</v>
      </c>
      <c r="B1" s="6" t="s">
        <v>173</v>
      </c>
      <c r="C1" t="s">
        <v>174</v>
      </c>
      <c r="D1" s="6" t="s">
        <v>175</v>
      </c>
      <c r="E1" t="s">
        <v>176</v>
      </c>
      <c r="F1" t="s">
        <v>177</v>
      </c>
      <c r="G1" t="s">
        <v>178</v>
      </c>
      <c r="H1" t="s">
        <v>179</v>
      </c>
      <c r="I1" t="s">
        <v>180</v>
      </c>
      <c r="J1" t="s">
        <v>181</v>
      </c>
      <c r="K1" t="s">
        <v>182</v>
      </c>
      <c r="L1" t="s">
        <v>183</v>
      </c>
      <c r="M1" t="s">
        <v>184</v>
      </c>
    </row>
    <row r="2" spans="1:13" x14ac:dyDescent="0.25">
      <c r="A2" s="6" t="str">
        <f>'Partner Info and ToC'!$D$1</f>
        <v>Transmission</v>
      </c>
      <c r="B2" s="6">
        <f>'Partner Info and ToC'!$B$5</f>
        <v>2020</v>
      </c>
      <c r="C2" s="6" t="e">
        <f>VLOOKUP('Partner Info and ToC'!$D$4,transmission_partners!A:B,2,FALSE)</f>
        <v>#N/A</v>
      </c>
      <c r="D2" s="6">
        <f>'Pneumatic Controllers'!A5</f>
        <v>0</v>
      </c>
      <c r="E2">
        <f>'Pneumatic Controllers'!A5</f>
        <v>0</v>
      </c>
      <c r="F2" s="10">
        <f>'Pneumatic Controllers'!B5</f>
        <v>0</v>
      </c>
      <c r="G2" s="6">
        <f>VLOOKUP("Identify and replace high-bleed pneumatic devices",transmission_activities!A:C,3,FALSE)</f>
        <v>33</v>
      </c>
      <c r="H2" s="8">
        <f>IF(ISNUMBER('Pneumatic Controllers'!F5),'Pneumatic Controllers'!F5,0)+IF(ISNUMBER('Pneumatic Controllers'!H5),'Pneumatic Controllers'!H5,0)+IF(ISNUMBER('Pneumatic Controllers'!J5),'Pneumatic Controllers'!J5,0)</f>
        <v>0</v>
      </c>
      <c r="J2" t="str">
        <f>IF(ISBLANK('Pneumatic Controllers'!K5),"",'Pneumatic Controllers'!K5)</f>
        <v/>
      </c>
      <c r="K2"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 t="str">
        <f>IF(uploadPneumatic[[#This Row],[reductionsMcf]]&gt;0,IF('Pneumatic Controllers'!C5="",default_CH4_content,'Pneumatic Controllers'!C5)&amp;","&amp;IF('Pneumatic Controllers'!D5="",default_hours,'Pneumatic Controllers'!D5)&amp;","&amp;IF('Pneumatic Controllers'!E5="","0",'Pneumatic Controllers'!E5)&amp;","&amp;pneumatic_highbleed_EF&amp;","&amp;pneumatic_lowbleed_EF&amp;","&amp;IF('Pneumatic Controllers'!G5="","0",'Pneumatic Controllers'!G5)&amp;","&amp;pneumatic_highbleed_EF&amp;","&amp;IF('Pneumatic Controllers'!I5="","0",'Pneumatic Controllers'!I5)&amp;","&amp;pneumatic_lowbleed_EF,"")</f>
        <v/>
      </c>
      <c r="M2" t="str">
        <f>'Partner Info and ToC'!$A$3</f>
        <v>RS2021TRANSv1</v>
      </c>
    </row>
    <row r="3" spans="1:13" x14ac:dyDescent="0.25">
      <c r="A3" s="6" t="str">
        <f>'Partner Info and ToC'!$D$1</f>
        <v>Transmission</v>
      </c>
      <c r="B3" s="6">
        <f>'Partner Info and ToC'!$B$5</f>
        <v>2020</v>
      </c>
      <c r="C3" s="6" t="e">
        <f>VLOOKUP('Partner Info and ToC'!$D$4,transmission_partners!A:B,2,FALSE)</f>
        <v>#N/A</v>
      </c>
      <c r="D3" s="6">
        <f>'Pneumatic Controllers'!A6</f>
        <v>0</v>
      </c>
      <c r="E3">
        <f>'Pneumatic Controllers'!A6</f>
        <v>0</v>
      </c>
      <c r="F3" s="10">
        <f>'Pneumatic Controllers'!B6</f>
        <v>0</v>
      </c>
      <c r="G3" s="6">
        <f>VLOOKUP("Identify and replace high-bleed pneumatic devices",transmission_activities!A:C,3,FALSE)</f>
        <v>33</v>
      </c>
      <c r="H3" s="8">
        <f>IF(ISNUMBER('Pneumatic Controllers'!F6),'Pneumatic Controllers'!F6,0)+IF(ISNUMBER('Pneumatic Controllers'!H6),'Pneumatic Controllers'!H6,0)+IF(ISNUMBER('Pneumatic Controllers'!J6),'Pneumatic Controllers'!J6,0)</f>
        <v>0</v>
      </c>
      <c r="J3" t="str">
        <f>IF(ISBLANK('Pneumatic Controllers'!K6),"",'Pneumatic Controllers'!K6)</f>
        <v/>
      </c>
      <c r="K3"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3" t="str">
        <f>IF(uploadPneumatic[[#This Row],[reductionsMcf]]&gt;0,IF('Pneumatic Controllers'!C6="",default_CH4_content,'Pneumatic Controllers'!C6)&amp;","&amp;IF('Pneumatic Controllers'!D6="",default_hours,'Pneumatic Controllers'!D6)&amp;","&amp;IF('Pneumatic Controllers'!E6="","0",'Pneumatic Controllers'!E6)&amp;","&amp;pneumatic_highbleed_EF&amp;","&amp;pneumatic_lowbleed_EF&amp;","&amp;IF('Pneumatic Controllers'!G6="","0",'Pneumatic Controllers'!G6)&amp;","&amp;pneumatic_highbleed_EF&amp;","&amp;IF('Pneumatic Controllers'!I6="","0",'Pneumatic Controllers'!I6)&amp;","&amp;pneumatic_lowbleed_EF,"")</f>
        <v/>
      </c>
      <c r="M3" t="str">
        <f>'Partner Info and ToC'!$A$3</f>
        <v>RS2021TRANSv1</v>
      </c>
    </row>
    <row r="4" spans="1:13" x14ac:dyDescent="0.25">
      <c r="A4" s="6" t="str">
        <f>'Partner Info and ToC'!$D$1</f>
        <v>Transmission</v>
      </c>
      <c r="B4" s="6">
        <f>'Partner Info and ToC'!$B$5</f>
        <v>2020</v>
      </c>
      <c r="C4" s="6" t="e">
        <f>VLOOKUP('Partner Info and ToC'!$D$4,transmission_partners!A:B,2,FALSE)</f>
        <v>#N/A</v>
      </c>
      <c r="D4" s="6">
        <f>'Pneumatic Controllers'!A7</f>
        <v>0</v>
      </c>
      <c r="E4">
        <f>'Pneumatic Controllers'!A7</f>
        <v>0</v>
      </c>
      <c r="F4" s="10">
        <f>'Pneumatic Controllers'!B7</f>
        <v>0</v>
      </c>
      <c r="G4" s="6">
        <f>VLOOKUP("Identify and replace high-bleed pneumatic devices",transmission_activities!A:C,3,FALSE)</f>
        <v>33</v>
      </c>
      <c r="H4" s="8">
        <f>IF(ISNUMBER('Pneumatic Controllers'!F7),'Pneumatic Controllers'!F7,0)+IF(ISNUMBER('Pneumatic Controllers'!H7),'Pneumatic Controllers'!H7,0)+IF(ISNUMBER('Pneumatic Controllers'!J7),'Pneumatic Controllers'!J7,0)</f>
        <v>0</v>
      </c>
      <c r="J4" t="str">
        <f>IF(ISBLANK('Pneumatic Controllers'!K7),"",'Pneumatic Controllers'!K7)</f>
        <v/>
      </c>
      <c r="K4"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4" t="str">
        <f>IF(uploadPneumatic[[#This Row],[reductionsMcf]]&gt;0,IF('Pneumatic Controllers'!C7="",default_CH4_content,'Pneumatic Controllers'!C7)&amp;","&amp;IF('Pneumatic Controllers'!D7="",default_hours,'Pneumatic Controllers'!D7)&amp;","&amp;IF('Pneumatic Controllers'!E7="","0",'Pneumatic Controllers'!E7)&amp;","&amp;pneumatic_highbleed_EF&amp;","&amp;pneumatic_lowbleed_EF&amp;","&amp;IF('Pneumatic Controllers'!G7="","0",'Pneumatic Controllers'!G7)&amp;","&amp;pneumatic_highbleed_EF&amp;","&amp;IF('Pneumatic Controllers'!I7="","0",'Pneumatic Controllers'!I7)&amp;","&amp;pneumatic_lowbleed_EF,"")</f>
        <v/>
      </c>
      <c r="M4" t="str">
        <f>'Partner Info and ToC'!$A$3</f>
        <v>RS2021TRANSv1</v>
      </c>
    </row>
    <row r="5" spans="1:13" x14ac:dyDescent="0.25">
      <c r="A5" s="6" t="str">
        <f>'Partner Info and ToC'!$D$1</f>
        <v>Transmission</v>
      </c>
      <c r="B5" s="6">
        <f>'Partner Info and ToC'!$B$5</f>
        <v>2020</v>
      </c>
      <c r="C5" s="6" t="e">
        <f>VLOOKUP('Partner Info and ToC'!$D$4,transmission_partners!A:B,2,FALSE)</f>
        <v>#N/A</v>
      </c>
      <c r="D5" s="6">
        <f>'Pneumatic Controllers'!A8</f>
        <v>0</v>
      </c>
      <c r="E5">
        <f>'Pneumatic Controllers'!A8</f>
        <v>0</v>
      </c>
      <c r="F5" s="10">
        <f>'Pneumatic Controllers'!B8</f>
        <v>0</v>
      </c>
      <c r="G5" s="6">
        <f>VLOOKUP("Identify and replace high-bleed pneumatic devices",transmission_activities!A:C,3,FALSE)</f>
        <v>33</v>
      </c>
      <c r="H5" s="8">
        <f>IF(ISNUMBER('Pneumatic Controllers'!F8),'Pneumatic Controllers'!F8,0)+IF(ISNUMBER('Pneumatic Controllers'!H8),'Pneumatic Controllers'!H8,0)+IF(ISNUMBER('Pneumatic Controllers'!J8),'Pneumatic Controllers'!J8,0)</f>
        <v>0</v>
      </c>
      <c r="J5" t="str">
        <f>IF(ISBLANK('Pneumatic Controllers'!K8),"",'Pneumatic Controllers'!K8)</f>
        <v/>
      </c>
      <c r="K5"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5" t="str">
        <f>IF(uploadPneumatic[[#This Row],[reductionsMcf]]&gt;0,IF('Pneumatic Controllers'!C8="",default_CH4_content,'Pneumatic Controllers'!C8)&amp;","&amp;IF('Pneumatic Controllers'!D8="",default_hours,'Pneumatic Controllers'!D8)&amp;","&amp;IF('Pneumatic Controllers'!E8="","0",'Pneumatic Controllers'!E8)&amp;","&amp;pneumatic_highbleed_EF&amp;","&amp;pneumatic_lowbleed_EF&amp;","&amp;IF('Pneumatic Controllers'!G8="","0",'Pneumatic Controllers'!G8)&amp;","&amp;pneumatic_highbleed_EF&amp;","&amp;IF('Pneumatic Controllers'!I8="","0",'Pneumatic Controllers'!I8)&amp;","&amp;pneumatic_lowbleed_EF,"")</f>
        <v/>
      </c>
      <c r="M5" t="str">
        <f>'Partner Info and ToC'!$A$3</f>
        <v>RS2021TRANSv1</v>
      </c>
    </row>
    <row r="6" spans="1:13" x14ac:dyDescent="0.25">
      <c r="A6" s="6" t="str">
        <f>'Partner Info and ToC'!$D$1</f>
        <v>Transmission</v>
      </c>
      <c r="B6" s="6">
        <f>'Partner Info and ToC'!$B$5</f>
        <v>2020</v>
      </c>
      <c r="C6" s="6" t="e">
        <f>VLOOKUP('Partner Info and ToC'!$D$4,transmission_partners!A:B,2,FALSE)</f>
        <v>#N/A</v>
      </c>
      <c r="D6" s="6">
        <f>'Pneumatic Controllers'!A9</f>
        <v>0</v>
      </c>
      <c r="E6">
        <f>'Pneumatic Controllers'!A9</f>
        <v>0</v>
      </c>
      <c r="F6" s="10">
        <f>'Pneumatic Controllers'!B9</f>
        <v>0</v>
      </c>
      <c r="G6" s="6">
        <f>VLOOKUP("Identify and replace high-bleed pneumatic devices",transmission_activities!A:C,3,FALSE)</f>
        <v>33</v>
      </c>
      <c r="H6" s="8">
        <f>IF(ISNUMBER('Pneumatic Controllers'!F9),'Pneumatic Controllers'!F9,0)+IF(ISNUMBER('Pneumatic Controllers'!H9),'Pneumatic Controllers'!H9,0)+IF(ISNUMBER('Pneumatic Controllers'!J9),'Pneumatic Controllers'!J9,0)</f>
        <v>0</v>
      </c>
      <c r="J6" t="str">
        <f>IF(ISBLANK('Pneumatic Controllers'!K9),"",'Pneumatic Controllers'!K9)</f>
        <v/>
      </c>
      <c r="K6"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6" t="str">
        <f>IF(uploadPneumatic[[#This Row],[reductionsMcf]]&gt;0,IF('Pneumatic Controllers'!C9="",default_CH4_content,'Pneumatic Controllers'!C9)&amp;","&amp;IF('Pneumatic Controllers'!D9="",default_hours,'Pneumatic Controllers'!D9)&amp;","&amp;IF('Pneumatic Controllers'!E9="","0",'Pneumatic Controllers'!E9)&amp;","&amp;pneumatic_highbleed_EF&amp;","&amp;pneumatic_lowbleed_EF&amp;","&amp;IF('Pneumatic Controllers'!G9="","0",'Pneumatic Controllers'!G9)&amp;","&amp;pneumatic_highbleed_EF&amp;","&amp;IF('Pneumatic Controllers'!I9="","0",'Pneumatic Controllers'!I9)&amp;","&amp;pneumatic_lowbleed_EF,"")</f>
        <v/>
      </c>
      <c r="M6" t="str">
        <f>'Partner Info and ToC'!$A$3</f>
        <v>RS2021TRANSv1</v>
      </c>
    </row>
    <row r="7" spans="1:13" x14ac:dyDescent="0.25">
      <c r="A7" s="6" t="str">
        <f>'Partner Info and ToC'!$D$1</f>
        <v>Transmission</v>
      </c>
      <c r="B7" s="6">
        <f>'Partner Info and ToC'!$B$5</f>
        <v>2020</v>
      </c>
      <c r="C7" s="6" t="e">
        <f>VLOOKUP('Partner Info and ToC'!$D$4,transmission_partners!A:B,2,FALSE)</f>
        <v>#N/A</v>
      </c>
      <c r="D7" s="6">
        <f>'Pneumatic Controllers'!A10</f>
        <v>0</v>
      </c>
      <c r="E7">
        <f>'Pneumatic Controllers'!A10</f>
        <v>0</v>
      </c>
      <c r="F7" s="10">
        <f>'Pneumatic Controllers'!B10</f>
        <v>0</v>
      </c>
      <c r="G7" s="6">
        <f>VLOOKUP("Identify and replace high-bleed pneumatic devices",transmission_activities!A:C,3,FALSE)</f>
        <v>33</v>
      </c>
      <c r="H7" s="8">
        <f>IF(ISNUMBER('Pneumatic Controllers'!F10),'Pneumatic Controllers'!F10,0)+IF(ISNUMBER('Pneumatic Controllers'!H10),'Pneumatic Controllers'!H10,0)+IF(ISNUMBER('Pneumatic Controllers'!J10),'Pneumatic Controllers'!J10,0)</f>
        <v>0</v>
      </c>
      <c r="J7" t="str">
        <f>IF(ISBLANK('Pneumatic Controllers'!K10),"",'Pneumatic Controllers'!K10)</f>
        <v/>
      </c>
      <c r="K7"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7" t="str">
        <f>IF(uploadPneumatic[[#This Row],[reductionsMcf]]&gt;0,IF('Pneumatic Controllers'!C10="",default_CH4_content,'Pneumatic Controllers'!C10)&amp;","&amp;IF('Pneumatic Controllers'!D10="",default_hours,'Pneumatic Controllers'!D10)&amp;","&amp;IF('Pneumatic Controllers'!E10="","0",'Pneumatic Controllers'!E10)&amp;","&amp;pneumatic_highbleed_EF&amp;","&amp;pneumatic_lowbleed_EF&amp;","&amp;IF('Pneumatic Controllers'!G10="","0",'Pneumatic Controllers'!G10)&amp;","&amp;pneumatic_highbleed_EF&amp;","&amp;IF('Pneumatic Controllers'!I10="","0",'Pneumatic Controllers'!I10)&amp;","&amp;pneumatic_lowbleed_EF,"")</f>
        <v/>
      </c>
      <c r="M7" t="str">
        <f>'Partner Info and ToC'!$A$3</f>
        <v>RS2021TRANSv1</v>
      </c>
    </row>
    <row r="8" spans="1:13" x14ac:dyDescent="0.25">
      <c r="A8" s="6" t="str">
        <f>'Partner Info and ToC'!$D$1</f>
        <v>Transmission</v>
      </c>
      <c r="B8" s="6">
        <f>'Partner Info and ToC'!$B$5</f>
        <v>2020</v>
      </c>
      <c r="C8" s="6" t="e">
        <f>VLOOKUP('Partner Info and ToC'!$D$4,transmission_partners!A:B,2,FALSE)</f>
        <v>#N/A</v>
      </c>
      <c r="D8" s="6">
        <f>'Pneumatic Controllers'!A11</f>
        <v>0</v>
      </c>
      <c r="E8">
        <f>'Pneumatic Controllers'!A11</f>
        <v>0</v>
      </c>
      <c r="F8" s="10">
        <f>'Pneumatic Controllers'!B11</f>
        <v>0</v>
      </c>
      <c r="G8" s="6">
        <f>VLOOKUP("Identify and replace high-bleed pneumatic devices",transmission_activities!A:C,3,FALSE)</f>
        <v>33</v>
      </c>
      <c r="H8" s="8">
        <f>IF(ISNUMBER('Pneumatic Controllers'!F11),'Pneumatic Controllers'!F11,0)+IF(ISNUMBER('Pneumatic Controllers'!H11),'Pneumatic Controllers'!H11,0)+IF(ISNUMBER('Pneumatic Controllers'!J11),'Pneumatic Controllers'!J11,0)</f>
        <v>0</v>
      </c>
      <c r="J8" t="str">
        <f>IF(ISBLANK('Pneumatic Controllers'!K11),"",'Pneumatic Controllers'!K11)</f>
        <v/>
      </c>
      <c r="K8"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8" t="str">
        <f>IF(uploadPneumatic[[#This Row],[reductionsMcf]]&gt;0,IF('Pneumatic Controllers'!C11="",default_CH4_content,'Pneumatic Controllers'!C11)&amp;","&amp;IF('Pneumatic Controllers'!D11="",default_hours,'Pneumatic Controllers'!D11)&amp;","&amp;IF('Pneumatic Controllers'!E11="","0",'Pneumatic Controllers'!E11)&amp;","&amp;pneumatic_highbleed_EF&amp;","&amp;pneumatic_lowbleed_EF&amp;","&amp;IF('Pneumatic Controllers'!G11="","0",'Pneumatic Controllers'!G11)&amp;","&amp;pneumatic_highbleed_EF&amp;","&amp;IF('Pneumatic Controllers'!I11="","0",'Pneumatic Controllers'!I11)&amp;","&amp;pneumatic_lowbleed_EF,"")</f>
        <v/>
      </c>
      <c r="M8" t="str">
        <f>'Partner Info and ToC'!$A$3</f>
        <v>RS2021TRANSv1</v>
      </c>
    </row>
    <row r="9" spans="1:13" x14ac:dyDescent="0.25">
      <c r="A9" s="6" t="str">
        <f>'Partner Info and ToC'!$D$1</f>
        <v>Transmission</v>
      </c>
      <c r="B9" s="6">
        <f>'Partner Info and ToC'!$B$5</f>
        <v>2020</v>
      </c>
      <c r="C9" s="6" t="e">
        <f>VLOOKUP('Partner Info and ToC'!$D$4,transmission_partners!A:B,2,FALSE)</f>
        <v>#N/A</v>
      </c>
      <c r="D9" s="6">
        <f>'Pneumatic Controllers'!A12</f>
        <v>0</v>
      </c>
      <c r="E9">
        <f>'Pneumatic Controllers'!A12</f>
        <v>0</v>
      </c>
      <c r="F9" s="10">
        <f>'Pneumatic Controllers'!B12</f>
        <v>0</v>
      </c>
      <c r="G9" s="6">
        <f>VLOOKUP("Identify and replace high-bleed pneumatic devices",transmission_activities!A:C,3,FALSE)</f>
        <v>33</v>
      </c>
      <c r="H9" s="8">
        <f>IF(ISNUMBER('Pneumatic Controllers'!F12),'Pneumatic Controllers'!F12,0)+IF(ISNUMBER('Pneumatic Controllers'!H12),'Pneumatic Controllers'!H12,0)+IF(ISNUMBER('Pneumatic Controllers'!J12),'Pneumatic Controllers'!J12,0)</f>
        <v>0</v>
      </c>
      <c r="J9" t="str">
        <f>IF(ISBLANK('Pneumatic Controllers'!K12),"",'Pneumatic Controllers'!K12)</f>
        <v/>
      </c>
      <c r="K9"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9" t="str">
        <f>IF(uploadPneumatic[[#This Row],[reductionsMcf]]&gt;0,IF('Pneumatic Controllers'!C12="",default_CH4_content,'Pneumatic Controllers'!C12)&amp;","&amp;IF('Pneumatic Controllers'!D12="",default_hours,'Pneumatic Controllers'!D12)&amp;","&amp;IF('Pneumatic Controllers'!E12="","0",'Pneumatic Controllers'!E12)&amp;","&amp;pneumatic_highbleed_EF&amp;","&amp;pneumatic_lowbleed_EF&amp;","&amp;IF('Pneumatic Controllers'!G12="","0",'Pneumatic Controllers'!G12)&amp;","&amp;pneumatic_highbleed_EF&amp;","&amp;IF('Pneumatic Controllers'!I12="","0",'Pneumatic Controllers'!I12)&amp;","&amp;pneumatic_lowbleed_EF,"")</f>
        <v/>
      </c>
      <c r="M9" t="str">
        <f>'Partner Info and ToC'!$A$3</f>
        <v>RS2021TRANSv1</v>
      </c>
    </row>
    <row r="10" spans="1:13" x14ac:dyDescent="0.25">
      <c r="A10" s="6" t="str">
        <f>'Partner Info and ToC'!$D$1</f>
        <v>Transmission</v>
      </c>
      <c r="B10" s="6">
        <f>'Partner Info and ToC'!$B$5</f>
        <v>2020</v>
      </c>
      <c r="C10" s="6" t="e">
        <f>VLOOKUP('Partner Info and ToC'!$D$4,transmission_partners!A:B,2,FALSE)</f>
        <v>#N/A</v>
      </c>
      <c r="D10" s="6">
        <f>'Pneumatic Controllers'!A13</f>
        <v>0</v>
      </c>
      <c r="E10">
        <f>'Pneumatic Controllers'!A13</f>
        <v>0</v>
      </c>
      <c r="F10" s="10">
        <f>'Pneumatic Controllers'!B13</f>
        <v>0</v>
      </c>
      <c r="G10" s="6">
        <f>VLOOKUP("Identify and replace high-bleed pneumatic devices",transmission_activities!A:C,3,FALSE)</f>
        <v>33</v>
      </c>
      <c r="H10" s="8">
        <f>IF(ISNUMBER('Pneumatic Controllers'!F13),'Pneumatic Controllers'!F13,0)+IF(ISNUMBER('Pneumatic Controllers'!H13),'Pneumatic Controllers'!H13,0)+IF(ISNUMBER('Pneumatic Controllers'!J13),'Pneumatic Controllers'!J13,0)</f>
        <v>0</v>
      </c>
      <c r="J10" t="str">
        <f>IF(ISBLANK('Pneumatic Controllers'!K13),"",'Pneumatic Controllers'!K13)</f>
        <v/>
      </c>
      <c r="K10"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0" t="str">
        <f>IF(uploadPneumatic[[#This Row],[reductionsMcf]]&gt;0,IF('Pneumatic Controllers'!C13="",default_CH4_content,'Pneumatic Controllers'!C13)&amp;","&amp;IF('Pneumatic Controllers'!D13="",default_hours,'Pneumatic Controllers'!D13)&amp;","&amp;IF('Pneumatic Controllers'!E13="","0",'Pneumatic Controllers'!E13)&amp;","&amp;pneumatic_highbleed_EF&amp;","&amp;pneumatic_lowbleed_EF&amp;","&amp;IF('Pneumatic Controllers'!G13="","0",'Pneumatic Controllers'!G13)&amp;","&amp;pneumatic_highbleed_EF&amp;","&amp;IF('Pneumatic Controllers'!I13="","0",'Pneumatic Controllers'!I13)&amp;","&amp;pneumatic_lowbleed_EF,"")</f>
        <v/>
      </c>
      <c r="M10" t="str">
        <f>'Partner Info and ToC'!$A$3</f>
        <v>RS2021TRANSv1</v>
      </c>
    </row>
    <row r="11" spans="1:13" x14ac:dyDescent="0.25">
      <c r="A11" s="6" t="str">
        <f>'Partner Info and ToC'!$D$1</f>
        <v>Transmission</v>
      </c>
      <c r="B11" s="6">
        <f>'Partner Info and ToC'!$B$5</f>
        <v>2020</v>
      </c>
      <c r="C11" s="6" t="e">
        <f>VLOOKUP('Partner Info and ToC'!$D$4,transmission_partners!A:B,2,FALSE)</f>
        <v>#N/A</v>
      </c>
      <c r="D11" s="6">
        <f>'Pneumatic Controllers'!A14</f>
        <v>0</v>
      </c>
      <c r="E11">
        <f>'Pneumatic Controllers'!A14</f>
        <v>0</v>
      </c>
      <c r="F11" s="10">
        <f>'Pneumatic Controllers'!B14</f>
        <v>0</v>
      </c>
      <c r="G11" s="6">
        <f>VLOOKUP("Identify and replace high-bleed pneumatic devices",transmission_activities!A:C,3,FALSE)</f>
        <v>33</v>
      </c>
      <c r="H11" s="8">
        <f>IF(ISNUMBER('Pneumatic Controllers'!F14),'Pneumatic Controllers'!F14,0)+IF(ISNUMBER('Pneumatic Controllers'!H14),'Pneumatic Controllers'!H14,0)+IF(ISNUMBER('Pneumatic Controllers'!J14),'Pneumatic Controllers'!J14,0)</f>
        <v>0</v>
      </c>
      <c r="J11" t="str">
        <f>IF(ISBLANK('Pneumatic Controllers'!K14),"",'Pneumatic Controllers'!K14)</f>
        <v/>
      </c>
      <c r="K11"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1" t="str">
        <f>IF(uploadPneumatic[[#This Row],[reductionsMcf]]&gt;0,IF('Pneumatic Controllers'!C14="",default_CH4_content,'Pneumatic Controllers'!C14)&amp;","&amp;IF('Pneumatic Controllers'!D14="",default_hours,'Pneumatic Controllers'!D14)&amp;","&amp;IF('Pneumatic Controllers'!E14="","0",'Pneumatic Controllers'!E14)&amp;","&amp;pneumatic_highbleed_EF&amp;","&amp;pneumatic_lowbleed_EF&amp;","&amp;IF('Pneumatic Controllers'!G14="","0",'Pneumatic Controllers'!G14)&amp;","&amp;pneumatic_highbleed_EF&amp;","&amp;IF('Pneumatic Controllers'!I14="","0",'Pneumatic Controllers'!I14)&amp;","&amp;pneumatic_lowbleed_EF,"")</f>
        <v/>
      </c>
      <c r="M11" t="str">
        <f>'Partner Info and ToC'!$A$3</f>
        <v>RS2021TRANSv1</v>
      </c>
    </row>
    <row r="12" spans="1:13" x14ac:dyDescent="0.25">
      <c r="A12" s="6" t="str">
        <f>'Partner Info and ToC'!$D$1</f>
        <v>Transmission</v>
      </c>
      <c r="B12" s="6">
        <f>'Partner Info and ToC'!$B$5</f>
        <v>2020</v>
      </c>
      <c r="C12" s="6" t="e">
        <f>VLOOKUP('Partner Info and ToC'!$D$4,transmission_partners!A:B,2,FALSE)</f>
        <v>#N/A</v>
      </c>
      <c r="D12" s="6">
        <f>'Pneumatic Controllers'!A15</f>
        <v>0</v>
      </c>
      <c r="E12">
        <f>'Pneumatic Controllers'!A15</f>
        <v>0</v>
      </c>
      <c r="F12" s="10">
        <f>'Pneumatic Controllers'!B15</f>
        <v>0</v>
      </c>
      <c r="G12" s="6">
        <f>VLOOKUP("Identify and replace high-bleed pneumatic devices",transmission_activities!A:C,3,FALSE)</f>
        <v>33</v>
      </c>
      <c r="H12" s="8">
        <f>IF(ISNUMBER('Pneumatic Controllers'!F15),'Pneumatic Controllers'!F15,0)+IF(ISNUMBER('Pneumatic Controllers'!H15),'Pneumatic Controllers'!H15,0)+IF(ISNUMBER('Pneumatic Controllers'!J15),'Pneumatic Controllers'!J15,0)</f>
        <v>0</v>
      </c>
      <c r="J12" t="str">
        <f>IF(ISBLANK('Pneumatic Controllers'!K15),"",'Pneumatic Controllers'!K15)</f>
        <v/>
      </c>
      <c r="K12"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2" t="str">
        <f>IF(uploadPneumatic[[#This Row],[reductionsMcf]]&gt;0,IF('Pneumatic Controllers'!C15="",default_CH4_content,'Pneumatic Controllers'!C15)&amp;","&amp;IF('Pneumatic Controllers'!D15="",default_hours,'Pneumatic Controllers'!D15)&amp;","&amp;IF('Pneumatic Controllers'!E15="","0",'Pneumatic Controllers'!E15)&amp;","&amp;pneumatic_highbleed_EF&amp;","&amp;pneumatic_lowbleed_EF&amp;","&amp;IF('Pneumatic Controllers'!G15="","0",'Pneumatic Controllers'!G15)&amp;","&amp;pneumatic_highbleed_EF&amp;","&amp;IF('Pneumatic Controllers'!I15="","0",'Pneumatic Controllers'!I15)&amp;","&amp;pneumatic_lowbleed_EF,"")</f>
        <v/>
      </c>
      <c r="M12" t="str">
        <f>'Partner Info and ToC'!$A$3</f>
        <v>RS2021TRANSv1</v>
      </c>
    </row>
    <row r="13" spans="1:13" x14ac:dyDescent="0.25">
      <c r="A13" s="6" t="str">
        <f>'Partner Info and ToC'!$D$1</f>
        <v>Transmission</v>
      </c>
      <c r="B13" s="6">
        <f>'Partner Info and ToC'!$B$5</f>
        <v>2020</v>
      </c>
      <c r="C13" s="6" t="e">
        <f>VLOOKUP('Partner Info and ToC'!$D$4,transmission_partners!A:B,2,FALSE)</f>
        <v>#N/A</v>
      </c>
      <c r="D13" s="6">
        <f>'Pneumatic Controllers'!A16</f>
        <v>0</v>
      </c>
      <c r="E13">
        <f>'Pneumatic Controllers'!A16</f>
        <v>0</v>
      </c>
      <c r="F13" s="10">
        <f>'Pneumatic Controllers'!B16</f>
        <v>0</v>
      </c>
      <c r="G13" s="6">
        <f>VLOOKUP("Identify and replace high-bleed pneumatic devices",transmission_activities!A:C,3,FALSE)</f>
        <v>33</v>
      </c>
      <c r="H13" s="8">
        <f>IF(ISNUMBER('Pneumatic Controllers'!F16),'Pneumatic Controllers'!F16,0)+IF(ISNUMBER('Pneumatic Controllers'!H16),'Pneumatic Controllers'!H16,0)+IF(ISNUMBER('Pneumatic Controllers'!J16),'Pneumatic Controllers'!J16,0)</f>
        <v>0</v>
      </c>
      <c r="J13" t="str">
        <f>IF(ISBLANK('Pneumatic Controllers'!K16),"",'Pneumatic Controllers'!K16)</f>
        <v/>
      </c>
      <c r="K13"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3" t="str">
        <f>IF(uploadPneumatic[[#This Row],[reductionsMcf]]&gt;0,IF('Pneumatic Controllers'!C16="",default_CH4_content,'Pneumatic Controllers'!C16)&amp;","&amp;IF('Pneumatic Controllers'!D16="",default_hours,'Pneumatic Controllers'!D16)&amp;","&amp;IF('Pneumatic Controllers'!E16="","0",'Pneumatic Controllers'!E16)&amp;","&amp;pneumatic_highbleed_EF&amp;","&amp;pneumatic_lowbleed_EF&amp;","&amp;IF('Pneumatic Controllers'!G16="","0",'Pneumatic Controllers'!G16)&amp;","&amp;pneumatic_highbleed_EF&amp;","&amp;IF('Pneumatic Controllers'!I16="","0",'Pneumatic Controllers'!I16)&amp;","&amp;pneumatic_lowbleed_EF,"")</f>
        <v/>
      </c>
      <c r="M13" t="str">
        <f>'Partner Info and ToC'!$A$3</f>
        <v>RS2021TRANSv1</v>
      </c>
    </row>
    <row r="14" spans="1:13" x14ac:dyDescent="0.25">
      <c r="A14" s="6" t="str">
        <f>'Partner Info and ToC'!$D$1</f>
        <v>Transmission</v>
      </c>
      <c r="B14" s="6">
        <f>'Partner Info and ToC'!$B$5</f>
        <v>2020</v>
      </c>
      <c r="C14" s="6" t="e">
        <f>VLOOKUP('Partner Info and ToC'!$D$4,transmission_partners!A:B,2,FALSE)</f>
        <v>#N/A</v>
      </c>
      <c r="D14" s="6">
        <f>'Pneumatic Controllers'!A17</f>
        <v>0</v>
      </c>
      <c r="E14">
        <f>'Pneumatic Controllers'!A17</f>
        <v>0</v>
      </c>
      <c r="F14" s="10">
        <f>'Pneumatic Controllers'!B17</f>
        <v>0</v>
      </c>
      <c r="G14" s="6">
        <f>VLOOKUP("Identify and replace high-bleed pneumatic devices",transmission_activities!A:C,3,FALSE)</f>
        <v>33</v>
      </c>
      <c r="H14" s="8">
        <f>IF(ISNUMBER('Pneumatic Controllers'!F17),'Pneumatic Controllers'!F17,0)+IF(ISNUMBER('Pneumatic Controllers'!H17),'Pneumatic Controllers'!H17,0)+IF(ISNUMBER('Pneumatic Controllers'!J17),'Pneumatic Controllers'!J17,0)</f>
        <v>0</v>
      </c>
      <c r="J14" t="str">
        <f>IF(ISBLANK('Pneumatic Controllers'!K17),"",'Pneumatic Controllers'!K17)</f>
        <v/>
      </c>
      <c r="K14"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4" t="str">
        <f>IF(uploadPneumatic[[#This Row],[reductionsMcf]]&gt;0,IF('Pneumatic Controllers'!C17="",default_CH4_content,'Pneumatic Controllers'!C17)&amp;","&amp;IF('Pneumatic Controllers'!D17="",default_hours,'Pneumatic Controllers'!D17)&amp;","&amp;IF('Pneumatic Controllers'!E17="","0",'Pneumatic Controllers'!E17)&amp;","&amp;pneumatic_highbleed_EF&amp;","&amp;pneumatic_lowbleed_EF&amp;","&amp;IF('Pneumatic Controllers'!G17="","0",'Pneumatic Controllers'!G17)&amp;","&amp;pneumatic_highbleed_EF&amp;","&amp;IF('Pneumatic Controllers'!I17="","0",'Pneumatic Controllers'!I17)&amp;","&amp;pneumatic_lowbleed_EF,"")</f>
        <v/>
      </c>
      <c r="M14" t="str">
        <f>'Partner Info and ToC'!$A$3</f>
        <v>RS2021TRANSv1</v>
      </c>
    </row>
    <row r="15" spans="1:13" x14ac:dyDescent="0.25">
      <c r="A15" s="6" t="str">
        <f>'Partner Info and ToC'!$D$1</f>
        <v>Transmission</v>
      </c>
      <c r="B15" s="6">
        <f>'Partner Info and ToC'!$B$5</f>
        <v>2020</v>
      </c>
      <c r="C15" s="6" t="e">
        <f>VLOOKUP('Partner Info and ToC'!$D$4,transmission_partners!A:B,2,FALSE)</f>
        <v>#N/A</v>
      </c>
      <c r="D15" s="6">
        <f>'Pneumatic Controllers'!A18</f>
        <v>0</v>
      </c>
      <c r="E15">
        <f>'Pneumatic Controllers'!A18</f>
        <v>0</v>
      </c>
      <c r="F15" s="10">
        <f>'Pneumatic Controllers'!B18</f>
        <v>0</v>
      </c>
      <c r="G15" s="6">
        <f>VLOOKUP("Identify and replace high-bleed pneumatic devices",transmission_activities!A:C,3,FALSE)</f>
        <v>33</v>
      </c>
      <c r="H15" s="8">
        <f>IF(ISNUMBER('Pneumatic Controllers'!F18),'Pneumatic Controllers'!F18,0)+IF(ISNUMBER('Pneumatic Controllers'!H18),'Pneumatic Controllers'!H18,0)+IF(ISNUMBER('Pneumatic Controllers'!J18),'Pneumatic Controllers'!J18,0)</f>
        <v>0</v>
      </c>
      <c r="J15" t="str">
        <f>IF(ISBLANK('Pneumatic Controllers'!K18),"",'Pneumatic Controllers'!K18)</f>
        <v/>
      </c>
      <c r="K15"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5" t="str">
        <f>IF(uploadPneumatic[[#This Row],[reductionsMcf]]&gt;0,IF('Pneumatic Controllers'!C18="",default_CH4_content,'Pneumatic Controllers'!C18)&amp;","&amp;IF('Pneumatic Controllers'!D18="",default_hours,'Pneumatic Controllers'!D18)&amp;","&amp;IF('Pneumatic Controllers'!E18="","0",'Pneumatic Controllers'!E18)&amp;","&amp;pneumatic_highbleed_EF&amp;","&amp;pneumatic_lowbleed_EF&amp;","&amp;IF('Pneumatic Controllers'!G18="","0",'Pneumatic Controllers'!G18)&amp;","&amp;pneumatic_highbleed_EF&amp;","&amp;IF('Pneumatic Controllers'!I18="","0",'Pneumatic Controllers'!I18)&amp;","&amp;pneumatic_lowbleed_EF,"")</f>
        <v/>
      </c>
      <c r="M15" t="str">
        <f>'Partner Info and ToC'!$A$3</f>
        <v>RS2021TRANSv1</v>
      </c>
    </row>
    <row r="16" spans="1:13" x14ac:dyDescent="0.25">
      <c r="A16" s="6" t="str">
        <f>'Partner Info and ToC'!$D$1</f>
        <v>Transmission</v>
      </c>
      <c r="B16" s="6">
        <f>'Partner Info and ToC'!$B$5</f>
        <v>2020</v>
      </c>
      <c r="C16" s="6" t="e">
        <f>VLOOKUP('Partner Info and ToC'!$D$4,transmission_partners!A:B,2,FALSE)</f>
        <v>#N/A</v>
      </c>
      <c r="D16" s="6">
        <f>'Pneumatic Controllers'!A19</f>
        <v>0</v>
      </c>
      <c r="E16">
        <f>'Pneumatic Controllers'!A19</f>
        <v>0</v>
      </c>
      <c r="F16" s="10">
        <f>'Pneumatic Controllers'!B19</f>
        <v>0</v>
      </c>
      <c r="G16" s="6">
        <f>VLOOKUP("Identify and replace high-bleed pneumatic devices",transmission_activities!A:C,3,FALSE)</f>
        <v>33</v>
      </c>
      <c r="H16" s="8">
        <f>IF(ISNUMBER('Pneumatic Controllers'!F19),'Pneumatic Controllers'!F19,0)+IF(ISNUMBER('Pneumatic Controllers'!H19),'Pneumatic Controllers'!H19,0)+IF(ISNUMBER('Pneumatic Controllers'!J19),'Pneumatic Controllers'!J19,0)</f>
        <v>0</v>
      </c>
      <c r="J16" t="str">
        <f>IF(ISBLANK('Pneumatic Controllers'!K19),"",'Pneumatic Controllers'!K19)</f>
        <v/>
      </c>
      <c r="K16"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6" t="str">
        <f>IF(uploadPneumatic[[#This Row],[reductionsMcf]]&gt;0,IF('Pneumatic Controllers'!C19="",default_CH4_content,'Pneumatic Controllers'!C19)&amp;","&amp;IF('Pneumatic Controllers'!D19="",default_hours,'Pneumatic Controllers'!D19)&amp;","&amp;IF('Pneumatic Controllers'!E19="","0",'Pneumatic Controllers'!E19)&amp;","&amp;pneumatic_highbleed_EF&amp;","&amp;pneumatic_lowbleed_EF&amp;","&amp;IF('Pneumatic Controllers'!G19="","0",'Pneumatic Controllers'!G19)&amp;","&amp;pneumatic_highbleed_EF&amp;","&amp;IF('Pneumatic Controllers'!I19="","0",'Pneumatic Controllers'!I19)&amp;","&amp;pneumatic_lowbleed_EF,"")</f>
        <v/>
      </c>
      <c r="M16" t="str">
        <f>'Partner Info and ToC'!$A$3</f>
        <v>RS2021TRANSv1</v>
      </c>
    </row>
    <row r="17" spans="1:13" x14ac:dyDescent="0.25">
      <c r="A17" s="6" t="str">
        <f>'Partner Info and ToC'!$D$1</f>
        <v>Transmission</v>
      </c>
      <c r="B17" s="6">
        <f>'Partner Info and ToC'!$B$5</f>
        <v>2020</v>
      </c>
      <c r="C17" s="6" t="e">
        <f>VLOOKUP('Partner Info and ToC'!$D$4,transmission_partners!A:B,2,FALSE)</f>
        <v>#N/A</v>
      </c>
      <c r="D17" s="6">
        <f>'Pneumatic Controllers'!A20</f>
        <v>0</v>
      </c>
      <c r="E17">
        <f>'Pneumatic Controllers'!A20</f>
        <v>0</v>
      </c>
      <c r="F17" s="10">
        <f>'Pneumatic Controllers'!B20</f>
        <v>0</v>
      </c>
      <c r="G17" s="6">
        <f>VLOOKUP("Identify and replace high-bleed pneumatic devices",transmission_activities!A:C,3,FALSE)</f>
        <v>33</v>
      </c>
      <c r="H17" s="8">
        <f>IF(ISNUMBER('Pneumatic Controllers'!F20),'Pneumatic Controllers'!F20,0)+IF(ISNUMBER('Pneumatic Controllers'!H20),'Pneumatic Controllers'!H20,0)+IF(ISNUMBER('Pneumatic Controllers'!J20),'Pneumatic Controllers'!J20,0)</f>
        <v>0</v>
      </c>
      <c r="J17" t="str">
        <f>IF(ISBLANK('Pneumatic Controllers'!K20),"",'Pneumatic Controllers'!K20)</f>
        <v/>
      </c>
      <c r="K17"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7" t="str">
        <f>IF(uploadPneumatic[[#This Row],[reductionsMcf]]&gt;0,IF('Pneumatic Controllers'!C20="",default_CH4_content,'Pneumatic Controllers'!C20)&amp;","&amp;IF('Pneumatic Controllers'!D20="",default_hours,'Pneumatic Controllers'!D20)&amp;","&amp;IF('Pneumatic Controllers'!E20="","0",'Pneumatic Controllers'!E20)&amp;","&amp;pneumatic_highbleed_EF&amp;","&amp;pneumatic_lowbleed_EF&amp;","&amp;IF('Pneumatic Controllers'!G20="","0",'Pneumatic Controllers'!G20)&amp;","&amp;pneumatic_highbleed_EF&amp;","&amp;IF('Pneumatic Controllers'!I20="","0",'Pneumatic Controllers'!I20)&amp;","&amp;pneumatic_lowbleed_EF,"")</f>
        <v/>
      </c>
      <c r="M17" t="str">
        <f>'Partner Info and ToC'!$A$3</f>
        <v>RS2021TRANSv1</v>
      </c>
    </row>
    <row r="18" spans="1:13" x14ac:dyDescent="0.25">
      <c r="A18" s="6" t="str">
        <f>'Partner Info and ToC'!$D$1</f>
        <v>Transmission</v>
      </c>
      <c r="B18" s="6">
        <f>'Partner Info and ToC'!$B$5</f>
        <v>2020</v>
      </c>
      <c r="C18" s="6" t="e">
        <f>VLOOKUP('Partner Info and ToC'!$D$4,transmission_partners!A:B,2,FALSE)</f>
        <v>#N/A</v>
      </c>
      <c r="D18" s="6">
        <f>'Pneumatic Controllers'!A21</f>
        <v>0</v>
      </c>
      <c r="E18">
        <f>'Pneumatic Controllers'!A21</f>
        <v>0</v>
      </c>
      <c r="F18" s="10">
        <f>'Pneumatic Controllers'!B21</f>
        <v>0</v>
      </c>
      <c r="G18" s="6">
        <f>VLOOKUP("Identify and replace high-bleed pneumatic devices",transmission_activities!A:C,3,FALSE)</f>
        <v>33</v>
      </c>
      <c r="H18" s="8">
        <f>IF(ISNUMBER('Pneumatic Controllers'!F21),'Pneumatic Controllers'!F21,0)+IF(ISNUMBER('Pneumatic Controllers'!H21),'Pneumatic Controllers'!H21,0)+IF(ISNUMBER('Pneumatic Controllers'!J21),'Pneumatic Controllers'!J21,0)</f>
        <v>0</v>
      </c>
      <c r="J18" t="str">
        <f>IF(ISBLANK('Pneumatic Controllers'!K21),"",'Pneumatic Controllers'!K21)</f>
        <v/>
      </c>
      <c r="K18"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8" t="str">
        <f>IF(uploadPneumatic[[#This Row],[reductionsMcf]]&gt;0,IF('Pneumatic Controllers'!C21="",default_CH4_content,'Pneumatic Controllers'!C21)&amp;","&amp;IF('Pneumatic Controllers'!D21="",default_hours,'Pneumatic Controllers'!D21)&amp;","&amp;IF('Pneumatic Controllers'!E21="","0",'Pneumatic Controllers'!E21)&amp;","&amp;pneumatic_highbleed_EF&amp;","&amp;pneumatic_lowbleed_EF&amp;","&amp;IF('Pneumatic Controllers'!G21="","0",'Pneumatic Controllers'!G21)&amp;","&amp;pneumatic_highbleed_EF&amp;","&amp;IF('Pneumatic Controllers'!I21="","0",'Pneumatic Controllers'!I21)&amp;","&amp;pneumatic_lowbleed_EF,"")</f>
        <v/>
      </c>
      <c r="M18" t="str">
        <f>'Partner Info and ToC'!$A$3</f>
        <v>RS2021TRANSv1</v>
      </c>
    </row>
    <row r="19" spans="1:13" x14ac:dyDescent="0.25">
      <c r="A19" s="6" t="str">
        <f>'Partner Info and ToC'!$D$1</f>
        <v>Transmission</v>
      </c>
      <c r="B19" s="6">
        <f>'Partner Info and ToC'!$B$5</f>
        <v>2020</v>
      </c>
      <c r="C19" s="6" t="e">
        <f>VLOOKUP('Partner Info and ToC'!$D$4,transmission_partners!A:B,2,FALSE)</f>
        <v>#N/A</v>
      </c>
      <c r="D19" s="6">
        <f>'Pneumatic Controllers'!A22</f>
        <v>0</v>
      </c>
      <c r="E19">
        <f>'Pneumatic Controllers'!A22</f>
        <v>0</v>
      </c>
      <c r="F19" s="10">
        <f>'Pneumatic Controllers'!B22</f>
        <v>0</v>
      </c>
      <c r="G19" s="6">
        <f>VLOOKUP("Identify and replace high-bleed pneumatic devices",transmission_activities!A:C,3,FALSE)</f>
        <v>33</v>
      </c>
      <c r="H19" s="8">
        <f>IF(ISNUMBER('Pneumatic Controllers'!F22),'Pneumatic Controllers'!F22,0)+IF(ISNUMBER('Pneumatic Controllers'!H22),'Pneumatic Controllers'!H22,0)+IF(ISNUMBER('Pneumatic Controllers'!J22),'Pneumatic Controllers'!J22,0)</f>
        <v>0</v>
      </c>
      <c r="J19" t="str">
        <f>IF(ISBLANK('Pneumatic Controllers'!K22),"",'Pneumatic Controllers'!K22)</f>
        <v/>
      </c>
      <c r="K19"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19" t="str">
        <f>IF(uploadPneumatic[[#This Row],[reductionsMcf]]&gt;0,IF('Pneumatic Controllers'!C22="",default_CH4_content,'Pneumatic Controllers'!C22)&amp;","&amp;IF('Pneumatic Controllers'!D22="",default_hours,'Pneumatic Controllers'!D22)&amp;","&amp;IF('Pneumatic Controllers'!E22="","0",'Pneumatic Controllers'!E22)&amp;","&amp;pneumatic_highbleed_EF&amp;","&amp;pneumatic_lowbleed_EF&amp;","&amp;IF('Pneumatic Controllers'!G22="","0",'Pneumatic Controllers'!G22)&amp;","&amp;pneumatic_highbleed_EF&amp;","&amp;IF('Pneumatic Controllers'!I22="","0",'Pneumatic Controllers'!I22)&amp;","&amp;pneumatic_lowbleed_EF,"")</f>
        <v/>
      </c>
      <c r="M19" t="str">
        <f>'Partner Info and ToC'!$A$3</f>
        <v>RS2021TRANSv1</v>
      </c>
    </row>
    <row r="20" spans="1:13" x14ac:dyDescent="0.25">
      <c r="A20" s="6" t="str">
        <f>'Partner Info and ToC'!$D$1</f>
        <v>Transmission</v>
      </c>
      <c r="B20" s="6">
        <f>'Partner Info and ToC'!$B$5</f>
        <v>2020</v>
      </c>
      <c r="C20" s="6" t="e">
        <f>VLOOKUP('Partner Info and ToC'!$D$4,transmission_partners!A:B,2,FALSE)</f>
        <v>#N/A</v>
      </c>
      <c r="D20" s="6">
        <f>'Pneumatic Controllers'!A23</f>
        <v>0</v>
      </c>
      <c r="E20">
        <f>'Pneumatic Controllers'!A23</f>
        <v>0</v>
      </c>
      <c r="F20" s="10">
        <f>'Pneumatic Controllers'!B23</f>
        <v>0</v>
      </c>
      <c r="G20" s="6">
        <f>VLOOKUP("Identify and replace high-bleed pneumatic devices",transmission_activities!A:C,3,FALSE)</f>
        <v>33</v>
      </c>
      <c r="H20" s="8">
        <f>IF(ISNUMBER('Pneumatic Controllers'!F23),'Pneumatic Controllers'!F23,0)+IF(ISNUMBER('Pneumatic Controllers'!H23),'Pneumatic Controllers'!H23,0)+IF(ISNUMBER('Pneumatic Controllers'!J23),'Pneumatic Controllers'!J23,0)</f>
        <v>0</v>
      </c>
      <c r="J20" t="str">
        <f>IF(ISBLANK('Pneumatic Controllers'!K23),"",'Pneumatic Controllers'!K23)</f>
        <v/>
      </c>
      <c r="K20"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0" t="str">
        <f>IF(uploadPneumatic[[#This Row],[reductionsMcf]]&gt;0,IF('Pneumatic Controllers'!C23="",default_CH4_content,'Pneumatic Controllers'!C23)&amp;","&amp;IF('Pneumatic Controllers'!D23="",default_hours,'Pneumatic Controllers'!D23)&amp;","&amp;IF('Pneumatic Controllers'!E23="","0",'Pneumatic Controllers'!E23)&amp;","&amp;pneumatic_highbleed_EF&amp;","&amp;pneumatic_lowbleed_EF&amp;","&amp;IF('Pneumatic Controllers'!G23="","0",'Pneumatic Controllers'!G23)&amp;","&amp;pneumatic_highbleed_EF&amp;","&amp;IF('Pneumatic Controllers'!I23="","0",'Pneumatic Controllers'!I23)&amp;","&amp;pneumatic_lowbleed_EF,"")</f>
        <v/>
      </c>
      <c r="M20" t="str">
        <f>'Partner Info and ToC'!$A$3</f>
        <v>RS2021TRANSv1</v>
      </c>
    </row>
    <row r="21" spans="1:13" x14ac:dyDescent="0.25">
      <c r="A21" s="6" t="str">
        <f>'Partner Info and ToC'!$D$1</f>
        <v>Transmission</v>
      </c>
      <c r="B21" s="6">
        <f>'Partner Info and ToC'!$B$5</f>
        <v>2020</v>
      </c>
      <c r="C21" s="6" t="e">
        <f>VLOOKUP('Partner Info and ToC'!$D$4,transmission_partners!A:B,2,FALSE)</f>
        <v>#N/A</v>
      </c>
      <c r="D21" s="6">
        <f>'Pneumatic Controllers'!A24</f>
        <v>0</v>
      </c>
      <c r="E21">
        <f>'Pneumatic Controllers'!A24</f>
        <v>0</v>
      </c>
      <c r="F21" s="10">
        <f>'Pneumatic Controllers'!B24</f>
        <v>0</v>
      </c>
      <c r="G21" s="6">
        <f>VLOOKUP("Identify and replace high-bleed pneumatic devices",transmission_activities!A:C,3,FALSE)</f>
        <v>33</v>
      </c>
      <c r="H21" s="8">
        <f>IF(ISNUMBER('Pneumatic Controllers'!F24),'Pneumatic Controllers'!F24,0)+IF(ISNUMBER('Pneumatic Controllers'!H24),'Pneumatic Controllers'!H24,0)+IF(ISNUMBER('Pneumatic Controllers'!J24),'Pneumatic Controllers'!J24,0)</f>
        <v>0</v>
      </c>
      <c r="J21" t="str">
        <f>IF(ISBLANK('Pneumatic Controllers'!K24),"",'Pneumatic Controllers'!K24)</f>
        <v/>
      </c>
      <c r="K21"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1" t="str">
        <f>IF(uploadPneumatic[[#This Row],[reductionsMcf]]&gt;0,IF('Pneumatic Controllers'!C24="",default_CH4_content,'Pneumatic Controllers'!C24)&amp;","&amp;IF('Pneumatic Controllers'!D24="",default_hours,'Pneumatic Controllers'!D24)&amp;","&amp;IF('Pneumatic Controllers'!E24="","0",'Pneumatic Controllers'!E24)&amp;","&amp;pneumatic_highbleed_EF&amp;","&amp;pneumatic_lowbleed_EF&amp;","&amp;IF('Pneumatic Controllers'!G24="","0",'Pneumatic Controllers'!G24)&amp;","&amp;pneumatic_highbleed_EF&amp;","&amp;IF('Pneumatic Controllers'!I24="","0",'Pneumatic Controllers'!I24)&amp;","&amp;pneumatic_lowbleed_EF,"")</f>
        <v/>
      </c>
      <c r="M21" t="str">
        <f>'Partner Info and ToC'!$A$3</f>
        <v>RS2021TRANSv1</v>
      </c>
    </row>
    <row r="22" spans="1:13" x14ac:dyDescent="0.25">
      <c r="A22" s="6" t="str">
        <f>'Partner Info and ToC'!$D$1</f>
        <v>Transmission</v>
      </c>
      <c r="B22" s="6">
        <f>'Partner Info and ToC'!$B$5</f>
        <v>2020</v>
      </c>
      <c r="C22" s="6" t="e">
        <f>VLOOKUP('Partner Info and ToC'!$D$4,transmission_partners!A:B,2,FALSE)</f>
        <v>#N/A</v>
      </c>
      <c r="D22" s="6">
        <f>'Pneumatic Controllers'!A25</f>
        <v>0</v>
      </c>
      <c r="E22">
        <f>'Pneumatic Controllers'!A25</f>
        <v>0</v>
      </c>
      <c r="F22" s="10">
        <f>'Pneumatic Controllers'!B25</f>
        <v>0</v>
      </c>
      <c r="G22" s="6">
        <f>VLOOKUP("Identify and replace high-bleed pneumatic devices",transmission_activities!A:C,3,FALSE)</f>
        <v>33</v>
      </c>
      <c r="H22" s="8">
        <f>IF(ISNUMBER('Pneumatic Controllers'!F25),'Pneumatic Controllers'!F25,0)+IF(ISNUMBER('Pneumatic Controllers'!H25),'Pneumatic Controllers'!H25,0)+IF(ISNUMBER('Pneumatic Controllers'!J25),'Pneumatic Controllers'!J25,0)</f>
        <v>0</v>
      </c>
      <c r="J22" t="str">
        <f>IF(ISBLANK('Pneumatic Controllers'!K25),"",'Pneumatic Controllers'!K25)</f>
        <v/>
      </c>
      <c r="K22"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2" t="str">
        <f>IF(uploadPneumatic[[#This Row],[reductionsMcf]]&gt;0,IF('Pneumatic Controllers'!C25="",default_CH4_content,'Pneumatic Controllers'!C25)&amp;","&amp;IF('Pneumatic Controllers'!D25="",default_hours,'Pneumatic Controllers'!D25)&amp;","&amp;IF('Pneumatic Controllers'!E25="","0",'Pneumatic Controllers'!E25)&amp;","&amp;pneumatic_highbleed_EF&amp;","&amp;pneumatic_lowbleed_EF&amp;","&amp;IF('Pneumatic Controllers'!G25="","0",'Pneumatic Controllers'!G25)&amp;","&amp;pneumatic_highbleed_EF&amp;","&amp;IF('Pneumatic Controllers'!I25="","0",'Pneumatic Controllers'!I25)&amp;","&amp;pneumatic_lowbleed_EF,"")</f>
        <v/>
      </c>
      <c r="M22" t="str">
        <f>'Partner Info and ToC'!$A$3</f>
        <v>RS2021TRANSv1</v>
      </c>
    </row>
    <row r="23" spans="1:13" x14ac:dyDescent="0.25">
      <c r="A23" s="6" t="str">
        <f>'Partner Info and ToC'!$D$1</f>
        <v>Transmission</v>
      </c>
      <c r="B23" s="6">
        <f>'Partner Info and ToC'!$B$5</f>
        <v>2020</v>
      </c>
      <c r="C23" s="6" t="e">
        <f>VLOOKUP('Partner Info and ToC'!$D$4,transmission_partners!A:B,2,FALSE)</f>
        <v>#N/A</v>
      </c>
      <c r="D23" s="6">
        <f>'Pneumatic Controllers'!A26</f>
        <v>0</v>
      </c>
      <c r="E23">
        <f>'Pneumatic Controllers'!A26</f>
        <v>0</v>
      </c>
      <c r="F23" s="10">
        <f>'Pneumatic Controllers'!B26</f>
        <v>0</v>
      </c>
      <c r="G23" s="6">
        <f>VLOOKUP("Identify and replace high-bleed pneumatic devices",transmission_activities!A:C,3,FALSE)</f>
        <v>33</v>
      </c>
      <c r="H23" s="8">
        <f>IF(ISNUMBER('Pneumatic Controllers'!F26),'Pneumatic Controllers'!F26,0)+IF(ISNUMBER('Pneumatic Controllers'!H26),'Pneumatic Controllers'!H26,0)+IF(ISNUMBER('Pneumatic Controllers'!J26),'Pneumatic Controllers'!J26,0)</f>
        <v>0</v>
      </c>
      <c r="J23" t="str">
        <f>IF(ISBLANK('Pneumatic Controllers'!K26),"",'Pneumatic Controllers'!K26)</f>
        <v/>
      </c>
      <c r="K23"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3" t="str">
        <f>IF(uploadPneumatic[[#This Row],[reductionsMcf]]&gt;0,IF('Pneumatic Controllers'!C26="",default_CH4_content,'Pneumatic Controllers'!C26)&amp;","&amp;IF('Pneumatic Controllers'!D26="",default_hours,'Pneumatic Controllers'!D26)&amp;","&amp;IF('Pneumatic Controllers'!E26="","0",'Pneumatic Controllers'!E26)&amp;","&amp;pneumatic_highbleed_EF&amp;","&amp;pneumatic_lowbleed_EF&amp;","&amp;IF('Pneumatic Controllers'!G26="","0",'Pneumatic Controllers'!G26)&amp;","&amp;pneumatic_highbleed_EF&amp;","&amp;IF('Pneumatic Controllers'!I26="","0",'Pneumatic Controllers'!I26)&amp;","&amp;pneumatic_lowbleed_EF,"")</f>
        <v/>
      </c>
      <c r="M23" t="str">
        <f>'Partner Info and ToC'!$A$3</f>
        <v>RS2021TRANSv1</v>
      </c>
    </row>
    <row r="24" spans="1:13" x14ac:dyDescent="0.25">
      <c r="A24" s="6" t="str">
        <f>'Partner Info and ToC'!$D$1</f>
        <v>Transmission</v>
      </c>
      <c r="B24" s="6">
        <f>'Partner Info and ToC'!$B$5</f>
        <v>2020</v>
      </c>
      <c r="C24" s="6" t="e">
        <f>VLOOKUP('Partner Info and ToC'!$D$4,transmission_partners!A:B,2,FALSE)</f>
        <v>#N/A</v>
      </c>
      <c r="D24" s="6">
        <f>'Pneumatic Controllers'!A27</f>
        <v>0</v>
      </c>
      <c r="E24">
        <f>'Pneumatic Controllers'!A27</f>
        <v>0</v>
      </c>
      <c r="F24" s="10">
        <f>'Pneumatic Controllers'!B27</f>
        <v>0</v>
      </c>
      <c r="G24" s="6">
        <f>VLOOKUP("Identify and replace high-bleed pneumatic devices",transmission_activities!A:C,3,FALSE)</f>
        <v>33</v>
      </c>
      <c r="H24" s="8">
        <f>IF(ISNUMBER('Pneumatic Controllers'!F27),'Pneumatic Controllers'!F27,0)+IF(ISNUMBER('Pneumatic Controllers'!H27),'Pneumatic Controllers'!H27,0)+IF(ISNUMBER('Pneumatic Controllers'!J27),'Pneumatic Controllers'!J27,0)</f>
        <v>0</v>
      </c>
      <c r="J24" t="str">
        <f>IF(ISBLANK('Pneumatic Controllers'!K27),"",'Pneumatic Controllers'!K27)</f>
        <v/>
      </c>
      <c r="K24"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4" t="str">
        <f>IF(uploadPneumatic[[#This Row],[reductionsMcf]]&gt;0,IF('Pneumatic Controllers'!C27="",default_CH4_content,'Pneumatic Controllers'!C27)&amp;","&amp;IF('Pneumatic Controllers'!D27="",default_hours,'Pneumatic Controllers'!D27)&amp;","&amp;IF('Pneumatic Controllers'!E27="","0",'Pneumatic Controllers'!E27)&amp;","&amp;pneumatic_highbleed_EF&amp;","&amp;pneumatic_lowbleed_EF&amp;","&amp;IF('Pneumatic Controllers'!G27="","0",'Pneumatic Controllers'!G27)&amp;","&amp;pneumatic_highbleed_EF&amp;","&amp;IF('Pneumatic Controllers'!I27="","0",'Pneumatic Controllers'!I27)&amp;","&amp;pneumatic_lowbleed_EF,"")</f>
        <v/>
      </c>
      <c r="M24" t="str">
        <f>'Partner Info and ToC'!$A$3</f>
        <v>RS2021TRANSv1</v>
      </c>
    </row>
    <row r="25" spans="1:13" x14ac:dyDescent="0.25">
      <c r="A25" s="6" t="str">
        <f>'Partner Info and ToC'!$D$1</f>
        <v>Transmission</v>
      </c>
      <c r="B25" s="6">
        <f>'Partner Info and ToC'!$B$5</f>
        <v>2020</v>
      </c>
      <c r="C25" s="6" t="e">
        <f>VLOOKUP('Partner Info and ToC'!$D$4,transmission_partners!A:B,2,FALSE)</f>
        <v>#N/A</v>
      </c>
      <c r="D25" s="6">
        <f>'Pneumatic Controllers'!A28</f>
        <v>0</v>
      </c>
      <c r="E25">
        <f>'Pneumatic Controllers'!A28</f>
        <v>0</v>
      </c>
      <c r="F25" s="10">
        <f>'Pneumatic Controllers'!B28</f>
        <v>0</v>
      </c>
      <c r="G25" s="6">
        <f>VLOOKUP("Identify and replace high-bleed pneumatic devices",transmission_activities!A:C,3,FALSE)</f>
        <v>33</v>
      </c>
      <c r="H25" s="8">
        <f>IF(ISNUMBER('Pneumatic Controllers'!F28),'Pneumatic Controllers'!F28,0)+IF(ISNUMBER('Pneumatic Controllers'!H28),'Pneumatic Controllers'!H28,0)+IF(ISNUMBER('Pneumatic Controllers'!J28),'Pneumatic Controllers'!J28,0)</f>
        <v>0</v>
      </c>
      <c r="J25" t="str">
        <f>IF(ISBLANK('Pneumatic Controllers'!K28),"",'Pneumatic Controllers'!K28)</f>
        <v/>
      </c>
      <c r="K25" t="str">
        <f>IF(uploadPneumatic[[#This Row],[reductionsMcf]]&gt;0,"[Average methane content] x [Average annual operating hours] / 1000 x"&amp;" (([Number from high bleed to low bleed] x ([High Emission Factor] - [Low Emission Factor])) + ([Number from high-bleed to zero-bleed or removed] x [High Emission Factor]) + ([Number from low-bleed to zero-bleed or removed] x [Low Emission Factor])","")</f>
        <v/>
      </c>
      <c r="L25" t="str">
        <f>IF(uploadPneumatic[[#This Row],[reductionsMcf]]&gt;0,IF('Pneumatic Controllers'!C28="",default_CH4_content,'Pneumatic Controllers'!C28)&amp;","&amp;IF('Pneumatic Controllers'!D28="",default_hours,'Pneumatic Controllers'!D28)&amp;","&amp;IF('Pneumatic Controllers'!E28="","0",'Pneumatic Controllers'!E28)&amp;","&amp;pneumatic_highbleed_EF&amp;","&amp;pneumatic_lowbleed_EF&amp;","&amp;IF('Pneumatic Controllers'!G28="","0",'Pneumatic Controllers'!G28)&amp;","&amp;pneumatic_highbleed_EF&amp;","&amp;IF('Pneumatic Controllers'!I28="","0",'Pneumatic Controllers'!I28)&amp;","&amp;pneumatic_lowbleed_EF,"")</f>
        <v/>
      </c>
      <c r="M25" t="str">
        <f>'Partner Info and ToC'!$A$3</f>
        <v>RS2021TRANSv1</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2018-10-26T17:55:20+00:00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ateVersionFinalized xmlns="083044a9-a286-4394-88a4-9e6f987db6ba" xsi:nil="true"/>
    <_dlc_DocId xmlns="53234b3b-bd85-46f9-96f0-0025e43774af">XMR4K2FQXKJU-1532969082-110453</_dlc_DocId>
    <_dlc_DocIdUrl xmlns="53234b3b-bd85-46f9-96f0-0025e43774af">
      <Url>https://usepa.sharepoint.com/sites/GasSTAR/_layouts/15/DocIdRedir.aspx?ID=XMR4K2FQXKJU-1532969082-110453</Url>
      <Description>XMR4K2FQXKJU-1532969082-110453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9950E74566BA4A9E496115F2145A35" ma:contentTypeVersion="58" ma:contentTypeDescription="Create a new document." ma:contentTypeScope="" ma:versionID="161bcfef7df5a2f6a2b909aad05ef5c2">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83044a9-a286-4394-88a4-9e6f987db6ba" xmlns:ns6="53234b3b-bd85-46f9-96f0-0025e43774af" targetNamespace="http://schemas.microsoft.com/office/2006/metadata/properties" ma:root="true" ma:fieldsID="0fe18708bff5b487117e5e842fbd8cf9" ns1:_="" ns2:_="" ns3:_="" ns4:_="" ns5:_="" ns6:_="">
    <xsd:import namespace="http://schemas.microsoft.com/sharepoint/v3"/>
    <xsd:import namespace="4ffa91fb-a0ff-4ac5-b2db-65c790d184a4"/>
    <xsd:import namespace="http://schemas.microsoft.com/sharepoint.v3"/>
    <xsd:import namespace="http://schemas.microsoft.com/sharepoint/v3/fields"/>
    <xsd:import namespace="083044a9-a286-4394-88a4-9e6f987db6ba"/>
    <xsd:import namespace="53234b3b-bd85-46f9-96f0-0025e43774af"/>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GenerationTime" minOccurs="0"/>
                <xsd:element ref="ns5:MediaServiceEventHashCode" minOccurs="0"/>
                <xsd:element ref="ns5:MediaServiceOCR" minOccurs="0"/>
                <xsd:element ref="ns5:MediaServiceDateTaken" minOccurs="0"/>
                <xsd:element ref="ns5:MediaServiceLocation" minOccurs="0"/>
                <xsd:element ref="ns5:DateVersionFinalized" minOccurs="0"/>
                <xsd:element ref="ns6:_dlc_DocId" minOccurs="0"/>
                <xsd:element ref="ns6:_dlc_DocIdUrl" minOccurs="0"/>
                <xsd:element ref="ns6:_dlc_DocIdPersistId"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7ed78f11-d1b6-4cf8-8429-36c7a5160c50}" ma:internalName="TaxCatchAllLabel" ma:readOnly="true" ma:showField="CatchAllDataLabel" ma:web="53234b3b-bd85-46f9-96f0-0025e43774af">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7ed78f11-d1b6-4cf8-8429-36c7a5160c50}" ma:internalName="TaxCatchAll" ma:showField="CatchAllData" ma:web="53234b3b-bd85-46f9-96f0-0025e43774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3044a9-a286-4394-88a4-9e6f987db6b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DateVersionFinalized" ma:index="38" nillable="true" ma:displayName="Date Version Finalized" ma:description="This is the date that the particular version of the file was done; included for sorting purposes" ma:format="DateOnly" ma:internalName="DateVersionFinalized">
      <xsd:simpleType>
        <xsd:restriction base="dms:DateTime"/>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234b3b-bd85-46f9-96f0-0025e43774af"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A84F3D4-3E0A-4250-9600-43951D113C80}">
  <ds:schemaRefs>
    <ds:schemaRef ds:uri="http://schemas.microsoft.com/sharepoint.v3"/>
    <ds:schemaRef ds:uri="825ddb8e-922d-4368-9861-60522fc9c8c4"/>
    <ds:schemaRef ds:uri="http://schemas.microsoft.com/sharepoint/v3"/>
    <ds:schemaRef ds:uri="http://purl.org/dc/terms/"/>
    <ds:schemaRef ds:uri="http://schemas.microsoft.com/sharepoint/v3/field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ffa91fb-a0ff-4ac5-b2db-65c790d184a4"/>
    <ds:schemaRef ds:uri="http://www.w3.org/XML/1998/namespace"/>
    <ds:schemaRef ds:uri="http://purl.org/dc/dcmitype/"/>
    <ds:schemaRef ds:uri="083044a9-a286-4394-88a4-9e6f987db6ba"/>
    <ds:schemaRef ds:uri="53234b3b-bd85-46f9-96f0-0025e43774af"/>
  </ds:schemaRefs>
</ds:datastoreItem>
</file>

<file path=customXml/itemProps2.xml><?xml version="1.0" encoding="utf-8"?>
<ds:datastoreItem xmlns:ds="http://schemas.openxmlformats.org/officeDocument/2006/customXml" ds:itemID="{520329D4-227C-4989-AF10-915F02ABA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83044a9-a286-4394-88a4-9e6f987db6ba"/>
    <ds:schemaRef ds:uri="53234b3b-bd85-46f9-96f0-0025e4377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F8BFA-9E1B-43A8-99B9-3DB8C00E5DCF}">
  <ds:schemaRefs>
    <ds:schemaRef ds:uri="http://schemas.microsoft.com/sharepoint/v3/contenttype/forms"/>
  </ds:schemaRefs>
</ds:datastoreItem>
</file>

<file path=customXml/itemProps4.xml><?xml version="1.0" encoding="utf-8"?>
<ds:datastoreItem xmlns:ds="http://schemas.openxmlformats.org/officeDocument/2006/customXml" ds:itemID="{5448D120-48C3-49DF-A9BB-29C572A65AEA}">
  <ds:schemaRefs>
    <ds:schemaRef ds:uri="Microsoft.SharePoint.Taxonomy.ContentTypeSync"/>
  </ds:schemaRefs>
</ds:datastoreItem>
</file>

<file path=customXml/itemProps5.xml><?xml version="1.0" encoding="utf-8"?>
<ds:datastoreItem xmlns:ds="http://schemas.openxmlformats.org/officeDocument/2006/customXml" ds:itemID="{ADF585F0-094A-49DF-B2A0-32044D9F33E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Partner Info and ToC</vt:lpstr>
      <vt:lpstr>Compressor Engines</vt:lpstr>
      <vt:lpstr>Equipment Leaks</vt:lpstr>
      <vt:lpstr>Pneumatic Controllers</vt:lpstr>
      <vt:lpstr>Additional Activities</vt:lpstr>
      <vt:lpstr>references</vt:lpstr>
      <vt:lpstr>Compiled-Compressor</vt:lpstr>
      <vt:lpstr>Compiled-Leaks</vt:lpstr>
      <vt:lpstr>Compiled-Pneumatic</vt:lpstr>
      <vt:lpstr>Compiled-Additional</vt:lpstr>
      <vt:lpstr>compiled-FLOW</vt:lpstr>
      <vt:lpstr>transmission_partners</vt:lpstr>
      <vt:lpstr>transmission_activities</vt:lpstr>
      <vt:lpstr>picklists</vt:lpstr>
      <vt:lpstr>addl_activities</vt:lpstr>
      <vt:lpstr>Average_Annual_Leak_Rate_per_Facility</vt:lpstr>
      <vt:lpstr>Average_hourly_reduction_potential</vt:lpstr>
      <vt:lpstr>calc_methodologies</vt:lpstr>
      <vt:lpstr>default_CH4_content</vt:lpstr>
      <vt:lpstr>default_hours</vt:lpstr>
      <vt:lpstr>Efficiency</vt:lpstr>
      <vt:lpstr>partners</vt:lpstr>
      <vt:lpstr>pneumatic_highbleed_EF</vt:lpstr>
      <vt:lpstr>pneumatic_lowbleed_EF</vt:lpstr>
      <vt:lpstr>reporting_years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Bachman, Chris</dc:creator>
  <cp:lastModifiedBy>Menassian, Sarah</cp:lastModifiedBy>
  <cp:lastPrinted>2018-12-18T17:12:20Z</cp:lastPrinted>
  <dcterms:created xsi:type="dcterms:W3CDTF">2018-04-06T15:54:18Z</dcterms:created>
  <dcterms:modified xsi:type="dcterms:W3CDTF">2021-03-18T19:59:48Z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0x010100589950E74566BA4A9E496115F2145A35</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y fmtid="{D5CDD505-2E9C-101B-9397-08002B2CF9AE}" pid="6" name="_dlc_DocIdItemGuid">
    <vt:lpwstr>b5e188fa-31a9-4166-8fb3-972917e39ba2</vt:lpwstr>
  </property>
  <property fmtid="{D5CDD505-2E9C-101B-9397-08002B2CF9AE}" pid="7" name="e3f09c3df709400db2417a7161762d62">
    <vt:lpwstr/>
  </property>
</Properties>
</file>