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17"/>
  <workbookPr/>
  <mc:AlternateContent xmlns:mc="http://schemas.openxmlformats.org/markup-compatibility/2006">
    <mc:Choice Requires="x15">
      <x15ac:absPath xmlns:x15ac="http://schemas.microsoft.com/office/spreadsheetml/2010/11/ac" url="https://doimspp-my.sharepoint.com/personal/rlev_ios_doi_gov/Documents/Desktop/"/>
    </mc:Choice>
  </mc:AlternateContent>
  <xr:revisionPtr revIDLastSave="13" documentId="11_F25DC773A252ABDACC104820911E74A05ADE58EB" xr6:coauthVersionLast="47" xr6:coauthVersionMax="47" xr10:uidLastSave="{AE05F5CE-0F72-40BF-80D5-02950571F3DF}"/>
  <bookViews>
    <workbookView xWindow="-110" yWindow="-110" windowWidth="19420" windowHeight="10420" xr2:uid="{00000000-000D-0000-FFFF-FFFF00000000}"/>
  </bookViews>
  <sheets>
    <sheet name="Scoring Sheet" sheetId="2" r:id="rId1"/>
    <sheet name="Statement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54" i="2" l="1"/>
  <c r="H52" i="2"/>
  <c r="E52" i="2"/>
  <c r="I52" i="2" s="1"/>
  <c r="D52" i="2"/>
  <c r="H51" i="2"/>
  <c r="E51" i="2"/>
  <c r="I51" i="2" s="1"/>
  <c r="D51" i="2"/>
  <c r="H50" i="2"/>
  <c r="E50" i="2"/>
  <c r="I50" i="2" s="1"/>
  <c r="D50" i="2"/>
  <c r="AG49" i="2"/>
  <c r="AF49" i="2"/>
  <c r="H49" i="2"/>
  <c r="D49" i="2"/>
  <c r="E49" i="2" s="1"/>
  <c r="I49" i="2" s="1"/>
  <c r="AG46" i="2"/>
  <c r="AF46" i="2"/>
  <c r="H46" i="2"/>
  <c r="E46" i="2"/>
  <c r="I46" i="2" s="1"/>
  <c r="D46" i="2"/>
  <c r="H45" i="2"/>
  <c r="D45" i="2"/>
  <c r="E45" i="2" s="1"/>
  <c r="I45" i="2" s="1"/>
  <c r="H44" i="2"/>
  <c r="E44" i="2"/>
  <c r="I44" i="2" s="1"/>
  <c r="D44" i="2"/>
  <c r="H43" i="2"/>
  <c r="E43" i="2"/>
  <c r="I43" i="2" s="1"/>
  <c r="D43" i="2"/>
  <c r="H42" i="2"/>
  <c r="E42" i="2"/>
  <c r="I42" i="2" s="1"/>
  <c r="D42" i="2"/>
  <c r="AG41" i="2"/>
  <c r="AF41" i="2"/>
  <c r="I41" i="2"/>
  <c r="H41" i="2"/>
  <c r="E41" i="2"/>
  <c r="D41" i="2"/>
  <c r="AG38" i="2"/>
  <c r="AF38" i="2"/>
  <c r="H38" i="2"/>
  <c r="E38" i="2"/>
  <c r="I38" i="2" s="1"/>
  <c r="D38" i="2"/>
  <c r="H37" i="2"/>
  <c r="E37" i="2"/>
  <c r="I37" i="2" s="1"/>
  <c r="D37" i="2"/>
  <c r="AG36" i="2"/>
  <c r="AF36" i="2"/>
  <c r="H36" i="2"/>
  <c r="E36" i="2"/>
  <c r="I36" i="2" s="1"/>
  <c r="D36" i="2"/>
  <c r="AG35" i="2"/>
  <c r="AF35" i="2"/>
  <c r="H35" i="2"/>
  <c r="E35" i="2"/>
  <c r="I35" i="2" s="1"/>
  <c r="D35" i="2"/>
  <c r="AG34" i="2"/>
  <c r="AF34" i="2"/>
  <c r="H34" i="2"/>
  <c r="E34" i="2"/>
  <c r="I34" i="2" s="1"/>
  <c r="D34" i="2"/>
  <c r="AG31" i="2"/>
  <c r="AF31" i="2"/>
  <c r="H31" i="2"/>
  <c r="E31" i="2"/>
  <c r="I31" i="2" s="1"/>
  <c r="D31" i="2"/>
  <c r="AG30" i="2"/>
  <c r="AF30" i="2"/>
  <c r="H30" i="2"/>
  <c r="D30" i="2"/>
  <c r="E30" i="2" s="1"/>
  <c r="I30" i="2" s="1"/>
  <c r="AG29" i="2"/>
  <c r="AF29" i="2"/>
  <c r="H29" i="2"/>
  <c r="E29" i="2"/>
  <c r="I29" i="2" s="1"/>
  <c r="D29" i="2"/>
  <c r="AG28" i="2"/>
  <c r="AF28" i="2"/>
  <c r="H28" i="2"/>
  <c r="D28" i="2"/>
  <c r="E28" i="2" s="1"/>
  <c r="I28" i="2" s="1"/>
  <c r="AG27" i="2"/>
  <c r="AF27" i="2"/>
  <c r="H27" i="2"/>
  <c r="E27" i="2"/>
  <c r="I27" i="2" s="1"/>
  <c r="D27" i="2"/>
  <c r="H24" i="2"/>
  <c r="E24" i="2"/>
  <c r="I24" i="2" s="1"/>
  <c r="D24" i="2"/>
  <c r="H23" i="2"/>
  <c r="D23" i="2"/>
  <c r="E23" i="2" s="1"/>
  <c r="I23" i="2" s="1"/>
  <c r="H22" i="2"/>
  <c r="E22" i="2"/>
  <c r="I22" i="2" s="1"/>
  <c r="D22" i="2"/>
  <c r="H21" i="2"/>
  <c r="D21" i="2"/>
  <c r="E21" i="2" s="1"/>
  <c r="I21" i="2" s="1"/>
  <c r="H20" i="2"/>
  <c r="D20" i="2"/>
  <c r="E20" i="2" s="1"/>
  <c r="I20" i="2" s="1"/>
  <c r="H19" i="2"/>
  <c r="E19" i="2"/>
  <c r="I19" i="2" s="1"/>
  <c r="D19" i="2"/>
  <c r="H16" i="2"/>
  <c r="D16" i="2"/>
  <c r="E16" i="2" s="1"/>
  <c r="I16" i="2" s="1"/>
  <c r="H15" i="2"/>
  <c r="D15" i="2"/>
  <c r="E15" i="2" s="1"/>
  <c r="I15" i="2" s="1"/>
  <c r="H14" i="2"/>
  <c r="I14" i="2" s="1"/>
  <c r="E14" i="2"/>
  <c r="D14" i="2"/>
  <c r="H13" i="2"/>
  <c r="D13" i="2"/>
  <c r="E13" i="2" s="1"/>
  <c r="I13" i="2" s="1"/>
  <c r="H12" i="2"/>
  <c r="D12" i="2"/>
  <c r="E12" i="2" s="1"/>
  <c r="I12" i="2" s="1"/>
  <c r="H11" i="2"/>
  <c r="D11" i="2"/>
  <c r="E11" i="2" s="1"/>
  <c r="I11" i="2" s="1"/>
  <c r="H8" i="2"/>
  <c r="E8" i="2"/>
  <c r="I8" i="2" s="1"/>
  <c r="D8" i="2"/>
  <c r="H7" i="2"/>
  <c r="I7" i="2" s="1"/>
  <c r="E7" i="2"/>
  <c r="D7" i="2"/>
  <c r="H6" i="2"/>
  <c r="E6" i="2"/>
  <c r="I6" i="2" s="1"/>
  <c r="D6" i="2"/>
  <c r="H5" i="2"/>
  <c r="L12" i="2" s="1"/>
  <c r="E5" i="2"/>
  <c r="D5" i="2"/>
  <c r="L10" i="2" s="1"/>
  <c r="I4" i="2"/>
  <c r="H4" i="2"/>
  <c r="E4" i="2"/>
  <c r="D4" i="2"/>
  <c r="L11" i="2" l="1"/>
  <c r="I5" i="2"/>
  <c r="L13" i="2" s="1"/>
  <c r="L14" i="2" l="1"/>
  <c r="L4" i="2"/>
</calcChain>
</file>

<file path=xl/sharedStrings.xml><?xml version="1.0" encoding="utf-8"?>
<sst xmlns="http://schemas.openxmlformats.org/spreadsheetml/2006/main" count="147" uniqueCount="73">
  <si>
    <t>OMB No. 1093-0012
Expires: XX/XX/XXXX
Category or Subcategory</t>
  </si>
  <si>
    <r>
      <t xml:space="preserve">
</t>
    </r>
    <r>
      <rPr>
        <b/>
        <u/>
        <sz val="14"/>
        <color rgb="FF000000"/>
        <rFont val="Calibri"/>
        <family val="2"/>
        <scheme val="minor"/>
      </rPr>
      <t>Criteria 1</t>
    </r>
    <r>
      <rPr>
        <b/>
        <sz val="14"/>
        <color rgb="FF000000"/>
        <rFont val="Calibri"/>
        <family val="2"/>
        <scheme val="minor"/>
      </rPr>
      <t xml:space="preserve">
Authorities in effect when the State submits its application, even if they were also in effect prior to the 10-Year Application Period
</t>
    </r>
    <r>
      <rPr>
        <sz val="14"/>
        <color rgb="FF000000"/>
        <rFont val="Calibri"/>
        <family val="2"/>
        <scheme val="minor"/>
      </rPr>
      <t>(YES / NO)</t>
    </r>
    <r>
      <rPr>
        <b/>
        <sz val="14"/>
        <color rgb="FF000000"/>
        <rFont val="Calibri"/>
        <family val="2"/>
        <scheme val="minor"/>
      </rPr>
      <t xml:space="preserve">
</t>
    </r>
    <r>
      <rPr>
        <sz val="14"/>
        <color rgb="FF000000"/>
        <rFont val="Calibri"/>
        <family val="2"/>
        <scheme val="minor"/>
      </rPr>
      <t>(Up to 71 points)</t>
    </r>
  </si>
  <si>
    <r>
      <rPr>
        <b/>
        <u/>
        <sz val="14"/>
        <color rgb="FF000000"/>
        <rFont val="Calibri"/>
        <family val="2"/>
      </rPr>
      <t>Criteria 2</t>
    </r>
    <r>
      <rPr>
        <b/>
        <sz val="14"/>
        <color rgb="FF000000"/>
        <rFont val="Calibri"/>
        <family val="2"/>
      </rPr>
      <t xml:space="preserve">
Additions or improvements the State made during the 10-Year Application Period
</t>
    </r>
    <r>
      <rPr>
        <sz val="14"/>
        <color rgb="FF000000"/>
        <rFont val="Calibri"/>
        <family val="2"/>
      </rPr>
      <t xml:space="preserve">
(YES or NO)
(Up to 121 points)</t>
    </r>
  </si>
  <si>
    <t>State or Agency Submitting Scoresheet</t>
  </si>
  <si>
    <t>State</t>
  </si>
  <si>
    <r>
      <rPr>
        <i/>
        <sz val="14"/>
        <color theme="1"/>
        <rFont val="Calibri"/>
        <family val="2"/>
        <scheme val="minor"/>
      </rPr>
      <t>37% of total points available (71/192))</t>
    </r>
    <r>
      <rPr>
        <b/>
        <sz val="14"/>
        <color theme="1"/>
        <rFont val="Calibri"/>
        <family val="2"/>
        <scheme val="minor"/>
      </rPr>
      <t xml:space="preserve">
Maximum for Discussion of Item
</t>
    </r>
    <r>
      <rPr>
        <i/>
        <sz val="14"/>
        <color theme="1"/>
        <rFont val="Calibri"/>
        <family val="2"/>
        <scheme val="minor"/>
      </rPr>
      <t xml:space="preserve">
 (0.5 x Col G)</t>
    </r>
  </si>
  <si>
    <r>
      <t xml:space="preserve">Earned for Existence of Item
</t>
    </r>
    <r>
      <rPr>
        <sz val="14"/>
        <color theme="1"/>
        <rFont val="Calibri"/>
        <family val="2"/>
        <scheme val="minor"/>
      </rPr>
      <t xml:space="preserve">
</t>
    </r>
    <r>
      <rPr>
        <i/>
        <sz val="14"/>
        <color theme="1"/>
        <rFont val="Calibri"/>
        <family val="2"/>
        <scheme val="minor"/>
      </rPr>
      <t>(If Col C = Yes,
then Col D;
Else 0)</t>
    </r>
  </si>
  <si>
    <r>
      <rPr>
        <i/>
        <sz val="14"/>
        <color theme="1"/>
        <rFont val="Calibri"/>
        <family val="2"/>
        <scheme val="minor"/>
      </rPr>
      <t>63% of total points available (121/192)</t>
    </r>
    <r>
      <rPr>
        <b/>
        <sz val="14"/>
        <color theme="1"/>
        <rFont val="Calibri"/>
        <family val="2"/>
        <scheme val="minor"/>
      </rPr>
      <t xml:space="preserve">
Maximum for Change
</t>
    </r>
    <r>
      <rPr>
        <i/>
        <sz val="14"/>
        <color theme="1"/>
        <rFont val="Calibri"/>
        <family val="2"/>
        <scheme val="minor"/>
      </rPr>
      <t>Policy Choice</t>
    </r>
  </si>
  <si>
    <r>
      <rPr>
        <b/>
        <sz val="14"/>
        <color rgb="FF000000"/>
        <rFont val="Calibri"/>
        <family val="2"/>
      </rPr>
      <t xml:space="preserve">Points earned for 10-Year Period changes or improvements 
</t>
    </r>
    <r>
      <rPr>
        <sz val="14"/>
        <color rgb="FF000000"/>
        <rFont val="Calibri"/>
        <family val="2"/>
      </rPr>
      <t xml:space="preserve">
</t>
    </r>
    <r>
      <rPr>
        <i/>
        <sz val="14"/>
        <color rgb="FF000000"/>
        <rFont val="Calibri"/>
        <family val="2"/>
      </rPr>
      <t>(if Col F = Yes,
then Col G; 
Else 0)</t>
    </r>
  </si>
  <si>
    <r>
      <rPr>
        <b/>
        <sz val="14"/>
        <color rgb="FF000000"/>
        <rFont val="Calibri"/>
        <family val="2"/>
        <scheme val="minor"/>
      </rPr>
      <t xml:space="preserve">Total Points Earned by State for Subcategory
</t>
    </r>
    <r>
      <rPr>
        <sz val="14"/>
        <color rgb="FF000000"/>
        <rFont val="Calibri"/>
        <family val="2"/>
        <scheme val="minor"/>
      </rPr>
      <t xml:space="preserve">
</t>
    </r>
    <r>
      <rPr>
        <i/>
        <sz val="14"/>
        <color rgb="FF000000"/>
        <rFont val="Calibri"/>
        <family val="2"/>
        <scheme val="minor"/>
      </rPr>
      <t>(Col E + Col H)</t>
    </r>
  </si>
  <si>
    <t>Point of Contact</t>
  </si>
  <si>
    <t>First Last
phone
email</t>
  </si>
  <si>
    <t>Category 1: Liable parties, scope of liability, and state authorities</t>
  </si>
  <si>
    <t>Select</t>
  </si>
  <si>
    <t>A. Scope of liable parties</t>
  </si>
  <si>
    <t>NO</t>
  </si>
  <si>
    <t>Total Program Improvement RIG Eligibility</t>
  </si>
  <si>
    <t>YES</t>
  </si>
  <si>
    <t>B. Predecessors in Interest</t>
  </si>
  <si>
    <t>C. Joint and several liability</t>
  </si>
  <si>
    <t>Score below a total of 72 points</t>
  </si>
  <si>
    <t>No Award Amount Eligiblity</t>
  </si>
  <si>
    <t>D. State access (e.g., the right to enter premises) and the right to acquire an interest in a well or other wells or related interests</t>
  </si>
  <si>
    <t>Score at or above 72 points, but less than 96 points</t>
  </si>
  <si>
    <t>Partial Award Amount Eligibility</t>
  </si>
  <si>
    <t>E. Increased or enhanced compliance or enforcement programs</t>
  </si>
  <si>
    <t>Score at or above 96 points</t>
  </si>
  <si>
    <t>Full Grant Award Amount Eligibility</t>
  </si>
  <si>
    <t>Category 2: Transfers of interest</t>
  </si>
  <si>
    <t>Total Points Available</t>
  </si>
  <si>
    <t>A. Notice of transfer sent to state from the transferor, the transferee, or another interested party</t>
  </si>
  <si>
    <t>Total Points Earned from Criteria 1</t>
  </si>
  <si>
    <t>B. Whether a state examines the transferor, the transferee, or both</t>
  </si>
  <si>
    <t>Total Points Earned from Criteria 2</t>
  </si>
  <si>
    <t>C. The scope of examination</t>
  </si>
  <si>
    <t>Total Points Earned</t>
  </si>
  <si>
    <t>D. State authority to condition or reject a proposed transfer</t>
  </si>
  <si>
    <t>% of Total Available Points Earned</t>
  </si>
  <si>
    <t>E. Transferor maintenance of financial assurance through or beyond a transfer</t>
  </si>
  <si>
    <t>F. Financial assurance adjusted for risk, including requiring over what the transferor posted</t>
  </si>
  <si>
    <t>Category 3: Financial assurance (e.g., surety bonds, letters of credit, certificates of deposit)</t>
  </si>
  <si>
    <t>A. Full-cost well-specific financial assurance, including consideration for inflation</t>
  </si>
  <si>
    <t>B. Well-specific financial assurance that considers field or area risks, including consideration for location-based inflation</t>
  </si>
  <si>
    <t>C. Well-specific financial assurance that considers well-related risks (e.g., low production, estimated costs for plugging a particular well), including consideration for relevant equipment- or materials-based- inflation</t>
  </si>
  <si>
    <t>D. Well-specific financial assurance that considers liable-party-related financial risks</t>
  </si>
  <si>
    <t>E. Multiple-well financial assurance that considers financial risks and anticipated plugging, reclamation, and restoration burdens</t>
  </si>
  <si>
    <t>F. Updating state asset/liabilities database</t>
  </si>
  <si>
    <t>Category 4: Non-assurance state financial protections and incentives</t>
  </si>
  <si>
    <t>A. Fees, taxes, and penalties (including enhanced or escalated enforcement of penalties)</t>
  </si>
  <si>
    <t>B. Incentives</t>
  </si>
  <si>
    <t>C. State authority to restrict future operations of party</t>
  </si>
  <si>
    <t>D. The creation or presence of a State idle or orphaned well plugging, reclamation, and restoration funds, trusts, or other similar accounts that is funded through non-state-originated funds</t>
  </si>
  <si>
    <t>E. Insurance or warranty for a plug failing</t>
  </si>
  <si>
    <t>Category 5: Reporting and public notice of orphaned wells</t>
  </si>
  <si>
    <t>A. Reporting mechanisms for responsible parties, municipalities, or other members of the public</t>
  </si>
  <si>
    <t>B. Online notice of aggregate financial assurance by responsible party (including notice targeted for economically disadvantaged and/or non-English speaking populations)</t>
  </si>
  <si>
    <t>C. Online notice of marginal, orphaned, and all other wells by responsible party (including notice targeted for economically disadvantaged and/or non-English speaking populations)</t>
  </si>
  <si>
    <t>D. State notice of future plans for orphaned wells (including notice targeted for economically disadvantaged and/or non-English speaking populations)</t>
  </si>
  <si>
    <t>E. State notice of ongoing and relatively recent completed orphaned well activities (including notice targeted for economically disadvantaged and/or non-English speaking populations)</t>
  </si>
  <si>
    <t>Category 6: Considerations for air, groundwater, and other natural resources, as well as public safety and general environmental or economic justice</t>
  </si>
  <si>
    <t>A. Considerations for surface and groundwater or soil, including hazardous materials or other contamination</t>
  </si>
  <si>
    <t>B. Special considerations for oil and gas wells converted to water wells</t>
  </si>
  <si>
    <t>C. Considerations for air quality, including methane, other emissions, and visual resource protection</t>
  </si>
  <si>
    <t>D. Considerations for public safety and general environmental or economic justice</t>
  </si>
  <si>
    <t>E. Provisions to address climate impacts of plugging, restoration, such as restrictions on equipment emissions for construction, alternative materials with reduced footprint, and restoration to climate resilient landscapes</t>
  </si>
  <si>
    <t>F. Land use controls for high-contamination or other categories of orphaned well sites</t>
  </si>
  <si>
    <t>Category 7: Internal and external workforce development</t>
  </si>
  <si>
    <t>A. State internal workforce enhancements</t>
  </si>
  <si>
    <t>B. State contracting process</t>
  </si>
  <si>
    <t>C. Oversight of vendors, including certificate programs</t>
  </si>
  <si>
    <t>D. External workforce training programs, including those considering economic justice factors</t>
  </si>
  <si>
    <r>
      <t>PAPERWORK REDUCTION ACT STATEMENT</t>
    </r>
    <r>
      <rPr>
        <sz val="12"/>
        <color rgb="FF000000"/>
        <rFont val="Calibri"/>
        <scheme val="minor"/>
      </rPr>
      <t>: An agency may not conduct or sponsor, and a person is not required to respond to, a collection of information unless it displays a currently valid OMB control number and expiration date. The OMB control number for this template is 1093-0012 (expiration date: XX/XX/XXXX).</t>
    </r>
  </si>
  <si>
    <r>
      <t>BURDEN ESTIMATE STATEMENT</t>
    </r>
    <r>
      <rPr>
        <sz val="12"/>
        <color rgb="FF000000"/>
        <rFont val="Calibri"/>
        <scheme val="minor"/>
      </rPr>
      <t>: Public reporting for this form is estimated to average 24 hours per response.  Please direct comments regarding the burden estimate or any other aspect of this information collection to: U.S. Department of the Interior Information Collection Clearance Officer, 1849 C St., N.W.,  Washington, DC 20240.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</si>
</sst>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%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</font>
    <font>
      <b/>
      <u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rgb="FF000000"/>
      <name val="Calibri"/>
      <family val="2"/>
    </font>
    <font>
      <i/>
      <sz val="14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rgb="FF000000"/>
      <name val="Calibri"/>
      <scheme val="minor"/>
    </font>
    <font>
      <sz val="12"/>
      <color rgb="FF000000"/>
      <name val="Calibri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0" fillId="2" borderId="3" xfId="0" applyFill="1" applyBorder="1" applyAlignment="1">
      <alignment vertical="center"/>
    </xf>
    <xf numFmtId="0" fontId="0" fillId="2" borderId="0" xfId="0" applyFill="1"/>
    <xf numFmtId="0" fontId="10" fillId="2" borderId="5" xfId="0" applyFont="1" applyFill="1" applyBorder="1" applyAlignment="1">
      <alignment horizontal="center" vertical="center"/>
    </xf>
    <xf numFmtId="0" fontId="11" fillId="0" borderId="6" xfId="0" applyFont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49" fontId="4" fillId="2" borderId="12" xfId="0" applyNumberFormat="1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10" fillId="2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center" wrapText="1"/>
    </xf>
    <xf numFmtId="1" fontId="11" fillId="2" borderId="0" xfId="0" applyNumberFormat="1" applyFont="1" applyFill="1" applyAlignment="1">
      <alignment horizontal="center" vertical="center"/>
    </xf>
    <xf numFmtId="164" fontId="0" fillId="2" borderId="0" xfId="0" applyNumberFormat="1" applyFill="1"/>
    <xf numFmtId="0" fontId="13" fillId="0" borderId="15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1" fontId="0" fillId="2" borderId="0" xfId="0" applyNumberFormat="1" applyFill="1" applyAlignment="1">
      <alignment horizontal="center"/>
    </xf>
    <xf numFmtId="0" fontId="0" fillId="0" borderId="16" xfId="0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17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13" fillId="0" borderId="18" xfId="0" applyFont="1" applyBorder="1" applyAlignment="1" applyProtection="1">
      <alignment horizontal="center" vertical="center"/>
      <protection locked="0"/>
    </xf>
    <xf numFmtId="1" fontId="13" fillId="0" borderId="0" xfId="0" applyNumberFormat="1" applyFont="1" applyAlignment="1">
      <alignment horizontal="center" vertical="center"/>
    </xf>
    <xf numFmtId="1" fontId="13" fillId="0" borderId="18" xfId="0" applyNumberFormat="1" applyFont="1" applyBorder="1" applyAlignment="1">
      <alignment horizontal="center" vertical="center"/>
    </xf>
    <xf numFmtId="1" fontId="16" fillId="0" borderId="19" xfId="0" applyNumberFormat="1" applyFont="1" applyBorder="1" applyAlignment="1">
      <alignment horizontal="center" vertical="center" wrapText="1"/>
    </xf>
    <xf numFmtId="44" fontId="17" fillId="0" borderId="20" xfId="2" applyFont="1" applyBorder="1" applyAlignment="1" applyProtection="1">
      <alignment vertical="center"/>
    </xf>
    <xf numFmtId="1" fontId="13" fillId="2" borderId="0" xfId="0" applyNumberFormat="1" applyFont="1" applyFill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13" fillId="4" borderId="22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13" fillId="5" borderId="24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13" fillId="0" borderId="2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1" fontId="13" fillId="0" borderId="9" xfId="0" applyNumberFormat="1" applyFont="1" applyBorder="1" applyAlignment="1">
      <alignment horizontal="center" vertical="center"/>
    </xf>
    <xf numFmtId="49" fontId="13" fillId="0" borderId="11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1" fontId="17" fillId="0" borderId="22" xfId="1" applyNumberFormat="1" applyFont="1" applyBorder="1" applyAlignment="1" applyProtection="1">
      <alignment horizontal="center" vertical="center"/>
    </xf>
    <xf numFmtId="1" fontId="17" fillId="0" borderId="24" xfId="1" applyNumberFormat="1" applyFont="1" applyBorder="1" applyAlignment="1" applyProtection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165" fontId="17" fillId="0" borderId="26" xfId="3" applyNumberFormat="1" applyFont="1" applyBorder="1" applyAlignment="1" applyProtection="1">
      <alignment horizontal="center" vertical="center"/>
    </xf>
    <xf numFmtId="0" fontId="13" fillId="0" borderId="16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3" fillId="0" borderId="17" xfId="0" applyFont="1" applyBorder="1" applyAlignment="1">
      <alignment horizontal="center" vertical="center"/>
    </xf>
    <xf numFmtId="49" fontId="13" fillId="0" borderId="18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7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0" fillId="2" borderId="0" xfId="0" applyFill="1" applyAlignment="1">
      <alignment wrapText="1"/>
    </xf>
    <xf numFmtId="0" fontId="18" fillId="0" borderId="30" xfId="0" applyFont="1" applyBorder="1" applyAlignment="1">
      <alignment vertical="center" wrapText="1"/>
    </xf>
    <xf numFmtId="0" fontId="20" fillId="0" borderId="0" xfId="0" applyFont="1"/>
    <xf numFmtId="0" fontId="20" fillId="0" borderId="0" xfId="0" applyFont="1" applyAlignment="1">
      <alignment vertical="center"/>
    </xf>
    <xf numFmtId="0" fontId="18" fillId="0" borderId="30" xfId="0" applyFont="1" applyBorder="1" applyAlignment="1">
      <alignment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8">
    <dxf>
      <font>
        <sz val="14"/>
      </font>
      <numFmt numFmtId="1" formatCode="0"/>
      <fill>
        <patternFill patternType="solid">
          <fgColor indexed="64"/>
          <bgColor theme="0" tint="-0.34998626667073579"/>
        </patternFill>
      </fill>
      <alignment horizontal="center" vertical="bottom" textRotation="0" wrapText="0" indent="0" justifyLastLine="0" shrinkToFit="0" readingOrder="0"/>
      <protection locked="1" hidden="0"/>
    </dxf>
    <dxf>
      <font>
        <sz val="14"/>
      </font>
      <numFmt numFmtId="1" formatCode="0"/>
      <fill>
        <patternFill patternType="solid">
          <fgColor indexed="64"/>
          <bgColor theme="0" tint="-0.34998626667073579"/>
        </patternFill>
      </fill>
      <alignment horizontal="center" vertical="bottom" textRotation="0" wrapText="0" indent="0" justifyLastLine="0" shrinkToFit="0" readingOrder="0"/>
      <protection locked="1" hidden="0"/>
    </dxf>
    <dxf>
      <numFmt numFmtId="1" formatCode="0"/>
      <fill>
        <patternFill patternType="solid">
          <fgColor indexed="64"/>
          <bgColor theme="0" tint="-0.3499862666707357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92CD587-09FC-4932-89F6-0E71EAB92954}" name="Table13" displayName="Table13" ref="AD3:AD5" totalsRowShown="0" headerRowDxfId="2" dataDxfId="1">
  <autoFilter ref="AD3:AD5" xr:uid="{492CD587-09FC-4932-89F6-0E71EAB92954}"/>
  <tableColumns count="1">
    <tableColumn id="1" xr3:uid="{C2288DD8-794E-4E3F-894A-424CD5F2AE1E}" name="Selec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695CA-C067-4B56-A0ED-BDA949BDA9CB}">
  <dimension ref="A1:AJ55"/>
  <sheetViews>
    <sheetView tabSelected="1" zoomScale="40" zoomScaleNormal="40" workbookViewId="0">
      <selection sqref="A1:B2"/>
    </sheetView>
  </sheetViews>
  <sheetFormatPr defaultColWidth="8.85546875" defaultRowHeight="14.45"/>
  <cols>
    <col min="1" max="1" width="15.7109375" style="62" bestFit="1" customWidth="1"/>
    <col min="2" max="2" width="47.5703125" style="62" customWidth="1"/>
    <col min="3" max="3" width="35.85546875" style="2" customWidth="1"/>
    <col min="4" max="4" width="15.7109375" style="2" hidden="1" customWidth="1"/>
    <col min="5" max="5" width="16.42578125" style="2" hidden="1" customWidth="1"/>
    <col min="6" max="6" width="29.140625" style="2" customWidth="1"/>
    <col min="7" max="7" width="17.42578125" style="2" hidden="1" customWidth="1"/>
    <col min="8" max="8" width="17.85546875" style="2" hidden="1" customWidth="1"/>
    <col min="9" max="9" width="14.85546875" style="2" hidden="1" customWidth="1"/>
    <col min="10" max="10" width="4.85546875" style="2" customWidth="1"/>
    <col min="11" max="11" width="58.85546875" style="2" customWidth="1"/>
    <col min="12" max="12" width="43.140625" style="2" customWidth="1"/>
    <col min="13" max="13" width="10.42578125" style="2" customWidth="1"/>
    <col min="14" max="14" width="20" style="2" bestFit="1" customWidth="1"/>
    <col min="15" max="15" width="36.42578125" style="2" bestFit="1" customWidth="1"/>
    <col min="16" max="18" width="10.42578125" style="2" customWidth="1"/>
    <col min="19" max="19" width="27.85546875" style="2" customWidth="1"/>
    <col min="20" max="20" width="17.140625" style="2" customWidth="1"/>
    <col min="21" max="21" width="20" style="2" customWidth="1"/>
    <col min="22" max="22" width="25.28515625" style="2" customWidth="1"/>
    <col min="23" max="23" width="17.140625" style="2" customWidth="1"/>
    <col min="24" max="24" width="20.85546875" style="2" customWidth="1"/>
    <col min="25" max="26" width="8.85546875" style="2"/>
    <col min="27" max="27" width="15.140625" style="2" customWidth="1"/>
    <col min="28" max="28" width="8.85546875" style="2"/>
    <col min="29" max="29" width="13.5703125" style="2" customWidth="1"/>
    <col min="30" max="30" width="11.42578125" style="2" bestFit="1" customWidth="1"/>
    <col min="31" max="31" width="8.85546875" style="2"/>
    <col min="32" max="32" width="7.5703125" style="5" customWidth="1"/>
    <col min="33" max="33" width="9.28515625" style="5" customWidth="1"/>
    <col min="34" max="16384" width="8.85546875" style="2"/>
  </cols>
  <sheetData>
    <row r="1" spans="1:36" ht="144" customHeight="1" thickBot="1">
      <c r="A1" s="71" t="s">
        <v>0</v>
      </c>
      <c r="B1" s="72"/>
      <c r="C1" s="75" t="s">
        <v>1</v>
      </c>
      <c r="D1" s="1"/>
      <c r="E1" s="1"/>
      <c r="F1" s="77" t="s">
        <v>2</v>
      </c>
      <c r="K1" s="3" t="s">
        <v>3</v>
      </c>
      <c r="L1" s="4" t="s">
        <v>4</v>
      </c>
    </row>
    <row r="2" spans="1:36" ht="185.45" thickBot="1">
      <c r="A2" s="73"/>
      <c r="B2" s="74"/>
      <c r="C2" s="76"/>
      <c r="D2" s="6" t="s">
        <v>5</v>
      </c>
      <c r="E2" s="6" t="s">
        <v>6</v>
      </c>
      <c r="F2" s="78"/>
      <c r="G2" s="7" t="s">
        <v>7</v>
      </c>
      <c r="H2" s="8" t="s">
        <v>8</v>
      </c>
      <c r="I2" s="9" t="s">
        <v>9</v>
      </c>
      <c r="J2" s="10"/>
      <c r="K2" s="11" t="s">
        <v>10</v>
      </c>
      <c r="L2" s="12" t="s">
        <v>11</v>
      </c>
      <c r="M2" s="10"/>
      <c r="N2" s="10"/>
      <c r="O2" s="10"/>
      <c r="P2" s="10"/>
      <c r="Q2" s="10"/>
      <c r="R2" s="10"/>
      <c r="S2" s="10"/>
      <c r="U2" s="10"/>
      <c r="V2" s="10"/>
      <c r="W2" s="10"/>
      <c r="X2" s="13"/>
      <c r="Y2" s="13"/>
      <c r="Z2" s="14"/>
      <c r="AC2" s="15"/>
    </row>
    <row r="3" spans="1:36" ht="35.450000000000003" customHeight="1" thickBot="1">
      <c r="A3" s="67" t="s">
        <v>12</v>
      </c>
      <c r="B3" s="68"/>
      <c r="C3" s="16"/>
      <c r="D3" s="17"/>
      <c r="E3" s="17"/>
      <c r="F3" s="18"/>
      <c r="G3" s="17"/>
      <c r="H3" s="19"/>
      <c r="I3" s="20"/>
      <c r="J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 t="s">
        <v>13</v>
      </c>
      <c r="AE3" s="21"/>
      <c r="AF3" s="21"/>
      <c r="AG3" s="21"/>
      <c r="AH3" s="21"/>
      <c r="AI3" s="21"/>
      <c r="AJ3" s="21"/>
    </row>
    <row r="4" spans="1:36" ht="39.950000000000003" customHeight="1" thickBot="1">
      <c r="A4" s="22"/>
      <c r="B4" s="23" t="s">
        <v>14</v>
      </c>
      <c r="C4" s="24" t="s">
        <v>15</v>
      </c>
      <c r="D4" s="25">
        <f>ROUNDUP(0.5*G4,0)</f>
        <v>3</v>
      </c>
      <c r="E4" s="25">
        <f>IF(C4="YES",D4,0)</f>
        <v>0</v>
      </c>
      <c r="F4" s="26" t="s">
        <v>15</v>
      </c>
      <c r="G4" s="25">
        <v>5</v>
      </c>
      <c r="H4" s="27">
        <f>IF(F4="YES",G4,0)</f>
        <v>0</v>
      </c>
      <c r="I4" s="28">
        <f>E4+H4</f>
        <v>0</v>
      </c>
      <c r="J4" s="21"/>
      <c r="K4" s="29" t="s">
        <v>16</v>
      </c>
      <c r="L4" s="30">
        <f>IF(AND(L13&gt;=(L10*50%),L13&lt;=(L10*100%)),20000000,0)+IF(AND(L13&gt;=(L10*45%),L13&lt;(L10*50%)),17500000,0)+IF(AND(L13&gt;=(L10*40%),L13&lt;(L10*45%)),15000000,0)+IF(AND(L13&gt;=72,L13&lt;(L10*40%)),10000000,0)</f>
        <v>0</v>
      </c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31" t="s">
        <v>17</v>
      </c>
      <c r="AE4" s="21"/>
      <c r="AF4" s="21"/>
      <c r="AG4" s="21"/>
      <c r="AH4" s="21"/>
      <c r="AI4" s="21"/>
      <c r="AJ4" s="21"/>
    </row>
    <row r="5" spans="1:36" ht="18.95" thickBot="1">
      <c r="A5" s="22"/>
      <c r="B5" s="23" t="s">
        <v>18</v>
      </c>
      <c r="C5" s="24" t="s">
        <v>15</v>
      </c>
      <c r="D5" s="25">
        <f t="shared" ref="D5:D8" si="0">ROUNDUP(0.5*G5,0)</f>
        <v>2</v>
      </c>
      <c r="E5" s="25">
        <f t="shared" ref="E5:E8" si="1">IF(C5="YES",D5,0)</f>
        <v>0</v>
      </c>
      <c r="F5" s="26" t="s">
        <v>15</v>
      </c>
      <c r="G5" s="27">
        <v>3</v>
      </c>
      <c r="H5" s="27">
        <f t="shared" ref="H5:H8" si="2">IF(F5="YES",G5,0)</f>
        <v>0</v>
      </c>
      <c r="I5" s="28">
        <f t="shared" ref="I5:I8" si="3">E5+H5</f>
        <v>0</v>
      </c>
      <c r="J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31" t="s">
        <v>15</v>
      </c>
      <c r="AE5" s="21"/>
      <c r="AF5" s="21"/>
      <c r="AG5" s="21"/>
      <c r="AH5" s="21"/>
      <c r="AI5" s="21"/>
      <c r="AJ5" s="21"/>
    </row>
    <row r="6" spans="1:36" ht="18.600000000000001">
      <c r="A6" s="22"/>
      <c r="B6" s="23" t="s">
        <v>19</v>
      </c>
      <c r="C6" s="24" t="s">
        <v>15</v>
      </c>
      <c r="D6" s="25">
        <f t="shared" si="0"/>
        <v>2</v>
      </c>
      <c r="E6" s="25">
        <f t="shared" si="1"/>
        <v>0</v>
      </c>
      <c r="F6" s="26" t="s">
        <v>15</v>
      </c>
      <c r="G6" s="27">
        <v>3</v>
      </c>
      <c r="H6" s="27">
        <f t="shared" si="2"/>
        <v>0</v>
      </c>
      <c r="I6" s="28">
        <f t="shared" si="3"/>
        <v>0</v>
      </c>
      <c r="J6" s="21"/>
      <c r="K6" s="32" t="s">
        <v>20</v>
      </c>
      <c r="L6" s="33" t="s">
        <v>21</v>
      </c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1:36" ht="74.099999999999994">
      <c r="A7" s="22"/>
      <c r="B7" s="23" t="s">
        <v>22</v>
      </c>
      <c r="C7" s="24" t="s">
        <v>15</v>
      </c>
      <c r="D7" s="25">
        <f t="shared" si="0"/>
        <v>2</v>
      </c>
      <c r="E7" s="25">
        <f t="shared" si="1"/>
        <v>0</v>
      </c>
      <c r="F7" s="26" t="s">
        <v>15</v>
      </c>
      <c r="G7" s="27">
        <v>3</v>
      </c>
      <c r="H7" s="27">
        <f t="shared" si="2"/>
        <v>0</v>
      </c>
      <c r="I7" s="28">
        <f t="shared" si="3"/>
        <v>0</v>
      </c>
      <c r="J7" s="21"/>
      <c r="K7" s="34" t="s">
        <v>23</v>
      </c>
      <c r="L7" s="35" t="s">
        <v>24</v>
      </c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</row>
    <row r="8" spans="1:36" ht="37.5" thickBot="1">
      <c r="A8" s="22"/>
      <c r="B8" s="23" t="s">
        <v>25</v>
      </c>
      <c r="C8" s="24" t="s">
        <v>15</v>
      </c>
      <c r="D8" s="25">
        <f t="shared" si="0"/>
        <v>2</v>
      </c>
      <c r="E8" s="25">
        <f t="shared" si="1"/>
        <v>0</v>
      </c>
      <c r="F8" s="26" t="s">
        <v>15</v>
      </c>
      <c r="G8" s="27">
        <v>4</v>
      </c>
      <c r="H8" s="27">
        <f t="shared" si="2"/>
        <v>0</v>
      </c>
      <c r="I8" s="28">
        <f t="shared" si="3"/>
        <v>0</v>
      </c>
      <c r="J8" s="21"/>
      <c r="K8" s="36" t="s">
        <v>26</v>
      </c>
      <c r="L8" s="37" t="s">
        <v>27</v>
      </c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</row>
    <row r="9" spans="1:36" ht="18.95" thickBot="1">
      <c r="A9" s="38"/>
      <c r="B9" s="39"/>
      <c r="C9" s="40"/>
      <c r="D9" s="41"/>
      <c r="E9" s="41"/>
      <c r="F9" s="42"/>
      <c r="G9" s="43"/>
      <c r="H9" s="43"/>
      <c r="I9" s="44"/>
      <c r="J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</row>
    <row r="10" spans="1:36" ht="21">
      <c r="A10" s="67" t="s">
        <v>28</v>
      </c>
      <c r="B10" s="68"/>
      <c r="C10" s="45"/>
      <c r="D10" s="19"/>
      <c r="E10" s="19"/>
      <c r="F10" s="46"/>
      <c r="G10" s="47"/>
      <c r="H10" s="47"/>
      <c r="I10" s="20"/>
      <c r="J10" s="21"/>
      <c r="K10" s="48" t="s">
        <v>29</v>
      </c>
      <c r="L10" s="49">
        <f>SUM(D4:D53)+SUM(G4:G53)</f>
        <v>192</v>
      </c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</row>
    <row r="11" spans="1:36" ht="55.5">
      <c r="A11" s="22"/>
      <c r="B11" s="23" t="s">
        <v>30</v>
      </c>
      <c r="C11" s="24" t="s">
        <v>17</v>
      </c>
      <c r="D11" s="25">
        <f t="shared" ref="D11:D16" si="4">ROUNDUP(0.5*G11,0)</f>
        <v>2</v>
      </c>
      <c r="E11" s="25">
        <f t="shared" ref="E11:E16" si="5">IF(C11="YES",D11,0)</f>
        <v>2</v>
      </c>
      <c r="F11" s="26" t="s">
        <v>17</v>
      </c>
      <c r="G11" s="27">
        <v>3</v>
      </c>
      <c r="H11" s="27">
        <f t="shared" ref="H11:H16" si="6">IF(F11="YES",G11,0)</f>
        <v>3</v>
      </c>
      <c r="I11" s="28">
        <f t="shared" ref="I11:I16" si="7">E11+H11</f>
        <v>5</v>
      </c>
      <c r="J11" s="21"/>
      <c r="K11" s="34" t="s">
        <v>31</v>
      </c>
      <c r="L11" s="50">
        <f>SUM(E4:E53)</f>
        <v>30</v>
      </c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</row>
    <row r="12" spans="1:36" ht="36.950000000000003">
      <c r="A12" s="22"/>
      <c r="B12" s="23" t="s">
        <v>32</v>
      </c>
      <c r="C12" s="24" t="s">
        <v>17</v>
      </c>
      <c r="D12" s="25">
        <f t="shared" si="4"/>
        <v>1</v>
      </c>
      <c r="E12" s="25">
        <f t="shared" si="5"/>
        <v>1</v>
      </c>
      <c r="F12" s="26" t="s">
        <v>17</v>
      </c>
      <c r="G12" s="27">
        <v>2</v>
      </c>
      <c r="H12" s="27">
        <f t="shared" si="6"/>
        <v>2</v>
      </c>
      <c r="I12" s="28">
        <f t="shared" si="7"/>
        <v>3</v>
      </c>
      <c r="J12" s="21"/>
      <c r="K12" s="34" t="s">
        <v>33</v>
      </c>
      <c r="L12" s="50">
        <f>SUM(H4:H53)</f>
        <v>41</v>
      </c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</row>
    <row r="13" spans="1:36" ht="21">
      <c r="A13" s="22"/>
      <c r="B13" s="23" t="s">
        <v>34</v>
      </c>
      <c r="C13" s="24" t="s">
        <v>17</v>
      </c>
      <c r="D13" s="25">
        <f t="shared" si="4"/>
        <v>2</v>
      </c>
      <c r="E13" s="25">
        <f t="shared" si="5"/>
        <v>2</v>
      </c>
      <c r="F13" s="26" t="s">
        <v>17</v>
      </c>
      <c r="G13" s="27">
        <v>4</v>
      </c>
      <c r="H13" s="27">
        <f t="shared" si="6"/>
        <v>4</v>
      </c>
      <c r="I13" s="28">
        <f t="shared" si="7"/>
        <v>6</v>
      </c>
      <c r="J13" s="21"/>
      <c r="K13" s="34" t="s">
        <v>35</v>
      </c>
      <c r="L13" s="50">
        <f>SUM(I4:I53)</f>
        <v>71</v>
      </c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</row>
    <row r="14" spans="1:36" ht="37.5" thickBot="1">
      <c r="A14" s="22"/>
      <c r="B14" s="23" t="s">
        <v>36</v>
      </c>
      <c r="C14" s="24" t="s">
        <v>17</v>
      </c>
      <c r="D14" s="25">
        <f t="shared" si="4"/>
        <v>2</v>
      </c>
      <c r="E14" s="25">
        <f t="shared" si="5"/>
        <v>2</v>
      </c>
      <c r="F14" s="26" t="s">
        <v>17</v>
      </c>
      <c r="G14" s="27">
        <v>4</v>
      </c>
      <c r="H14" s="27">
        <f t="shared" si="6"/>
        <v>4</v>
      </c>
      <c r="I14" s="28">
        <f t="shared" si="7"/>
        <v>6</v>
      </c>
      <c r="J14" s="21"/>
      <c r="K14" s="51" t="s">
        <v>37</v>
      </c>
      <c r="L14" s="52">
        <f>TRUNC(L13/L10,3)</f>
        <v>0.36899999999999999</v>
      </c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ht="61.5" customHeight="1">
      <c r="A15" s="22"/>
      <c r="B15" s="23" t="s">
        <v>38</v>
      </c>
      <c r="C15" s="24" t="s">
        <v>17</v>
      </c>
      <c r="D15" s="25">
        <f t="shared" si="4"/>
        <v>1</v>
      </c>
      <c r="E15" s="25">
        <f t="shared" si="5"/>
        <v>1</v>
      </c>
      <c r="F15" s="26" t="s">
        <v>17</v>
      </c>
      <c r="G15" s="27">
        <v>2</v>
      </c>
      <c r="H15" s="27">
        <f t="shared" si="6"/>
        <v>2</v>
      </c>
      <c r="I15" s="28">
        <f t="shared" si="7"/>
        <v>3</v>
      </c>
      <c r="J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ht="55.5">
      <c r="A16" s="22"/>
      <c r="B16" s="23" t="s">
        <v>39</v>
      </c>
      <c r="C16" s="24" t="s">
        <v>17</v>
      </c>
      <c r="D16" s="25">
        <f t="shared" si="4"/>
        <v>3</v>
      </c>
      <c r="E16" s="25">
        <f t="shared" si="5"/>
        <v>3</v>
      </c>
      <c r="F16" s="26" t="s">
        <v>17</v>
      </c>
      <c r="G16" s="27">
        <v>5</v>
      </c>
      <c r="H16" s="27">
        <f t="shared" si="6"/>
        <v>5</v>
      </c>
      <c r="I16" s="28">
        <f t="shared" si="7"/>
        <v>8</v>
      </c>
      <c r="J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</row>
    <row r="17" spans="1:36" ht="18.95" thickBot="1">
      <c r="A17" s="38"/>
      <c r="B17" s="39"/>
      <c r="C17" s="40"/>
      <c r="D17" s="41"/>
      <c r="E17" s="41"/>
      <c r="F17" s="42"/>
      <c r="G17" s="43"/>
      <c r="H17" s="43"/>
      <c r="I17" s="44"/>
      <c r="J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</row>
    <row r="18" spans="1:36" ht="36" customHeight="1">
      <c r="A18" s="67" t="s">
        <v>40</v>
      </c>
      <c r="B18" s="68"/>
      <c r="C18" s="45"/>
      <c r="D18" s="19"/>
      <c r="E18" s="19"/>
      <c r="F18" s="46"/>
      <c r="G18" s="47"/>
      <c r="H18" s="47"/>
      <c r="I18" s="20"/>
      <c r="J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</row>
    <row r="19" spans="1:36" ht="36.950000000000003">
      <c r="A19" s="53"/>
      <c r="B19" s="23" t="s">
        <v>41</v>
      </c>
      <c r="C19" s="24" t="s">
        <v>15</v>
      </c>
      <c r="D19" s="25">
        <f t="shared" ref="D19:D24" si="8">ROUNDUP(0.5*G19,0)</f>
        <v>1</v>
      </c>
      <c r="E19" s="25">
        <f t="shared" ref="E19:E24" si="9">IF(C19="YES",D19,0)</f>
        <v>0</v>
      </c>
      <c r="F19" s="26" t="s">
        <v>17</v>
      </c>
      <c r="G19" s="27">
        <v>2</v>
      </c>
      <c r="H19" s="27">
        <f t="shared" ref="H19:H24" si="10">IF(F19="YES",G19,0)</f>
        <v>2</v>
      </c>
      <c r="I19" s="28">
        <f t="shared" ref="I19:I24" si="11">E19+H19</f>
        <v>2</v>
      </c>
      <c r="J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</row>
    <row r="20" spans="1:36" ht="74.45" customHeight="1">
      <c r="A20" s="53"/>
      <c r="B20" s="23" t="s">
        <v>42</v>
      </c>
      <c r="C20" s="24" t="s">
        <v>17</v>
      </c>
      <c r="D20" s="25">
        <f t="shared" si="8"/>
        <v>2</v>
      </c>
      <c r="E20" s="25">
        <f t="shared" si="9"/>
        <v>2</v>
      </c>
      <c r="F20" s="26" t="s">
        <v>17</v>
      </c>
      <c r="G20" s="27">
        <v>4</v>
      </c>
      <c r="H20" s="27">
        <f t="shared" si="10"/>
        <v>4</v>
      </c>
      <c r="I20" s="28">
        <f t="shared" si="11"/>
        <v>6</v>
      </c>
      <c r="J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</row>
    <row r="21" spans="1:36" ht="134.1" customHeight="1">
      <c r="A21" s="53"/>
      <c r="B21" s="23" t="s">
        <v>43</v>
      </c>
      <c r="C21" s="24" t="s">
        <v>17</v>
      </c>
      <c r="D21" s="25">
        <f t="shared" si="8"/>
        <v>2</v>
      </c>
      <c r="E21" s="25">
        <f t="shared" si="9"/>
        <v>2</v>
      </c>
      <c r="F21" s="26" t="s">
        <v>17</v>
      </c>
      <c r="G21" s="27">
        <v>4</v>
      </c>
      <c r="H21" s="27">
        <f t="shared" si="10"/>
        <v>4</v>
      </c>
      <c r="I21" s="28">
        <f t="shared" si="11"/>
        <v>6</v>
      </c>
      <c r="J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</row>
    <row r="22" spans="1:36" ht="36.950000000000003">
      <c r="A22" s="53"/>
      <c r="B22" s="23" t="s">
        <v>44</v>
      </c>
      <c r="C22" s="24" t="s">
        <v>17</v>
      </c>
      <c r="D22" s="25">
        <f t="shared" si="8"/>
        <v>2</v>
      </c>
      <c r="E22" s="25">
        <f t="shared" si="9"/>
        <v>2</v>
      </c>
      <c r="F22" s="26" t="s">
        <v>17</v>
      </c>
      <c r="G22" s="27">
        <v>4</v>
      </c>
      <c r="H22" s="27">
        <f t="shared" si="10"/>
        <v>4</v>
      </c>
      <c r="I22" s="28">
        <f t="shared" si="11"/>
        <v>6</v>
      </c>
      <c r="J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</row>
    <row r="23" spans="1:36" ht="74.099999999999994">
      <c r="A23" s="53"/>
      <c r="B23" s="23" t="s">
        <v>45</v>
      </c>
      <c r="C23" s="24" t="s">
        <v>17</v>
      </c>
      <c r="D23" s="25">
        <f t="shared" si="8"/>
        <v>3</v>
      </c>
      <c r="E23" s="25">
        <f t="shared" si="9"/>
        <v>3</v>
      </c>
      <c r="F23" s="26" t="s">
        <v>17</v>
      </c>
      <c r="G23" s="27">
        <v>5</v>
      </c>
      <c r="H23" s="27">
        <f t="shared" si="10"/>
        <v>5</v>
      </c>
      <c r="I23" s="28">
        <f t="shared" si="11"/>
        <v>8</v>
      </c>
      <c r="J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E23" s="21"/>
      <c r="AF23" s="21"/>
      <c r="AG23" s="21"/>
      <c r="AH23" s="21"/>
      <c r="AI23" s="21"/>
      <c r="AJ23" s="21"/>
    </row>
    <row r="24" spans="1:36" ht="18.600000000000001">
      <c r="A24" s="53"/>
      <c r="B24" s="23" t="s">
        <v>46</v>
      </c>
      <c r="C24" s="24" t="s">
        <v>15</v>
      </c>
      <c r="D24" s="25">
        <f t="shared" si="8"/>
        <v>1</v>
      </c>
      <c r="E24" s="25">
        <f t="shared" si="9"/>
        <v>0</v>
      </c>
      <c r="F24" s="26" t="s">
        <v>17</v>
      </c>
      <c r="G24" s="27">
        <v>2</v>
      </c>
      <c r="H24" s="27">
        <f t="shared" si="10"/>
        <v>2</v>
      </c>
      <c r="I24" s="28">
        <f t="shared" si="11"/>
        <v>2</v>
      </c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</row>
    <row r="25" spans="1:36" ht="18.95" thickBot="1">
      <c r="A25" s="22"/>
      <c r="B25" s="54"/>
      <c r="C25" s="55"/>
      <c r="D25" s="25"/>
      <c r="E25" s="25"/>
      <c r="F25" s="46"/>
      <c r="G25" s="27"/>
      <c r="H25" s="27"/>
      <c r="I25" s="56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</row>
    <row r="26" spans="1:36" ht="34.15" customHeight="1">
      <c r="A26" s="67" t="s">
        <v>47</v>
      </c>
      <c r="B26" s="68"/>
      <c r="C26" s="45"/>
      <c r="D26" s="19"/>
      <c r="E26" s="19"/>
      <c r="F26" s="57"/>
      <c r="G26" s="47"/>
      <c r="H26" s="47"/>
      <c r="I26" s="20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</row>
    <row r="27" spans="1:36" ht="55.5">
      <c r="A27" s="53"/>
      <c r="B27" s="23" t="s">
        <v>48</v>
      </c>
      <c r="C27" s="24" t="s">
        <v>17</v>
      </c>
      <c r="D27" s="25">
        <f t="shared" ref="D27:D31" si="12">ROUNDUP(0.5*G27,0)</f>
        <v>2</v>
      </c>
      <c r="E27" s="25">
        <f t="shared" ref="E27:E31" si="13">IF(C27="YES",D27,0)</f>
        <v>2</v>
      </c>
      <c r="F27" s="26" t="s">
        <v>15</v>
      </c>
      <c r="G27" s="27">
        <v>3</v>
      </c>
      <c r="H27" s="27">
        <f t="shared" ref="H27:H31" si="14">IF(F27="YES",G27,0)</f>
        <v>0</v>
      </c>
      <c r="I27" s="28">
        <f t="shared" ref="I27:I31" si="15">E27+H27</f>
        <v>2</v>
      </c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AD27" s="21"/>
      <c r="AF27" s="5">
        <f t="shared" ref="AF27:AF31" si="16">IF(C27="YES",AG27,0)</f>
        <v>3</v>
      </c>
      <c r="AG27" s="5">
        <f t="shared" ref="AG27:AG30" si="17">ROUNDUP(0.5*AD28,0)</f>
        <v>3</v>
      </c>
    </row>
    <row r="28" spans="1:36" ht="18.600000000000001">
      <c r="A28" s="53"/>
      <c r="B28" s="23" t="s">
        <v>49</v>
      </c>
      <c r="C28" s="24" t="s">
        <v>17</v>
      </c>
      <c r="D28" s="25">
        <f t="shared" si="12"/>
        <v>1</v>
      </c>
      <c r="E28" s="25">
        <f t="shared" si="13"/>
        <v>1</v>
      </c>
      <c r="F28" s="26" t="s">
        <v>15</v>
      </c>
      <c r="G28" s="27">
        <v>2</v>
      </c>
      <c r="H28" s="27">
        <f t="shared" si="14"/>
        <v>0</v>
      </c>
      <c r="I28" s="28">
        <f t="shared" si="15"/>
        <v>1</v>
      </c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AD28" s="21">
        <v>5</v>
      </c>
      <c r="AF28" s="5">
        <f t="shared" si="16"/>
        <v>3</v>
      </c>
      <c r="AG28" s="5">
        <f t="shared" si="17"/>
        <v>3</v>
      </c>
    </row>
    <row r="29" spans="1:36" ht="36.950000000000003">
      <c r="A29" s="53"/>
      <c r="B29" s="23" t="s">
        <v>50</v>
      </c>
      <c r="C29" s="24" t="s">
        <v>15</v>
      </c>
      <c r="D29" s="25">
        <f t="shared" si="12"/>
        <v>2</v>
      </c>
      <c r="E29" s="25">
        <f t="shared" si="13"/>
        <v>0</v>
      </c>
      <c r="F29" s="26" t="s">
        <v>15</v>
      </c>
      <c r="G29" s="27">
        <v>3</v>
      </c>
      <c r="H29" s="27">
        <f t="shared" si="14"/>
        <v>0</v>
      </c>
      <c r="I29" s="28">
        <f t="shared" si="15"/>
        <v>0</v>
      </c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AD29" s="21">
        <v>5</v>
      </c>
      <c r="AF29" s="5">
        <f t="shared" si="16"/>
        <v>0</v>
      </c>
      <c r="AG29" s="5">
        <f t="shared" si="17"/>
        <v>1</v>
      </c>
    </row>
    <row r="30" spans="1:36" ht="105.6" customHeight="1">
      <c r="A30" s="53"/>
      <c r="B30" s="23" t="s">
        <v>51</v>
      </c>
      <c r="C30" s="24" t="s">
        <v>17</v>
      </c>
      <c r="D30" s="25">
        <f t="shared" si="12"/>
        <v>3</v>
      </c>
      <c r="E30" s="25">
        <f t="shared" si="13"/>
        <v>3</v>
      </c>
      <c r="F30" s="26" t="s">
        <v>15</v>
      </c>
      <c r="G30" s="27">
        <v>5</v>
      </c>
      <c r="H30" s="27">
        <f t="shared" si="14"/>
        <v>0</v>
      </c>
      <c r="I30" s="28">
        <f t="shared" si="15"/>
        <v>3</v>
      </c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AD30" s="21">
        <v>2</v>
      </c>
      <c r="AF30" s="5">
        <f t="shared" si="16"/>
        <v>1</v>
      </c>
      <c r="AG30" s="5">
        <f t="shared" si="17"/>
        <v>1</v>
      </c>
    </row>
    <row r="31" spans="1:36" ht="18.600000000000001">
      <c r="A31" s="53"/>
      <c r="B31" s="23" t="s">
        <v>52</v>
      </c>
      <c r="C31" s="24" t="s">
        <v>15</v>
      </c>
      <c r="D31" s="25">
        <f t="shared" si="12"/>
        <v>2</v>
      </c>
      <c r="E31" s="25">
        <f t="shared" si="13"/>
        <v>0</v>
      </c>
      <c r="F31" s="26" t="s">
        <v>15</v>
      </c>
      <c r="G31" s="27">
        <v>3</v>
      </c>
      <c r="H31" s="27">
        <f t="shared" si="14"/>
        <v>0</v>
      </c>
      <c r="I31" s="28">
        <f t="shared" si="15"/>
        <v>0</v>
      </c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AD31" s="21">
        <v>2</v>
      </c>
      <c r="AF31" s="5">
        <f t="shared" si="16"/>
        <v>0</v>
      </c>
      <c r="AG31" s="5" t="e">
        <f>ROUNDUP(0.5*#REF!,0)</f>
        <v>#REF!</v>
      </c>
    </row>
    <row r="32" spans="1:36" ht="18.95" thickBot="1">
      <c r="A32" s="58"/>
      <c r="B32" s="59"/>
      <c r="C32" s="41"/>
      <c r="D32" s="41"/>
      <c r="E32" s="41"/>
      <c r="F32" s="60"/>
      <c r="G32" s="43"/>
      <c r="H32" s="43"/>
      <c r="I32" s="44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AD32" s="21">
        <v>5</v>
      </c>
    </row>
    <row r="33" spans="1:33" ht="36.950000000000003" customHeight="1">
      <c r="A33" s="69" t="s">
        <v>53</v>
      </c>
      <c r="B33" s="70"/>
      <c r="C33" s="55"/>
      <c r="D33" s="25"/>
      <c r="E33" s="25"/>
      <c r="F33" s="46"/>
      <c r="G33" s="27"/>
      <c r="H33" s="27"/>
      <c r="I33" s="56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AD33" s="21"/>
    </row>
    <row r="34" spans="1:33" ht="55.5">
      <c r="A34" s="22"/>
      <c r="B34" s="23" t="s">
        <v>54</v>
      </c>
      <c r="C34" s="24" t="s">
        <v>15</v>
      </c>
      <c r="D34" s="25">
        <f t="shared" ref="D34:D38" si="18">ROUNDUP(0.5*G34,0)</f>
        <v>2</v>
      </c>
      <c r="E34" s="25">
        <f t="shared" ref="E34:E38" si="19">IF(C34="YES",D34,0)</f>
        <v>0</v>
      </c>
      <c r="F34" s="26" t="s">
        <v>15</v>
      </c>
      <c r="G34" s="27">
        <v>4</v>
      </c>
      <c r="H34" s="27">
        <f t="shared" ref="H34:H38" si="20">IF(F34="YES",G34,0)</f>
        <v>0</v>
      </c>
      <c r="I34" s="28">
        <f t="shared" ref="I34:I38" si="21">E34+H34</f>
        <v>0</v>
      </c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AD34" s="21"/>
      <c r="AF34" s="5">
        <f>IF(C34="YES",AG34,0)</f>
        <v>0</v>
      </c>
      <c r="AG34" s="5">
        <f>ROUNDUP(0.5*AD35,0)</f>
        <v>2</v>
      </c>
    </row>
    <row r="35" spans="1:33" ht="92.45">
      <c r="A35" s="22"/>
      <c r="B35" s="23" t="s">
        <v>55</v>
      </c>
      <c r="C35" s="24" t="s">
        <v>15</v>
      </c>
      <c r="D35" s="25">
        <f t="shared" si="18"/>
        <v>2</v>
      </c>
      <c r="E35" s="25">
        <f t="shared" si="19"/>
        <v>0</v>
      </c>
      <c r="F35" s="26" t="s">
        <v>15</v>
      </c>
      <c r="G35" s="27">
        <v>3</v>
      </c>
      <c r="H35" s="27">
        <f t="shared" si="20"/>
        <v>0</v>
      </c>
      <c r="I35" s="28">
        <f t="shared" si="21"/>
        <v>0</v>
      </c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AD35" s="21">
        <v>3</v>
      </c>
      <c r="AF35" s="5">
        <f>IF(C35="YES",AG35,0)</f>
        <v>0</v>
      </c>
      <c r="AG35" s="5">
        <f>ROUNDUP(0.5*AD36,0)</f>
        <v>2</v>
      </c>
    </row>
    <row r="36" spans="1:33" ht="117" customHeight="1">
      <c r="A36" s="22"/>
      <c r="B36" s="23" t="s">
        <v>56</v>
      </c>
      <c r="C36" s="24" t="s">
        <v>15</v>
      </c>
      <c r="D36" s="25">
        <f t="shared" si="18"/>
        <v>3</v>
      </c>
      <c r="E36" s="25">
        <f t="shared" si="19"/>
        <v>0</v>
      </c>
      <c r="F36" s="26" t="s">
        <v>15</v>
      </c>
      <c r="G36" s="27">
        <v>5</v>
      </c>
      <c r="H36" s="27">
        <f t="shared" si="20"/>
        <v>0</v>
      </c>
      <c r="I36" s="28">
        <f t="shared" si="21"/>
        <v>0</v>
      </c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AD36" s="21">
        <v>3</v>
      </c>
      <c r="AF36" s="5">
        <f>IF(C36="YES",AG36,0)</f>
        <v>0</v>
      </c>
      <c r="AG36" s="5">
        <f>ROUNDUP(0.5*AD38,0)</f>
        <v>2</v>
      </c>
    </row>
    <row r="37" spans="1:33" ht="101.1" customHeight="1">
      <c r="A37" s="22"/>
      <c r="B37" s="23" t="s">
        <v>57</v>
      </c>
      <c r="C37" s="24" t="s">
        <v>15</v>
      </c>
      <c r="D37" s="25">
        <f t="shared" si="18"/>
        <v>1</v>
      </c>
      <c r="E37" s="25">
        <f t="shared" si="19"/>
        <v>0</v>
      </c>
      <c r="F37" s="26" t="s">
        <v>15</v>
      </c>
      <c r="G37" s="27">
        <v>2</v>
      </c>
      <c r="H37" s="27">
        <f t="shared" si="20"/>
        <v>0</v>
      </c>
      <c r="I37" s="28">
        <f t="shared" si="21"/>
        <v>0</v>
      </c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AD37" s="21"/>
    </row>
    <row r="38" spans="1:33" ht="117" customHeight="1">
      <c r="A38" s="22"/>
      <c r="B38" s="23" t="s">
        <v>58</v>
      </c>
      <c r="C38" s="24" t="s">
        <v>15</v>
      </c>
      <c r="D38" s="25">
        <f t="shared" si="18"/>
        <v>2</v>
      </c>
      <c r="E38" s="25">
        <f t="shared" si="19"/>
        <v>0</v>
      </c>
      <c r="F38" s="26" t="s">
        <v>15</v>
      </c>
      <c r="G38" s="27">
        <v>3</v>
      </c>
      <c r="H38" s="27">
        <f t="shared" si="20"/>
        <v>0</v>
      </c>
      <c r="I38" s="28">
        <f t="shared" si="21"/>
        <v>0</v>
      </c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AD38" s="21">
        <v>3</v>
      </c>
      <c r="AF38" s="5">
        <f>IF(C38="YES",AG38,0)</f>
        <v>0</v>
      </c>
      <c r="AG38" s="5">
        <f>ROUNDUP(0.5*AD39,0)</f>
        <v>2</v>
      </c>
    </row>
    <row r="39" spans="1:33" ht="18.95" thickBot="1">
      <c r="A39" s="38"/>
      <c r="B39" s="39"/>
      <c r="C39" s="61"/>
      <c r="D39" s="41"/>
      <c r="E39" s="41"/>
      <c r="F39" s="42"/>
      <c r="G39" s="43"/>
      <c r="H39" s="43"/>
      <c r="I39" s="44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AD39" s="21">
        <v>3</v>
      </c>
    </row>
    <row r="40" spans="1:33" ht="75" customHeight="1">
      <c r="A40" s="67" t="s">
        <v>59</v>
      </c>
      <c r="B40" s="68"/>
      <c r="C40" s="55"/>
      <c r="D40" s="19"/>
      <c r="E40" s="19"/>
      <c r="F40" s="46"/>
      <c r="G40" s="47"/>
      <c r="H40" s="47"/>
      <c r="I40" s="20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AD40" s="21"/>
    </row>
    <row r="41" spans="1:33" ht="81" customHeight="1">
      <c r="A41" s="22"/>
      <c r="B41" s="23" t="s">
        <v>60</v>
      </c>
      <c r="C41" s="24" t="s">
        <v>15</v>
      </c>
      <c r="D41" s="25">
        <f t="shared" ref="D41:D46" si="22">ROUNDUP(0.5*G41,0)</f>
        <v>2</v>
      </c>
      <c r="E41" s="25">
        <f t="shared" ref="E41:E46" si="23">IF(C41="YES",D41,0)</f>
        <v>0</v>
      </c>
      <c r="F41" s="26" t="s">
        <v>15</v>
      </c>
      <c r="G41" s="27">
        <v>3</v>
      </c>
      <c r="H41" s="27">
        <f t="shared" ref="H41:H46" si="24">IF(F41="YES",G41,0)</f>
        <v>0</v>
      </c>
      <c r="I41" s="28">
        <f t="shared" ref="I41:I46" si="25">E41+H41</f>
        <v>0</v>
      </c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AD41" s="21"/>
      <c r="AF41" s="5">
        <f>IF(C41="YES",AG41,0)</f>
        <v>0</v>
      </c>
      <c r="AG41" s="5">
        <f>ROUNDUP(0.5*AD46,0)</f>
        <v>2</v>
      </c>
    </row>
    <row r="42" spans="1:33" ht="36.950000000000003">
      <c r="A42" s="22"/>
      <c r="B42" s="23" t="s">
        <v>61</v>
      </c>
      <c r="C42" s="24" t="s">
        <v>15</v>
      </c>
      <c r="D42" s="25">
        <f t="shared" si="22"/>
        <v>1</v>
      </c>
      <c r="E42" s="25">
        <f t="shared" si="23"/>
        <v>0</v>
      </c>
      <c r="F42" s="26" t="s">
        <v>15</v>
      </c>
      <c r="G42" s="27">
        <v>2</v>
      </c>
      <c r="H42" s="27">
        <f t="shared" si="24"/>
        <v>0</v>
      </c>
      <c r="I42" s="28">
        <f t="shared" si="25"/>
        <v>0</v>
      </c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AD42" s="21"/>
    </row>
    <row r="43" spans="1:33" ht="55.5">
      <c r="A43" s="22"/>
      <c r="B43" s="23" t="s">
        <v>62</v>
      </c>
      <c r="C43" s="24" t="s">
        <v>15</v>
      </c>
      <c r="D43" s="25">
        <f t="shared" si="22"/>
        <v>2</v>
      </c>
      <c r="E43" s="25">
        <f t="shared" si="23"/>
        <v>0</v>
      </c>
      <c r="F43" s="26" t="s">
        <v>15</v>
      </c>
      <c r="G43" s="27">
        <v>3</v>
      </c>
      <c r="H43" s="27">
        <f t="shared" si="24"/>
        <v>0</v>
      </c>
      <c r="I43" s="28">
        <f t="shared" si="25"/>
        <v>0</v>
      </c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AD43" s="21"/>
    </row>
    <row r="44" spans="1:33" ht="69" customHeight="1">
      <c r="A44" s="22"/>
      <c r="B44" s="23" t="s">
        <v>63</v>
      </c>
      <c r="C44" s="24" t="s">
        <v>15</v>
      </c>
      <c r="D44" s="25">
        <f t="shared" si="22"/>
        <v>2</v>
      </c>
      <c r="E44" s="25">
        <f t="shared" si="23"/>
        <v>0</v>
      </c>
      <c r="F44" s="26" t="s">
        <v>15</v>
      </c>
      <c r="G44" s="27">
        <v>3</v>
      </c>
      <c r="H44" s="27">
        <f t="shared" si="24"/>
        <v>0</v>
      </c>
      <c r="I44" s="28">
        <f t="shared" si="25"/>
        <v>0</v>
      </c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AD44" s="21"/>
    </row>
    <row r="45" spans="1:33" ht="121.5" customHeight="1">
      <c r="A45" s="22"/>
      <c r="B45" s="23" t="s">
        <v>64</v>
      </c>
      <c r="C45" s="24" t="s">
        <v>17</v>
      </c>
      <c r="D45" s="25">
        <f t="shared" si="22"/>
        <v>2</v>
      </c>
      <c r="E45" s="25">
        <f t="shared" si="23"/>
        <v>2</v>
      </c>
      <c r="F45" s="26" t="s">
        <v>15</v>
      </c>
      <c r="G45" s="27">
        <v>3</v>
      </c>
      <c r="H45" s="27">
        <f t="shared" si="24"/>
        <v>0</v>
      </c>
      <c r="I45" s="28">
        <f t="shared" si="25"/>
        <v>2</v>
      </c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AD45" s="21"/>
    </row>
    <row r="46" spans="1:33" ht="36.950000000000003">
      <c r="A46" s="22"/>
      <c r="B46" s="23" t="s">
        <v>65</v>
      </c>
      <c r="C46" s="24" t="s">
        <v>15</v>
      </c>
      <c r="D46" s="25">
        <f t="shared" si="22"/>
        <v>1</v>
      </c>
      <c r="E46" s="25">
        <f t="shared" si="23"/>
        <v>0</v>
      </c>
      <c r="F46" s="26" t="s">
        <v>15</v>
      </c>
      <c r="G46" s="27">
        <v>1</v>
      </c>
      <c r="H46" s="27">
        <f t="shared" si="24"/>
        <v>0</v>
      </c>
      <c r="I46" s="28">
        <f t="shared" si="25"/>
        <v>0</v>
      </c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AD46" s="21">
        <v>3</v>
      </c>
      <c r="AF46" s="5">
        <f>IF(C46="YES",AG46,0)</f>
        <v>0</v>
      </c>
      <c r="AG46" s="5">
        <f>ROUNDUP(0.5*AD47,0)</f>
        <v>2</v>
      </c>
    </row>
    <row r="47" spans="1:33" ht="18.95" thickBot="1">
      <c r="A47" s="38"/>
      <c r="B47" s="39"/>
      <c r="C47" s="61"/>
      <c r="D47" s="41"/>
      <c r="E47" s="41"/>
      <c r="F47" s="42"/>
      <c r="G47" s="43"/>
      <c r="H47" s="43"/>
      <c r="I47" s="44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AD47" s="21">
        <v>3</v>
      </c>
    </row>
    <row r="48" spans="1:33" ht="35.1" customHeight="1">
      <c r="A48" s="67" t="s">
        <v>66</v>
      </c>
      <c r="B48" s="68"/>
      <c r="C48" s="55"/>
      <c r="D48" s="19"/>
      <c r="E48" s="19"/>
      <c r="F48" s="46"/>
      <c r="G48" s="47"/>
      <c r="H48" s="47"/>
      <c r="I48" s="20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AD48" s="21"/>
    </row>
    <row r="49" spans="1:33" ht="18.600000000000001">
      <c r="A49" s="22"/>
      <c r="B49" s="23" t="s">
        <v>67</v>
      </c>
      <c r="C49" s="24" t="s">
        <v>17</v>
      </c>
      <c r="D49" s="25">
        <f>ROUNDUP(0.5*G49,0)</f>
        <v>2</v>
      </c>
      <c r="E49" s="25">
        <f>IF(C49="YES",D49,0)</f>
        <v>2</v>
      </c>
      <c r="F49" s="26" t="s">
        <v>15</v>
      </c>
      <c r="G49" s="27">
        <v>3</v>
      </c>
      <c r="H49" s="27">
        <f>IF(F49="YES",G49,0)</f>
        <v>0</v>
      </c>
      <c r="I49" s="28">
        <f>E49+H49</f>
        <v>2</v>
      </c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AD49" s="21"/>
      <c r="AF49" s="5">
        <f>IF(C49="YES",AG49,0)</f>
        <v>2</v>
      </c>
      <c r="AG49" s="5">
        <f>ROUNDUP(0.5*AD53,0)</f>
        <v>2</v>
      </c>
    </row>
    <row r="50" spans="1:33" ht="18.600000000000001">
      <c r="A50" s="22"/>
      <c r="B50" s="23" t="s">
        <v>68</v>
      </c>
      <c r="C50" s="24" t="s">
        <v>15</v>
      </c>
      <c r="D50" s="25">
        <f>ROUNDUP(0.5*G50,0)</f>
        <v>2</v>
      </c>
      <c r="E50" s="25">
        <f>IF(C50="YES",D50,0)</f>
        <v>0</v>
      </c>
      <c r="F50" s="26" t="s">
        <v>15</v>
      </c>
      <c r="G50" s="27">
        <v>3</v>
      </c>
      <c r="H50" s="27">
        <f>IF(F50="YES",G50,0)</f>
        <v>0</v>
      </c>
      <c r="I50" s="28">
        <f>E50+H50</f>
        <v>0</v>
      </c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AD50" s="21"/>
    </row>
    <row r="51" spans="1:33" ht="36.950000000000003">
      <c r="A51" s="22"/>
      <c r="B51" s="23" t="s">
        <v>69</v>
      </c>
      <c r="C51" s="24" t="s">
        <v>15</v>
      </c>
      <c r="D51" s="25">
        <f>ROUNDUP(0.5*G51,0)</f>
        <v>2</v>
      </c>
      <c r="E51" s="25">
        <f>IF(C51="YES",D51,0)</f>
        <v>0</v>
      </c>
      <c r="F51" s="26" t="s">
        <v>15</v>
      </c>
      <c r="G51" s="27">
        <v>4</v>
      </c>
      <c r="H51" s="27">
        <f>IF(F51="YES",G51,0)</f>
        <v>0</v>
      </c>
      <c r="I51" s="28">
        <f>E51+H51</f>
        <v>0</v>
      </c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AD51" s="21"/>
    </row>
    <row r="52" spans="1:33" ht="55.5">
      <c r="A52" s="22"/>
      <c r="B52" s="23" t="s">
        <v>70</v>
      </c>
      <c r="C52" s="24" t="s">
        <v>15</v>
      </c>
      <c r="D52" s="25">
        <f>ROUNDUP(0.5*G52,0)</f>
        <v>2</v>
      </c>
      <c r="E52" s="25">
        <f>IF(C52="YES",D52,0)</f>
        <v>0</v>
      </c>
      <c r="F52" s="26" t="s">
        <v>15</v>
      </c>
      <c r="G52" s="27">
        <v>4</v>
      </c>
      <c r="H52" s="27">
        <f>IF(F52="YES",G52,0)</f>
        <v>0</v>
      </c>
      <c r="I52" s="28">
        <f>E52+H52</f>
        <v>0</v>
      </c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AD52" s="21"/>
    </row>
    <row r="53" spans="1:33" ht="18.95" thickBot="1">
      <c r="A53" s="38"/>
      <c r="B53" s="39"/>
      <c r="C53" s="40"/>
      <c r="D53" s="41"/>
      <c r="E53" s="41"/>
      <c r="F53" s="60"/>
      <c r="G53" s="43"/>
      <c r="H53" s="43"/>
      <c r="I53" s="44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AD53" s="21">
        <v>3</v>
      </c>
    </row>
    <row r="54" spans="1:33">
      <c r="AD54" s="21">
        <f>SUM(AD5:AD53)</f>
        <v>40</v>
      </c>
    </row>
    <row r="55" spans="1:33">
      <c r="AD55" s="21"/>
    </row>
  </sheetData>
  <sheetProtection algorithmName="SHA-512" hashValue="eoZpAqlA4bO+IYVFyug0CoPxFrXNQ/lWKLSd1kzzNSvBffQ7ZJy+72Rjt76tmA30wySgEBp7pKRTPXvkP2bFJA==" saltValue="g5eCNXyhaYNuCRA2s65e/Q==" spinCount="100000" sheet="1" objects="1" scenarios="1"/>
  <mergeCells count="10">
    <mergeCell ref="C1:C2"/>
    <mergeCell ref="F1:F2"/>
    <mergeCell ref="A3:B3"/>
    <mergeCell ref="A10:B10"/>
    <mergeCell ref="A18:B18"/>
    <mergeCell ref="A26:B26"/>
    <mergeCell ref="A33:B33"/>
    <mergeCell ref="A40:B40"/>
    <mergeCell ref="A48:B48"/>
    <mergeCell ref="A1:B2"/>
  </mergeCells>
  <conditionalFormatting sqref="AC2">
    <cfRule type="cellIs" dxfId="7" priority="4" operator="lessThan">
      <formula>(((20000000/$Z$2)*(Z2*0.36))*1.05)</formula>
    </cfRule>
    <cfRule type="cellIs" dxfId="6" priority="5" operator="greaterThanOrEqual">
      <formula>(((20000000/$Z$2)*(Z2*0.5))*1.05)</formula>
    </cfRule>
  </conditionalFormatting>
  <conditionalFormatting sqref="L4">
    <cfRule type="cellIs" dxfId="5" priority="1" operator="equal">
      <formula>0</formula>
    </cfRule>
    <cfRule type="cellIs" dxfId="4" priority="2" operator="equal">
      <formula>20000000</formula>
    </cfRule>
    <cfRule type="cellIs" dxfId="3" priority="3" operator="between">
      <formula>0.01</formula>
      <formula>19999999.99</formula>
    </cfRule>
  </conditionalFormatting>
  <dataValidations count="3">
    <dataValidation allowBlank="1" showInputMessage="1" showErrorMessage="1" sqref="C53 F53 C47:C48 F47:F48 F9:F10 F17:F18 F39:F40 C39:C40 F25:F26 F32:F33 C33" xr:uid="{22A92A12-8627-4930-B65B-A73CFEA772CE}"/>
    <dataValidation type="list" allowBlank="1" showInputMessage="1" showErrorMessage="1" sqref="C27:C31 C19:C24 F19:F24 C49:C52 F41:F46 F34:F38 F11:F16 C5:C8 C34:C38 C41:C46 C11:C16 F4:F8 F27:F31 F49:F52" xr:uid="{CF8487B6-1F1B-478A-A197-D67CB56D0BF0}">
      <formula1>$AD$4:$AD$5</formula1>
    </dataValidation>
    <dataValidation type="list" allowBlank="1" showInputMessage="1" showErrorMessage="1" sqref="C4" xr:uid="{BC446AE4-13D8-4259-9786-1329CDFF4477}">
      <formula1>(AD4:AD5)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5D18A-A4EC-4227-BF00-A70EBBDEABFB}">
  <dimension ref="A1:A5"/>
  <sheetViews>
    <sheetView topLeftCell="A2" zoomScale="85" zoomScaleNormal="85" workbookViewId="0">
      <selection activeCell="A10" sqref="A10"/>
    </sheetView>
  </sheetViews>
  <sheetFormatPr defaultRowHeight="14.45"/>
  <cols>
    <col min="1" max="1" width="66.85546875" customWidth="1"/>
  </cols>
  <sheetData>
    <row r="1" spans="1:1" ht="15" thickBot="1"/>
    <row r="2" spans="1:1" ht="124.5" thickBot="1">
      <c r="A2" s="63" t="s">
        <v>71</v>
      </c>
    </row>
    <row r="3" spans="1:1">
      <c r="A3" s="65"/>
    </row>
    <row r="4" spans="1:1" ht="15" thickBot="1">
      <c r="A4" s="64"/>
    </row>
    <row r="5" spans="1:1" ht="124.5" thickBot="1">
      <c r="A5" s="66" t="s">
        <v>72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 xmlns="65146633-a755-433a-aacb-5024b6511b89">Final</Notes>
    <oa52da6ac4eb451394ba761ff695fa9d xmlns="65146633-a755-433a-aacb-5024b6511b89">
      <Terms xmlns="http://schemas.microsoft.com/office/infopath/2007/PartnerControls"/>
    </oa52da6ac4eb451394ba761ff695fa9d>
    <lcf76f155ced4ddcb4097134ff3c332f xmlns="65146633-a755-433a-aacb-5024b6511b89">
      <Terms xmlns="http://schemas.microsoft.com/office/infopath/2007/PartnerControls"/>
    </lcf76f155ced4ddcb4097134ff3c332f>
    <jde8d99cfdc44e0f8b6363606425df65 xmlns="65146633-a755-433a-aacb-5024b6511b89">
      <Terms xmlns="http://schemas.microsoft.com/office/infopath/2007/PartnerControls"/>
    </jde8d99cfdc44e0f8b6363606425df65>
    <Desc xmlns="65146633-a755-433a-aacb-5024b6511b89" xsi:nil="true"/>
    <Notes0 xmlns="65146633-a755-433a-aacb-5024b6511b89" xsi:nil="true"/>
    <TaxCatchAll xmlns="d8e23be6-d007-4c2c-9265-7d9405abf22e" xsi:nil="true"/>
    <No_x002e_ xmlns="65146633-a755-433a-aacb-5024b6511b89" xsi:nil="true"/>
    <OWPOPOC xmlns="65146633-a755-433a-aacb-5024b6511b89" xsi:nil="true"/>
    <TaxKeywordTaxHTField xmlns="d8e23be6-d007-4c2c-9265-7d9405abf22e">
      <Terms xmlns="http://schemas.microsoft.com/office/infopath/2007/PartnerControls"/>
    </TaxKeywordTaxHTFiel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A9DE233A30CB4EAECD318FD55378CC" ma:contentTypeVersion="27" ma:contentTypeDescription="Create a new document." ma:contentTypeScope="" ma:versionID="f1683c4ab7c419fa9abc1e13ee3c7423">
  <xsd:schema xmlns:xsd="http://www.w3.org/2001/XMLSchema" xmlns:xs="http://www.w3.org/2001/XMLSchema" xmlns:p="http://schemas.microsoft.com/office/2006/metadata/properties" xmlns:ns2="65146633-a755-433a-aacb-5024b6511b89" xmlns:ns3="d8e23be6-d007-4c2c-9265-7d9405abf22e" targetNamespace="http://schemas.microsoft.com/office/2006/metadata/properties" ma:root="true" ma:fieldsID="5260460fe398b1701c7fd4799f410890" ns2:_="" ns3:_="">
    <xsd:import namespace="65146633-a755-433a-aacb-5024b6511b89"/>
    <xsd:import namespace="d8e23be6-d007-4c2c-9265-7d9405abf2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Location" minOccurs="0"/>
                <xsd:element ref="ns2:No_x002e_" minOccurs="0"/>
                <xsd:element ref="ns2:MediaServiceSearchProperties" minOccurs="0"/>
                <xsd:element ref="ns2:jde8d99cfdc44e0f8b6363606425df65" minOccurs="0"/>
                <xsd:element ref="ns2:oa52da6ac4eb451394ba761ff695fa9d" minOccurs="0"/>
                <xsd:element ref="ns3:TaxKeywordTaxHTField" minOccurs="0"/>
                <xsd:element ref="ns2:OWPOPOC" minOccurs="0"/>
                <xsd:element ref="ns2:Desc" minOccurs="0"/>
                <xsd:element ref="ns2:Notes" minOccurs="0"/>
                <xsd:element ref="ns2:Notes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146633-a755-433a-aacb-5024b6511b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c5df3ad-b4e5-45d1-88c9-23db5f1fe6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No_x002e_" ma:index="22" nillable="true" ma:displayName="No." ma:format="Dropdown" ma:internalName="No_x002e_" ma:percentage="FALSE">
      <xsd:simpleType>
        <xsd:restriction base="dms:Number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jde8d99cfdc44e0f8b6363606425df65" ma:index="25" nillable="true" ma:taxonomy="true" ma:internalName="jde8d99cfdc44e0f8b6363606425df65" ma:taxonomyFieldName="Keywords" ma:displayName="Keywords" ma:default="" ma:fieldId="{3de8d99c-fdc4-4e0f-8b63-63606425df65}" ma:sspId="9c5df3ad-b4e5-45d1-88c9-23db5f1fe618" ma:termSetId="a1af9a09-d80b-4b74-b245-e3c92296bbd1" ma:anchorId="a25177ee-6c9a-404c-8e7f-2a0e4372ee3e" ma:open="false" ma:isKeyword="false">
      <xsd:complexType>
        <xsd:sequence>
          <xsd:element ref="pc:Terms" minOccurs="0" maxOccurs="1"/>
        </xsd:sequence>
      </xsd:complexType>
    </xsd:element>
    <xsd:element name="oa52da6ac4eb451394ba761ff695fa9d" ma:index="27" nillable="true" ma:taxonomy="true" ma:internalName="oa52da6ac4eb451394ba761ff695fa9d" ma:taxonomyFieldName="Keywords1" ma:displayName="Keywords1" ma:default="" ma:fieldId="{8a52da6a-c4eb-4513-94ba-761ff695fa9d}" ma:taxonomyMulti="true" ma:sspId="9c5df3ad-b4e5-45d1-88c9-23db5f1fe618" ma:termSetId="3953450b-7907-4884-8359-15f759e6cbb6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OWPOPOC" ma:index="30" nillable="true" ma:displayName="OWPO POC" ma:format="Dropdown" ma:internalName="OWPOPOC">
      <xsd:simpleType>
        <xsd:restriction base="dms:Choice">
          <xsd:enumeration value="Neil"/>
          <xsd:enumeration value="Whitney"/>
          <xsd:enumeration value="Jim"/>
          <xsd:enumeration value="Shauna"/>
          <xsd:enumeration value="Lei"/>
        </xsd:restriction>
      </xsd:simpleType>
    </xsd:element>
    <xsd:element name="Desc" ma:index="31" nillable="true" ma:displayName="Desc" ma:format="Dropdown" ma:internalName="Desc">
      <xsd:simpleType>
        <xsd:restriction base="dms:Note">
          <xsd:maxLength value="255"/>
        </xsd:restriction>
      </xsd:simpleType>
    </xsd:element>
    <xsd:element name="Notes" ma:index="32" nillable="true" ma:displayName="Document Status" ma:default="Final" ma:format="Dropdown" ma:internalName="Notes">
      <xsd:simpleType>
        <xsd:restriction base="dms:Choice">
          <xsd:enumeration value="Draft"/>
          <xsd:enumeration value="Final"/>
          <xsd:enumeration value="Choice 3"/>
        </xsd:restriction>
      </xsd:simpleType>
    </xsd:element>
    <xsd:element name="Notes0" ma:index="33" nillable="true" ma:displayName="Notes" ma:description="Individual Development Plan (IDP) guidance and template" ma:format="Dropdown" ma:internalName="Notes0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e23be6-d007-4c2c-9265-7d9405abf22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03d71ed-081c-438b-88a0-ade23bd4ad29}" ma:internalName="TaxCatchAll" ma:showField="CatchAllData" ma:web="d8e23be6-d007-4c2c-9265-7d9405abf2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29" nillable="true" ma:taxonomy="true" ma:internalName="TaxKeywordTaxHTField" ma:taxonomyFieldName="TaxKeyword" ma:displayName="Enterprise Keywords" ma:fieldId="{23f27201-bee3-471e-b2e7-b64fd8b7ca38}" ma:taxonomyMulti="true" ma:sspId="9c5df3ad-b4e5-45d1-88c9-23db5f1fe61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2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8CCCC3-76EE-4E22-92FD-EFE115C8C5FB}"/>
</file>

<file path=customXml/itemProps2.xml><?xml version="1.0" encoding="utf-8"?>
<ds:datastoreItem xmlns:ds="http://schemas.openxmlformats.org/officeDocument/2006/customXml" ds:itemID="{A2FE5DD3-2DFF-4215-A5FB-3ED16E9B90B3}"/>
</file>

<file path=customXml/itemProps3.xml><?xml version="1.0" encoding="utf-8"?>
<ds:datastoreItem xmlns:ds="http://schemas.openxmlformats.org/officeDocument/2006/customXml" ds:itemID="{FDB3EBA3-72A9-4B9F-A0F2-3E8420B0E0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Lev, Ron</dc:creator>
  <cp:keywords/>
  <dc:description/>
  <cp:lastModifiedBy>Lev, Ron</cp:lastModifiedBy>
  <cp:revision/>
  <dcterms:created xsi:type="dcterms:W3CDTF">2015-06-05T18:17:20Z</dcterms:created>
  <dcterms:modified xsi:type="dcterms:W3CDTF">2024-11-21T18:41:05Z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0x010100D9A9DE233A30CB4EAECD318FD55378CC</vt:lpwstr>
  </property>
  <property fmtid="{D5CDD505-2E9C-101B-9397-08002B2CF9AE}" pid="3" name="TaxKeyword">
    <vt:lpwstr/>
  </property>
  <property fmtid="{D5CDD505-2E9C-101B-9397-08002B2CF9AE}" pid="4" name="MediaServiceImageTags">
    <vt:lpwstr/>
  </property>
  <property fmtid="{D5CDD505-2E9C-101B-9397-08002B2CF9AE}" pid="5" name="Keywords1">
    <vt:lpwstr/>
  </property>
</Properties>
</file>