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oimspp.sharepoint.com/sites/os-OWPO/Shared Documents/General/Paperwork Reduction Act Files (OMB No. 1093-0012)/2. Package to OMB (includes 30-day FR Notice)/Legal Authorities and Templates/Templates and Guidance/Templates/"/>
    </mc:Choice>
  </mc:AlternateContent>
  <xr:revisionPtr revIDLastSave="663" documentId="8_{94ED7A16-6B9B-4F63-84EF-92F46267DF40}" xr6:coauthVersionLast="47" xr6:coauthVersionMax="47" xr10:uidLastSave="{114A39C5-DBD7-479F-BF5B-BD9D1529A6B3}"/>
  <bookViews>
    <workbookView xWindow="-110" yWindow="-110" windowWidth="19420" windowHeight="10420" xr2:uid="{980E0EEE-CBCB-423E-B9C9-F7BF1DEF61B9}"/>
  </bookViews>
  <sheets>
    <sheet name="Scoring Sheet" sheetId="3" r:id="rId1"/>
    <sheet name="Statements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3" l="1"/>
  <c r="H70" i="3"/>
  <c r="H69" i="3"/>
  <c r="H68" i="3"/>
  <c r="H67" i="3"/>
  <c r="H66" i="3"/>
  <c r="H63" i="3"/>
  <c r="H62" i="3"/>
  <c r="H61" i="3"/>
  <c r="H60" i="3"/>
  <c r="H59" i="3"/>
  <c r="H56" i="3"/>
  <c r="H55" i="3"/>
  <c r="H54" i="3"/>
  <c r="H51" i="3"/>
  <c r="H48" i="3"/>
  <c r="H47" i="3"/>
  <c r="H44" i="3"/>
  <c r="H43" i="3"/>
  <c r="H42" i="3"/>
  <c r="H41" i="3"/>
  <c r="H38" i="3"/>
  <c r="H37" i="3"/>
  <c r="H34" i="3"/>
  <c r="H33" i="3"/>
  <c r="H32" i="3"/>
  <c r="H31" i="3"/>
  <c r="H30" i="3"/>
  <c r="H29" i="3"/>
  <c r="H28" i="3"/>
  <c r="H25" i="3"/>
  <c r="H24" i="3"/>
  <c r="H23" i="3"/>
  <c r="H22" i="3"/>
  <c r="H21" i="3"/>
  <c r="H20" i="3"/>
  <c r="H16" i="3"/>
  <c r="H15" i="3"/>
  <c r="H14" i="3"/>
  <c r="H13" i="3"/>
  <c r="H12" i="3"/>
  <c r="H9" i="3"/>
  <c r="H6" i="3"/>
  <c r="H5" i="3"/>
  <c r="D70" i="3"/>
  <c r="E70" i="3" s="1"/>
  <c r="D69" i="3"/>
  <c r="E69" i="3" s="1"/>
  <c r="D68" i="3"/>
  <c r="E68" i="3" s="1"/>
  <c r="D67" i="3"/>
  <c r="E67" i="3" s="1"/>
  <c r="D66" i="3"/>
  <c r="E66" i="3" s="1"/>
  <c r="D63" i="3"/>
  <c r="E63" i="3" s="1"/>
  <c r="D62" i="3"/>
  <c r="E62" i="3" s="1"/>
  <c r="D61" i="3"/>
  <c r="E61" i="3" s="1"/>
  <c r="D60" i="3"/>
  <c r="E60" i="3" s="1"/>
  <c r="D59" i="3"/>
  <c r="E59" i="3" s="1"/>
  <c r="D56" i="3"/>
  <c r="E56" i="3" s="1"/>
  <c r="D55" i="3"/>
  <c r="E55" i="3" s="1"/>
  <c r="D54" i="3"/>
  <c r="E54" i="3" s="1"/>
  <c r="D51" i="3"/>
  <c r="E51" i="3" s="1"/>
  <c r="D48" i="3"/>
  <c r="E48" i="3" s="1"/>
  <c r="D47" i="3"/>
  <c r="E47" i="3" s="1"/>
  <c r="D44" i="3"/>
  <c r="E44" i="3" s="1"/>
  <c r="D43" i="3"/>
  <c r="E43" i="3" s="1"/>
  <c r="D42" i="3"/>
  <c r="E42" i="3" s="1"/>
  <c r="D41" i="3"/>
  <c r="E41" i="3" s="1"/>
  <c r="D38" i="3"/>
  <c r="E38" i="3" s="1"/>
  <c r="D37" i="3"/>
  <c r="E37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5" i="3"/>
  <c r="E25" i="3" s="1"/>
  <c r="D24" i="3"/>
  <c r="E24" i="3" s="1"/>
  <c r="E23" i="3"/>
  <c r="D23" i="3"/>
  <c r="D22" i="3"/>
  <c r="E22" i="3" s="1"/>
  <c r="D21" i="3"/>
  <c r="E21" i="3" s="1"/>
  <c r="D20" i="3"/>
  <c r="E20" i="3" s="1"/>
  <c r="E16" i="3"/>
  <c r="D16" i="3"/>
  <c r="D15" i="3"/>
  <c r="E15" i="3" s="1"/>
  <c r="D14" i="3"/>
  <c r="E14" i="3" s="1"/>
  <c r="D13" i="3"/>
  <c r="E13" i="3" s="1"/>
  <c r="D12" i="3"/>
  <c r="E12" i="3" s="1"/>
  <c r="D9" i="3"/>
  <c r="E9" i="3" s="1"/>
  <c r="D6" i="3"/>
  <c r="E6" i="3" s="1"/>
  <c r="D5" i="3"/>
  <c r="E5" i="3" s="1"/>
  <c r="D4" i="3"/>
  <c r="AF23" i="3"/>
  <c r="AD72" i="3"/>
  <c r="AG20" i="3"/>
  <c r="AF20" i="3" s="1"/>
  <c r="AG21" i="3"/>
  <c r="AF21" i="3" s="1"/>
  <c r="AG22" i="3"/>
  <c r="AF22" i="3" s="1"/>
  <c r="AG23" i="3"/>
  <c r="AG24" i="3"/>
  <c r="AF24" i="3" s="1"/>
  <c r="AG25" i="3"/>
  <c r="AF25" i="3" s="1"/>
  <c r="AG28" i="3"/>
  <c r="AF28" i="3" s="1"/>
  <c r="AG29" i="3"/>
  <c r="AF29" i="3" s="1"/>
  <c r="AG30" i="3"/>
  <c r="AF30" i="3" s="1"/>
  <c r="AG31" i="3"/>
  <c r="AF31" i="3" s="1"/>
  <c r="AG32" i="3"/>
  <c r="AF32" i="3" s="1"/>
  <c r="AG33" i="3"/>
  <c r="AF33" i="3" s="1"/>
  <c r="AG34" i="3"/>
  <c r="AF34" i="3" s="1"/>
  <c r="AG37" i="3"/>
  <c r="AF37" i="3" s="1"/>
  <c r="AG38" i="3"/>
  <c r="AF38" i="3" s="1"/>
  <c r="AG41" i="3"/>
  <c r="AF41" i="3" s="1"/>
  <c r="AG42" i="3"/>
  <c r="AF42" i="3" s="1"/>
  <c r="AG43" i="3"/>
  <c r="AF43" i="3" s="1"/>
  <c r="AG44" i="3"/>
  <c r="AF44" i="3" s="1"/>
  <c r="AG47" i="3"/>
  <c r="AF47" i="3" s="1"/>
  <c r="AG48" i="3"/>
  <c r="AF48" i="3" s="1"/>
  <c r="AG51" i="3"/>
  <c r="AF51" i="3" s="1"/>
  <c r="AG54" i="3"/>
  <c r="AF54" i="3" s="1"/>
  <c r="AG55" i="3"/>
  <c r="AF55" i="3" s="1"/>
  <c r="AG56" i="3"/>
  <c r="AF56" i="3" s="1"/>
  <c r="AG59" i="3"/>
  <c r="AF59" i="3" s="1"/>
  <c r="AG60" i="3"/>
  <c r="AF60" i="3" s="1"/>
  <c r="AG61" i="3"/>
  <c r="AF61" i="3" s="1"/>
  <c r="AG62" i="3"/>
  <c r="AF62" i="3" s="1"/>
  <c r="AG63" i="3"/>
  <c r="AF63" i="3" s="1"/>
  <c r="AG66" i="3"/>
  <c r="AF66" i="3" s="1"/>
  <c r="AG67" i="3"/>
  <c r="AF67" i="3" s="1"/>
  <c r="AG68" i="3"/>
  <c r="AF68" i="3" s="1"/>
  <c r="AG69" i="3"/>
  <c r="AF69" i="3" s="1"/>
  <c r="AG70" i="3"/>
  <c r="AF70" i="3" s="1"/>
  <c r="I67" i="3" l="1"/>
  <c r="E4" i="3"/>
  <c r="L11" i="3" s="1"/>
  <c r="L10" i="3"/>
  <c r="L12" i="3"/>
  <c r="I30" i="3"/>
  <c r="I62" i="3"/>
  <c r="I37" i="3"/>
  <c r="I23" i="3"/>
  <c r="I59" i="3"/>
  <c r="I38" i="3"/>
  <c r="I51" i="3"/>
  <c r="I16" i="3"/>
  <c r="I48" i="3"/>
  <c r="I6" i="3"/>
  <c r="I21" i="3"/>
  <c r="I9" i="3"/>
  <c r="I22" i="3"/>
  <c r="I41" i="3"/>
  <c r="I54" i="3"/>
  <c r="I63" i="3"/>
  <c r="I12" i="3"/>
  <c r="I31" i="3"/>
  <c r="I42" i="3"/>
  <c r="I55" i="3"/>
  <c r="I66" i="3"/>
  <c r="I13" i="3"/>
  <c r="I32" i="3"/>
  <c r="I43" i="3"/>
  <c r="I56" i="3"/>
  <c r="I14" i="3"/>
  <c r="I24" i="3"/>
  <c r="I33" i="3"/>
  <c r="I44" i="3"/>
  <c r="I15" i="3"/>
  <c r="I25" i="3"/>
  <c r="I34" i="3"/>
  <c r="I47" i="3"/>
  <c r="I68" i="3"/>
  <c r="I60" i="3"/>
  <c r="I69" i="3"/>
  <c r="I28" i="3"/>
  <c r="I5" i="3"/>
  <c r="I20" i="3"/>
  <c r="I29" i="3"/>
  <c r="I61" i="3"/>
  <c r="I70" i="3"/>
  <c r="AG71" i="3"/>
  <c r="AF71" i="3"/>
  <c r="I4" i="3" l="1"/>
  <c r="L13" i="3" s="1"/>
  <c r="L4" i="3" l="1"/>
  <c r="L14" i="3"/>
</calcChain>
</file>

<file path=xl/sharedStrings.xml><?xml version="1.0" encoding="utf-8"?>
<sst xmlns="http://schemas.openxmlformats.org/spreadsheetml/2006/main" count="175" uniqueCount="87">
  <si>
    <r>
      <rPr>
        <b/>
        <u/>
        <sz val="14"/>
        <color rgb="FF000000"/>
        <rFont val="Calibri"/>
        <scheme val="minor"/>
      </rPr>
      <t xml:space="preserve">Criteria 1
</t>
    </r>
    <r>
      <rPr>
        <b/>
        <sz val="14"/>
        <color rgb="FF000000"/>
        <rFont val="Calibri"/>
        <scheme val="minor"/>
      </rPr>
      <t xml:space="preserve">Plugging standards and procedures in effect when the State submits its application, even if they were also in effect prior to the 10-Year Application Period
</t>
    </r>
    <r>
      <rPr>
        <sz val="14"/>
        <color rgb="FF000000"/>
        <rFont val="Calibri"/>
        <scheme val="minor"/>
      </rPr>
      <t>(YES / NO)
(Up to 94 points)</t>
    </r>
  </si>
  <si>
    <r>
      <rPr>
        <b/>
        <u/>
        <sz val="14"/>
        <color rgb="FF000000"/>
        <rFont val="Calibri"/>
      </rPr>
      <t xml:space="preserve">Criteria 2
</t>
    </r>
    <r>
      <rPr>
        <b/>
        <sz val="14"/>
        <color rgb="FF000000"/>
        <rFont val="Calibri"/>
      </rPr>
      <t xml:space="preserve">Improvements to plugging standards and procedures that the State made during the 10-Year Application Period
</t>
    </r>
    <r>
      <rPr>
        <sz val="14"/>
        <color rgb="FF000000"/>
        <rFont val="Calibri"/>
      </rPr>
      <t xml:space="preserve">
(YES or NO)
(Up to 160 points)</t>
    </r>
  </si>
  <si>
    <t>State or Agency Submitting Scoresheet</t>
  </si>
  <si>
    <t>State</t>
  </si>
  <si>
    <r>
      <rPr>
        <i/>
        <sz val="14"/>
        <color theme="1"/>
        <rFont val="Calibri"/>
        <family val="2"/>
        <scheme val="minor"/>
      </rPr>
      <t>37% of total points available (94/254))</t>
    </r>
    <r>
      <rPr>
        <b/>
        <sz val="14"/>
        <color theme="1"/>
        <rFont val="Calibri"/>
        <family val="2"/>
        <scheme val="minor"/>
      </rPr>
      <t xml:space="preserve">
Maximum for Discussion of Item
</t>
    </r>
    <r>
      <rPr>
        <i/>
        <sz val="14"/>
        <color theme="1"/>
        <rFont val="Calibri"/>
        <family val="2"/>
        <scheme val="minor"/>
      </rPr>
      <t xml:space="preserve">
 (0.5 x Col G)</t>
    </r>
  </si>
  <si>
    <r>
      <t xml:space="preserve">Earned for Existence of Item
</t>
    </r>
    <r>
      <rPr>
        <sz val="14"/>
        <color theme="1"/>
        <rFont val="Calibri"/>
        <family val="2"/>
        <scheme val="minor"/>
      </rPr>
      <t xml:space="preserve">
</t>
    </r>
    <r>
      <rPr>
        <i/>
        <sz val="14"/>
        <color theme="1"/>
        <rFont val="Calibri"/>
        <family val="2"/>
        <scheme val="minor"/>
      </rPr>
      <t>(If Col C = Yes,
then Col D;
Else 0)</t>
    </r>
  </si>
  <si>
    <r>
      <rPr>
        <i/>
        <sz val="14"/>
        <color theme="1"/>
        <rFont val="Calibri"/>
        <family val="2"/>
        <scheme val="minor"/>
      </rPr>
      <t>63% of total points available (160/254)</t>
    </r>
    <r>
      <rPr>
        <b/>
        <sz val="14"/>
        <color theme="1"/>
        <rFont val="Calibri"/>
        <family val="2"/>
        <scheme val="minor"/>
      </rPr>
      <t xml:space="preserve">
Maximum for Change
</t>
    </r>
    <r>
      <rPr>
        <i/>
        <sz val="14"/>
        <color theme="1"/>
        <rFont val="Calibri"/>
        <family val="2"/>
        <scheme val="minor"/>
      </rPr>
      <t>Policy Choice</t>
    </r>
  </si>
  <si>
    <r>
      <t xml:space="preserve">Time period changes or improvements points earned
</t>
    </r>
    <r>
      <rPr>
        <sz val="14"/>
        <color theme="1"/>
        <rFont val="Calibri"/>
        <family val="2"/>
        <scheme val="minor"/>
      </rPr>
      <t xml:space="preserve">
</t>
    </r>
    <r>
      <rPr>
        <i/>
        <sz val="14"/>
        <color theme="1"/>
        <rFont val="Calibri"/>
        <family val="2"/>
        <scheme val="minor"/>
      </rPr>
      <t>(if Col F = Yes,
then Col G; 
Else 0)</t>
    </r>
  </si>
  <si>
    <r>
      <t xml:space="preserve">Total Points Earned by State for Item
</t>
    </r>
    <r>
      <rPr>
        <sz val="14"/>
        <color theme="1"/>
        <rFont val="Calibri"/>
        <family val="2"/>
        <scheme val="minor"/>
      </rPr>
      <t xml:space="preserve">
</t>
    </r>
    <r>
      <rPr>
        <i/>
        <sz val="14"/>
        <color theme="1"/>
        <rFont val="Calibri"/>
        <family val="2"/>
        <scheme val="minor"/>
      </rPr>
      <t>(Col E + Col H)</t>
    </r>
  </si>
  <si>
    <t>Point of Contact</t>
  </si>
  <si>
    <t>First Last
phone
email</t>
  </si>
  <si>
    <t>Category 1: Drilling well construction</t>
  </si>
  <si>
    <t>Select</t>
  </si>
  <si>
    <t>A. Logging and reporting</t>
  </si>
  <si>
    <t>YES</t>
  </si>
  <si>
    <t>Total Plugging Standards RIG Eligibility</t>
  </si>
  <si>
    <t>B. Casing centralization</t>
  </si>
  <si>
    <t>NO</t>
  </si>
  <si>
    <t>C. Minimum cementing</t>
  </si>
  <si>
    <t>Score below a total of 95 points</t>
  </si>
  <si>
    <t>No Award Amount Eligiblity</t>
  </si>
  <si>
    <t>Score at or above 95 points, but less than 127 points</t>
  </si>
  <si>
    <t>Partial Award Amount Eligibility</t>
  </si>
  <si>
    <t>Category 2: Well control equipment</t>
  </si>
  <si>
    <t>Score at or above 127 points</t>
  </si>
  <si>
    <t>Full Grant Award Amount Eligibility</t>
  </si>
  <si>
    <t>Well control equipment</t>
  </si>
  <si>
    <t>Total Points Available</t>
  </si>
  <si>
    <t>Category 3: Barrier types</t>
  </si>
  <si>
    <t>Total Points Earned from Criteria 1</t>
  </si>
  <si>
    <t>A. Cement</t>
  </si>
  <si>
    <t>Total Points Earned from Criteria 2</t>
  </si>
  <si>
    <t>B. Sealants other than cement</t>
  </si>
  <si>
    <t>Total Points Earned</t>
  </si>
  <si>
    <t>C. Bridge plugs</t>
  </si>
  <si>
    <t>% of Total Available Points Earned</t>
  </si>
  <si>
    <t>D. Cement retainers</t>
  </si>
  <si>
    <t>E. Packer</t>
  </si>
  <si>
    <t>Category 4: Barrier placement locations</t>
  </si>
  <si>
    <t>Uncased Hole</t>
  </si>
  <si>
    <t>A. Open-hole sections of the wellbore</t>
  </si>
  <si>
    <t>B. Hydrocarbon bearing, injection, or disposal zones</t>
  </si>
  <si>
    <t>C. Potential cross flow zones</t>
  </si>
  <si>
    <t>D. Lost circulation zones</t>
  </si>
  <si>
    <t>E. Protected water zones or other geological zones (e.g., coal seams, salt caverns)</t>
  </si>
  <si>
    <t>F. At the surface (uncased hole)</t>
  </si>
  <si>
    <t>Cased Hole</t>
  </si>
  <si>
    <t>G. Perforated or producing, injection or disposal casing intervals</t>
  </si>
  <si>
    <t>H. Known holes or casing integrity</t>
  </si>
  <si>
    <t>I. Removed casing locations</t>
  </si>
  <si>
    <t>J. Casing shoe locations</t>
  </si>
  <si>
    <t>K. Liner tops</t>
  </si>
  <si>
    <t>L. Open uncemented annulus outside casing</t>
  </si>
  <si>
    <t>M. At the surface (cased hole)</t>
  </si>
  <si>
    <t>Horizontal</t>
  </si>
  <si>
    <t>N. Barrier type or location</t>
  </si>
  <si>
    <t>O. Casing or liner hanger and shoes</t>
  </si>
  <si>
    <t>Category 5: Barrier placement techniques</t>
  </si>
  <si>
    <t>A. Balanced technique</t>
  </si>
  <si>
    <t>B. Cement retainer technique</t>
  </si>
  <si>
    <t>C. Dump bailer technique</t>
  </si>
  <si>
    <t>D. Squeeze cement technique</t>
  </si>
  <si>
    <t>Category 6: Wellbore and barrier integrity and verification</t>
  </si>
  <si>
    <t>A. Casing pressure test</t>
  </si>
  <si>
    <t>B. Barrier verification</t>
  </si>
  <si>
    <t>Category 7: Spacer between barriers</t>
  </si>
  <si>
    <t>Spacer between barriers requirements</t>
  </si>
  <si>
    <t>Category 8: Wellbore Capping</t>
  </si>
  <si>
    <t>A. Below ground marker</t>
  </si>
  <si>
    <t>B. Above ground marker</t>
  </si>
  <si>
    <t>C. Marker installation timing</t>
  </si>
  <si>
    <t>Category 9: Pre-approval, procedure changes, post-reporting</t>
  </si>
  <si>
    <t>A. Plugging procedure approval requirements</t>
  </si>
  <si>
    <t>B. Plugging procedure changes for previously approved procedures</t>
  </si>
  <si>
    <t>C. Plugging operations notification requirements</t>
  </si>
  <si>
    <t>D. Post-plugging reporting requirements</t>
  </si>
  <si>
    <t>E. Established criteria or process to address alternative material or methods not meeting the prescriptive requirements outlined in the regulations</t>
  </si>
  <si>
    <t>Category 10: State plugging inspection, oversight, and long-term monitoring</t>
  </si>
  <si>
    <t>A. State inspector certification</t>
  </si>
  <si>
    <t>B. Contractor approval/certification</t>
  </si>
  <si>
    <t>C. Inspection, witnessing, monitoring, and documentation</t>
  </si>
  <si>
    <t>D. Plugged well certification</t>
  </si>
  <si>
    <t>E. Long-term monitoring</t>
  </si>
  <si>
    <r>
      <rPr>
        <b/>
        <sz val="12"/>
        <color rgb="FF000000"/>
        <rFont val="Calibri"/>
      </rPr>
      <t>PAPERWORK REDUCTION ACT STATEMENT</t>
    </r>
    <r>
      <rPr>
        <sz val="12"/>
        <color rgb="FF000000"/>
        <rFont val="Calibri"/>
      </rPr>
      <t>: An agency may not conduct or sponsor, and a person is not required to respond to, a collection of information unless it displays a currently valid OMB control number and expiration date. The OMB control number for this template is 1093-0012 (expiration date: XX/XX/XXXX).</t>
    </r>
  </si>
  <si>
    <r>
      <rPr>
        <b/>
        <sz val="12"/>
        <color rgb="FF000000"/>
        <rFont val="Calibri"/>
      </rPr>
      <t>BURDEN ESTIMATE STATEMENT</t>
    </r>
    <r>
      <rPr>
        <sz val="12"/>
        <color rgb="FF000000"/>
        <rFont val="Calibri"/>
      </rPr>
      <t>: Public reporting for this form is estimated to average 24 hours per response.  Please direct comments regarding the burden estimate or any other aspect of this information collection to: U.S. Department of the Interior Information Collection Clearance Officer, 1849 C St., N.W.,  Washington, DC 20240.</t>
    </r>
  </si>
  <si>
    <t>s</t>
  </si>
  <si>
    <t>OMB No. 1093-0012
Expires: XX/XX/XXXX
Category or Subcategory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</si>
</sst>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%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rgb="FF000000"/>
      <name val="Calibri"/>
    </font>
    <font>
      <b/>
      <sz val="18"/>
      <color theme="1"/>
      <name val="Calibri"/>
      <family val="2"/>
      <scheme val="minor"/>
    </font>
    <font>
      <b/>
      <u/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sz val="14"/>
      <color rgb="FF000000"/>
      <name val="Calibri"/>
      <scheme val="minor"/>
    </font>
    <font>
      <b/>
      <u/>
      <sz val="14"/>
      <color rgb="FF000000"/>
      <name val="Calibri"/>
    </font>
    <font>
      <sz val="14"/>
      <color rgb="FF000000"/>
      <name val="Calibri"/>
    </font>
    <font>
      <b/>
      <sz val="12"/>
      <color rgb="FF000000"/>
      <name val="Calibri"/>
    </font>
    <font>
      <sz val="12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97">
    <xf numFmtId="0" fontId="0" fillId="0" borderId="0" xfId="0"/>
    <xf numFmtId="0" fontId="2" fillId="5" borderId="0" xfId="0" applyFont="1" applyFill="1" applyAlignment="1">
      <alignment horizontal="center" wrapText="1"/>
    </xf>
    <xf numFmtId="1" fontId="0" fillId="5" borderId="0" xfId="0" applyNumberFormat="1" applyFill="1" applyAlignment="1">
      <alignment horizontal="center"/>
    </xf>
    <xf numFmtId="0" fontId="0" fillId="5" borderId="0" xfId="0" applyFill="1"/>
    <xf numFmtId="0" fontId="2" fillId="5" borderId="0" xfId="0" applyFont="1" applyFill="1" applyAlignment="1">
      <alignment horizontal="center" vertical="center" wrapText="1"/>
    </xf>
    <xf numFmtId="1" fontId="4" fillId="5" borderId="0" xfId="0" applyNumberFormat="1" applyFont="1" applyFill="1" applyAlignment="1">
      <alignment horizontal="center" vertical="center"/>
    </xf>
    <xf numFmtId="164" fontId="0" fillId="5" borderId="0" xfId="0" applyNumberFormat="1" applyFill="1"/>
    <xf numFmtId="0" fontId="0" fillId="5" borderId="0" xfId="0" applyFill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 wrapText="1"/>
    </xf>
    <xf numFmtId="1" fontId="8" fillId="0" borderId="12" xfId="3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3" fillId="0" borderId="20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1" fontId="3" fillId="5" borderId="0" xfId="0" applyNumberFormat="1" applyFont="1" applyFill="1" applyAlignment="1">
      <alignment horizontal="center"/>
    </xf>
    <xf numFmtId="42" fontId="8" fillId="0" borderId="2" xfId="1" applyNumberFormat="1" applyFont="1" applyBorder="1" applyAlignment="1">
      <alignment vertical="center"/>
    </xf>
    <xf numFmtId="165" fontId="8" fillId="0" borderId="14" xfId="2" applyNumberFormat="1" applyFont="1" applyBorder="1" applyAlignment="1">
      <alignment horizontal="center" vertical="center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3" fillId="0" borderId="5" xfId="0" applyFont="1" applyBorder="1" applyAlignment="1">
      <alignment horizontal="left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6" fillId="0" borderId="5" xfId="0" applyFont="1" applyBorder="1" applyAlignment="1">
      <alignment horizontal="left"/>
    </xf>
    <xf numFmtId="0" fontId="6" fillId="0" borderId="5" xfId="0" applyFont="1" applyBorder="1" applyAlignment="1">
      <alignment horizontal="left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0" fillId="5" borderId="0" xfId="0" applyFill="1" applyAlignment="1" applyProtection="1">
      <alignment horizontal="left"/>
    </xf>
    <xf numFmtId="0" fontId="0" fillId="5" borderId="0" xfId="0" applyFill="1" applyAlignment="1" applyProtection="1">
      <alignment horizontal="left" wrapText="1"/>
    </xf>
    <xf numFmtId="0" fontId="0" fillId="5" borderId="0" xfId="0" applyFill="1" applyProtection="1"/>
    <xf numFmtId="1" fontId="0" fillId="5" borderId="0" xfId="0" applyNumberFormat="1" applyFill="1" applyAlignment="1" applyProtection="1">
      <alignment horizontal="center"/>
    </xf>
    <xf numFmtId="0" fontId="0" fillId="5" borderId="0" xfId="0" applyFill="1" applyAlignment="1" applyProtection="1">
      <alignment horizontal="center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center"/>
    </xf>
    <xf numFmtId="49" fontId="3" fillId="0" borderId="19" xfId="0" applyNumberFormat="1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 vertical="center"/>
    </xf>
    <xf numFmtId="1" fontId="3" fillId="0" borderId="1" xfId="0" applyNumberFormat="1" applyFont="1" applyBorder="1" applyAlignment="1" applyProtection="1">
      <alignment horizontal="center" vertical="center"/>
    </xf>
    <xf numFmtId="49" fontId="3" fillId="0" borderId="21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1" fontId="3" fillId="0" borderId="4" xfId="0" applyNumberFormat="1" applyFont="1" applyBorder="1" applyAlignment="1" applyProtection="1">
      <alignment horizontal="center" vertical="center"/>
    </xf>
    <xf numFmtId="49" fontId="3" fillId="0" borderId="19" xfId="0" applyNumberFormat="1" applyFont="1" applyBorder="1" applyAlignment="1" applyProtection="1">
      <alignment horizontal="center" vertical="center"/>
    </xf>
    <xf numFmtId="1" fontId="3" fillId="0" borderId="0" xfId="0" applyNumberFormat="1" applyFont="1" applyAlignment="1" applyProtection="1">
      <alignment horizontal="center" vertical="center"/>
    </xf>
    <xf numFmtId="49" fontId="3" fillId="0" borderId="20" xfId="0" applyNumberFormat="1" applyFont="1" applyBorder="1" applyAlignment="1" applyProtection="1">
      <alignment horizontal="center" vertical="center"/>
    </xf>
    <xf numFmtId="1" fontId="0" fillId="0" borderId="1" xfId="0" applyNumberFormat="1" applyBorder="1" applyAlignment="1" applyProtection="1">
      <alignment horizontal="center" vertical="center"/>
    </xf>
    <xf numFmtId="1" fontId="0" fillId="0" borderId="21" xfId="0" applyNumberFormat="1" applyBorder="1" applyAlignment="1" applyProtection="1">
      <alignment horizontal="center" vertical="center"/>
    </xf>
    <xf numFmtId="0" fontId="2" fillId="5" borderId="8" xfId="0" applyFont="1" applyFill="1" applyBorder="1" applyAlignment="1" applyProtection="1">
      <alignment horizontal="center" wrapText="1"/>
    </xf>
    <xf numFmtId="49" fontId="2" fillId="5" borderId="15" xfId="0" applyNumberFormat="1" applyFont="1" applyFill="1" applyBorder="1" applyAlignment="1" applyProtection="1">
      <alignment horizont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left" wrapText="1"/>
    </xf>
    <xf numFmtId="0" fontId="3" fillId="0" borderId="0" xfId="0" applyFont="1" applyBorder="1" applyAlignment="1" applyProtection="1">
      <alignment horizontal="left" wrapText="1"/>
    </xf>
    <xf numFmtId="0" fontId="3" fillId="0" borderId="20" xfId="0" applyFont="1" applyBorder="1" applyAlignment="1" applyProtection="1">
      <alignment horizontal="left" vertical="center" wrapText="1"/>
    </xf>
    <xf numFmtId="0" fontId="11" fillId="5" borderId="28" xfId="0" applyFont="1" applyFill="1" applyBorder="1" applyAlignment="1" applyProtection="1">
      <alignment horizontal="center" vertical="center"/>
    </xf>
    <xf numFmtId="0" fontId="11" fillId="5" borderId="29" xfId="0" applyFont="1" applyFill="1" applyBorder="1" applyAlignment="1">
      <alignment horizontal="center" vertical="center" wrapText="1"/>
    </xf>
    <xf numFmtId="0" fontId="4" fillId="0" borderId="30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>
      <alignment horizontal="center" vertical="center" wrapText="1"/>
    </xf>
    <xf numFmtId="1" fontId="8" fillId="0" borderId="10" xfId="3" applyNumberFormat="1" applyFont="1" applyBorder="1" applyAlignment="1">
      <alignment horizontal="center" vertical="center"/>
    </xf>
    <xf numFmtId="0" fontId="0" fillId="5" borderId="26" xfId="0" applyFill="1" applyBorder="1" applyAlignment="1" applyProtection="1">
      <alignment vertical="center"/>
    </xf>
    <xf numFmtId="0" fontId="2" fillId="5" borderId="27" xfId="0" applyFont="1" applyFill="1" applyBorder="1" applyAlignment="1" applyProtection="1">
      <alignment horizontal="center" vertical="center" wrapText="1"/>
    </xf>
    <xf numFmtId="0" fontId="17" fillId="0" borderId="32" xfId="0" applyFont="1" applyBorder="1" applyAlignment="1">
      <alignment wrapText="1"/>
    </xf>
    <xf numFmtId="0" fontId="0" fillId="0" borderId="0" xfId="0" applyBorder="1" applyAlignment="1">
      <alignment vertical="center"/>
    </xf>
    <xf numFmtId="0" fontId="17" fillId="0" borderId="32" xfId="0" applyFont="1" applyBorder="1" applyAlignment="1">
      <alignment vertical="center" wrapText="1"/>
    </xf>
    <xf numFmtId="0" fontId="13" fillId="5" borderId="26" xfId="0" applyFont="1" applyFill="1" applyBorder="1" applyAlignment="1">
      <alignment horizontal="center" vertical="center" wrapText="1"/>
    </xf>
    <xf numFmtId="0" fontId="9" fillId="5" borderId="27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left" wrapText="1"/>
    </xf>
    <xf numFmtId="0" fontId="2" fillId="4" borderId="23" xfId="0" applyFont="1" applyFill="1" applyBorder="1" applyAlignment="1">
      <alignment horizontal="left" wrapText="1"/>
    </xf>
    <xf numFmtId="0" fontId="2" fillId="4" borderId="3" xfId="0" applyFont="1" applyFill="1" applyBorder="1" applyAlignment="1">
      <alignment horizontal="left"/>
    </xf>
    <xf numFmtId="0" fontId="2" fillId="4" borderId="23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left" vertical="center"/>
    </xf>
    <xf numFmtId="0" fontId="2" fillId="4" borderId="25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 wrapText="1"/>
    </xf>
    <xf numFmtId="0" fontId="2" fillId="4" borderId="23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center" vertical="top" wrapText="1"/>
    </xf>
    <xf numFmtId="0" fontId="2" fillId="5" borderId="26" xfId="0" applyFont="1" applyFill="1" applyBorder="1" applyAlignment="1">
      <alignment horizontal="center" vertical="top"/>
    </xf>
    <xf numFmtId="0" fontId="2" fillId="5" borderId="13" xfId="0" applyFont="1" applyFill="1" applyBorder="1" applyAlignment="1">
      <alignment horizontal="center" vertical="top"/>
    </xf>
    <xf numFmtId="0" fontId="2" fillId="5" borderId="27" xfId="0" applyFont="1" applyFill="1" applyBorder="1" applyAlignment="1">
      <alignment horizontal="center" vertical="top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8">
    <dxf>
      <font>
        <sz val="14"/>
      </font>
      <numFmt numFmtId="1" formatCode="0"/>
      <fill>
        <patternFill patternType="solid">
          <fgColor indexed="64"/>
          <bgColor theme="0" tint="-0.34998626667073579"/>
        </patternFill>
      </fill>
      <alignment horizontal="center" vertical="bottom" textRotation="0" wrapText="0" indent="0" justifyLastLine="0" shrinkToFit="0" readingOrder="0"/>
    </dxf>
    <dxf>
      <font>
        <sz val="14"/>
      </font>
      <fill>
        <patternFill patternType="solid">
          <fgColor indexed="64"/>
          <bgColor theme="0" tint="-0.34998626667073579"/>
        </patternFill>
      </fill>
      <alignment horizontal="center" vertical="bottom" textRotation="0" wrapText="0" indent="0" justifyLastLine="0" shrinkToFit="0" readingOrder="0"/>
    </dxf>
    <dxf>
      <numFmt numFmtId="1" formatCode="0"/>
      <fill>
        <patternFill patternType="solid">
          <fgColor indexed="64"/>
          <bgColor theme="0" tint="-0.34998626667073579"/>
        </patternFill>
      </fill>
      <alignment horizontal="center" vertical="bottom" textRotation="0" wrapText="0" indent="0" justifyLastLine="0" shrinkToFit="0" readingOrder="0"/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567BE21-58AA-493A-AB96-7BA0819D77A0}" name="Table1" displayName="Table1" ref="AD3:AD5" totalsRowShown="0" headerRowDxfId="2" dataDxfId="1">
  <autoFilter ref="AD3:AD5" xr:uid="{4567BE21-58AA-493A-AB96-7BA0819D77A0}"/>
  <tableColumns count="1">
    <tableColumn id="1" xr3:uid="{9E7E3969-2AAF-45EE-B79F-E9F41AA96355}" name="Select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9143C-2A87-447A-A636-C89B3B0AAE69}">
  <dimension ref="A1:AJ73"/>
  <sheetViews>
    <sheetView tabSelected="1" zoomScale="55" zoomScaleNormal="55" workbookViewId="0">
      <selection activeCell="C4" sqref="C4"/>
    </sheetView>
  </sheetViews>
  <sheetFormatPr defaultColWidth="8.81640625" defaultRowHeight="14.5" x14ac:dyDescent="0.35"/>
  <cols>
    <col min="1" max="1" width="15.7265625" style="39" bestFit="1" customWidth="1"/>
    <col min="2" max="2" width="40" style="40" customWidth="1"/>
    <col min="3" max="3" width="23.26953125" style="41" customWidth="1"/>
    <col min="4" max="4" width="15.7265625" style="41" hidden="1" customWidth="1"/>
    <col min="5" max="5" width="22.54296875" style="41" hidden="1" customWidth="1"/>
    <col min="6" max="6" width="31.1796875" style="41" customWidth="1"/>
    <col min="7" max="7" width="17.453125" style="41" hidden="1" customWidth="1"/>
    <col min="8" max="8" width="18.26953125" style="41" hidden="1" customWidth="1"/>
    <col min="9" max="9" width="19.1796875" style="41" hidden="1" customWidth="1"/>
    <col min="10" max="10" width="4.81640625" style="41" customWidth="1"/>
    <col min="11" max="11" width="59.54296875" style="41" customWidth="1"/>
    <col min="12" max="12" width="36" style="41" customWidth="1"/>
    <col min="13" max="13" width="10.453125" style="41" customWidth="1"/>
    <col min="14" max="14" width="20" style="41" bestFit="1" customWidth="1"/>
    <col min="15" max="15" width="36.453125" style="41" bestFit="1" customWidth="1"/>
    <col min="16" max="18" width="10.453125" style="41" customWidth="1"/>
    <col min="19" max="19" width="27.81640625" style="41" customWidth="1"/>
    <col min="20" max="20" width="17.1796875" style="41" customWidth="1"/>
    <col min="21" max="21" width="20" style="41" customWidth="1"/>
    <col min="22" max="22" width="25.26953125" style="41" customWidth="1"/>
    <col min="23" max="23" width="17.1796875" style="41" customWidth="1"/>
    <col min="24" max="24" width="20.81640625" style="41" customWidth="1"/>
    <col min="25" max="26" width="8.81640625" style="41"/>
    <col min="27" max="27" width="15.1796875" style="41" customWidth="1"/>
    <col min="28" max="28" width="8.81640625" style="41"/>
    <col min="29" max="29" width="13.54296875" style="41" customWidth="1"/>
    <col min="30" max="30" width="11.453125" style="41" bestFit="1" customWidth="1"/>
    <col min="31" max="31" width="8.81640625" style="41"/>
    <col min="32" max="32" width="7.54296875" style="43" customWidth="1"/>
    <col min="33" max="33" width="9.26953125" style="43" customWidth="1"/>
    <col min="34" max="16384" width="8.81640625" style="41"/>
  </cols>
  <sheetData>
    <row r="1" spans="1:36" ht="122.5" customHeight="1" x14ac:dyDescent="0.35">
      <c r="A1" s="93" t="s">
        <v>86</v>
      </c>
      <c r="B1" s="94"/>
      <c r="C1" s="81" t="s">
        <v>0</v>
      </c>
      <c r="D1" s="76"/>
      <c r="E1" s="76"/>
      <c r="F1" s="83" t="s">
        <v>1</v>
      </c>
      <c r="K1" s="70" t="s">
        <v>2</v>
      </c>
      <c r="L1" s="72" t="s">
        <v>3</v>
      </c>
    </row>
    <row r="2" spans="1:36" s="3" customFormat="1" ht="126.65" customHeight="1" x14ac:dyDescent="0.45">
      <c r="A2" s="95"/>
      <c r="B2" s="96"/>
      <c r="C2" s="82"/>
      <c r="D2" s="77" t="s">
        <v>4</v>
      </c>
      <c r="E2" s="77" t="s">
        <v>5</v>
      </c>
      <c r="F2" s="84"/>
      <c r="G2" s="57" t="s">
        <v>6</v>
      </c>
      <c r="H2" s="57" t="s">
        <v>7</v>
      </c>
      <c r="I2" s="58" t="s">
        <v>8</v>
      </c>
      <c r="J2" s="1"/>
      <c r="K2" s="71" t="s">
        <v>9</v>
      </c>
      <c r="L2" s="73" t="s">
        <v>10</v>
      </c>
      <c r="M2" s="1"/>
      <c r="N2" s="1"/>
      <c r="O2" s="1"/>
      <c r="P2" s="1"/>
      <c r="Q2" s="1"/>
      <c r="R2" s="1"/>
      <c r="S2" s="1"/>
      <c r="U2" s="1"/>
      <c r="V2" s="1"/>
      <c r="W2" s="1"/>
      <c r="X2" s="4"/>
      <c r="Y2" s="4"/>
      <c r="Z2" s="5"/>
      <c r="AC2" s="6"/>
      <c r="AF2" s="7"/>
      <c r="AG2" s="7"/>
    </row>
    <row r="3" spans="1:36" s="3" customFormat="1" ht="18.5" x14ac:dyDescent="0.45">
      <c r="A3" s="89" t="s">
        <v>11</v>
      </c>
      <c r="B3" s="90"/>
      <c r="C3" s="67"/>
      <c r="D3" s="68"/>
      <c r="E3" s="68"/>
      <c r="F3" s="69"/>
      <c r="G3" s="44"/>
      <c r="H3" s="45"/>
      <c r="I3" s="46"/>
      <c r="J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 t="s">
        <v>12</v>
      </c>
      <c r="AE3" s="2"/>
      <c r="AF3" s="2"/>
      <c r="AG3" s="2"/>
      <c r="AH3" s="2"/>
      <c r="AI3" s="2"/>
      <c r="AJ3" s="2"/>
    </row>
    <row r="4" spans="1:36" s="3" customFormat="1" ht="39.65" customHeight="1" x14ac:dyDescent="0.45">
      <c r="A4" s="27"/>
      <c r="B4" s="59" t="s">
        <v>13</v>
      </c>
      <c r="C4" s="24" t="s">
        <v>14</v>
      </c>
      <c r="D4" s="60">
        <f>ROUNDUP(0.5*G4,0)</f>
        <v>2</v>
      </c>
      <c r="E4" s="60">
        <f>IF(C4="YES",D4,0)</f>
        <v>2</v>
      </c>
      <c r="F4" s="61" t="s">
        <v>14</v>
      </c>
      <c r="G4" s="10">
        <v>3</v>
      </c>
      <c r="H4" s="13">
        <f>IF(F4="YES",G4,0)</f>
        <v>3</v>
      </c>
      <c r="I4" s="14">
        <f>E4+H4</f>
        <v>5</v>
      </c>
      <c r="J4" s="2"/>
      <c r="K4" s="11" t="s">
        <v>15</v>
      </c>
      <c r="L4" s="22">
        <f>IF(AND(L13&gt;=(L10*50%),L13&lt;=(L10*100%)),20000000,0)+IF(AND(L13&gt;=(L10*45%),L13&lt;(L10*50%)),17500000,0)+IF(AND(L13&gt;=(L10*40%),L13&lt;(L10*45%)),15000000,0)+IF(AND(L13&gt;=95,L13&lt;(L10*40%)),10000000,0)</f>
        <v>20000000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1" t="s">
        <v>14</v>
      </c>
      <c r="AE4" s="2"/>
      <c r="AF4" s="2"/>
      <c r="AG4" s="2"/>
      <c r="AH4" s="2"/>
      <c r="AI4" s="2"/>
      <c r="AJ4" s="2"/>
    </row>
    <row r="5" spans="1:36" s="3" customFormat="1" ht="18.5" x14ac:dyDescent="0.45">
      <c r="A5" s="27"/>
      <c r="B5" s="59" t="s">
        <v>16</v>
      </c>
      <c r="C5" s="24" t="s">
        <v>14</v>
      </c>
      <c r="D5" s="60">
        <f t="shared" ref="D5:D6" si="0">ROUNDUP(0.5*G5,0)</f>
        <v>1</v>
      </c>
      <c r="E5" s="60">
        <f t="shared" ref="E5:E6" si="1">IF(C5="YES",D5,0)</f>
        <v>1</v>
      </c>
      <c r="F5" s="61" t="s">
        <v>17</v>
      </c>
      <c r="G5" s="13">
        <v>2</v>
      </c>
      <c r="H5" s="13">
        <f t="shared" ref="H5:H6" si="2">IF(F5="YES",G5,0)</f>
        <v>0</v>
      </c>
      <c r="I5" s="14">
        <f t="shared" ref="I5:I6" si="3">E5+H5</f>
        <v>1</v>
      </c>
      <c r="J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1" t="s">
        <v>17</v>
      </c>
      <c r="AE5" s="2"/>
      <c r="AF5" s="2"/>
      <c r="AG5" s="2"/>
      <c r="AH5" s="2"/>
      <c r="AI5" s="2"/>
      <c r="AJ5" s="2"/>
    </row>
    <row r="6" spans="1:36" s="3" customFormat="1" ht="18.5" x14ac:dyDescent="0.35">
      <c r="A6" s="27"/>
      <c r="B6" s="59" t="s">
        <v>18</v>
      </c>
      <c r="C6" s="24" t="s">
        <v>14</v>
      </c>
      <c r="D6" s="60">
        <f t="shared" si="0"/>
        <v>2</v>
      </c>
      <c r="E6" s="60">
        <f t="shared" si="1"/>
        <v>2</v>
      </c>
      <c r="F6" s="61" t="s">
        <v>14</v>
      </c>
      <c r="G6" s="13">
        <v>3</v>
      </c>
      <c r="H6" s="13">
        <f t="shared" si="2"/>
        <v>3</v>
      </c>
      <c r="I6" s="14">
        <f t="shared" si="3"/>
        <v>5</v>
      </c>
      <c r="J6" s="2"/>
      <c r="K6" s="15" t="s">
        <v>19</v>
      </c>
      <c r="L6" s="16" t="s">
        <v>20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spans="1:36" s="3" customFormat="1" ht="18.5" x14ac:dyDescent="0.35">
      <c r="A7" s="28"/>
      <c r="B7" s="29"/>
      <c r="C7" s="37"/>
      <c r="D7" s="47"/>
      <c r="E7" s="47"/>
      <c r="F7" s="62"/>
      <c r="G7" s="48"/>
      <c r="H7" s="48"/>
      <c r="I7" s="49"/>
      <c r="J7" s="2"/>
      <c r="K7" s="17" t="s">
        <v>21</v>
      </c>
      <c r="L7" s="18" t="s">
        <v>22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spans="1:36" s="3" customFormat="1" ht="18.5" x14ac:dyDescent="0.45">
      <c r="A8" s="87" t="s">
        <v>23</v>
      </c>
      <c r="B8" s="88"/>
      <c r="C8" s="38"/>
      <c r="D8" s="50"/>
      <c r="E8" s="50"/>
      <c r="F8" s="63"/>
      <c r="G8" s="51"/>
      <c r="H8" s="51"/>
      <c r="I8" s="52"/>
      <c r="J8" s="2"/>
      <c r="K8" s="19" t="s">
        <v>24</v>
      </c>
      <c r="L8" s="20" t="s">
        <v>25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spans="1:36" s="3" customFormat="1" ht="19" thickBot="1" x14ac:dyDescent="0.4">
      <c r="A9" s="27"/>
      <c r="B9" s="59" t="s">
        <v>26</v>
      </c>
      <c r="C9" s="24" t="s">
        <v>14</v>
      </c>
      <c r="D9" s="60">
        <f>ROUNDUP(0.5*G9,0)</f>
        <v>1</v>
      </c>
      <c r="E9" s="60">
        <f>IF(C9="YES",D9,0)</f>
        <v>1</v>
      </c>
      <c r="F9" s="61" t="s">
        <v>14</v>
      </c>
      <c r="G9" s="13">
        <v>2</v>
      </c>
      <c r="H9" s="13">
        <f>IF(F9="YES",G9,0)</f>
        <v>2</v>
      </c>
      <c r="I9" s="14">
        <f>E9+H9</f>
        <v>3</v>
      </c>
      <c r="J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spans="1:36" s="3" customFormat="1" ht="21.5" thickBot="1" x14ac:dyDescent="0.4">
      <c r="A10" s="28"/>
      <c r="B10" s="29"/>
      <c r="C10" s="37"/>
      <c r="D10" s="47"/>
      <c r="E10" s="47"/>
      <c r="F10" s="62"/>
      <c r="G10" s="48"/>
      <c r="H10" s="48"/>
      <c r="I10" s="49"/>
      <c r="J10" s="2"/>
      <c r="K10" s="74" t="s">
        <v>27</v>
      </c>
      <c r="L10" s="75">
        <f>SUM(D4:D70)+SUM(G4:G70)</f>
        <v>254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spans="1:36" s="3" customFormat="1" ht="21" x14ac:dyDescent="0.45">
      <c r="A11" s="87" t="s">
        <v>28</v>
      </c>
      <c r="B11" s="88"/>
      <c r="C11" s="38"/>
      <c r="D11" s="50"/>
      <c r="E11" s="50"/>
      <c r="F11" s="63"/>
      <c r="G11" s="51"/>
      <c r="H11" s="51"/>
      <c r="I11" s="52"/>
      <c r="J11" s="2"/>
      <c r="K11" s="8" t="s">
        <v>29</v>
      </c>
      <c r="L11" s="12">
        <f>SUM(E4:E70)</f>
        <v>50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spans="1:36" s="3" customFormat="1" ht="21" x14ac:dyDescent="0.45">
      <c r="A12" s="30"/>
      <c r="B12" s="59" t="s">
        <v>30</v>
      </c>
      <c r="C12" s="24" t="s">
        <v>14</v>
      </c>
      <c r="D12" s="60">
        <f t="shared" ref="D12:D16" si="4">ROUNDUP(0.5*G12,0)</f>
        <v>3</v>
      </c>
      <c r="E12" s="60">
        <f t="shared" ref="E12:E16" si="5">IF(C12="YES",D12,0)</f>
        <v>3</v>
      </c>
      <c r="F12" s="61" t="s">
        <v>14</v>
      </c>
      <c r="G12" s="13">
        <v>5</v>
      </c>
      <c r="H12" s="13">
        <f t="shared" ref="H12:H16" si="6">IF(F12="YES",G12,0)</f>
        <v>5</v>
      </c>
      <c r="I12" s="14">
        <f t="shared" ref="I12:I16" si="7">E12+H12</f>
        <v>8</v>
      </c>
      <c r="J12" s="2"/>
      <c r="K12" s="8" t="s">
        <v>31</v>
      </c>
      <c r="L12" s="12">
        <f>SUM(H4:H70)</f>
        <v>80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spans="1:36" s="3" customFormat="1" ht="21" x14ac:dyDescent="0.45">
      <c r="A13" s="30"/>
      <c r="B13" s="59" t="s">
        <v>32</v>
      </c>
      <c r="C13" s="24" t="s">
        <v>14</v>
      </c>
      <c r="D13" s="60">
        <f t="shared" si="4"/>
        <v>2</v>
      </c>
      <c r="E13" s="60">
        <f t="shared" si="5"/>
        <v>2</v>
      </c>
      <c r="F13" s="61" t="s">
        <v>14</v>
      </c>
      <c r="G13" s="13">
        <v>3</v>
      </c>
      <c r="H13" s="13">
        <f t="shared" si="6"/>
        <v>3</v>
      </c>
      <c r="I13" s="14">
        <f t="shared" si="7"/>
        <v>5</v>
      </c>
      <c r="J13" s="2"/>
      <c r="K13" s="8" t="s">
        <v>33</v>
      </c>
      <c r="L13" s="12">
        <f>SUM(I4:I70)</f>
        <v>130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spans="1:36" s="3" customFormat="1" ht="21.5" thickBot="1" x14ac:dyDescent="0.5">
      <c r="A14" s="30"/>
      <c r="B14" s="59" t="s">
        <v>34</v>
      </c>
      <c r="C14" s="24" t="s">
        <v>14</v>
      </c>
      <c r="D14" s="60">
        <f t="shared" si="4"/>
        <v>3</v>
      </c>
      <c r="E14" s="60">
        <f t="shared" si="5"/>
        <v>3</v>
      </c>
      <c r="F14" s="61" t="s">
        <v>14</v>
      </c>
      <c r="G14" s="13">
        <v>5</v>
      </c>
      <c r="H14" s="13">
        <f t="shared" si="6"/>
        <v>5</v>
      </c>
      <c r="I14" s="14">
        <f t="shared" si="7"/>
        <v>8</v>
      </c>
      <c r="J14" s="2"/>
      <c r="K14" s="9" t="s">
        <v>35</v>
      </c>
      <c r="L14" s="23">
        <f>TRUNC(L13/L10,3)</f>
        <v>0.51100000000000001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spans="1:36" s="3" customFormat="1" ht="18.5" x14ac:dyDescent="0.45">
      <c r="A15" s="30"/>
      <c r="B15" s="59" t="s">
        <v>36</v>
      </c>
      <c r="C15" s="24" t="s">
        <v>14</v>
      </c>
      <c r="D15" s="60">
        <f t="shared" si="4"/>
        <v>3</v>
      </c>
      <c r="E15" s="60">
        <f t="shared" si="5"/>
        <v>3</v>
      </c>
      <c r="F15" s="61" t="s">
        <v>14</v>
      </c>
      <c r="G15" s="13">
        <v>5</v>
      </c>
      <c r="H15" s="13">
        <f t="shared" si="6"/>
        <v>5</v>
      </c>
      <c r="I15" s="14">
        <f t="shared" si="7"/>
        <v>8</v>
      </c>
      <c r="J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E15" s="2"/>
      <c r="AF15" s="2"/>
      <c r="AG15" s="2"/>
      <c r="AH15" s="2"/>
      <c r="AI15" s="2"/>
      <c r="AJ15" s="2"/>
    </row>
    <row r="16" spans="1:36" s="3" customFormat="1" ht="18.5" x14ac:dyDescent="0.45">
      <c r="A16" s="30"/>
      <c r="B16" s="59" t="s">
        <v>37</v>
      </c>
      <c r="C16" s="24" t="s">
        <v>14</v>
      </c>
      <c r="D16" s="60">
        <f t="shared" si="4"/>
        <v>1</v>
      </c>
      <c r="E16" s="60">
        <f t="shared" si="5"/>
        <v>1</v>
      </c>
      <c r="F16" s="61" t="s">
        <v>17</v>
      </c>
      <c r="G16" s="13">
        <v>2</v>
      </c>
      <c r="H16" s="13">
        <f t="shared" si="6"/>
        <v>0</v>
      </c>
      <c r="I16" s="14">
        <f t="shared" si="7"/>
        <v>1</v>
      </c>
      <c r="J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</row>
    <row r="17" spans="1:36" s="3" customFormat="1" ht="18.5" x14ac:dyDescent="0.35">
      <c r="A17" s="28"/>
      <c r="B17" s="29"/>
      <c r="C17" s="37"/>
      <c r="D17" s="47"/>
      <c r="E17" s="47"/>
      <c r="F17" s="62"/>
      <c r="G17" s="48"/>
      <c r="H17" s="48"/>
      <c r="I17" s="49"/>
      <c r="J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</row>
    <row r="18" spans="1:36" s="3" customFormat="1" ht="34.15" customHeight="1" x14ac:dyDescent="0.35">
      <c r="A18" s="91" t="s">
        <v>38</v>
      </c>
      <c r="B18" s="92"/>
      <c r="C18" s="38"/>
      <c r="D18" s="50"/>
      <c r="E18" s="50"/>
      <c r="F18" s="63"/>
      <c r="G18" s="51"/>
      <c r="H18" s="51"/>
      <c r="I18" s="52"/>
      <c r="J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</row>
    <row r="19" spans="1:36" s="3" customFormat="1" ht="18.5" x14ac:dyDescent="0.45">
      <c r="A19" s="35" t="s">
        <v>39</v>
      </c>
      <c r="B19" s="64"/>
      <c r="C19" s="25"/>
      <c r="D19" s="65"/>
      <c r="E19" s="65"/>
      <c r="F19" s="63"/>
      <c r="G19" s="53"/>
      <c r="H19" s="53"/>
      <c r="I19" s="54"/>
      <c r="J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</row>
    <row r="20" spans="1:36" s="3" customFormat="1" ht="37" x14ac:dyDescent="0.35">
      <c r="A20" s="31"/>
      <c r="B20" s="59" t="s">
        <v>40</v>
      </c>
      <c r="C20" s="24" t="s">
        <v>14</v>
      </c>
      <c r="D20" s="60">
        <f t="shared" ref="D20:D25" si="8">ROUNDUP(0.5*G20,0)</f>
        <v>3</v>
      </c>
      <c r="E20" s="60">
        <f t="shared" ref="E20:E25" si="9">IF(C20="YES",D20,0)</f>
        <v>3</v>
      </c>
      <c r="F20" s="61" t="s">
        <v>14</v>
      </c>
      <c r="G20" s="13">
        <v>5</v>
      </c>
      <c r="H20" s="13">
        <f t="shared" ref="H20:H25" si="10">IF(F20="YES",G20,0)</f>
        <v>5</v>
      </c>
      <c r="I20" s="14">
        <f t="shared" ref="I20:I25" si="11">E20+H20</f>
        <v>8</v>
      </c>
      <c r="J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AD20" s="2"/>
      <c r="AF20" s="7">
        <f t="shared" ref="AF20:AF25" si="12">IF(C20="YES",AG20,0)</f>
        <v>3</v>
      </c>
      <c r="AG20" s="7">
        <f t="shared" ref="AG20:AG25" si="13">ROUNDUP(0.5*AD21,0)</f>
        <v>3</v>
      </c>
    </row>
    <row r="21" spans="1:36" s="3" customFormat="1" ht="37" x14ac:dyDescent="0.35">
      <c r="A21" s="31"/>
      <c r="B21" s="59" t="s">
        <v>41</v>
      </c>
      <c r="C21" s="24" t="s">
        <v>14</v>
      </c>
      <c r="D21" s="60">
        <f t="shared" si="8"/>
        <v>3</v>
      </c>
      <c r="E21" s="60">
        <f t="shared" si="9"/>
        <v>3</v>
      </c>
      <c r="F21" s="61" t="s">
        <v>14</v>
      </c>
      <c r="G21" s="13">
        <v>5</v>
      </c>
      <c r="H21" s="13">
        <f t="shared" si="10"/>
        <v>5</v>
      </c>
      <c r="I21" s="14">
        <f t="shared" si="11"/>
        <v>8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AD21" s="2">
        <v>5</v>
      </c>
      <c r="AF21" s="7">
        <f t="shared" si="12"/>
        <v>3</v>
      </c>
      <c r="AG21" s="7">
        <f t="shared" si="13"/>
        <v>3</v>
      </c>
    </row>
    <row r="22" spans="1:36" s="3" customFormat="1" ht="18.5" x14ac:dyDescent="0.35">
      <c r="A22" s="31"/>
      <c r="B22" s="59" t="s">
        <v>42</v>
      </c>
      <c r="C22" s="24" t="s">
        <v>14</v>
      </c>
      <c r="D22" s="60">
        <f t="shared" si="8"/>
        <v>1</v>
      </c>
      <c r="E22" s="60">
        <f t="shared" si="9"/>
        <v>1</v>
      </c>
      <c r="F22" s="61" t="s">
        <v>14</v>
      </c>
      <c r="G22" s="13">
        <v>2</v>
      </c>
      <c r="H22" s="13">
        <f t="shared" si="10"/>
        <v>2</v>
      </c>
      <c r="I22" s="14">
        <f t="shared" si="11"/>
        <v>3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AD22" s="2">
        <v>5</v>
      </c>
      <c r="AF22" s="7">
        <f t="shared" si="12"/>
        <v>1</v>
      </c>
      <c r="AG22" s="7">
        <f t="shared" si="13"/>
        <v>1</v>
      </c>
    </row>
    <row r="23" spans="1:36" s="3" customFormat="1" ht="18.5" x14ac:dyDescent="0.35">
      <c r="A23" s="31"/>
      <c r="B23" s="59" t="s">
        <v>43</v>
      </c>
      <c r="C23" s="24" t="s">
        <v>14</v>
      </c>
      <c r="D23" s="60">
        <f t="shared" si="8"/>
        <v>1</v>
      </c>
      <c r="E23" s="60">
        <f t="shared" si="9"/>
        <v>1</v>
      </c>
      <c r="F23" s="61" t="s">
        <v>14</v>
      </c>
      <c r="G23" s="13">
        <v>2</v>
      </c>
      <c r="H23" s="13">
        <f t="shared" si="10"/>
        <v>2</v>
      </c>
      <c r="I23" s="14">
        <f t="shared" si="11"/>
        <v>3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AD23" s="2">
        <v>2</v>
      </c>
      <c r="AF23" s="7">
        <f t="shared" si="12"/>
        <v>1</v>
      </c>
      <c r="AG23" s="7">
        <f t="shared" si="13"/>
        <v>1</v>
      </c>
    </row>
    <row r="24" spans="1:36" s="3" customFormat="1" ht="55.5" x14ac:dyDescent="0.35">
      <c r="A24" s="31"/>
      <c r="B24" s="59" t="s">
        <v>44</v>
      </c>
      <c r="C24" s="24" t="s">
        <v>14</v>
      </c>
      <c r="D24" s="60">
        <f t="shared" si="8"/>
        <v>3</v>
      </c>
      <c r="E24" s="60">
        <f t="shared" si="9"/>
        <v>3</v>
      </c>
      <c r="F24" s="61" t="s">
        <v>14</v>
      </c>
      <c r="G24" s="13">
        <v>5</v>
      </c>
      <c r="H24" s="13">
        <f t="shared" si="10"/>
        <v>5</v>
      </c>
      <c r="I24" s="14">
        <f t="shared" si="11"/>
        <v>8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AD24" s="2">
        <v>2</v>
      </c>
      <c r="AF24" s="7">
        <f t="shared" si="12"/>
        <v>3</v>
      </c>
      <c r="AG24" s="7">
        <f t="shared" si="13"/>
        <v>3</v>
      </c>
    </row>
    <row r="25" spans="1:36" s="3" customFormat="1" ht="18.5" x14ac:dyDescent="0.35">
      <c r="A25" s="31"/>
      <c r="B25" s="59" t="s">
        <v>45</v>
      </c>
      <c r="C25" s="24" t="s">
        <v>14</v>
      </c>
      <c r="D25" s="60">
        <f t="shared" si="8"/>
        <v>3</v>
      </c>
      <c r="E25" s="60">
        <f t="shared" si="9"/>
        <v>3</v>
      </c>
      <c r="F25" s="61" t="s">
        <v>14</v>
      </c>
      <c r="G25" s="13">
        <v>5</v>
      </c>
      <c r="H25" s="13">
        <f t="shared" si="10"/>
        <v>5</v>
      </c>
      <c r="I25" s="14">
        <f t="shared" si="11"/>
        <v>8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AD25" s="2">
        <v>5</v>
      </c>
      <c r="AF25" s="7">
        <f t="shared" si="12"/>
        <v>3</v>
      </c>
      <c r="AG25" s="7">
        <f t="shared" si="13"/>
        <v>3</v>
      </c>
    </row>
    <row r="26" spans="1:36" s="3" customFormat="1" ht="18.5" x14ac:dyDescent="0.35">
      <c r="A26" s="31"/>
      <c r="B26" s="59"/>
      <c r="C26" s="25"/>
      <c r="D26" s="65"/>
      <c r="E26" s="65"/>
      <c r="F26" s="63"/>
      <c r="G26" s="53"/>
      <c r="H26" s="53"/>
      <c r="I26" s="54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AD26" s="2">
        <v>5</v>
      </c>
      <c r="AF26" s="7"/>
      <c r="AG26" s="7"/>
    </row>
    <row r="27" spans="1:36" s="3" customFormat="1" ht="18.5" x14ac:dyDescent="0.35">
      <c r="A27" s="36" t="s">
        <v>46</v>
      </c>
      <c r="B27" s="59"/>
      <c r="C27" s="25"/>
      <c r="D27" s="65"/>
      <c r="E27" s="65"/>
      <c r="F27" s="63"/>
      <c r="G27" s="53"/>
      <c r="H27" s="53"/>
      <c r="I27" s="54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AD27" s="2"/>
      <c r="AF27" s="7"/>
      <c r="AG27" s="7"/>
    </row>
    <row r="28" spans="1:36" s="3" customFormat="1" ht="56.5" customHeight="1" x14ac:dyDescent="0.35">
      <c r="A28" s="31"/>
      <c r="B28" s="59" t="s">
        <v>47</v>
      </c>
      <c r="C28" s="24" t="s">
        <v>14</v>
      </c>
      <c r="D28" s="60">
        <f t="shared" ref="D28:D34" si="14">ROUNDUP(0.5*G28,0)</f>
        <v>3</v>
      </c>
      <c r="E28" s="60">
        <f t="shared" ref="E28:E34" si="15">IF(C28="YES",D28,0)</f>
        <v>3</v>
      </c>
      <c r="F28" s="61" t="s">
        <v>14</v>
      </c>
      <c r="G28" s="13">
        <v>5</v>
      </c>
      <c r="H28" s="13">
        <f t="shared" ref="H28:H32" si="16">IF(F28="YES",G28,0)</f>
        <v>5</v>
      </c>
      <c r="I28" s="14">
        <f t="shared" ref="I28:I32" si="17">E28+H28</f>
        <v>8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AD28" s="2"/>
      <c r="AF28" s="7">
        <f t="shared" ref="AF28:AF34" si="18">IF(C28="YES",AG28,0)</f>
        <v>3</v>
      </c>
      <c r="AG28" s="7">
        <f t="shared" ref="AG28:AG34" si="19">ROUNDUP(0.5*AD29,0)</f>
        <v>3</v>
      </c>
    </row>
    <row r="29" spans="1:36" s="3" customFormat="1" ht="48" customHeight="1" x14ac:dyDescent="0.35">
      <c r="A29" s="31"/>
      <c r="B29" s="59" t="s">
        <v>48</v>
      </c>
      <c r="C29" s="24" t="s">
        <v>14</v>
      </c>
      <c r="D29" s="60">
        <f t="shared" si="14"/>
        <v>3</v>
      </c>
      <c r="E29" s="60">
        <f t="shared" si="15"/>
        <v>3</v>
      </c>
      <c r="F29" s="61" t="s">
        <v>14</v>
      </c>
      <c r="G29" s="13">
        <v>5</v>
      </c>
      <c r="H29" s="13">
        <f t="shared" si="16"/>
        <v>5</v>
      </c>
      <c r="I29" s="14">
        <f t="shared" si="17"/>
        <v>8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AD29" s="2">
        <v>5</v>
      </c>
      <c r="AF29" s="7">
        <f t="shared" si="18"/>
        <v>3</v>
      </c>
      <c r="AG29" s="7">
        <f t="shared" si="19"/>
        <v>3</v>
      </c>
    </row>
    <row r="30" spans="1:36" s="3" customFormat="1" ht="18.5" x14ac:dyDescent="0.35">
      <c r="A30" s="31"/>
      <c r="B30" s="59" t="s">
        <v>49</v>
      </c>
      <c r="C30" s="24" t="s">
        <v>14</v>
      </c>
      <c r="D30" s="60">
        <f t="shared" si="14"/>
        <v>3</v>
      </c>
      <c r="E30" s="60">
        <f t="shared" si="15"/>
        <v>3</v>
      </c>
      <c r="F30" s="61" t="s">
        <v>14</v>
      </c>
      <c r="G30" s="13">
        <v>5</v>
      </c>
      <c r="H30" s="13">
        <f t="shared" si="16"/>
        <v>5</v>
      </c>
      <c r="I30" s="14">
        <f t="shared" si="17"/>
        <v>8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AD30" s="2">
        <v>5</v>
      </c>
      <c r="AF30" s="7">
        <f t="shared" si="18"/>
        <v>3</v>
      </c>
      <c r="AG30" s="7">
        <f t="shared" si="19"/>
        <v>3</v>
      </c>
    </row>
    <row r="31" spans="1:36" s="3" customFormat="1" ht="18.5" x14ac:dyDescent="0.35">
      <c r="A31" s="31"/>
      <c r="B31" s="59" t="s">
        <v>50</v>
      </c>
      <c r="C31" s="24" t="s">
        <v>14</v>
      </c>
      <c r="D31" s="60">
        <f t="shared" si="14"/>
        <v>3</v>
      </c>
      <c r="E31" s="60">
        <f t="shared" si="15"/>
        <v>3</v>
      </c>
      <c r="F31" s="61" t="s">
        <v>14</v>
      </c>
      <c r="G31" s="13">
        <v>5</v>
      </c>
      <c r="H31" s="13">
        <f t="shared" si="16"/>
        <v>5</v>
      </c>
      <c r="I31" s="14">
        <f t="shared" si="17"/>
        <v>8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AD31" s="2">
        <v>5</v>
      </c>
      <c r="AF31" s="7">
        <f t="shared" si="18"/>
        <v>3</v>
      </c>
      <c r="AG31" s="7">
        <f t="shared" si="19"/>
        <v>3</v>
      </c>
    </row>
    <row r="32" spans="1:36" s="3" customFormat="1" ht="18.5" x14ac:dyDescent="0.35">
      <c r="A32" s="31"/>
      <c r="B32" s="59" t="s">
        <v>51</v>
      </c>
      <c r="C32" s="24" t="s">
        <v>14</v>
      </c>
      <c r="D32" s="60">
        <f t="shared" si="14"/>
        <v>1</v>
      </c>
      <c r="E32" s="60">
        <f t="shared" si="15"/>
        <v>1</v>
      </c>
      <c r="F32" s="61" t="s">
        <v>14</v>
      </c>
      <c r="G32" s="13">
        <v>2</v>
      </c>
      <c r="H32" s="13">
        <f t="shared" si="16"/>
        <v>2</v>
      </c>
      <c r="I32" s="14">
        <f t="shared" si="17"/>
        <v>3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AD32" s="2">
        <v>5</v>
      </c>
      <c r="AF32" s="7">
        <f t="shared" si="18"/>
        <v>1</v>
      </c>
      <c r="AG32" s="7">
        <f t="shared" si="19"/>
        <v>1</v>
      </c>
    </row>
    <row r="33" spans="1:33" s="3" customFormat="1" ht="35.25" customHeight="1" x14ac:dyDescent="0.35">
      <c r="A33" s="31"/>
      <c r="B33" s="59" t="s">
        <v>52</v>
      </c>
      <c r="C33" s="24" t="s">
        <v>14</v>
      </c>
      <c r="D33" s="60">
        <f t="shared" si="14"/>
        <v>3</v>
      </c>
      <c r="E33" s="60">
        <f t="shared" si="15"/>
        <v>3</v>
      </c>
      <c r="F33" s="61" t="s">
        <v>17</v>
      </c>
      <c r="G33" s="13">
        <v>5</v>
      </c>
      <c r="H33" s="13">
        <f>IF(F33="YES",G33,0)</f>
        <v>0</v>
      </c>
      <c r="I33" s="14">
        <f>E33+H33</f>
        <v>3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AD33" s="2">
        <v>2</v>
      </c>
      <c r="AF33" s="7">
        <f t="shared" si="18"/>
        <v>3</v>
      </c>
      <c r="AG33" s="7">
        <f t="shared" si="19"/>
        <v>3</v>
      </c>
    </row>
    <row r="34" spans="1:33" s="3" customFormat="1" ht="18.5" x14ac:dyDescent="0.35">
      <c r="A34" s="31"/>
      <c r="B34" s="59" t="s">
        <v>53</v>
      </c>
      <c r="C34" s="24" t="s">
        <v>17</v>
      </c>
      <c r="D34" s="60">
        <f t="shared" si="14"/>
        <v>3</v>
      </c>
      <c r="E34" s="60">
        <f t="shared" si="15"/>
        <v>0</v>
      </c>
      <c r="F34" s="61" t="s">
        <v>17</v>
      </c>
      <c r="G34" s="13">
        <v>5</v>
      </c>
      <c r="H34" s="13">
        <f>IF(F34="YES",G34,0)</f>
        <v>0</v>
      </c>
      <c r="I34" s="14">
        <f>E34+H34</f>
        <v>0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AD34" s="2">
        <v>5</v>
      </c>
      <c r="AF34" s="7">
        <f t="shared" si="18"/>
        <v>0</v>
      </c>
      <c r="AG34" s="7">
        <f t="shared" si="19"/>
        <v>3</v>
      </c>
    </row>
    <row r="35" spans="1:33" s="3" customFormat="1" ht="18.5" x14ac:dyDescent="0.35">
      <c r="A35" s="31"/>
      <c r="B35" s="59"/>
      <c r="C35" s="25"/>
      <c r="D35" s="65"/>
      <c r="E35" s="65"/>
      <c r="F35" s="63"/>
      <c r="G35" s="53"/>
      <c r="H35" s="53"/>
      <c r="I35" s="54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AD35" s="2">
        <v>5</v>
      </c>
      <c r="AF35" s="7"/>
      <c r="AG35" s="7"/>
    </row>
    <row r="36" spans="1:33" s="3" customFormat="1" ht="18.5" x14ac:dyDescent="0.35">
      <c r="A36" s="36" t="s">
        <v>54</v>
      </c>
      <c r="B36" s="59"/>
      <c r="C36" s="25"/>
      <c r="D36" s="65"/>
      <c r="E36" s="65"/>
      <c r="F36" s="63"/>
      <c r="G36" s="53"/>
      <c r="H36" s="53"/>
      <c r="I36" s="54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AD36" s="2"/>
      <c r="AF36" s="7"/>
      <c r="AG36" s="7"/>
    </row>
    <row r="37" spans="1:33" s="3" customFormat="1" ht="18.5" x14ac:dyDescent="0.35">
      <c r="A37" s="31"/>
      <c r="B37" s="59" t="s">
        <v>55</v>
      </c>
      <c r="C37" s="24" t="s">
        <v>17</v>
      </c>
      <c r="D37" s="60">
        <f t="shared" ref="D37:D38" si="20">ROUNDUP(0.5*G37,0)</f>
        <v>3</v>
      </c>
      <c r="E37" s="60">
        <f t="shared" ref="E37:E38" si="21">IF(C37="YES",D37,0)</f>
        <v>0</v>
      </c>
      <c r="F37" s="61" t="s">
        <v>17</v>
      </c>
      <c r="G37" s="13">
        <v>5</v>
      </c>
      <c r="H37" s="13">
        <f>IF(F37="YES",G37,0)</f>
        <v>0</v>
      </c>
      <c r="I37" s="14">
        <f>E37+H37</f>
        <v>0</v>
      </c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AD37" s="2"/>
      <c r="AF37" s="7">
        <f>IF(C37="YES",AG37,0)</f>
        <v>0</v>
      </c>
      <c r="AG37" s="7">
        <f>ROUNDUP(0.5*AD38,0)</f>
        <v>3</v>
      </c>
    </row>
    <row r="38" spans="1:33" s="3" customFormat="1" ht="18.5" x14ac:dyDescent="0.35">
      <c r="A38" s="31"/>
      <c r="B38" s="59" t="s">
        <v>56</v>
      </c>
      <c r="C38" s="24" t="s">
        <v>17</v>
      </c>
      <c r="D38" s="60">
        <f t="shared" si="20"/>
        <v>1</v>
      </c>
      <c r="E38" s="60">
        <f t="shared" si="21"/>
        <v>0</v>
      </c>
      <c r="F38" s="61" t="s">
        <v>17</v>
      </c>
      <c r="G38" s="13">
        <v>2</v>
      </c>
      <c r="H38" s="13">
        <f>IF(F38="YES",G38,0)</f>
        <v>0</v>
      </c>
      <c r="I38" s="14">
        <f>E38+H38</f>
        <v>0</v>
      </c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AD38" s="2">
        <v>5</v>
      </c>
      <c r="AF38" s="7">
        <f>IF(C38="YES",AG38,0)</f>
        <v>0</v>
      </c>
      <c r="AG38" s="7">
        <f>ROUNDUP(0.5*AD39,0)</f>
        <v>1</v>
      </c>
    </row>
    <row r="39" spans="1:33" s="3" customFormat="1" ht="19" thickBot="1" x14ac:dyDescent="0.5">
      <c r="A39" s="32"/>
      <c r="B39" s="33"/>
      <c r="C39" s="26"/>
      <c r="D39" s="47"/>
      <c r="E39" s="47"/>
      <c r="F39" s="62"/>
      <c r="G39" s="48"/>
      <c r="H39" s="48"/>
      <c r="I39" s="49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AD39" s="2">
        <v>2</v>
      </c>
      <c r="AF39" s="7"/>
      <c r="AG39" s="7"/>
    </row>
    <row r="40" spans="1:33" s="3" customFormat="1" ht="18.5" x14ac:dyDescent="0.45">
      <c r="A40" s="85" t="s">
        <v>57</v>
      </c>
      <c r="B40" s="86"/>
      <c r="C40" s="25"/>
      <c r="D40" s="50"/>
      <c r="E40" s="50"/>
      <c r="F40" s="63"/>
      <c r="G40" s="51"/>
      <c r="H40" s="51"/>
      <c r="I40" s="5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AD40" s="2"/>
      <c r="AF40" s="7"/>
      <c r="AG40" s="7"/>
    </row>
    <row r="41" spans="1:33" s="3" customFormat="1" ht="18.5" x14ac:dyDescent="0.45">
      <c r="A41" s="27"/>
      <c r="B41" s="64" t="s">
        <v>58</v>
      </c>
      <c r="C41" s="24" t="s">
        <v>17</v>
      </c>
      <c r="D41" s="60">
        <f t="shared" ref="D41:D44" si="22">ROUNDUP(0.5*G41,0)</f>
        <v>2</v>
      </c>
      <c r="E41" s="60">
        <f t="shared" ref="E41:E44" si="23">IF(C41="YES",D41,0)</f>
        <v>0</v>
      </c>
      <c r="F41" s="61" t="s">
        <v>17</v>
      </c>
      <c r="G41" s="13">
        <v>3</v>
      </c>
      <c r="H41" s="13">
        <f t="shared" ref="H41:H44" si="24">IF(F41="YES",G41,0)</f>
        <v>0</v>
      </c>
      <c r="I41" s="14">
        <f t="shared" ref="I41:I44" si="25">E41+H41</f>
        <v>0</v>
      </c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AD41" s="2"/>
      <c r="AF41" s="7">
        <f>IF(C41="YES",AG41,0)</f>
        <v>0</v>
      </c>
      <c r="AG41" s="7">
        <f>ROUNDUP(0.5*AD42,0)</f>
        <v>2</v>
      </c>
    </row>
    <row r="42" spans="1:33" s="3" customFormat="1" ht="18.5" x14ac:dyDescent="0.45">
      <c r="A42" s="27"/>
      <c r="B42" s="64" t="s">
        <v>59</v>
      </c>
      <c r="C42" s="24" t="s">
        <v>17</v>
      </c>
      <c r="D42" s="60">
        <f t="shared" si="22"/>
        <v>2</v>
      </c>
      <c r="E42" s="60">
        <f t="shared" si="23"/>
        <v>0</v>
      </c>
      <c r="F42" s="61" t="s">
        <v>17</v>
      </c>
      <c r="G42" s="13">
        <v>3</v>
      </c>
      <c r="H42" s="13">
        <f t="shared" si="24"/>
        <v>0</v>
      </c>
      <c r="I42" s="14">
        <f t="shared" si="25"/>
        <v>0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AD42" s="2">
        <v>3</v>
      </c>
      <c r="AF42" s="7">
        <f>IF(C42="YES",AG42,0)</f>
        <v>0</v>
      </c>
      <c r="AG42" s="7">
        <f>ROUNDUP(0.5*AD43,0)</f>
        <v>2</v>
      </c>
    </row>
    <row r="43" spans="1:33" s="3" customFormat="1" ht="18.5" x14ac:dyDescent="0.45">
      <c r="A43" s="27"/>
      <c r="B43" s="64" t="s">
        <v>60</v>
      </c>
      <c r="C43" s="24" t="s">
        <v>17</v>
      </c>
      <c r="D43" s="60">
        <f t="shared" si="22"/>
        <v>2</v>
      </c>
      <c r="E43" s="60">
        <f t="shared" si="23"/>
        <v>0</v>
      </c>
      <c r="F43" s="61" t="s">
        <v>17</v>
      </c>
      <c r="G43" s="13">
        <v>3</v>
      </c>
      <c r="H43" s="13">
        <f t="shared" si="24"/>
        <v>0</v>
      </c>
      <c r="I43" s="14">
        <f t="shared" si="25"/>
        <v>0</v>
      </c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AD43" s="2">
        <v>3</v>
      </c>
      <c r="AF43" s="7">
        <f>IF(C43="YES",AG43,0)</f>
        <v>0</v>
      </c>
      <c r="AG43" s="7">
        <f>ROUNDUP(0.5*AD44,0)</f>
        <v>2</v>
      </c>
    </row>
    <row r="44" spans="1:33" s="3" customFormat="1" ht="18.5" x14ac:dyDescent="0.45">
      <c r="A44" s="27"/>
      <c r="B44" s="64" t="s">
        <v>61</v>
      </c>
      <c r="C44" s="24" t="s">
        <v>17</v>
      </c>
      <c r="D44" s="60">
        <f t="shared" si="22"/>
        <v>2</v>
      </c>
      <c r="E44" s="60">
        <f t="shared" si="23"/>
        <v>0</v>
      </c>
      <c r="F44" s="61" t="s">
        <v>17</v>
      </c>
      <c r="G44" s="13">
        <v>3</v>
      </c>
      <c r="H44" s="13">
        <f t="shared" si="24"/>
        <v>0</v>
      </c>
      <c r="I44" s="14">
        <f t="shared" si="25"/>
        <v>0</v>
      </c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AD44" s="2">
        <v>3</v>
      </c>
      <c r="AF44" s="7">
        <f>IF(C44="YES",AG44,0)</f>
        <v>0</v>
      </c>
      <c r="AG44" s="7">
        <f>ROUNDUP(0.5*AD45,0)</f>
        <v>2</v>
      </c>
    </row>
    <row r="45" spans="1:33" s="3" customFormat="1" ht="19" thickBot="1" x14ac:dyDescent="0.4">
      <c r="A45" s="28"/>
      <c r="B45" s="29"/>
      <c r="C45" s="26"/>
      <c r="D45" s="47"/>
      <c r="E45" s="47"/>
      <c r="F45" s="62"/>
      <c r="G45" s="48"/>
      <c r="H45" s="48"/>
      <c r="I45" s="49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AD45" s="2">
        <v>3</v>
      </c>
      <c r="AF45" s="7"/>
      <c r="AG45" s="7"/>
    </row>
    <row r="46" spans="1:33" s="3" customFormat="1" ht="34.9" customHeight="1" x14ac:dyDescent="0.45">
      <c r="A46" s="85" t="s">
        <v>62</v>
      </c>
      <c r="B46" s="86"/>
      <c r="C46" s="25"/>
      <c r="D46" s="50"/>
      <c r="E46" s="50"/>
      <c r="F46" s="63"/>
      <c r="G46" s="51"/>
      <c r="H46" s="51"/>
      <c r="I46" s="5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AD46" s="2"/>
      <c r="AF46" s="7"/>
      <c r="AG46" s="7"/>
    </row>
    <row r="47" spans="1:33" s="3" customFormat="1" ht="18.5" x14ac:dyDescent="0.45">
      <c r="A47" s="27"/>
      <c r="B47" s="64" t="s">
        <v>63</v>
      </c>
      <c r="C47" s="24" t="s">
        <v>17</v>
      </c>
      <c r="D47" s="60">
        <f t="shared" ref="D47:D48" si="26">ROUNDUP(0.5*G47,0)</f>
        <v>2</v>
      </c>
      <c r="E47" s="60">
        <f t="shared" ref="E47:E48" si="27">IF(C47="YES",D47,0)</f>
        <v>0</v>
      </c>
      <c r="F47" s="61" t="s">
        <v>17</v>
      </c>
      <c r="G47" s="13">
        <v>3</v>
      </c>
      <c r="H47" s="13">
        <f t="shared" ref="H47:H48" si="28">IF(F47="YES",G47,0)</f>
        <v>0</v>
      </c>
      <c r="I47" s="14">
        <f t="shared" ref="I47:I48" si="29">E47+H47</f>
        <v>0</v>
      </c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AD47" s="2"/>
      <c r="AF47" s="7">
        <f>IF(C47="YES",AG47,0)</f>
        <v>0</v>
      </c>
      <c r="AG47" s="7">
        <f>ROUNDUP(0.5*AD48,0)</f>
        <v>2</v>
      </c>
    </row>
    <row r="48" spans="1:33" s="3" customFormat="1" ht="18.5" x14ac:dyDescent="0.45">
      <c r="A48" s="27"/>
      <c r="B48" s="64" t="s">
        <v>64</v>
      </c>
      <c r="C48" s="24" t="s">
        <v>17</v>
      </c>
      <c r="D48" s="60">
        <f t="shared" si="26"/>
        <v>2</v>
      </c>
      <c r="E48" s="60">
        <f t="shared" si="27"/>
        <v>0</v>
      </c>
      <c r="F48" s="61" t="s">
        <v>17</v>
      </c>
      <c r="G48" s="13">
        <v>3</v>
      </c>
      <c r="H48" s="13">
        <f t="shared" si="28"/>
        <v>0</v>
      </c>
      <c r="I48" s="14">
        <f t="shared" si="29"/>
        <v>0</v>
      </c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AD48" s="2">
        <v>3</v>
      </c>
      <c r="AF48" s="7">
        <f>IF(C48="YES",AG48,0)</f>
        <v>0</v>
      </c>
      <c r="AG48" s="7">
        <f>ROUNDUP(0.5*AD49,0)</f>
        <v>2</v>
      </c>
    </row>
    <row r="49" spans="1:33" s="3" customFormat="1" ht="19" thickBot="1" x14ac:dyDescent="0.4">
      <c r="A49" s="34"/>
      <c r="B49" s="29"/>
      <c r="C49" s="26"/>
      <c r="D49" s="47"/>
      <c r="E49" s="47"/>
      <c r="F49" s="62"/>
      <c r="G49" s="48"/>
      <c r="H49" s="48"/>
      <c r="I49" s="49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AD49" s="2">
        <v>3</v>
      </c>
      <c r="AF49" s="7"/>
      <c r="AG49" s="7"/>
    </row>
    <row r="50" spans="1:33" s="3" customFormat="1" ht="18.5" x14ac:dyDescent="0.45">
      <c r="A50" s="85" t="s">
        <v>65</v>
      </c>
      <c r="B50" s="86"/>
      <c r="C50" s="25"/>
      <c r="D50" s="50"/>
      <c r="E50" s="50"/>
      <c r="F50" s="63"/>
      <c r="G50" s="51"/>
      <c r="H50" s="51"/>
      <c r="I50" s="5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AD50" s="2"/>
      <c r="AF50" s="7"/>
      <c r="AG50" s="7"/>
    </row>
    <row r="51" spans="1:33" s="3" customFormat="1" ht="37" x14ac:dyDescent="0.45">
      <c r="A51" s="27"/>
      <c r="B51" s="64" t="s">
        <v>66</v>
      </c>
      <c r="C51" s="24" t="s">
        <v>17</v>
      </c>
      <c r="D51" s="60">
        <f>ROUNDUP(0.5*G51,0)</f>
        <v>2</v>
      </c>
      <c r="E51" s="60">
        <f>IF(C51="YES",D51,0)</f>
        <v>0</v>
      </c>
      <c r="F51" s="61" t="s">
        <v>17</v>
      </c>
      <c r="G51" s="13">
        <v>3</v>
      </c>
      <c r="H51" s="13">
        <f>IF(F51="YES",G51,0)</f>
        <v>0</v>
      </c>
      <c r="I51" s="14">
        <f>E51+H51</f>
        <v>0</v>
      </c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AD51" s="2"/>
      <c r="AF51" s="7">
        <f>IF(C51="YES",AG51,0)</f>
        <v>0</v>
      </c>
      <c r="AG51" s="7">
        <f>ROUNDUP(0.5*AD52,0)</f>
        <v>2</v>
      </c>
    </row>
    <row r="52" spans="1:33" s="3" customFormat="1" ht="19" thickBot="1" x14ac:dyDescent="0.4">
      <c r="A52" s="28"/>
      <c r="B52" s="29"/>
      <c r="C52" s="26"/>
      <c r="D52" s="47"/>
      <c r="E52" s="47"/>
      <c r="F52" s="62"/>
      <c r="G52" s="48"/>
      <c r="H52" s="48"/>
      <c r="I52" s="49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AD52" s="2">
        <v>3</v>
      </c>
      <c r="AF52" s="7"/>
      <c r="AG52" s="7"/>
    </row>
    <row r="53" spans="1:33" s="3" customFormat="1" ht="18.5" x14ac:dyDescent="0.45">
      <c r="A53" s="87" t="s">
        <v>67</v>
      </c>
      <c r="B53" s="88"/>
      <c r="C53" s="25"/>
      <c r="D53" s="50"/>
      <c r="E53" s="50"/>
      <c r="F53" s="63"/>
      <c r="G53" s="51"/>
      <c r="H53" s="51"/>
      <c r="I53" s="5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AD53" s="2"/>
      <c r="AF53" s="7"/>
      <c r="AG53" s="7"/>
    </row>
    <row r="54" spans="1:33" s="3" customFormat="1" ht="18.5" x14ac:dyDescent="0.45">
      <c r="A54" s="27"/>
      <c r="B54" s="64" t="s">
        <v>68</v>
      </c>
      <c r="C54" s="24" t="s">
        <v>14</v>
      </c>
      <c r="D54" s="60">
        <f t="shared" ref="D54:D56" si="30">ROUNDUP(0.5*G54,0)</f>
        <v>1</v>
      </c>
      <c r="E54" s="60">
        <f t="shared" ref="E54:E56" si="31">IF(C54="YES",D54,0)</f>
        <v>1</v>
      </c>
      <c r="F54" s="61" t="s">
        <v>14</v>
      </c>
      <c r="G54" s="13">
        <v>2</v>
      </c>
      <c r="H54" s="13">
        <f t="shared" ref="H54:H55" si="32">IF(F54="YES",G54,0)</f>
        <v>2</v>
      </c>
      <c r="I54" s="14">
        <f t="shared" ref="I54:I55" si="33">E54+H54</f>
        <v>3</v>
      </c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AD54" s="2"/>
      <c r="AF54" s="7">
        <f>IF(C54="YES",AG54,0)</f>
        <v>1</v>
      </c>
      <c r="AG54" s="7">
        <f>ROUNDUP(0.5*AD55,0)</f>
        <v>1</v>
      </c>
    </row>
    <row r="55" spans="1:33" s="3" customFormat="1" ht="18.5" x14ac:dyDescent="0.45">
      <c r="A55" s="27"/>
      <c r="B55" s="64" t="s">
        <v>69</v>
      </c>
      <c r="C55" s="24" t="s">
        <v>14</v>
      </c>
      <c r="D55" s="60">
        <f t="shared" si="30"/>
        <v>1</v>
      </c>
      <c r="E55" s="60">
        <f t="shared" si="31"/>
        <v>1</v>
      </c>
      <c r="F55" s="61" t="s">
        <v>14</v>
      </c>
      <c r="G55" s="13">
        <v>2</v>
      </c>
      <c r="H55" s="13">
        <f t="shared" si="32"/>
        <v>2</v>
      </c>
      <c r="I55" s="14">
        <f t="shared" si="33"/>
        <v>3</v>
      </c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AD55" s="2">
        <v>2</v>
      </c>
      <c r="AF55" s="7">
        <f>IF(C55="YES",AG55,0)</f>
        <v>1</v>
      </c>
      <c r="AG55" s="7">
        <f>ROUNDUP(0.5*AD56,0)</f>
        <v>1</v>
      </c>
    </row>
    <row r="56" spans="1:33" s="3" customFormat="1" ht="18.5" x14ac:dyDescent="0.45">
      <c r="A56" s="27"/>
      <c r="B56" s="64" t="s">
        <v>70</v>
      </c>
      <c r="C56" s="24" t="s">
        <v>17</v>
      </c>
      <c r="D56" s="60">
        <f t="shared" si="30"/>
        <v>1</v>
      </c>
      <c r="E56" s="60">
        <f t="shared" si="31"/>
        <v>0</v>
      </c>
      <c r="F56" s="61" t="s">
        <v>17</v>
      </c>
      <c r="G56" s="13">
        <v>2</v>
      </c>
      <c r="H56" s="13">
        <f>IF(F56="YES",G56,0)</f>
        <v>0</v>
      </c>
      <c r="I56" s="14">
        <f>E56+H56</f>
        <v>0</v>
      </c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AD56" s="2">
        <v>2</v>
      </c>
      <c r="AF56" s="7">
        <f>IF(C56="YES",AG56,0)</f>
        <v>0</v>
      </c>
      <c r="AG56" s="7">
        <f>ROUNDUP(0.5*AD57,0)</f>
        <v>1</v>
      </c>
    </row>
    <row r="57" spans="1:33" s="3" customFormat="1" ht="19" thickBot="1" x14ac:dyDescent="0.4">
      <c r="A57" s="28"/>
      <c r="B57" s="29"/>
      <c r="C57" s="26"/>
      <c r="D57" s="47"/>
      <c r="E57" s="47"/>
      <c r="F57" s="62"/>
      <c r="G57" s="48"/>
      <c r="H57" s="48"/>
      <c r="I57" s="49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AD57" s="2">
        <v>2</v>
      </c>
      <c r="AF57" s="7"/>
      <c r="AG57" s="7"/>
    </row>
    <row r="58" spans="1:33" s="3" customFormat="1" ht="34.15" customHeight="1" x14ac:dyDescent="0.45">
      <c r="A58" s="85" t="s">
        <v>71</v>
      </c>
      <c r="B58" s="86"/>
      <c r="C58" s="25"/>
      <c r="D58" s="50"/>
      <c r="E58" s="50"/>
      <c r="F58" s="63"/>
      <c r="G58" s="51"/>
      <c r="H58" s="51"/>
      <c r="I58" s="5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AD58" s="2"/>
      <c r="AF58" s="7"/>
      <c r="AG58" s="7"/>
    </row>
    <row r="59" spans="1:33" s="3" customFormat="1" ht="37" x14ac:dyDescent="0.45">
      <c r="A59" s="27"/>
      <c r="B59" s="64" t="s">
        <v>72</v>
      </c>
      <c r="C59" s="24" t="s">
        <v>17</v>
      </c>
      <c r="D59" s="60">
        <f t="shared" ref="D59:D63" si="34">ROUNDUP(0.5*G59,0)</f>
        <v>3</v>
      </c>
      <c r="E59" s="60">
        <f t="shared" ref="E59:E63" si="35">IF(C59="YES",D59,0)</f>
        <v>0</v>
      </c>
      <c r="F59" s="61" t="s">
        <v>17</v>
      </c>
      <c r="G59" s="13">
        <v>5</v>
      </c>
      <c r="H59" s="13">
        <f>IF(F59="YES",G59,0)</f>
        <v>0</v>
      </c>
      <c r="I59" s="14">
        <f>E59+H59</f>
        <v>0</v>
      </c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AD59" s="2"/>
      <c r="AF59" s="7">
        <f>IF(C59="YES",AG59,0)</f>
        <v>0</v>
      </c>
      <c r="AG59" s="7">
        <f>ROUNDUP(0.5*AD60,0)</f>
        <v>3</v>
      </c>
    </row>
    <row r="60" spans="1:33" s="3" customFormat="1" ht="37" x14ac:dyDescent="0.45">
      <c r="A60" s="27"/>
      <c r="B60" s="64" t="s">
        <v>73</v>
      </c>
      <c r="C60" s="24" t="s">
        <v>17</v>
      </c>
      <c r="D60" s="60">
        <f t="shared" si="34"/>
        <v>3</v>
      </c>
      <c r="E60" s="60">
        <f t="shared" si="35"/>
        <v>0</v>
      </c>
      <c r="F60" s="61" t="s">
        <v>17</v>
      </c>
      <c r="G60" s="13">
        <v>5</v>
      </c>
      <c r="H60" s="13">
        <f>IF(F60="YES",G60,0)</f>
        <v>0</v>
      </c>
      <c r="I60" s="14">
        <f>E60+H60</f>
        <v>0</v>
      </c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AD60" s="2">
        <v>5</v>
      </c>
      <c r="AF60" s="7">
        <f>IF(C60="YES",AG60,0)</f>
        <v>0</v>
      </c>
      <c r="AG60" s="7">
        <f>ROUNDUP(0.5*AD61,0)</f>
        <v>3</v>
      </c>
    </row>
    <row r="61" spans="1:33" s="3" customFormat="1" ht="37" x14ac:dyDescent="0.45">
      <c r="A61" s="27"/>
      <c r="B61" s="64" t="s">
        <v>74</v>
      </c>
      <c r="C61" s="24" t="s">
        <v>17</v>
      </c>
      <c r="D61" s="60">
        <f t="shared" si="34"/>
        <v>2</v>
      </c>
      <c r="E61" s="60">
        <f t="shared" si="35"/>
        <v>0</v>
      </c>
      <c r="F61" s="61" t="s">
        <v>17</v>
      </c>
      <c r="G61" s="13">
        <v>3</v>
      </c>
      <c r="H61" s="13">
        <f>IF(F61="YES",G61,0)</f>
        <v>0</v>
      </c>
      <c r="I61" s="14">
        <f>E61+H61</f>
        <v>0</v>
      </c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AD61" s="2">
        <v>5</v>
      </c>
      <c r="AF61" s="7">
        <f>IF(C61="YES",AG61,0)</f>
        <v>0</v>
      </c>
      <c r="AG61" s="7">
        <f>ROUNDUP(0.5*AD62,0)</f>
        <v>2</v>
      </c>
    </row>
    <row r="62" spans="1:33" s="3" customFormat="1" ht="37" x14ac:dyDescent="0.45">
      <c r="A62" s="27"/>
      <c r="B62" s="64" t="s">
        <v>75</v>
      </c>
      <c r="C62" s="24" t="s">
        <v>17</v>
      </c>
      <c r="D62" s="60">
        <f t="shared" si="34"/>
        <v>2</v>
      </c>
      <c r="E62" s="60">
        <f t="shared" si="35"/>
        <v>0</v>
      </c>
      <c r="F62" s="61" t="s">
        <v>17</v>
      </c>
      <c r="G62" s="13">
        <v>4</v>
      </c>
      <c r="H62" s="13">
        <f>IF(F62="YES",G62,0)</f>
        <v>0</v>
      </c>
      <c r="I62" s="14">
        <f>E62+H62</f>
        <v>0</v>
      </c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AD62" s="2">
        <v>3</v>
      </c>
      <c r="AF62" s="7">
        <f>IF(C62="YES",AG62,0)</f>
        <v>0</v>
      </c>
      <c r="AG62" s="7">
        <f>ROUNDUP(0.5*AD63,0)</f>
        <v>2</v>
      </c>
    </row>
    <row r="63" spans="1:33" s="3" customFormat="1" ht="92.5" x14ac:dyDescent="0.45">
      <c r="A63" s="27"/>
      <c r="B63" s="64" t="s">
        <v>76</v>
      </c>
      <c r="C63" s="24" t="s">
        <v>17</v>
      </c>
      <c r="D63" s="60">
        <f t="shared" si="34"/>
        <v>2</v>
      </c>
      <c r="E63" s="60">
        <f t="shared" si="35"/>
        <v>0</v>
      </c>
      <c r="F63" s="61" t="s">
        <v>14</v>
      </c>
      <c r="G63" s="13">
        <v>4</v>
      </c>
      <c r="H63" s="13">
        <f>IF(F63="YES",G63,0)</f>
        <v>4</v>
      </c>
      <c r="I63" s="14">
        <f>E63+H63</f>
        <v>4</v>
      </c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AD63" s="2">
        <v>4</v>
      </c>
      <c r="AF63" s="7">
        <f>IF(C63="YES",AG63,0)</f>
        <v>0</v>
      </c>
      <c r="AG63" s="7">
        <f>ROUNDUP(0.5*AD64,0)</f>
        <v>2</v>
      </c>
    </row>
    <row r="64" spans="1:33" s="3" customFormat="1" ht="19" thickBot="1" x14ac:dyDescent="0.4">
      <c r="A64" s="28"/>
      <c r="B64" s="29"/>
      <c r="C64" s="26"/>
      <c r="D64" s="47"/>
      <c r="E64" s="47"/>
      <c r="F64" s="62"/>
      <c r="G64" s="48"/>
      <c r="H64" s="48"/>
      <c r="I64" s="49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AD64" s="2">
        <v>4</v>
      </c>
      <c r="AF64" s="7"/>
      <c r="AG64" s="7"/>
    </row>
    <row r="65" spans="1:33" s="3" customFormat="1" ht="39.65" customHeight="1" x14ac:dyDescent="0.45">
      <c r="A65" s="85" t="s">
        <v>77</v>
      </c>
      <c r="B65" s="86"/>
      <c r="C65" s="25"/>
      <c r="D65" s="50"/>
      <c r="E65" s="50"/>
      <c r="F65" s="63"/>
      <c r="G65" s="51"/>
      <c r="H65" s="51"/>
      <c r="I65" s="5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AD65" s="2"/>
      <c r="AF65" s="7"/>
      <c r="AG65" s="7"/>
    </row>
    <row r="66" spans="1:33" s="3" customFormat="1" ht="18.5" x14ac:dyDescent="0.45">
      <c r="A66" s="27"/>
      <c r="B66" s="64" t="s">
        <v>78</v>
      </c>
      <c r="C66" s="24" t="s">
        <v>17</v>
      </c>
      <c r="D66" s="60">
        <f t="shared" ref="D66:D70" si="36">ROUNDUP(0.5*G66,0)</f>
        <v>2</v>
      </c>
      <c r="E66" s="60">
        <f t="shared" ref="E66:E70" si="37">IF(C66="YES",D66,0)</f>
        <v>0</v>
      </c>
      <c r="F66" s="61" t="s">
        <v>17</v>
      </c>
      <c r="G66" s="13">
        <v>4</v>
      </c>
      <c r="H66" s="13">
        <f>IF(F66="YES",G66,0)</f>
        <v>0</v>
      </c>
      <c r="I66" s="14">
        <f>E66+H66</f>
        <v>0</v>
      </c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AD66" s="2"/>
      <c r="AF66" s="7">
        <f>IF(C66="YES",AG66,0)</f>
        <v>0</v>
      </c>
      <c r="AG66" s="7">
        <f>ROUNDUP(0.5*AD67,0)</f>
        <v>2</v>
      </c>
    </row>
    <row r="67" spans="1:33" s="3" customFormat="1" ht="35.15" customHeight="1" x14ac:dyDescent="0.45">
      <c r="A67" s="27"/>
      <c r="B67" s="64" t="s">
        <v>79</v>
      </c>
      <c r="C67" s="24" t="s">
        <v>17</v>
      </c>
      <c r="D67" s="60">
        <f t="shared" si="36"/>
        <v>2</v>
      </c>
      <c r="E67" s="60">
        <f t="shared" si="37"/>
        <v>0</v>
      </c>
      <c r="F67" s="61" t="s">
        <v>17</v>
      </c>
      <c r="G67" s="13">
        <v>4</v>
      </c>
      <c r="H67" s="13">
        <f>IF(F67="YES",G67,0)</f>
        <v>0</v>
      </c>
      <c r="I67" s="14">
        <f>E67+H67</f>
        <v>0</v>
      </c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AD67" s="2">
        <v>4</v>
      </c>
      <c r="AF67" s="7">
        <f>IF(C67="YES",AG67,0)</f>
        <v>0</v>
      </c>
      <c r="AG67" s="7">
        <f>ROUNDUP(0.5*AD68,0)</f>
        <v>2</v>
      </c>
    </row>
    <row r="68" spans="1:33" s="3" customFormat="1" ht="51" customHeight="1" x14ac:dyDescent="0.45">
      <c r="A68" s="27"/>
      <c r="B68" s="64" t="s">
        <v>80</v>
      </c>
      <c r="C68" s="24" t="s">
        <v>17</v>
      </c>
      <c r="D68" s="60">
        <f t="shared" si="36"/>
        <v>3</v>
      </c>
      <c r="E68" s="60">
        <f t="shared" si="37"/>
        <v>0</v>
      </c>
      <c r="F68" s="61" t="s">
        <v>17</v>
      </c>
      <c r="G68" s="13">
        <v>5</v>
      </c>
      <c r="H68" s="13">
        <f>IF(F68="YES",G68,0)</f>
        <v>0</v>
      </c>
      <c r="I68" s="14">
        <f>E68+H68</f>
        <v>0</v>
      </c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AD68" s="2">
        <v>4</v>
      </c>
      <c r="AF68" s="7">
        <f>IF(C68="YES",AG68,0)</f>
        <v>0</v>
      </c>
      <c r="AG68" s="7">
        <f>ROUNDUP(0.5*AD69,0)</f>
        <v>3</v>
      </c>
    </row>
    <row r="69" spans="1:33" s="3" customFormat="1" ht="18.5" x14ac:dyDescent="0.45">
      <c r="A69" s="27"/>
      <c r="B69" s="64" t="s">
        <v>81</v>
      </c>
      <c r="C69" s="24" t="s">
        <v>17</v>
      </c>
      <c r="D69" s="60">
        <f t="shared" si="36"/>
        <v>1</v>
      </c>
      <c r="E69" s="60">
        <f t="shared" si="37"/>
        <v>0</v>
      </c>
      <c r="F69" s="61" t="s">
        <v>17</v>
      </c>
      <c r="G69" s="13">
        <v>2</v>
      </c>
      <c r="H69" s="13">
        <f>IF(F69="YES",G69,0)</f>
        <v>0</v>
      </c>
      <c r="I69" s="14">
        <f>E69+H69</f>
        <v>0</v>
      </c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AD69" s="2">
        <v>5</v>
      </c>
      <c r="AF69" s="7">
        <f>IF(C69="YES",AG69,0)</f>
        <v>0</v>
      </c>
      <c r="AG69" s="7">
        <f>ROUNDUP(0.5*AD70,0)</f>
        <v>1</v>
      </c>
    </row>
    <row r="70" spans="1:33" s="3" customFormat="1" ht="18.5" x14ac:dyDescent="0.45">
      <c r="A70" s="27"/>
      <c r="B70" s="64" t="s">
        <v>82</v>
      </c>
      <c r="C70" s="24" t="s">
        <v>17</v>
      </c>
      <c r="D70" s="60">
        <f t="shared" si="36"/>
        <v>2</v>
      </c>
      <c r="E70" s="60">
        <f t="shared" si="37"/>
        <v>0</v>
      </c>
      <c r="F70" s="61" t="s">
        <v>17</v>
      </c>
      <c r="G70" s="13">
        <v>4</v>
      </c>
      <c r="H70" s="13">
        <f>IF(F70="YES",G70,0)</f>
        <v>0</v>
      </c>
      <c r="I70" s="14">
        <f>E70+H70</f>
        <v>0</v>
      </c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AD70" s="2">
        <v>2</v>
      </c>
      <c r="AF70" s="7">
        <f>IF(C70="YES",AG70,0)</f>
        <v>0</v>
      </c>
      <c r="AG70" s="7">
        <f>ROUNDUP(0.5*AD71,0)</f>
        <v>2</v>
      </c>
    </row>
    <row r="71" spans="1:33" s="3" customFormat="1" ht="19" thickBot="1" x14ac:dyDescent="0.4">
      <c r="A71" s="28"/>
      <c r="B71" s="29"/>
      <c r="C71" s="37"/>
      <c r="D71" s="47"/>
      <c r="E71" s="47"/>
      <c r="F71" s="66"/>
      <c r="G71" s="47"/>
      <c r="H71" s="55"/>
      <c r="I71" s="56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AD71" s="2">
        <v>4</v>
      </c>
      <c r="AF71" s="7">
        <f>SUM(AF3:AF70)</f>
        <v>32</v>
      </c>
      <c r="AG71" s="7">
        <f>SUM(AG3:AG70)</f>
        <v>76</v>
      </c>
    </row>
    <row r="72" spans="1:33" x14ac:dyDescent="0.35">
      <c r="AD72" s="42">
        <f>SUM(AD5:AD71)</f>
        <v>130</v>
      </c>
    </row>
    <row r="73" spans="1:33" x14ac:dyDescent="0.35">
      <c r="AD73" s="42"/>
    </row>
  </sheetData>
  <sheetProtection algorithmName="SHA-512" hashValue="HxW7K1oLoMVEt3794eF+NjiRsgGVDyR2oPNvF+NhjStSj3Q23mUU5qs0YKSedbnbEXjJ2qou7X3865Xr/JYebA==" saltValue="r9BIWS+Vo9JOYhPvZDPBaw==" spinCount="100000" sheet="1" formatCells="0" formatColumns="0" formatRows="0" selectLockedCells="1"/>
  <mergeCells count="13">
    <mergeCell ref="A65:B65"/>
    <mergeCell ref="A3:B3"/>
    <mergeCell ref="A8:B8"/>
    <mergeCell ref="A11:B11"/>
    <mergeCell ref="A18:B18"/>
    <mergeCell ref="A40:B40"/>
    <mergeCell ref="A46:B46"/>
    <mergeCell ref="C1:C2"/>
    <mergeCell ref="F1:F2"/>
    <mergeCell ref="A50:B50"/>
    <mergeCell ref="A53:B53"/>
    <mergeCell ref="A58:B58"/>
    <mergeCell ref="A1:B2"/>
  </mergeCells>
  <conditionalFormatting sqref="AC2">
    <cfRule type="cellIs" dxfId="7" priority="7" operator="lessThan">
      <formula>(((20000000/$Z$2)*(Z2*0.36))*1.05)</formula>
    </cfRule>
    <cfRule type="cellIs" dxfId="6" priority="8" operator="greaterThanOrEqual">
      <formula>(((20000000/$Z$2)*(Z2*0.5))*1.05)</formula>
    </cfRule>
  </conditionalFormatting>
  <conditionalFormatting sqref="L4">
    <cfRule type="cellIs" dxfId="5" priority="1" operator="equal">
      <formula>0</formula>
    </cfRule>
    <cfRule type="cellIs" dxfId="4" priority="2" operator="equal">
      <formula>20000000</formula>
    </cfRule>
    <cfRule type="cellIs" dxfId="3" priority="3" operator="between">
      <formula>0.01</formula>
      <formula>19999999.99</formula>
    </cfRule>
  </conditionalFormatting>
  <dataValidations count="3">
    <dataValidation type="list" allowBlank="1" showInputMessage="1" showErrorMessage="1" sqref="C4" xr:uid="{150FAF1C-61A9-4663-BF49-12154F673F77}">
      <formula1>(AD4:AD5)</formula1>
    </dataValidation>
    <dataValidation type="list" allowBlank="1" showInputMessage="1" showErrorMessage="1" sqref="C9 F20:F25 F59:F63 C54:C56 F28:F34 C28:C34 C47:C48 C51 F47:F48 F41:F44 F37:F38 C37:C38 F54:F56 F9 C41:C44 F4:F6 F12:F16 C20:C25 F51 C59:C63 C66:C70 F66:F70 C12:C16 C5:C6" xr:uid="{C1CFA39C-1761-407C-8579-9D3BC8E4115E}">
      <formula1>$AD$4:$AD$5</formula1>
    </dataValidation>
    <dataValidation allowBlank="1" showInputMessage="1" showErrorMessage="1" sqref="C26:C27 F26:F27 C49:C50 F49:F50 C39:C40 F7:F8 F10:F11 C35:C36 F35:F36 F39:F40 F45:F46 F57:F58 F64:F65 C64:C65 C57:C58 C52:C53 F52:F53 C45:C46 F17:F19" xr:uid="{8A683495-F580-4433-966A-5D3B0E3D60D8}"/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8FA37-2CC7-4544-A36B-0A1BCD372995}">
  <dimension ref="A2:A12"/>
  <sheetViews>
    <sheetView workbookViewId="0">
      <selection activeCell="A2" sqref="A2"/>
    </sheetView>
  </sheetViews>
  <sheetFormatPr defaultRowHeight="14.5" x14ac:dyDescent="0.35"/>
  <cols>
    <col min="1" max="1" width="83.54296875" customWidth="1"/>
  </cols>
  <sheetData>
    <row r="2" spans="1:1" ht="71.25" customHeight="1" x14ac:dyDescent="0.35">
      <c r="A2" s="80" t="s">
        <v>83</v>
      </c>
    </row>
    <row r="3" spans="1:1" x14ac:dyDescent="0.35">
      <c r="A3" s="79"/>
    </row>
    <row r="5" spans="1:1" ht="62" x14ac:dyDescent="0.35">
      <c r="A5" s="78" t="s">
        <v>84</v>
      </c>
    </row>
    <row r="12" spans="1:1" x14ac:dyDescent="0.35">
      <c r="A12" t="s">
        <v>85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A9DE233A30CB4EAECD318FD55378CC" ma:contentTypeVersion="27" ma:contentTypeDescription="Create a new document." ma:contentTypeScope="" ma:versionID="f1683c4ab7c419fa9abc1e13ee3c7423">
  <xsd:schema xmlns:xsd="http://www.w3.org/2001/XMLSchema" xmlns:xs="http://www.w3.org/2001/XMLSchema" xmlns:p="http://schemas.microsoft.com/office/2006/metadata/properties" xmlns:ns2="65146633-a755-433a-aacb-5024b6511b89" xmlns:ns3="d8e23be6-d007-4c2c-9265-7d9405abf22e" targetNamespace="http://schemas.microsoft.com/office/2006/metadata/properties" ma:root="true" ma:fieldsID="5260460fe398b1701c7fd4799f410890" ns2:_="" ns3:_="">
    <xsd:import namespace="65146633-a755-433a-aacb-5024b6511b89"/>
    <xsd:import namespace="d8e23be6-d007-4c2c-9265-7d9405abf2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Location" minOccurs="0"/>
                <xsd:element ref="ns2:No_x002e_" minOccurs="0"/>
                <xsd:element ref="ns2:MediaServiceSearchProperties" minOccurs="0"/>
                <xsd:element ref="ns2:jde8d99cfdc44e0f8b6363606425df65" minOccurs="0"/>
                <xsd:element ref="ns2:oa52da6ac4eb451394ba761ff695fa9d" minOccurs="0"/>
                <xsd:element ref="ns3:TaxKeywordTaxHTField" minOccurs="0"/>
                <xsd:element ref="ns2:OWPOPOC" minOccurs="0"/>
                <xsd:element ref="ns2:Desc" minOccurs="0"/>
                <xsd:element ref="ns2:Notes" minOccurs="0"/>
                <xsd:element ref="ns2:Notes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146633-a755-433a-aacb-5024b6511b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c5df3ad-b4e5-45d1-88c9-23db5f1fe6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No_x002e_" ma:index="22" nillable="true" ma:displayName="No." ma:format="Dropdown" ma:internalName="No_x002e_" ma:percentage="FALSE">
      <xsd:simpleType>
        <xsd:restriction base="dms:Number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jde8d99cfdc44e0f8b6363606425df65" ma:index="25" nillable="true" ma:taxonomy="true" ma:internalName="jde8d99cfdc44e0f8b6363606425df65" ma:taxonomyFieldName="Keywords" ma:displayName="Keywords" ma:default="" ma:fieldId="{3de8d99c-fdc4-4e0f-8b63-63606425df65}" ma:sspId="9c5df3ad-b4e5-45d1-88c9-23db5f1fe618" ma:termSetId="a1af9a09-d80b-4b74-b245-e3c92296bbd1" ma:anchorId="a25177ee-6c9a-404c-8e7f-2a0e4372ee3e" ma:open="false" ma:isKeyword="false">
      <xsd:complexType>
        <xsd:sequence>
          <xsd:element ref="pc:Terms" minOccurs="0" maxOccurs="1"/>
        </xsd:sequence>
      </xsd:complexType>
    </xsd:element>
    <xsd:element name="oa52da6ac4eb451394ba761ff695fa9d" ma:index="27" nillable="true" ma:taxonomy="true" ma:internalName="oa52da6ac4eb451394ba761ff695fa9d" ma:taxonomyFieldName="Keywords1" ma:displayName="Keywords1" ma:default="" ma:fieldId="{8a52da6a-c4eb-4513-94ba-761ff695fa9d}" ma:taxonomyMulti="true" ma:sspId="9c5df3ad-b4e5-45d1-88c9-23db5f1fe618" ma:termSetId="3953450b-7907-4884-8359-15f759e6cbb6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OWPOPOC" ma:index="30" nillable="true" ma:displayName="OWPO POC" ma:format="Dropdown" ma:internalName="OWPOPOC">
      <xsd:simpleType>
        <xsd:restriction base="dms:Choice">
          <xsd:enumeration value="Neil"/>
          <xsd:enumeration value="Whitney"/>
          <xsd:enumeration value="Jim"/>
          <xsd:enumeration value="Shauna"/>
          <xsd:enumeration value="Lei"/>
        </xsd:restriction>
      </xsd:simpleType>
    </xsd:element>
    <xsd:element name="Desc" ma:index="31" nillable="true" ma:displayName="Desc" ma:format="Dropdown" ma:internalName="Desc">
      <xsd:simpleType>
        <xsd:restriction base="dms:Note">
          <xsd:maxLength value="255"/>
        </xsd:restriction>
      </xsd:simpleType>
    </xsd:element>
    <xsd:element name="Notes" ma:index="32" nillable="true" ma:displayName="Document Status" ma:default="Final" ma:format="Dropdown" ma:internalName="Notes">
      <xsd:simpleType>
        <xsd:restriction base="dms:Choice">
          <xsd:enumeration value="Draft"/>
          <xsd:enumeration value="Final"/>
          <xsd:enumeration value="Choice 3"/>
        </xsd:restriction>
      </xsd:simpleType>
    </xsd:element>
    <xsd:element name="Notes0" ma:index="33" nillable="true" ma:displayName="Notes" ma:description="Individual Development Plan (IDP) guidance and template" ma:format="Dropdown" ma:internalName="Notes0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e23be6-d007-4c2c-9265-7d9405abf22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03d71ed-081c-438b-88a0-ade23bd4ad29}" ma:internalName="TaxCatchAll" ma:showField="CatchAllData" ma:web="d8e23be6-d007-4c2c-9265-7d9405abf2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29" nillable="true" ma:taxonomy="true" ma:internalName="TaxKeywordTaxHTField" ma:taxonomyFieldName="TaxKeyword" ma:displayName="Enterprise Keywords" ma:fieldId="{23f27201-bee3-471e-b2e7-b64fd8b7ca38}" ma:taxonomyMulti="true" ma:sspId="9c5df3ad-b4e5-45d1-88c9-23db5f1fe61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24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5146633-a755-433a-aacb-5024b6511b89">
      <Terms xmlns="http://schemas.microsoft.com/office/infopath/2007/PartnerControls"/>
    </lcf76f155ced4ddcb4097134ff3c332f>
    <TaxCatchAll xmlns="d8e23be6-d007-4c2c-9265-7d9405abf22e" xsi:nil="true"/>
    <No_x002e_ xmlns="65146633-a755-433a-aacb-5024b6511b89" xsi:nil="true"/>
    <SharedWithUsers xmlns="d8e23be6-d007-4c2c-9265-7d9405abf22e">
      <UserInfo>
        <DisplayName>McLaren, Michael R</DisplayName>
        <AccountId>243</AccountId>
        <AccountType/>
      </UserInfo>
      <UserInfo>
        <DisplayName>Bleem, Steven L</DisplayName>
        <AccountId>298</AccountId>
        <AccountType/>
      </UserInfo>
      <UserInfo>
        <DisplayName>Rainey, Kimberly A</DisplayName>
        <AccountId>54</AccountId>
        <AccountType/>
      </UserInfo>
      <UserInfo>
        <DisplayName>Sarris, Eleni V</DisplayName>
        <AccountId>37</AccountId>
        <AccountType/>
      </UserInfo>
      <UserInfo>
        <DisplayName>Roberts, Sharon J</DisplayName>
        <AccountId>178</AccountId>
        <AccountType/>
      </UserInfo>
      <UserInfo>
        <DisplayName>Rumney, Sarah</DisplayName>
        <AccountId>57</AccountId>
        <AccountType/>
      </UserInfo>
      <UserInfo>
        <DisplayName>Davis, Kimbra G</DisplayName>
        <AccountId>18</AccountId>
        <AccountType/>
      </UserInfo>
      <UserInfo>
        <DisplayName>Goldblatt, Jennifer L</DisplayName>
        <AccountId>265</AccountId>
        <AccountType/>
      </UserInfo>
      <UserInfo>
        <DisplayName>Gallagher, Peter E</DisplayName>
        <AccountId>45</AccountId>
        <AccountType/>
      </UserInfo>
    </SharedWithUsers>
    <oa52da6ac4eb451394ba761ff695fa9d xmlns="65146633-a755-433a-aacb-5024b6511b89">
      <Terms xmlns="http://schemas.microsoft.com/office/infopath/2007/PartnerControls"/>
    </oa52da6ac4eb451394ba761ff695fa9d>
    <jde8d99cfdc44e0f8b6363606425df65 xmlns="65146633-a755-433a-aacb-5024b6511b89">
      <Terms xmlns="http://schemas.microsoft.com/office/infopath/2007/PartnerControls"/>
    </jde8d99cfdc44e0f8b6363606425df65>
    <TaxKeywordTaxHTField xmlns="d8e23be6-d007-4c2c-9265-7d9405abf22e">
      <Terms xmlns="http://schemas.microsoft.com/office/infopath/2007/PartnerControls"/>
    </TaxKeywordTaxHTField>
    <OWPOPOC xmlns="65146633-a755-433a-aacb-5024b6511b89" xsi:nil="true"/>
    <Desc xmlns="65146633-a755-433a-aacb-5024b6511b89" xsi:nil="true"/>
    <Notes xmlns="65146633-a755-433a-aacb-5024b6511b89" xsi:nil="true"/>
    <Notes0 xmlns="65146633-a755-433a-aacb-5024b6511b89" xsi:nil="true"/>
  </documentManagement>
</p:properties>
</file>

<file path=customXml/itemProps1.xml><?xml version="1.0" encoding="utf-8"?>
<ds:datastoreItem xmlns:ds="http://schemas.openxmlformats.org/officeDocument/2006/customXml" ds:itemID="{EFACCCEE-53A5-4404-9276-6D39966156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F4EB78-3502-470A-8682-0E0C680ECD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146633-a755-433a-aacb-5024b6511b89"/>
    <ds:schemaRef ds:uri="d8e23be6-d007-4c2c-9265-7d9405abf2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874B4EF-8539-43C8-88DB-DDCB2A7F195A}">
  <ds:schemaRefs>
    <ds:schemaRef ds:uri="http://purl.org/dc/terms/"/>
    <ds:schemaRef ds:uri="http://schemas.microsoft.com/office/2006/documentManagement/types"/>
    <ds:schemaRef ds:uri="http://purl.org/dc/dcmitype/"/>
    <ds:schemaRef ds:uri="d8e23be6-d007-4c2c-9265-7d9405abf22e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65146633-a755-433a-aacb-5024b6511b8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Scoring Sheet</vt:lpstr>
      <vt:lpstr>Statements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McLaren, Michael R</dc:creator>
  <cp:keywords/>
  <dc:description/>
  <cp:lastModifiedBy>Lev, Ron</cp:lastModifiedBy>
  <cp:revision/>
  <dcterms:created xsi:type="dcterms:W3CDTF">2024-01-11T16:35:09Z</dcterms:created>
  <dcterms:modified xsi:type="dcterms:W3CDTF">2024-11-21T18:30:07Z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0x010100D9A9DE233A30CB4EAECD318FD55378CC</vt:lpwstr>
  </property>
  <property fmtid="{D5CDD505-2E9C-101B-9397-08002B2CF9AE}" pid="3" name="MediaServiceImageTags">
    <vt:lpwstr/>
  </property>
  <property fmtid="{D5CDD505-2E9C-101B-9397-08002B2CF9AE}" pid="4" name="Keywords1">
    <vt:lpwstr/>
  </property>
  <property fmtid="{D5CDD505-2E9C-101B-9397-08002B2CF9AE}" pid="5" name="TaxKeyword">
    <vt:lpwstr/>
  </property>
</Properties>
</file>