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EC498BF-0023-4BC6-B190-86A81A33841F}"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2" l="1"/>
  <c r="I7" i="2"/>
  <c r="I4" i="2"/>
  <c r="K16" i="1" l="1"/>
  <c r="E7" i="5"/>
  <c r="I13" i="1" l="1"/>
  <c r="I11" i="1"/>
  <c r="I7" i="1"/>
  <c r="F13" i="1"/>
  <c r="D4" i="2"/>
  <c r="F4" i="2" s="1"/>
  <c r="H4" i="2" s="1"/>
  <c r="F16" i="1"/>
  <c r="F7" i="1"/>
  <c r="D7" i="1"/>
  <c r="C6" i="5"/>
  <c r="E6" i="5" s="1"/>
  <c r="E5" i="5"/>
  <c r="E4" i="5"/>
  <c r="C8" i="4"/>
  <c r="B8" i="4"/>
  <c r="F7" i="4"/>
  <c r="F6" i="4"/>
  <c r="F5" i="4"/>
  <c r="D12" i="1"/>
  <c r="F8" i="4" l="1"/>
  <c r="B3" i="6" s="1"/>
  <c r="G4" i="2"/>
  <c r="B7" i="6" l="1"/>
  <c r="F12" i="1" l="1"/>
  <c r="I12" i="1" l="1"/>
  <c r="D6" i="2"/>
  <c r="D5" i="2"/>
  <c r="D11" i="1"/>
  <c r="F11" i="1" s="1"/>
  <c r="D10" i="1"/>
  <c r="F10" i="1" s="1"/>
  <c r="F17" i="1" l="1"/>
  <c r="F6" i="2"/>
  <c r="H6" i="2" s="1"/>
  <c r="I10" i="1"/>
  <c r="G6" i="2" l="1"/>
  <c r="I17" i="1" l="1"/>
  <c r="I19" i="1" s="1"/>
  <c r="I6" i="2"/>
  <c r="I16" i="1"/>
  <c r="F5" i="2" l="1"/>
  <c r="G5" i="2" l="1"/>
  <c r="H5" i="2"/>
  <c r="B4" i="6" l="1"/>
  <c r="B5" i="6"/>
  <c r="I5" i="2"/>
  <c r="B2" i="6" l="1"/>
</calcChain>
</file>

<file path=xl/sharedStrings.xml><?xml version="1.0" encoding="utf-8"?>
<sst xmlns="http://schemas.openxmlformats.org/spreadsheetml/2006/main" count="107" uniqueCount="92">
  <si>
    <t>ICR Summary Information</t>
  </si>
  <si>
    <t>Hours per Response</t>
  </si>
  <si>
    <t>Number of Respondents</t>
  </si>
  <si>
    <t>Total Estimated Burden Hours</t>
  </si>
  <si>
    <t>Total Estimated Costs</t>
  </si>
  <si>
    <t>Annualized Capital O&amp;M</t>
  </si>
  <si>
    <t>Total Annual Responses</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</si>
  <si>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</si>
  <si>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</si>
  <si>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</si>
  <si>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</si>
  <si>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</si>
  <si>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</si>
  <si>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</si>
  <si>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</si>
  <si>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</si>
  <si>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</si>
  <si>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hr/response</t>
  </si>
  <si>
    <t>Management</t>
  </si>
  <si>
    <t>Technical</t>
  </si>
  <si>
    <t>Clerical</t>
  </si>
  <si>
    <t>Subtotal for Reporting Requirements</t>
  </si>
  <si>
    <t xml:space="preserve">Subtotal for Recordkeeping Requirements  </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</si>
  <si>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</si>
  <si>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</si>
  <si>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</si>
  <si>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</si>
  <si>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</si>
  <si>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</si>
  <si>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</si>
  <si>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</si>
  <si>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</si>
  <si>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</si>
  <si>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</si>
  <si>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</si>
  <si>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</si>
  <si>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</si>
  <si>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</si>
  <si>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</si>
  <si>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</si>
  <si>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</si>
  <si>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</si>
  <si>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</si>
  <si>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</si>
  <si>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</si>
  <si>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</si>
  <si>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</si>
  <si>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</si>
  <si>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</si>
  <si>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</si>
  <si>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</si>
  <si>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</si>
  <si>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</si>
  <si>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Form Number</t>
  </si>
  <si>
    <t>1.  Application</t>
  </si>
  <si>
    <t>2.  Surveys and Studies</t>
  </si>
  <si>
    <t>N/A</t>
  </si>
  <si>
    <t>3.  Reporting Requirements</t>
  </si>
  <si>
    <t>Included in 3.C.</t>
  </si>
  <si>
    <t>B.  Gather Existing Information</t>
  </si>
  <si>
    <t>C.  Write Report</t>
  </si>
  <si>
    <t>4.  Recordkeeping requirements</t>
  </si>
  <si>
    <r>
      <t>a</t>
    </r>
    <r>
      <rPr>
        <sz val="10"/>
        <rFont val="Times New Roman"/>
        <family val="1"/>
      </rPr>
      <t xml:space="preserve">  We assume that an average of 31 respondents will be subject to this rule. We assume that one new source each year will become subject to the rule over the three-year period of the ICR.</t>
    </r>
    <r>
      <rPr>
        <vertAlign val="superscript"/>
        <sz val="10"/>
        <rFont val="Times New Roman"/>
        <family val="1"/>
      </rPr>
      <t xml:space="preserve">  </t>
    </r>
  </si>
  <si>
    <r>
      <t xml:space="preserve">A.  Read Instructions </t>
    </r>
    <r>
      <rPr>
        <vertAlign val="superscript"/>
        <sz val="10"/>
        <color theme="1"/>
        <rFont val="Times New Roman"/>
        <family val="1"/>
      </rPr>
      <t>c</t>
    </r>
  </si>
  <si>
    <r>
      <t xml:space="preserve">i.  Initial Report </t>
    </r>
    <r>
      <rPr>
        <vertAlign val="superscript"/>
        <sz val="10"/>
        <color theme="1"/>
        <rFont val="Times New Roman"/>
        <family val="1"/>
      </rPr>
      <t>c</t>
    </r>
  </si>
  <si>
    <r>
      <t xml:space="preserve">ii. Date Code Explanation </t>
    </r>
    <r>
      <rPr>
        <vertAlign val="superscript"/>
        <sz val="10"/>
        <color theme="1"/>
        <rFont val="Times New Roman"/>
        <family val="1"/>
      </rPr>
      <t>c</t>
    </r>
  </si>
  <si>
    <r>
      <t xml:space="preserve">iii. Update Date Code </t>
    </r>
    <r>
      <rPr>
        <vertAlign val="superscript"/>
        <sz val="10"/>
        <color theme="1"/>
        <rFont val="Times New Roman"/>
        <family val="1"/>
      </rPr>
      <t>d</t>
    </r>
  </si>
  <si>
    <r>
      <t xml:space="preserve">5. Labeling </t>
    </r>
    <r>
      <rPr>
        <vertAlign val="superscript"/>
        <sz val="10"/>
        <color theme="1"/>
        <rFont val="Times New Roman"/>
        <family val="1"/>
      </rPr>
      <t>e</t>
    </r>
  </si>
  <si>
    <r>
      <t xml:space="preserve">Total Labor Burden and Costs (rounded) </t>
    </r>
    <r>
      <rPr>
        <b/>
        <vertAlign val="superscript"/>
        <sz val="10"/>
        <rFont val="Times New Roman"/>
        <family val="1"/>
      </rPr>
      <t>f</t>
    </r>
  </si>
  <si>
    <r>
      <t>Total Capital and O&amp;M Cost (rounded)</t>
    </r>
    <r>
      <rPr>
        <b/>
        <vertAlign val="superscript"/>
        <sz val="10"/>
        <rFont val="Times New Roman"/>
        <family val="1"/>
      </rPr>
      <t xml:space="preserve"> f</t>
    </r>
  </si>
  <si>
    <r>
      <t xml:space="preserve">GRAND TOTAL (rounded) </t>
    </r>
    <r>
      <rPr>
        <b/>
        <vertAlign val="superscript"/>
        <sz val="10"/>
        <rFont val="Times New Roman"/>
        <family val="1"/>
      </rPr>
      <t>f</t>
    </r>
  </si>
  <si>
    <r>
      <t>c</t>
    </r>
    <r>
      <rPr>
        <sz val="10"/>
        <rFont val="Times New Roman"/>
        <family val="1"/>
      </rPr>
      <t xml:space="preserve">  We assume there will be one new regulated entity every year.</t>
    </r>
  </si>
  <si>
    <r>
      <t xml:space="preserve">d </t>
    </r>
    <r>
      <rPr>
        <sz val="10"/>
        <rFont val="Times New Roman"/>
        <family val="1"/>
      </rPr>
      <t xml:space="preserve"> We assume that 10% of manufacturers will update their codes each year.</t>
    </r>
  </si>
  <si>
    <r>
      <t>e</t>
    </r>
    <r>
      <rPr>
        <sz val="10"/>
        <rFont val="Times New Roman"/>
        <family val="1"/>
      </rPr>
      <t xml:space="preserve">  Although the rule requires the date (or code) to appear on the label, such labeling is already performed. </t>
    </r>
  </si>
  <si>
    <r>
      <t>f</t>
    </r>
    <r>
      <rPr>
        <sz val="10"/>
        <rFont val="Times New Roman"/>
        <family val="1"/>
      </rPr>
      <t xml:space="preserve">  Totals have been rounded to 3 significant figures. Figures may not add exactly due to rounding.</t>
    </r>
  </si>
  <si>
    <t>A. Initial Report</t>
  </si>
  <si>
    <t>B. Date Code Report</t>
  </si>
  <si>
    <t>C. Date Code Updates</t>
  </si>
  <si>
    <r>
      <t>a</t>
    </r>
    <r>
      <rPr>
        <sz val="10"/>
        <rFont val="Times New Roman"/>
        <family val="1"/>
      </rPr>
      <t xml:space="preserve">  We  assume that an average of 31 respondents will be subject to this rule, and that one new source will become subject to the rule each year over the three-year period of the ICR.</t>
    </r>
  </si>
  <si>
    <r>
      <t xml:space="preserve">TOTAL (rounded) </t>
    </r>
    <r>
      <rPr>
        <b/>
        <vertAlign val="superscript"/>
        <sz val="10"/>
        <rFont val="Times New Roman"/>
        <family val="1"/>
      </rPr>
      <t>c</t>
    </r>
  </si>
  <si>
    <r>
      <t>c</t>
    </r>
    <r>
      <rPr>
        <sz val="10"/>
        <rFont val="Times New Roman"/>
        <family val="1"/>
      </rPr>
      <t xml:space="preserve">  Totals have been rounded to 3 significant figures. Figures may not add exactly due to rounding.</t>
    </r>
  </si>
  <si>
    <t>The only type of industry costs associated with the information collection activity in the regulations are labor costs. There are no capital/startup or operation and maintenance costs.</t>
  </si>
  <si>
    <t>Initial Report</t>
  </si>
  <si>
    <t>Date Code Explanation</t>
  </si>
  <si>
    <t>Update Date Codes</t>
  </si>
  <si>
    <r>
      <rPr>
        <vertAlign val="superscript"/>
        <sz val="10"/>
        <color rgb="FF000000"/>
        <rFont val="Times New Roman"/>
        <family val="1"/>
      </rPr>
      <t>a</t>
    </r>
    <r>
      <rPr>
        <sz val="10"/>
        <color rgb="FF000000"/>
        <rFont val="Times New Roman"/>
        <family val="1"/>
      </rPr>
      <t xml:space="preserve">  We assume one new regulated facility per year and 10% of facilities will update their date codes.</t>
    </r>
  </si>
  <si>
    <r>
      <t xml:space="preserve">a </t>
    </r>
    <r>
      <rPr>
        <sz val="10"/>
        <color rgb="FF000000"/>
        <rFont val="Times New Roman"/>
        <family val="1"/>
      </rPr>
      <t xml:space="preserve">  New respondents include sources with constructed, reconstructed, and modified affected facilities.</t>
    </r>
  </si>
  <si>
    <t>Table 2: Average Annual EPA Burden and Cost – National Volatile Organic Compound Emission Standards for Automobile Refinish Coatings (40 CFR Part 59, Subpart B) (Renewal)</t>
  </si>
  <si>
    <t>Table 1: Annual Respondent Burden and Cost – National Volatile Organic Compound Emission Standards for Automobile Refinish Coatings (40 CFR Part 59, Subpart B) (Renewal)</t>
  </si>
  <si>
    <t>Not Applicable</t>
  </si>
  <si>
    <r>
      <t>b</t>
    </r>
    <r>
      <rPr>
        <sz val="10"/>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r>
      <rPr>
        <vertAlign val="superscript"/>
        <sz val="10"/>
        <rFont val="Times New Roman"/>
        <family val="1"/>
      </rPr>
      <t xml:space="preserve"> </t>
    </r>
    <r>
      <rPr>
        <sz val="10"/>
        <rFont val="Times New Roman"/>
        <family val="1"/>
      </rPr>
      <t>All tasks are assumed to be performed by a technical person ($130.28/hr) unless otherwise noted.</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</si>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</sst>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28"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164" fontId="10" fillId="0" borderId="0"/>
  </cellStyleXfs>
  <cellXfs count="113">
    <xf numFmtId="0" fontId="0" fillId="0" borderId="0" xfId="0"/>
    <xf numFmtId="0" fontId="2" fillId="0" borderId="0" xfId="0" applyFont="1"/>
    <xf numFmtId="0" fontId="2" fillId="0" borderId="1" xfId="0" applyFont="1" applyBorder="1" applyAlignment="1">
      <alignment horizontal="center" wrapText="1"/>
    </xf>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9" fillId="0" borderId="1" xfId="0" applyFont="1" applyBorder="1" applyAlignment="1">
      <alignment horizontal="center" wrapText="1"/>
    </xf>
    <xf numFmtId="8" fontId="9" fillId="0" borderId="1" xfId="0" applyNumberFormat="1" applyFont="1" applyBorder="1" applyAlignment="1">
      <alignment horizontal="right" wrapText="1"/>
    </xf>
    <xf numFmtId="6" fontId="20" fillId="0" borderId="2" xfId="0" applyNumberFormat="1" applyFont="1" applyBorder="1" applyAlignment="1">
      <alignment horizontal="right" wrapText="1"/>
    </xf>
    <xf numFmtId="0" fontId="17" fillId="0" borderId="0" xfId="0" applyFont="1"/>
    <xf numFmtId="0" fontId="14" fillId="0" borderId="1" xfId="0" applyFont="1" applyBorder="1"/>
    <xf numFmtId="41" fontId="17" fillId="0" borderId="0" xfId="0" applyNumberFormat="1" applyFont="1"/>
    <xf numFmtId="41" fontId="17" fillId="0" borderId="5" xfId="0" applyNumberFormat="1" applyFont="1" applyBorder="1"/>
    <xf numFmtId="164" fontId="12" fillId="0" borderId="0" xfId="1" applyFont="1" applyAlignment="1">
      <alignment wrapText="1"/>
    </xf>
    <xf numFmtId="0" fontId="23"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0" fontId="1" fillId="0" borderId="0" xfId="0" applyFont="1"/>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6" fontId="6" fillId="0" borderId="1" xfId="0" applyNumberFormat="1" applyFont="1" applyBorder="1" applyAlignment="1">
      <alignment horizontal="right" wrapText="1"/>
    </xf>
    <xf numFmtId="0" fontId="2" fillId="0" borderId="1" xfId="0" applyFont="1" applyBorder="1" applyAlignment="1">
      <alignment horizontal="left" vertical="top" wrapText="1"/>
    </xf>
    <xf numFmtId="8" fontId="2" fillId="0" borderId="1" xfId="0" applyNumberFormat="1" applyFont="1" applyBorder="1" applyAlignment="1">
      <alignment horizontal="right" wrapText="1"/>
    </xf>
    <xf numFmtId="3" fontId="2" fillId="0" borderId="0" xfId="0" applyNumberFormat="1" applyFont="1"/>
    <xf numFmtId="0" fontId="3" fillId="0" borderId="0" xfId="0" applyFont="1"/>
    <xf numFmtId="0" fontId="2" fillId="0" borderId="0" xfId="0" applyFont="1" applyAlignment="1">
      <alignment vertical="top" wrapText="1"/>
    </xf>
    <xf numFmtId="0" fontId="24" fillId="0" borderId="0" xfId="0" applyFont="1" applyAlignment="1">
      <alignment vertical="top" wrapText="1"/>
    </xf>
    <xf numFmtId="41" fontId="9" fillId="0" borderId="0" xfId="0" applyNumberFormat="1" applyFont="1"/>
    <xf numFmtId="0" fontId="9" fillId="0" borderId="1" xfId="0" applyFont="1" applyBorder="1" applyAlignment="1">
      <alignment horizontal="left" vertical="top" wrapText="1"/>
    </xf>
    <xf numFmtId="6" fontId="9" fillId="0" borderId="1" xfId="0" applyNumberFormat="1" applyFont="1" applyBorder="1" applyAlignment="1">
      <alignment horizontal="right" wrapText="1"/>
    </xf>
    <xf numFmtId="0" fontId="11" fillId="0" borderId="1" xfId="0" applyFont="1" applyBorder="1" applyAlignment="1">
      <alignment wrapText="1"/>
    </xf>
    <xf numFmtId="0" fontId="21"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20" fillId="0" borderId="1" xfId="0" applyFont="1" applyBorder="1" applyAlignment="1">
      <alignment vertical="top" wrapText="1"/>
    </xf>
    <xf numFmtId="3" fontId="2" fillId="0" borderId="1" xfId="0" applyNumberFormat="1" applyFont="1" applyBorder="1" applyAlignment="1">
      <alignment horizontal="center" vertical="center" wrapText="1"/>
    </xf>
    <xf numFmtId="164" fontId="8" fillId="0" borderId="0" xfId="1" applyFont="1"/>
    <xf numFmtId="0" fontId="26" fillId="0" borderId="0" xfId="0" applyFont="1" applyAlignment="1">
      <alignment vertical="center" wrapText="1"/>
    </xf>
    <xf numFmtId="0" fontId="27" fillId="0" borderId="0" xfId="0" applyFont="1" applyAlignment="1">
      <alignment vertical="center" wrapText="1"/>
    </xf>
    <xf numFmtId="1" fontId="3" fillId="0" borderId="1" xfId="0" applyNumberFormat="1"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64" fontId="8" fillId="0" borderId="0" xfId="1" applyFont="1" applyAlignment="1">
      <alignment horizontal="left" vertical="center"/>
    </xf>
    <xf numFmtId="6" fontId="20"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8" fontId="2" fillId="0" borderId="0" xfId="0" applyNumberFormat="1" applyFont="1"/>
    <xf numFmtId="0" fontId="2" fillId="0" borderId="1" xfId="0" applyFont="1" applyBorder="1" applyAlignment="1">
      <alignment horizontal="left" vertical="center"/>
    </xf>
    <xf numFmtId="0" fontId="11" fillId="0" borderId="7" xfId="0" applyFont="1" applyBorder="1" applyAlignment="1">
      <alignment wrapText="1"/>
    </xf>
    <xf numFmtId="6" fontId="11" fillId="0" borderId="7" xfId="0" applyNumberFormat="1" applyFont="1" applyBorder="1" applyAlignment="1">
      <alignment horizontal="right" wrapText="1"/>
    </xf>
    <xf numFmtId="0" fontId="26" fillId="0" borderId="0" xfId="0" applyFont="1"/>
    <xf numFmtId="0" fontId="0" fillId="0" borderId="0" xfId="0" applyAlignment="1">
      <alignment horizontal="center"/>
    </xf>
    <xf numFmtId="0" fontId="14" fillId="0" borderId="1" xfId="0" applyFont="1" applyBorder="1" applyAlignment="1">
      <alignment horizontal="center"/>
    </xf>
    <xf numFmtId="0" fontId="18" fillId="0" borderId="0" xfId="0" applyFont="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3" fontId="5" fillId="0" borderId="2" xfId="0" applyNumberFormat="1" applyFont="1" applyBorder="1" applyAlignment="1">
      <alignment horizontal="center" wrapText="1"/>
    </xf>
    <xf numFmtId="3" fontId="5" fillId="0" borderId="3" xfId="0" applyNumberFormat="1" applyFont="1" applyBorder="1" applyAlignment="1">
      <alignment horizontal="center" wrapText="1"/>
    </xf>
    <xf numFmtId="3" fontId="5" fillId="0" borderId="4" xfId="0" applyNumberFormat="1" applyFont="1" applyBorder="1" applyAlignment="1">
      <alignment horizontal="center"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20" fillId="0" borderId="2" xfId="0" applyNumberFormat="1" applyFont="1" applyBorder="1" applyAlignment="1">
      <alignment horizontal="center" wrapText="1"/>
    </xf>
    <xf numFmtId="3" fontId="20" fillId="0" borderId="3" xfId="0" applyNumberFormat="1" applyFont="1" applyBorder="1" applyAlignment="1">
      <alignment horizontal="center" wrapText="1"/>
    </xf>
    <xf numFmtId="3" fontId="20" fillId="0" borderId="4" xfId="0" applyNumberFormat="1" applyFont="1" applyBorder="1" applyAlignment="1">
      <alignment horizontal="center" wrapText="1"/>
    </xf>
    <xf numFmtId="0" fontId="18" fillId="0" borderId="0" xfId="0" applyFont="1" applyAlignment="1">
      <alignment wrapText="1"/>
    </xf>
    <xf numFmtId="0" fontId="9" fillId="0" borderId="0" xfId="0" applyFont="1" applyAlignment="1">
      <alignment wrapText="1"/>
    </xf>
    <xf numFmtId="0" fontId="9" fillId="0" borderId="0" xfId="0" applyFont="1" applyAlignment="1">
      <alignment horizontal="left" vertical="top" wrapText="1"/>
    </xf>
    <xf numFmtId="0" fontId="18" fillId="0" borderId="0" xfId="0" applyFont="1" applyAlignment="1">
      <alignment vertical="center" wrapText="1"/>
    </xf>
    <xf numFmtId="0" fontId="11" fillId="0" borderId="7" xfId="0" applyFont="1" applyBorder="1" applyAlignment="1">
      <alignment horizontal="center" wrapText="1"/>
    </xf>
    <xf numFmtId="3" fontId="11" fillId="0" borderId="7" xfId="0" applyNumberFormat="1" applyFont="1" applyBorder="1" applyAlignment="1">
      <alignment horizontal="center" wrapText="1"/>
    </xf>
    <xf numFmtId="0" fontId="18" fillId="0" borderId="0" xfId="0" applyFont="1" applyAlignment="1">
      <alignment horizontal="left" wrapText="1"/>
    </xf>
    <xf numFmtId="0" fontId="11" fillId="0" borderId="0" xfId="0" applyFont="1" applyAlignment="1">
      <alignment horizontal="left"/>
    </xf>
    <xf numFmtId="0" fontId="9" fillId="0" borderId="6" xfId="0" applyFont="1" applyBorder="1" applyAlignment="1">
      <alignment horizontal="left" vertical="top"/>
    </xf>
    <xf numFmtId="0" fontId="13" fillId="0" borderId="1" xfId="0" applyFont="1" applyBorder="1" applyAlignment="1">
      <alignment horizontal="center" vertical="center" wrapText="1"/>
    </xf>
    <xf numFmtId="0" fontId="14" fillId="0" borderId="0" xfId="0" applyFont="1" applyAlignment="1">
      <alignment vertical="top" wrapText="1"/>
    </xf>
    <xf numFmtId="0" fontId="15"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0" sqref="A10"/>
    </sheetView>
  </sheetViews>
  <sheetFormatPr defaultRowHeight="14.5" x14ac:dyDescent="0.35"/>
  <cols>
    <col min="1" max="1" width="27.7265625" bestFit="1" customWidth="1"/>
    <col min="2" max="2" width="14.26953125" bestFit="1" customWidth="1"/>
  </cols>
  <sheetData>
    <row r="1" spans="1:2" x14ac:dyDescent="0.35">
      <c r="A1" s="83" t="s">
        <v>0</v>
      </c>
      <c r="B1" s="83"/>
    </row>
    <row r="2" spans="1:2" x14ac:dyDescent="0.35">
      <c r="A2" t="s">
        <v>1</v>
      </c>
      <c r="B2" s="74">
        <f>'Table 1'!K16</f>
        <v>2.7450980392156863</v>
      </c>
    </row>
    <row r="3" spans="1:2" x14ac:dyDescent="0.35">
      <c r="A3" t="s">
        <v>2</v>
      </c>
      <c r="B3">
        <f>Respondents!F8</f>
        <v>32</v>
      </c>
    </row>
    <row r="4" spans="1:2" x14ac:dyDescent="0.35">
      <c r="A4" t="s">
        <v>3</v>
      </c>
      <c r="B4" s="75">
        <f>'Table 1'!F17</f>
        <v>14</v>
      </c>
    </row>
    <row r="5" spans="1:2" x14ac:dyDescent="0.35">
      <c r="A5" t="s">
        <v>4</v>
      </c>
      <c r="B5" s="76">
        <f>'Table 1'!I19</f>
        <v>1850</v>
      </c>
    </row>
    <row r="6" spans="1:2" x14ac:dyDescent="0.35">
      <c r="A6" t="s">
        <v>5</v>
      </c>
      <c r="B6" s="76">
        <v>0</v>
      </c>
    </row>
    <row r="7" spans="1:2" x14ac:dyDescent="0.35">
      <c r="A7" t="s">
        <v>6</v>
      </c>
      <c r="B7" s="77">
        <f>Responses!E7</f>
        <v>5.0999999999999996</v>
      </c>
    </row>
    <row r="8" spans="1:2" x14ac:dyDescent="0.35">
      <c r="A8" t="s">
        <v>53</v>
      </c>
      <c r="B8" t="s">
        <v>89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48"/>
  <sheetViews>
    <sheetView zoomScale="87" zoomScaleNormal="87" workbookViewId="0">
      <selection activeCell="A2" sqref="A2"/>
    </sheetView>
  </sheetViews>
  <sheetFormatPr defaultRowHeight="14.5" x14ac:dyDescent="0.35"/>
  <cols>
    <col min="1" max="1" width="44.1796875" customWidth="1"/>
    <col min="2" max="4" width="11" customWidth="1"/>
    <col min="5" max="5" width="12.453125" customWidth="1"/>
    <col min="6" max="8" width="11" customWidth="1"/>
    <col min="9" max="9" width="12.7265625" customWidth="1"/>
    <col min="10" max="10" width="6.7265625" customWidth="1"/>
    <col min="11" max="11" width="11.453125" customWidth="1"/>
    <col min="12" max="12" width="7.7265625" customWidth="1"/>
    <col min="13" max="13" width="47.81640625" customWidth="1"/>
    <col min="14" max="14" width="12.1796875" customWidth="1"/>
    <col min="21" max="21" width="11.7265625" customWidth="1"/>
  </cols>
  <sheetData>
    <row r="1" spans="1:21" ht="20" x14ac:dyDescent="0.4">
      <c r="A1" s="31" t="s">
        <v>88</v>
      </c>
      <c r="B1" s="1"/>
      <c r="C1" s="1"/>
      <c r="D1" s="1"/>
      <c r="E1" s="1"/>
      <c r="F1" s="1"/>
      <c r="G1" s="1"/>
      <c r="H1" s="1"/>
      <c r="I1" s="8"/>
      <c r="J1" s="1"/>
      <c r="K1" s="1"/>
      <c r="L1" s="1"/>
      <c r="M1" s="47"/>
      <c r="N1" s="13"/>
    </row>
    <row r="2" spans="1:21" s="1" customFormat="1" ht="13" x14ac:dyDescent="0.3">
      <c r="F2" s="7"/>
      <c r="G2" s="7"/>
      <c r="H2" s="7"/>
      <c r="I2" s="8"/>
      <c r="J2" s="3"/>
    </row>
    <row r="3" spans="1:21" s="1" customFormat="1" ht="78" x14ac:dyDescent="0.3">
      <c r="A3" s="20" t="s">
        <v>7</v>
      </c>
      <c r="B3" s="70" t="s">
        <v>8</v>
      </c>
      <c r="C3" s="70" t="s">
        <v>9</v>
      </c>
      <c r="D3" s="70" t="s">
        <v>10</v>
      </c>
      <c r="E3" s="70" t="s">
        <v>11</v>
      </c>
      <c r="F3" s="70" t="s">
        <v>12</v>
      </c>
      <c r="G3" s="70" t="s">
        <v>13</v>
      </c>
      <c r="H3" s="70" t="s">
        <v>14</v>
      </c>
      <c r="I3" s="70" t="s">
        <v>15</v>
      </c>
      <c r="J3" s="3"/>
      <c r="M3" s="48"/>
      <c r="N3" s="48"/>
      <c r="O3" s="48"/>
      <c r="P3" s="48"/>
      <c r="Q3" s="48"/>
      <c r="R3" s="48"/>
      <c r="S3" s="48"/>
      <c r="T3" s="48"/>
      <c r="U3" s="48"/>
    </row>
    <row r="4" spans="1:21" s="1" customFormat="1" ht="13" x14ac:dyDescent="0.3">
      <c r="A4" s="29" t="s">
        <v>54</v>
      </c>
      <c r="B4" s="2" t="s">
        <v>56</v>
      </c>
      <c r="C4" s="2"/>
      <c r="D4" s="2"/>
      <c r="E4" s="2"/>
      <c r="F4" s="2"/>
      <c r="G4" s="2"/>
      <c r="H4" s="2"/>
      <c r="I4" s="32"/>
      <c r="J4" s="3"/>
      <c r="K4" s="84" t="s">
        <v>16</v>
      </c>
      <c r="L4" s="84"/>
      <c r="O4" s="50"/>
      <c r="P4" s="50"/>
      <c r="Q4" s="50"/>
      <c r="R4" s="50"/>
      <c r="S4" s="50"/>
      <c r="T4" s="50"/>
      <c r="U4" s="51"/>
    </row>
    <row r="5" spans="1:21" s="1" customFormat="1" ht="13" x14ac:dyDescent="0.3">
      <c r="A5" s="29" t="s">
        <v>55</v>
      </c>
      <c r="B5" s="20" t="s">
        <v>56</v>
      </c>
      <c r="C5" s="20"/>
      <c r="D5" s="20"/>
      <c r="E5" s="20"/>
      <c r="F5" s="61"/>
      <c r="G5" s="35"/>
      <c r="H5" s="35"/>
      <c r="I5" s="34"/>
      <c r="J5" s="9"/>
      <c r="K5" s="14" t="s">
        <v>18</v>
      </c>
      <c r="L5" s="27">
        <v>163.16999999999999</v>
      </c>
      <c r="M5" s="49"/>
      <c r="N5" s="50"/>
      <c r="O5" s="50"/>
      <c r="P5" s="50"/>
      <c r="Q5" s="50"/>
      <c r="R5" s="52"/>
      <c r="S5" s="50"/>
      <c r="T5" s="50"/>
      <c r="U5" s="53"/>
    </row>
    <row r="6" spans="1:21" s="1" customFormat="1" ht="13" x14ac:dyDescent="0.3">
      <c r="A6" s="29" t="s">
        <v>57</v>
      </c>
      <c r="B6" s="20"/>
      <c r="C6" s="20"/>
      <c r="D6" s="20"/>
      <c r="E6" s="20"/>
      <c r="F6" s="20"/>
      <c r="G6" s="20"/>
      <c r="H6" s="20"/>
      <c r="I6" s="34"/>
      <c r="J6" s="3"/>
      <c r="K6" s="14" t="s">
        <v>19</v>
      </c>
      <c r="L6" s="27">
        <v>130.28</v>
      </c>
      <c r="M6" s="49"/>
      <c r="N6" s="50"/>
      <c r="O6" s="50"/>
      <c r="P6" s="50"/>
      <c r="Q6" s="50"/>
      <c r="R6" s="50"/>
      <c r="S6" s="50"/>
      <c r="T6" s="50"/>
      <c r="U6" s="53"/>
    </row>
    <row r="7" spans="1:21" s="1" customFormat="1" ht="15.5" x14ac:dyDescent="0.3">
      <c r="A7" s="33" t="s">
        <v>63</v>
      </c>
      <c r="B7" s="20">
        <v>2</v>
      </c>
      <c r="C7" s="20">
        <v>1</v>
      </c>
      <c r="D7" s="20">
        <f>B7*C7</f>
        <v>2</v>
      </c>
      <c r="E7" s="20">
        <v>1</v>
      </c>
      <c r="F7" s="20">
        <f>D7*E7</f>
        <v>2</v>
      </c>
      <c r="G7" s="20">
        <v>0</v>
      </c>
      <c r="H7" s="20">
        <v>0</v>
      </c>
      <c r="I7" s="34">
        <f>F7*$L$6+G7*$L$5+H7*$L$7</f>
        <v>260.56</v>
      </c>
      <c r="J7" s="3"/>
      <c r="K7" s="14" t="s">
        <v>20</v>
      </c>
      <c r="L7" s="27">
        <v>65.709999999999994</v>
      </c>
      <c r="M7" s="49"/>
      <c r="N7" s="50"/>
      <c r="O7" s="50"/>
      <c r="P7" s="50"/>
      <c r="Q7" s="50"/>
      <c r="R7" s="50"/>
      <c r="S7" s="50"/>
      <c r="T7" s="50"/>
      <c r="U7" s="53"/>
    </row>
    <row r="8" spans="1:21" s="1" customFormat="1" ht="13" x14ac:dyDescent="0.3">
      <c r="A8" s="33" t="s">
        <v>59</v>
      </c>
      <c r="B8" s="79" t="s">
        <v>58</v>
      </c>
      <c r="C8" s="20"/>
      <c r="D8" s="20"/>
      <c r="E8" s="20"/>
      <c r="F8" s="20"/>
      <c r="G8" s="20"/>
      <c r="H8" s="20"/>
      <c r="I8" s="34"/>
      <c r="J8" s="3"/>
      <c r="K8" s="62"/>
      <c r="L8" s="17"/>
      <c r="M8" s="49"/>
      <c r="N8" s="50"/>
      <c r="O8" s="50"/>
      <c r="P8" s="50"/>
      <c r="Q8" s="54"/>
      <c r="R8" s="54"/>
      <c r="S8" s="54"/>
      <c r="T8" s="54"/>
      <c r="U8" s="53"/>
    </row>
    <row r="9" spans="1:21" s="1" customFormat="1" ht="13" x14ac:dyDescent="0.3">
      <c r="A9" s="33" t="s">
        <v>60</v>
      </c>
      <c r="B9" s="20"/>
      <c r="C9" s="20"/>
      <c r="D9" s="20"/>
      <c r="E9" s="20"/>
      <c r="F9" s="20"/>
      <c r="G9" s="20"/>
      <c r="H9" s="20"/>
      <c r="I9" s="34"/>
      <c r="J9" s="3"/>
      <c r="K9" s="72"/>
      <c r="L9" s="4"/>
      <c r="M9" s="49"/>
      <c r="N9" s="50"/>
      <c r="O9" s="50"/>
      <c r="P9" s="50"/>
      <c r="Q9" s="54"/>
      <c r="R9" s="54"/>
      <c r="S9" s="54"/>
      <c r="T9" s="54"/>
      <c r="U9" s="53"/>
    </row>
    <row r="10" spans="1:21" s="1" customFormat="1" ht="15.5" x14ac:dyDescent="0.3">
      <c r="A10" s="30" t="s">
        <v>64</v>
      </c>
      <c r="B10" s="20">
        <v>2</v>
      </c>
      <c r="C10" s="20">
        <v>1</v>
      </c>
      <c r="D10" s="20">
        <f>B10*C10</f>
        <v>2</v>
      </c>
      <c r="E10" s="20">
        <v>1</v>
      </c>
      <c r="F10" s="20">
        <f>D10*E10</f>
        <v>2</v>
      </c>
      <c r="G10" s="20">
        <v>0</v>
      </c>
      <c r="H10" s="20">
        <v>0</v>
      </c>
      <c r="I10" s="34">
        <f>F10*$L$6+G10*$L$5+H10*$L$7</f>
        <v>260.56</v>
      </c>
      <c r="J10" s="3"/>
      <c r="K10" s="4"/>
      <c r="L10" s="4"/>
      <c r="M10" s="49"/>
      <c r="N10" s="50"/>
      <c r="O10" s="50"/>
      <c r="P10" s="50"/>
      <c r="Q10" s="54"/>
      <c r="R10" s="54"/>
      <c r="S10" s="54"/>
      <c r="T10" s="54"/>
      <c r="U10" s="53"/>
    </row>
    <row r="11" spans="1:21" s="1" customFormat="1" ht="15.5" x14ac:dyDescent="0.3">
      <c r="A11" s="30" t="s">
        <v>65</v>
      </c>
      <c r="B11" s="20">
        <v>4</v>
      </c>
      <c r="C11" s="20">
        <v>1</v>
      </c>
      <c r="D11" s="20">
        <f>B11*C11</f>
        <v>4</v>
      </c>
      <c r="E11" s="20">
        <v>1</v>
      </c>
      <c r="F11" s="20">
        <f>D11*E11</f>
        <v>4</v>
      </c>
      <c r="G11" s="20">
        <v>0</v>
      </c>
      <c r="H11" s="20">
        <v>0</v>
      </c>
      <c r="I11" s="34">
        <f>F11*$L$6+G11*$L$5+H11*$L$7</f>
        <v>521.12</v>
      </c>
      <c r="J11" s="3"/>
      <c r="K11" s="5"/>
      <c r="L11" s="6"/>
      <c r="M11" s="49"/>
      <c r="N11" s="50"/>
      <c r="O11" s="50"/>
      <c r="P11" s="50"/>
      <c r="Q11" s="54"/>
      <c r="R11" s="54"/>
      <c r="S11" s="55"/>
      <c r="T11" s="55"/>
      <c r="U11" s="53"/>
    </row>
    <row r="12" spans="1:21" s="1" customFormat="1" ht="15.5" x14ac:dyDescent="0.3">
      <c r="A12" s="30" t="s">
        <v>66</v>
      </c>
      <c r="B12" s="20">
        <v>2</v>
      </c>
      <c r="C12" s="20">
        <v>1</v>
      </c>
      <c r="D12" s="20">
        <f>B12*C12</f>
        <v>2</v>
      </c>
      <c r="E12" s="20">
        <v>3.1</v>
      </c>
      <c r="F12" s="20">
        <f>D12*E12</f>
        <v>6.2</v>
      </c>
      <c r="G12" s="20">
        <v>0</v>
      </c>
      <c r="H12" s="20">
        <v>0</v>
      </c>
      <c r="I12" s="34">
        <f>F12*$L$6+G12*$L$5+H12*$L$7</f>
        <v>807.73599999999999</v>
      </c>
      <c r="J12" s="3"/>
      <c r="K12" s="5"/>
      <c r="L12" s="6"/>
      <c r="M12" s="49"/>
      <c r="N12" s="50"/>
      <c r="O12" s="50"/>
      <c r="P12" s="50"/>
      <c r="Q12" s="54"/>
      <c r="R12" s="54"/>
      <c r="S12" s="55"/>
      <c r="T12" s="55"/>
      <c r="U12" s="53"/>
    </row>
    <row r="13" spans="1:21" s="1" customFormat="1" ht="13.5" x14ac:dyDescent="0.35">
      <c r="A13" s="86" t="s">
        <v>21</v>
      </c>
      <c r="B13" s="87"/>
      <c r="C13" s="87"/>
      <c r="D13" s="87"/>
      <c r="E13" s="88"/>
      <c r="F13" s="89">
        <f>SUM(F5:H12)</f>
        <v>14.2</v>
      </c>
      <c r="G13" s="90"/>
      <c r="H13" s="91"/>
      <c r="I13" s="36">
        <f>SUM(I5:I12)</f>
        <v>1849.9760000000001</v>
      </c>
      <c r="J13" s="3"/>
      <c r="M13" s="49"/>
      <c r="N13" s="50"/>
      <c r="O13" s="50"/>
      <c r="P13" s="50"/>
      <c r="Q13" s="50"/>
      <c r="R13" s="50"/>
      <c r="S13" s="50"/>
      <c r="T13" s="50"/>
      <c r="U13" s="53"/>
    </row>
    <row r="14" spans="1:21" s="1" customFormat="1" ht="13" x14ac:dyDescent="0.3">
      <c r="A14" s="37" t="s">
        <v>61</v>
      </c>
      <c r="B14" s="2" t="s">
        <v>56</v>
      </c>
      <c r="C14" s="2"/>
      <c r="D14" s="2"/>
      <c r="E14" s="2"/>
      <c r="F14" s="2"/>
      <c r="G14" s="2"/>
      <c r="H14" s="2"/>
      <c r="I14" s="32"/>
      <c r="J14" s="3"/>
      <c r="M14" s="49"/>
      <c r="N14" s="50"/>
      <c r="O14" s="50"/>
      <c r="P14" s="50"/>
      <c r="Q14" s="50"/>
      <c r="R14" s="52"/>
      <c r="S14" s="50"/>
      <c r="T14" s="50"/>
      <c r="U14" s="53"/>
    </row>
    <row r="15" spans="1:21" s="1" customFormat="1" ht="15.5" x14ac:dyDescent="0.35">
      <c r="A15" s="37" t="s">
        <v>67</v>
      </c>
      <c r="B15" s="2" t="s">
        <v>56</v>
      </c>
      <c r="C15" s="2"/>
      <c r="D15" s="2"/>
      <c r="E15" s="2"/>
      <c r="F15" s="2"/>
      <c r="G15" s="2"/>
      <c r="H15" s="2"/>
      <c r="I15" s="38"/>
      <c r="J15" s="3"/>
      <c r="K15" s="3"/>
      <c r="M15" s="56"/>
      <c r="N15" s="56"/>
      <c r="O15" s="56"/>
      <c r="P15" s="56"/>
      <c r="Q15" s="56"/>
      <c r="R15" s="57"/>
      <c r="S15" s="57"/>
      <c r="T15" s="57"/>
      <c r="U15" s="58"/>
    </row>
    <row r="16" spans="1:21" s="1" customFormat="1" ht="13.5" x14ac:dyDescent="0.35">
      <c r="A16" s="60" t="s">
        <v>22</v>
      </c>
      <c r="B16" s="92"/>
      <c r="C16" s="93"/>
      <c r="D16" s="93"/>
      <c r="E16" s="94"/>
      <c r="F16" s="98">
        <f>SUM(F14:H15)</f>
        <v>0</v>
      </c>
      <c r="G16" s="99"/>
      <c r="H16" s="100"/>
      <c r="I16" s="12">
        <f>SUM(I15:I15)</f>
        <v>0</v>
      </c>
      <c r="J16" s="16"/>
      <c r="K16" s="43">
        <f>F17/Responses!E7</f>
        <v>2.7450980392156863</v>
      </c>
      <c r="L16" s="43" t="s">
        <v>17</v>
      </c>
      <c r="M16" s="49"/>
      <c r="N16" s="50"/>
      <c r="O16" s="50"/>
      <c r="P16" s="50"/>
      <c r="Q16" s="50"/>
      <c r="R16" s="50"/>
      <c r="S16" s="50"/>
      <c r="T16" s="50"/>
      <c r="U16" s="53"/>
    </row>
    <row r="17" spans="1:21" s="1" customFormat="1" ht="15.65" customHeight="1" x14ac:dyDescent="0.35">
      <c r="A17" s="46" t="s">
        <v>68</v>
      </c>
      <c r="B17" s="95"/>
      <c r="C17" s="96"/>
      <c r="D17" s="96"/>
      <c r="E17" s="97"/>
      <c r="F17" s="98">
        <f>ROUND(SUM(F13,F16), 0)</f>
        <v>14</v>
      </c>
      <c r="G17" s="99"/>
      <c r="H17" s="100"/>
      <c r="I17" s="12">
        <f>ROUND(SUM(I16,I13), -1)</f>
        <v>1850</v>
      </c>
      <c r="J17" s="16"/>
      <c r="K17" s="15"/>
      <c r="L17" s="3"/>
      <c r="M17" s="49"/>
      <c r="N17" s="50"/>
      <c r="O17" s="50"/>
      <c r="P17" s="50"/>
      <c r="Q17" s="50"/>
      <c r="R17" s="50"/>
      <c r="S17" s="50"/>
      <c r="T17" s="50"/>
      <c r="U17" s="53"/>
    </row>
    <row r="18" spans="1:21" s="1" customFormat="1" ht="16.899999999999999" customHeight="1" x14ac:dyDescent="0.35">
      <c r="A18" s="46" t="s">
        <v>69</v>
      </c>
      <c r="B18" s="95"/>
      <c r="C18" s="96"/>
      <c r="D18" s="96"/>
      <c r="E18" s="96"/>
      <c r="F18" s="96"/>
      <c r="G18" s="96"/>
      <c r="H18" s="97"/>
      <c r="I18" s="73">
        <v>0</v>
      </c>
      <c r="J18" s="3"/>
      <c r="M18" s="56"/>
      <c r="N18" s="56"/>
      <c r="O18" s="56"/>
      <c r="P18" s="56"/>
      <c r="Q18" s="56"/>
      <c r="R18" s="57"/>
      <c r="S18" s="57"/>
      <c r="T18" s="57"/>
      <c r="U18" s="58"/>
    </row>
    <row r="19" spans="1:21" s="1" customFormat="1" ht="16.899999999999999" customHeight="1" x14ac:dyDescent="0.35">
      <c r="A19" s="46" t="s">
        <v>70</v>
      </c>
      <c r="B19" s="95"/>
      <c r="C19" s="96"/>
      <c r="D19" s="96"/>
      <c r="E19" s="96"/>
      <c r="F19" s="96"/>
      <c r="G19" s="96"/>
      <c r="H19" s="97"/>
      <c r="I19" s="73">
        <f>ROUND(SUM(I17:I18), -1)</f>
        <v>1850</v>
      </c>
      <c r="J19" s="3"/>
      <c r="M19" s="59"/>
      <c r="N19" s="59"/>
      <c r="O19" s="59"/>
      <c r="P19" s="59"/>
      <c r="Q19" s="59"/>
      <c r="R19" s="57"/>
      <c r="S19" s="57"/>
      <c r="T19" s="57"/>
      <c r="U19" s="58"/>
    </row>
    <row r="20" spans="1:21" s="1" customFormat="1" ht="13.5" x14ac:dyDescent="0.35">
      <c r="G20" s="39"/>
      <c r="I20" s="8"/>
      <c r="J20" s="3"/>
      <c r="M20" s="59"/>
      <c r="N20" s="59"/>
      <c r="O20" s="59"/>
      <c r="P20" s="59"/>
      <c r="Q20" s="59"/>
      <c r="R20" s="59"/>
      <c r="S20" s="59"/>
      <c r="T20" s="59"/>
      <c r="U20" s="58"/>
    </row>
    <row r="21" spans="1:21" s="1" customFormat="1" ht="13.5" x14ac:dyDescent="0.35">
      <c r="A21" s="40" t="s">
        <v>23</v>
      </c>
      <c r="I21" s="8"/>
      <c r="J21" s="3"/>
      <c r="M21" s="59"/>
      <c r="N21" s="59"/>
      <c r="O21" s="59"/>
      <c r="P21" s="59"/>
      <c r="Q21" s="59"/>
      <c r="R21" s="59"/>
      <c r="S21" s="59"/>
      <c r="T21" s="59"/>
      <c r="U21" s="58"/>
    </row>
    <row r="22" spans="1:21" s="1" customFormat="1" ht="34.5" customHeight="1" x14ac:dyDescent="0.3">
      <c r="A22" s="85" t="s">
        <v>62</v>
      </c>
      <c r="B22" s="103"/>
      <c r="C22" s="103"/>
      <c r="D22" s="103"/>
      <c r="E22" s="103"/>
      <c r="F22" s="103"/>
      <c r="G22" s="103"/>
      <c r="H22" s="103"/>
      <c r="I22" s="103"/>
      <c r="J22" s="3"/>
      <c r="M22" s="26"/>
      <c r="N22" s="26"/>
      <c r="O22" s="26"/>
      <c r="P22" s="26"/>
      <c r="Q22" s="26"/>
      <c r="R22" s="26"/>
      <c r="S22" s="26"/>
      <c r="T22" s="26"/>
      <c r="U22" s="26"/>
    </row>
    <row r="23" spans="1:21" s="1" customFormat="1" ht="90.75" customHeight="1" x14ac:dyDescent="0.3">
      <c r="A23" s="85" t="s">
        <v>90</v>
      </c>
      <c r="B23" s="85"/>
      <c r="C23" s="85"/>
      <c r="D23" s="85"/>
      <c r="E23" s="85"/>
      <c r="F23" s="85"/>
      <c r="G23" s="85"/>
      <c r="H23" s="85"/>
      <c r="I23" s="85"/>
      <c r="J23" s="3"/>
      <c r="M23" s="26"/>
      <c r="N23" s="26"/>
      <c r="O23" s="26"/>
      <c r="P23" s="26"/>
      <c r="Q23" s="26"/>
      <c r="R23" s="26"/>
      <c r="S23" s="26"/>
      <c r="T23" s="26"/>
      <c r="U23" s="26"/>
    </row>
    <row r="24" spans="1:21" s="1" customFormat="1" ht="15.65" customHeight="1" x14ac:dyDescent="0.3">
      <c r="A24" s="101" t="s">
        <v>71</v>
      </c>
      <c r="B24" s="102"/>
      <c r="C24" s="102"/>
      <c r="D24" s="102"/>
      <c r="E24" s="102"/>
      <c r="F24" s="102"/>
      <c r="G24" s="102"/>
      <c r="H24" s="102"/>
      <c r="I24" s="102"/>
      <c r="J24" s="9"/>
      <c r="M24" s="26"/>
      <c r="N24" s="26"/>
      <c r="O24" s="26"/>
      <c r="P24" s="26"/>
      <c r="Q24" s="26"/>
      <c r="R24" s="26"/>
      <c r="S24" s="26"/>
      <c r="T24" s="26"/>
      <c r="U24" s="26"/>
    </row>
    <row r="25" spans="1:21" s="1" customFormat="1" ht="15" customHeight="1" x14ac:dyDescent="0.3">
      <c r="A25" s="101" t="s">
        <v>72</v>
      </c>
      <c r="B25" s="102"/>
      <c r="C25" s="102"/>
      <c r="D25" s="102"/>
      <c r="E25" s="102"/>
      <c r="F25" s="102"/>
      <c r="G25" s="102"/>
      <c r="H25" s="102"/>
      <c r="I25" s="102"/>
      <c r="J25" s="3"/>
      <c r="M25" s="26"/>
      <c r="N25" s="26"/>
      <c r="O25" s="26"/>
      <c r="P25" s="26"/>
      <c r="Q25" s="26"/>
      <c r="R25" s="26"/>
      <c r="S25" s="26"/>
      <c r="T25" s="26"/>
      <c r="U25" s="26"/>
    </row>
    <row r="26" spans="1:21" s="1" customFormat="1" ht="20.25" customHeight="1" x14ac:dyDescent="0.3">
      <c r="A26" s="101" t="s">
        <v>73</v>
      </c>
      <c r="B26" s="102"/>
      <c r="C26" s="102"/>
      <c r="D26" s="102"/>
      <c r="E26" s="102"/>
      <c r="F26" s="102"/>
      <c r="G26" s="102"/>
      <c r="H26" s="102"/>
      <c r="I26" s="102"/>
      <c r="M26" s="26"/>
      <c r="N26" s="26"/>
      <c r="O26" s="26"/>
      <c r="P26" s="26"/>
      <c r="Q26" s="26"/>
      <c r="R26" s="26"/>
      <c r="S26" s="26"/>
      <c r="T26" s="26"/>
      <c r="U26" s="26"/>
    </row>
    <row r="27" spans="1:21" s="1" customFormat="1" ht="16.149999999999999" customHeight="1" x14ac:dyDescent="0.3">
      <c r="A27" s="101" t="s">
        <v>74</v>
      </c>
      <c r="B27" s="102"/>
      <c r="C27" s="102"/>
      <c r="D27" s="102"/>
      <c r="E27" s="102"/>
      <c r="F27" s="102"/>
      <c r="G27" s="102"/>
      <c r="H27" s="102"/>
      <c r="I27" s="102"/>
      <c r="M27" s="26"/>
      <c r="N27" s="26"/>
      <c r="O27" s="26"/>
      <c r="P27" s="26"/>
      <c r="Q27" s="26"/>
      <c r="R27" s="26"/>
      <c r="S27" s="26"/>
      <c r="T27" s="26"/>
      <c r="U27" s="26"/>
    </row>
    <row r="28" spans="1:21" s="1" customFormat="1" ht="30" customHeight="1" x14ac:dyDescent="0.3">
      <c r="A28" s="41"/>
      <c r="B28" s="41"/>
      <c r="C28" s="41"/>
      <c r="D28" s="41"/>
      <c r="E28" s="41"/>
      <c r="F28" s="41"/>
      <c r="G28" s="41"/>
      <c r="H28" s="41"/>
      <c r="I28" s="41"/>
      <c r="M28" s="26"/>
      <c r="N28" s="26"/>
      <c r="O28" s="26"/>
      <c r="P28" s="26"/>
      <c r="Q28" s="26"/>
      <c r="R28" s="26"/>
      <c r="S28" s="26"/>
      <c r="T28" s="26"/>
      <c r="U28" s="26"/>
    </row>
    <row r="34" spans="1:3" ht="15.5" x14ac:dyDescent="0.35">
      <c r="A34" s="63"/>
      <c r="B34" s="63"/>
      <c r="C34" s="63"/>
    </row>
    <row r="35" spans="1:3" ht="15.5" x14ac:dyDescent="0.35">
      <c r="A35" s="63"/>
      <c r="B35" s="63"/>
      <c r="C35" s="63"/>
    </row>
    <row r="36" spans="1:3" ht="15.5" x14ac:dyDescent="0.35">
      <c r="A36" s="63"/>
      <c r="B36" s="63"/>
      <c r="C36" s="63"/>
    </row>
    <row r="37" spans="1:3" ht="15.5" x14ac:dyDescent="0.35">
      <c r="A37" s="64"/>
      <c r="B37" s="64"/>
      <c r="C37" s="64"/>
    </row>
    <row r="38" spans="1:3" ht="15.5" x14ac:dyDescent="0.35">
      <c r="A38" s="63"/>
      <c r="B38" s="63"/>
      <c r="C38" s="63"/>
    </row>
    <row r="39" spans="1:3" ht="15.5" x14ac:dyDescent="0.35">
      <c r="A39" s="63"/>
      <c r="B39" s="63"/>
      <c r="C39" s="63"/>
    </row>
    <row r="40" spans="1:3" ht="15.5" x14ac:dyDescent="0.35">
      <c r="A40" s="64"/>
      <c r="B40" s="64"/>
      <c r="C40" s="64"/>
    </row>
    <row r="41" spans="1:3" ht="15.5" x14ac:dyDescent="0.35">
      <c r="A41" s="64"/>
      <c r="B41" s="64"/>
      <c r="C41" s="64"/>
    </row>
    <row r="42" spans="1:3" ht="15.75" customHeight="1" x14ac:dyDescent="0.35">
      <c r="A42" s="63"/>
      <c r="B42" s="63"/>
      <c r="C42" s="63"/>
    </row>
    <row r="43" spans="1:3" ht="15" customHeight="1" x14ac:dyDescent="0.35">
      <c r="A43" s="63"/>
      <c r="B43" s="63"/>
      <c r="C43" s="63"/>
    </row>
    <row r="44" spans="1:3" ht="15.5" x14ac:dyDescent="0.35">
      <c r="A44" s="63"/>
      <c r="B44" s="63"/>
      <c r="C44" s="63"/>
    </row>
    <row r="45" spans="1:3" ht="15.5" x14ac:dyDescent="0.35">
      <c r="A45" s="64"/>
      <c r="B45" s="64"/>
      <c r="C45" s="64"/>
    </row>
    <row r="46" spans="1:3" ht="15.5" x14ac:dyDescent="0.35">
      <c r="A46" s="64"/>
      <c r="B46" s="63"/>
      <c r="C46" s="63"/>
    </row>
    <row r="47" spans="1:3" ht="15.5" x14ac:dyDescent="0.35">
      <c r="A47" s="63"/>
      <c r="B47" s="63"/>
      <c r="C47" s="63"/>
    </row>
    <row r="48" spans="1:3" ht="15.5" x14ac:dyDescent="0.35">
      <c r="A48" s="64"/>
      <c r="B48" s="63"/>
      <c r="C48" s="63"/>
    </row>
  </sheetData>
  <sortState xmlns:xlrd2="http://schemas.microsoft.com/office/spreadsheetml/2017/richdata2" ref="A33:C48">
    <sortCondition ref="C33:C48"/>
  </sortState>
  <mergeCells count="15">
    <mergeCell ref="A24:I24"/>
    <mergeCell ref="A25:I25"/>
    <mergeCell ref="A26:I26"/>
    <mergeCell ref="A27:I27"/>
    <mergeCell ref="A22:I22"/>
    <mergeCell ref="K4:L4"/>
    <mergeCell ref="A23:I23"/>
    <mergeCell ref="A13:E13"/>
    <mergeCell ref="F13:H13"/>
    <mergeCell ref="B16:E16"/>
    <mergeCell ref="B17:E17"/>
    <mergeCell ref="B18:H18"/>
    <mergeCell ref="B19:H19"/>
    <mergeCell ref="F16:H16"/>
    <mergeCell ref="F17:H17"/>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2"/>
  <sheetViews>
    <sheetView workbookViewId="0">
      <selection activeCell="L19" sqref="L19"/>
    </sheetView>
  </sheetViews>
  <sheetFormatPr defaultRowHeight="14.5" x14ac:dyDescent="0.35"/>
  <cols>
    <col min="1" max="1" width="37.54296875" customWidth="1"/>
    <col min="2" max="9" width="11.7265625" customWidth="1"/>
    <col min="10" max="10" width="8.1796875" customWidth="1"/>
    <col min="11" max="11" width="11.81640625" customWidth="1"/>
  </cols>
  <sheetData>
    <row r="1" spans="1:12" ht="15.5" x14ac:dyDescent="0.35">
      <c r="A1" s="31" t="s">
        <v>87</v>
      </c>
      <c r="B1" s="1"/>
      <c r="C1" s="1"/>
      <c r="D1" s="1"/>
      <c r="E1" s="1"/>
      <c r="F1" s="1"/>
      <c r="G1" s="1"/>
      <c r="H1" s="1"/>
      <c r="I1" s="1"/>
    </row>
    <row r="2" spans="1:12" x14ac:dyDescent="0.35">
      <c r="A2" s="1"/>
      <c r="B2" s="1"/>
      <c r="C2" s="1"/>
      <c r="D2" s="1"/>
      <c r="E2" s="1"/>
      <c r="F2" s="7"/>
      <c r="G2" s="7"/>
      <c r="H2" s="7"/>
      <c r="I2" s="7"/>
    </row>
    <row r="3" spans="1:12" ht="65" x14ac:dyDescent="0.35">
      <c r="A3" s="28" t="s">
        <v>24</v>
      </c>
      <c r="B3" s="71" t="s">
        <v>25</v>
      </c>
      <c r="C3" s="71" t="s">
        <v>26</v>
      </c>
      <c r="D3" s="71" t="s">
        <v>27</v>
      </c>
      <c r="E3" s="71" t="s">
        <v>28</v>
      </c>
      <c r="F3" s="71" t="s">
        <v>12</v>
      </c>
      <c r="G3" s="71" t="s">
        <v>29</v>
      </c>
      <c r="H3" s="71" t="s">
        <v>30</v>
      </c>
      <c r="I3" s="71" t="s">
        <v>31</v>
      </c>
      <c r="J3" s="1"/>
      <c r="K3" s="1"/>
      <c r="L3" s="1"/>
    </row>
    <row r="4" spans="1:12" x14ac:dyDescent="0.35">
      <c r="A4" s="44" t="s">
        <v>75</v>
      </c>
      <c r="B4" s="10">
        <v>1</v>
      </c>
      <c r="C4" s="10">
        <v>1</v>
      </c>
      <c r="D4" s="10">
        <f>B4*C4</f>
        <v>1</v>
      </c>
      <c r="E4" s="10">
        <v>1</v>
      </c>
      <c r="F4" s="10">
        <f t="shared" ref="F4" si="0">D4*E4</f>
        <v>1</v>
      </c>
      <c r="G4" s="10">
        <f t="shared" ref="G4" si="1">F4*0.05</f>
        <v>0.05</v>
      </c>
      <c r="H4" s="10">
        <f t="shared" ref="H4" si="2">F4*0.1</f>
        <v>0.1</v>
      </c>
      <c r="I4" s="11">
        <f>F4*$L$6+G4*$L$5+H4*$L$7</f>
        <v>61.133000000000003</v>
      </c>
      <c r="J4" s="1"/>
      <c r="K4" s="84" t="s">
        <v>16</v>
      </c>
      <c r="L4" s="84"/>
    </row>
    <row r="5" spans="1:12" x14ac:dyDescent="0.35">
      <c r="A5" s="29" t="s">
        <v>76</v>
      </c>
      <c r="B5" s="10">
        <v>0.5</v>
      </c>
      <c r="C5" s="10">
        <v>1</v>
      </c>
      <c r="D5" s="10">
        <f t="shared" ref="D5:D6" si="3">B5*C5</f>
        <v>0.5</v>
      </c>
      <c r="E5" s="10">
        <v>1</v>
      </c>
      <c r="F5" s="10">
        <f t="shared" ref="F5:F6" si="4">D5*E5</f>
        <v>0.5</v>
      </c>
      <c r="G5" s="10">
        <f t="shared" ref="G5:G6" si="5">F5*0.05</f>
        <v>2.5000000000000001E-2</v>
      </c>
      <c r="H5" s="10">
        <f t="shared" ref="H5:H6" si="6">F5*0.1</f>
        <v>0.05</v>
      </c>
      <c r="I5" s="11">
        <f>F5*$L$6+G5*$L$5+H5*$L$7</f>
        <v>30.566500000000001</v>
      </c>
      <c r="J5" s="1"/>
      <c r="K5" s="14" t="s">
        <v>18</v>
      </c>
      <c r="L5" s="27">
        <v>73.459999999999994</v>
      </c>
    </row>
    <row r="6" spans="1:12" x14ac:dyDescent="0.35">
      <c r="A6" s="29" t="s">
        <v>77</v>
      </c>
      <c r="B6" s="10">
        <v>0.5</v>
      </c>
      <c r="C6" s="10">
        <v>1</v>
      </c>
      <c r="D6" s="10">
        <f t="shared" si="3"/>
        <v>0.5</v>
      </c>
      <c r="E6" s="10">
        <v>3.1</v>
      </c>
      <c r="F6" s="10">
        <f t="shared" si="4"/>
        <v>1.55</v>
      </c>
      <c r="G6" s="10">
        <f t="shared" si="5"/>
        <v>7.7500000000000013E-2</v>
      </c>
      <c r="H6" s="10">
        <f t="shared" si="6"/>
        <v>0.15500000000000003</v>
      </c>
      <c r="I6" s="45">
        <f>F6*$L$6+G6*$L$5+H6*$L$7</f>
        <v>94.756150000000005</v>
      </c>
      <c r="J6" s="1"/>
      <c r="K6" s="14" t="s">
        <v>32</v>
      </c>
      <c r="L6" s="27">
        <v>54.51</v>
      </c>
    </row>
    <row r="7" spans="1:12" ht="15.5" x14ac:dyDescent="0.35">
      <c r="A7" s="80" t="s">
        <v>79</v>
      </c>
      <c r="B7" s="105"/>
      <c r="C7" s="105"/>
      <c r="D7" s="105"/>
      <c r="E7" s="105"/>
      <c r="F7" s="106">
        <f>ROUND(SUM(F4:H6), 0)</f>
        <v>4</v>
      </c>
      <c r="G7" s="106"/>
      <c r="H7" s="106"/>
      <c r="I7" s="81">
        <f>SUM(I4:I6)</f>
        <v>186.45564999999999</v>
      </c>
      <c r="J7" s="1"/>
      <c r="K7" s="14" t="s">
        <v>20</v>
      </c>
      <c r="L7" s="27">
        <v>29.5</v>
      </c>
    </row>
    <row r="8" spans="1:12" ht="9.75" customHeight="1" x14ac:dyDescent="0.35">
      <c r="A8" s="109"/>
      <c r="B8" s="109"/>
      <c r="C8" s="109"/>
      <c r="D8" s="109"/>
      <c r="E8" s="109"/>
      <c r="F8" s="109"/>
      <c r="G8" s="109"/>
      <c r="H8" s="109"/>
      <c r="I8" s="109"/>
      <c r="J8" s="1"/>
      <c r="K8" s="1"/>
      <c r="L8" s="1"/>
    </row>
    <row r="9" spans="1:12" ht="18.75" customHeight="1" x14ac:dyDescent="0.35">
      <c r="A9" s="108" t="s">
        <v>23</v>
      </c>
      <c r="B9" s="108"/>
      <c r="C9" s="108"/>
      <c r="D9" s="108"/>
      <c r="E9" s="108"/>
      <c r="F9" s="108"/>
      <c r="G9" s="108"/>
      <c r="H9" s="108"/>
      <c r="I9" s="108"/>
      <c r="J9" s="1"/>
      <c r="K9" s="1"/>
      <c r="L9" s="1"/>
    </row>
    <row r="10" spans="1:12" ht="32.25" customHeight="1" x14ac:dyDescent="0.35">
      <c r="A10" s="107" t="s">
        <v>78</v>
      </c>
      <c r="B10" s="107"/>
      <c r="C10" s="107"/>
      <c r="D10" s="107"/>
      <c r="E10" s="107"/>
      <c r="F10" s="107"/>
      <c r="G10" s="107"/>
      <c r="H10" s="107"/>
      <c r="I10" s="107"/>
      <c r="J10" s="1"/>
      <c r="K10" s="1"/>
      <c r="L10" s="1"/>
    </row>
    <row r="11" spans="1:12" ht="60.75" customHeight="1" x14ac:dyDescent="0.35">
      <c r="A11" s="107" t="s">
        <v>91</v>
      </c>
      <c r="B11" s="107"/>
      <c r="C11" s="107"/>
      <c r="D11" s="107"/>
      <c r="E11" s="107"/>
      <c r="F11" s="107"/>
      <c r="G11" s="107"/>
      <c r="H11" s="107"/>
      <c r="I11" s="107"/>
      <c r="J11" s="1"/>
      <c r="K11" s="1"/>
      <c r="L11" s="1"/>
    </row>
    <row r="12" spans="1:12" ht="18" customHeight="1" x14ac:dyDescent="0.35">
      <c r="A12" s="104" t="s">
        <v>80</v>
      </c>
      <c r="B12" s="102"/>
      <c r="C12" s="102"/>
      <c r="D12" s="102"/>
      <c r="E12" s="102"/>
      <c r="F12" s="102"/>
      <c r="G12" s="102"/>
      <c r="H12" s="102"/>
      <c r="I12" s="102"/>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78"/>
      <c r="C16" s="78"/>
      <c r="D16" s="1"/>
      <c r="E16" s="1"/>
      <c r="F16" s="1"/>
      <c r="G16" s="1"/>
      <c r="H16" s="1"/>
      <c r="I16" s="1"/>
      <c r="J16" s="1"/>
      <c r="K16" s="1"/>
      <c r="L16" s="1"/>
    </row>
    <row r="17" spans="1:12" x14ac:dyDescent="0.35">
      <c r="A17" s="1"/>
      <c r="B17" s="78"/>
      <c r="C17" s="78"/>
      <c r="D17" s="1"/>
      <c r="E17" s="1"/>
      <c r="F17" s="1"/>
      <c r="G17" s="1"/>
      <c r="H17" s="1"/>
      <c r="I17" s="1"/>
      <c r="J17" s="1"/>
      <c r="K17" s="1"/>
      <c r="L17" s="1"/>
    </row>
    <row r="18" spans="1:12" x14ac:dyDescent="0.35">
      <c r="A18" s="1"/>
      <c r="B18" s="78"/>
      <c r="C18" s="78"/>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sheetData>
  <mergeCells count="8">
    <mergeCell ref="K4:L4"/>
    <mergeCell ref="A12:I12"/>
    <mergeCell ref="B7:E7"/>
    <mergeCell ref="F7:H7"/>
    <mergeCell ref="A10:I10"/>
    <mergeCell ref="A11:I11"/>
    <mergeCell ref="A9:I9"/>
    <mergeCell ref="A8:I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G2"/>
  <sheetViews>
    <sheetView zoomScale="90" zoomScaleNormal="90" workbookViewId="0">
      <selection activeCell="F6" sqref="F6"/>
    </sheetView>
  </sheetViews>
  <sheetFormatPr defaultColWidth="22" defaultRowHeight="13" x14ac:dyDescent="0.3"/>
  <cols>
    <col min="1" max="1" width="22" style="18"/>
    <col min="2" max="2" width="17.54296875" style="18" customWidth="1"/>
    <col min="3" max="3" width="17.26953125" style="18" customWidth="1"/>
    <col min="4" max="4" width="22" style="18"/>
    <col min="5" max="5" width="19.81640625" style="18" customWidth="1"/>
    <col min="6" max="7" width="16.81640625" style="18" customWidth="1"/>
    <col min="8" max="8" width="6" style="18" customWidth="1"/>
    <col min="9" max="16384" width="22" style="18"/>
  </cols>
  <sheetData>
    <row r="1" spans="1:7" ht="15.5" x14ac:dyDescent="0.35">
      <c r="A1" s="82" t="s">
        <v>81</v>
      </c>
      <c r="B1" s="6"/>
      <c r="C1" s="6"/>
    </row>
    <row r="2" spans="1:7" x14ac:dyDescent="0.3">
      <c r="A2" s="42"/>
      <c r="B2" s="42"/>
      <c r="C2" s="42"/>
      <c r="D2" s="42"/>
      <c r="E2" s="42"/>
      <c r="F2" s="42"/>
      <c r="G2" s="42"/>
    </row>
  </sheetData>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9"/>
  <sheetViews>
    <sheetView topLeftCell="A3" zoomScaleNormal="100" workbookViewId="0">
      <selection activeCell="B12" sqref="B12"/>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5" s="18" customFormat="1" ht="15" x14ac:dyDescent="0.3">
      <c r="A1" s="110" t="s">
        <v>6</v>
      </c>
      <c r="B1" s="110"/>
      <c r="C1" s="110"/>
      <c r="D1" s="110"/>
      <c r="E1" s="110"/>
    </row>
    <row r="2" spans="1:5" s="18" customFormat="1" ht="13" x14ac:dyDescent="0.3">
      <c r="A2" s="19" t="s">
        <v>33</v>
      </c>
      <c r="B2" s="19" t="s">
        <v>34</v>
      </c>
      <c r="C2" s="19" t="s">
        <v>35</v>
      </c>
      <c r="D2" s="19" t="s">
        <v>36</v>
      </c>
      <c r="E2" s="19" t="s">
        <v>37</v>
      </c>
    </row>
    <row r="3" spans="1:5" s="18" customFormat="1" ht="104" x14ac:dyDescent="0.3">
      <c r="A3" s="19" t="s">
        <v>38</v>
      </c>
      <c r="B3" s="19" t="s">
        <v>39</v>
      </c>
      <c r="C3" s="19" t="s">
        <v>40</v>
      </c>
      <c r="D3" s="19" t="s">
        <v>41</v>
      </c>
      <c r="E3" s="19" t="s">
        <v>42</v>
      </c>
    </row>
    <row r="4" spans="1:5" s="18" customFormat="1" ht="17.25" customHeight="1" x14ac:dyDescent="0.3">
      <c r="A4" s="29" t="s">
        <v>82</v>
      </c>
      <c r="B4" s="20">
        <v>1</v>
      </c>
      <c r="C4" s="20">
        <v>1</v>
      </c>
      <c r="D4" s="20">
        <v>0</v>
      </c>
      <c r="E4" s="20">
        <f t="shared" ref="E4:E6" si="0">(B4*C4)+D4</f>
        <v>1</v>
      </c>
    </row>
    <row r="5" spans="1:5" s="18" customFormat="1" ht="13" x14ac:dyDescent="0.3">
      <c r="A5" s="29" t="s">
        <v>83</v>
      </c>
      <c r="B5" s="20">
        <v>1</v>
      </c>
      <c r="C5" s="20">
        <v>1</v>
      </c>
      <c r="D5" s="20">
        <v>0</v>
      </c>
      <c r="E5" s="20">
        <f t="shared" si="0"/>
        <v>1</v>
      </c>
    </row>
    <row r="6" spans="1:5" s="18" customFormat="1" ht="13" x14ac:dyDescent="0.3">
      <c r="A6" s="29" t="s">
        <v>84</v>
      </c>
      <c r="B6" s="20">
        <v>3.1</v>
      </c>
      <c r="C6" s="20">
        <f>'Table 1'!C10</f>
        <v>1</v>
      </c>
      <c r="D6" s="20">
        <v>0</v>
      </c>
      <c r="E6" s="20">
        <f t="shared" si="0"/>
        <v>3.1</v>
      </c>
    </row>
    <row r="7" spans="1:5" s="18" customFormat="1" ht="13" x14ac:dyDescent="0.3">
      <c r="A7" s="22"/>
      <c r="B7" s="20"/>
      <c r="C7" s="20"/>
      <c r="D7" s="23" t="s">
        <v>43</v>
      </c>
      <c r="E7" s="65">
        <f>SUM(E4:E6)</f>
        <v>5.0999999999999996</v>
      </c>
    </row>
    <row r="8" spans="1:5" s="18" customFormat="1" ht="9.75" customHeight="1" x14ac:dyDescent="0.3">
      <c r="A8" s="66"/>
      <c r="B8" s="67"/>
      <c r="C8" s="67"/>
      <c r="D8" s="68"/>
      <c r="E8" s="69"/>
    </row>
    <row r="9" spans="1:5" s="18" customFormat="1" ht="28.9" customHeight="1" x14ac:dyDescent="0.3">
      <c r="A9" s="111" t="s">
        <v>85</v>
      </c>
      <c r="B9" s="111"/>
      <c r="C9" s="111"/>
      <c r="D9" s="111"/>
      <c r="E9" s="111"/>
    </row>
  </sheetData>
  <mergeCells count="2">
    <mergeCell ref="A1:E1"/>
    <mergeCell ref="A9:E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topLeftCell="A4" zoomScale="90" zoomScaleNormal="90" workbookViewId="0">
      <selection activeCell="B10" sqref="B10"/>
    </sheetView>
  </sheetViews>
  <sheetFormatPr defaultColWidth="17.7265625" defaultRowHeight="31.9" customHeight="1" x14ac:dyDescent="0.35"/>
  <sheetData>
    <row r="1" spans="1:6" s="18" customFormat="1" ht="31.9" customHeight="1" x14ac:dyDescent="0.3">
      <c r="A1" s="110" t="s">
        <v>2</v>
      </c>
      <c r="B1" s="110"/>
      <c r="C1" s="110"/>
      <c r="D1" s="110"/>
      <c r="E1" s="110"/>
      <c r="F1" s="110"/>
    </row>
    <row r="2" spans="1:6" s="18" customFormat="1" ht="31.9" customHeight="1" x14ac:dyDescent="0.3">
      <c r="A2" s="24"/>
      <c r="B2" s="112" t="s">
        <v>44</v>
      </c>
      <c r="C2" s="112"/>
      <c r="D2" s="24" t="s">
        <v>45</v>
      </c>
      <c r="E2" s="112"/>
      <c r="F2" s="112"/>
    </row>
    <row r="3" spans="1:6" s="18" customFormat="1" ht="31.9" customHeight="1" x14ac:dyDescent="0.3">
      <c r="A3" s="24"/>
      <c r="B3" s="25" t="s">
        <v>33</v>
      </c>
      <c r="C3" s="25" t="s">
        <v>34</v>
      </c>
      <c r="D3" s="25" t="s">
        <v>35</v>
      </c>
      <c r="E3" s="25" t="s">
        <v>36</v>
      </c>
      <c r="F3" s="25" t="s">
        <v>37</v>
      </c>
    </row>
    <row r="4" spans="1:6" s="18" customFormat="1" ht="70.900000000000006" customHeight="1" x14ac:dyDescent="0.3">
      <c r="A4" s="25" t="s">
        <v>46</v>
      </c>
      <c r="B4" s="24" t="s">
        <v>47</v>
      </c>
      <c r="C4" s="24" t="s">
        <v>48</v>
      </c>
      <c r="D4" s="24" t="s">
        <v>49</v>
      </c>
      <c r="E4" s="24" t="s">
        <v>50</v>
      </c>
      <c r="F4" s="24" t="s">
        <v>51</v>
      </c>
    </row>
    <row r="5" spans="1:6" s="18" customFormat="1" ht="31.9" customHeight="1" x14ac:dyDescent="0.3">
      <c r="A5" s="19">
        <v>1</v>
      </c>
      <c r="B5" s="20">
        <v>1</v>
      </c>
      <c r="C5" s="20">
        <v>30</v>
      </c>
      <c r="D5" s="20">
        <v>0</v>
      </c>
      <c r="E5" s="20">
        <v>0</v>
      </c>
      <c r="F5" s="20">
        <f>B5+C5+D5-E5</f>
        <v>31</v>
      </c>
    </row>
    <row r="6" spans="1:6" s="18" customFormat="1" ht="31.9" customHeight="1" x14ac:dyDescent="0.3">
      <c r="A6" s="19">
        <v>2</v>
      </c>
      <c r="B6" s="20">
        <v>1</v>
      </c>
      <c r="C6" s="20">
        <v>31</v>
      </c>
      <c r="D6" s="20">
        <v>0</v>
      </c>
      <c r="E6" s="20">
        <v>0</v>
      </c>
      <c r="F6" s="20">
        <f>B6+C6+D6-E6</f>
        <v>32</v>
      </c>
    </row>
    <row r="7" spans="1:6" s="18" customFormat="1" ht="31.9" customHeight="1" x14ac:dyDescent="0.3">
      <c r="A7" s="19">
        <v>3</v>
      </c>
      <c r="B7" s="20">
        <v>1</v>
      </c>
      <c r="C7" s="20">
        <v>32</v>
      </c>
      <c r="D7" s="20">
        <v>0</v>
      </c>
      <c r="E7" s="20">
        <v>0</v>
      </c>
      <c r="F7" s="20">
        <f>B7+C7+D7-E7</f>
        <v>33</v>
      </c>
    </row>
    <row r="8" spans="1:6" s="18" customFormat="1" ht="31.9" customHeight="1" x14ac:dyDescent="0.3">
      <c r="A8" s="19" t="s">
        <v>52</v>
      </c>
      <c r="B8" s="20">
        <f>AVERAGE(B5:B7)</f>
        <v>1</v>
      </c>
      <c r="C8" s="20">
        <f>AVERAGE(C5:C7)</f>
        <v>31</v>
      </c>
      <c r="D8" s="20">
        <v>0</v>
      </c>
      <c r="E8" s="20">
        <v>0</v>
      </c>
      <c r="F8" s="23">
        <f>AVERAGE(F5:F7)</f>
        <v>32</v>
      </c>
    </row>
    <row r="9" spans="1:6" s="18" customFormat="1" ht="20.5" customHeight="1" x14ac:dyDescent="0.3">
      <c r="A9" s="21" t="s">
        <v>86</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4d6aed1e-57d3-46e3-9aba-f706adbce63b"/>
    <ds:schemaRef ds:uri="1891fcec-84c2-4840-9468-b51a784ab0d1"/>
    <ds:schemaRef ds:uri="http://schemas.microsoft.com/office/2006/metadata/properties"/>
  </ds:schemaRefs>
</ds:datastoreItem>
</file>

<file path=customXml/itemProps3.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2023-08-04T12:27:09Z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