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54" documentId="8_{D87B1703-F796-4066-A974-9357AAD86337}" xr6:coauthVersionLast="47" xr6:coauthVersionMax="47" xr10:uidLastSave="{9065C9E4-A47E-47E3-A16A-CCB2B83F5852}"/>
  <bookViews>
    <workbookView xWindow="-19305" yWindow="-1815" windowWidth="19410" windowHeight="20985" xr2:uid="{44DA6D51-A333-41B9-AA90-0CA0F868A72D}"/>
  </bookViews>
  <sheets>
    <sheet name="Sheet2" sheetId="1" r:id="rId1"/>
  </sheets>
  <externalReferences>
    <externalReference r:id="rId2"/>
  </externalReferences>
  <definedNames>
    <definedName name="FR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0" i="1"/>
  <c r="Q29" i="1"/>
  <c r="Q28" i="1"/>
  <c r="P28" i="1"/>
  <c r="N28" i="1"/>
  <c r="N29" i="1"/>
  <c r="P29" i="1"/>
  <c r="N30" i="1"/>
  <c r="P30" i="1"/>
  <c r="N31" i="1"/>
  <c r="P31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M24" i="1"/>
  <c r="M25" i="1"/>
  <c r="M26" i="1"/>
  <c r="M23" i="1"/>
  <c r="O21" i="1"/>
  <c r="R21" i="1" s="1"/>
  <c r="N19" i="1"/>
  <c r="Q19" i="1" s="1"/>
  <c r="Q18" i="1"/>
  <c r="O18" i="1"/>
  <c r="R18" i="1" s="1"/>
  <c r="H17" i="1"/>
  <c r="N20" i="1" s="1"/>
  <c r="Q16" i="1"/>
  <c r="O16" i="1"/>
  <c r="R16" i="1" s="1"/>
  <c r="I16" i="1"/>
  <c r="H16" i="1"/>
  <c r="N15" i="1"/>
  <c r="Q15" i="1" s="1"/>
  <c r="H14" i="1"/>
  <c r="M13" i="1"/>
  <c r="N13" i="1" s="1"/>
  <c r="I13" i="1"/>
  <c r="H13" i="1"/>
  <c r="N14" i="1" s="1"/>
  <c r="O14" i="1" l="1"/>
  <c r="Q14" i="1"/>
  <c r="Q20" i="1"/>
  <c r="O20" i="1"/>
  <c r="R20" i="1" s="1"/>
  <c r="O13" i="1"/>
  <c r="Q13" i="1"/>
  <c r="O15" i="1"/>
  <c r="R15" i="1" s="1"/>
  <c r="O19" i="1"/>
  <c r="R19" i="1" s="1"/>
  <c r="R13" i="1" l="1"/>
  <c r="R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Schultz, Eric</author>
  </authors>
  <commentList>
    <comment ref="M14" authorId="0" shapeId="0" xr:uid="{8BBFF517-5D43-4B23-8B9E-F046EF79BD21}">
      <text>
        <r>
          <rPr>
            <b/>
            <sz val="9"/>
            <color indexed="81"/>
            <rFont val="Tahoma"/>
            <family val="2"/>
          </rPr>
          <t>Schultz, Eric:</t>
        </r>
        <r>
          <rPr>
            <sz val="9"/>
            <color indexed="81"/>
            <rFont val="Tahoma"/>
            <family val="2"/>
          </rPr>
          <t xml:space="preserve">
3 year for full ICR entered in place of one year count for the PWSs
</t>
        </r>
      </text>
    </comment>
    <comment ref="M15" authorId="0" shapeId="0" xr:uid="{48F3CB32-90AF-4217-A43F-EBD4029A1CC7}">
      <text>
        <r>
          <rPr>
            <b/>
            <sz val="9"/>
            <color indexed="81"/>
            <rFont val="Tahoma"/>
            <family val="2"/>
          </rPr>
          <t>Schultz, Eric:</t>
        </r>
        <r>
          <rPr>
            <sz val="9"/>
            <color indexed="81"/>
            <rFont val="Tahoma"/>
            <family val="2"/>
          </rPr>
          <t xml:space="preserve">
1 year burden for PWSs and Primacy Agencies entered in place of 1 year burden for PWSs</t>
        </r>
      </text>
    </comment>
    <comment ref="L17" authorId="0" shapeId="0" xr:uid="{1F2EFF2D-F9B0-4F16-A30A-E2EE4A25DC31}">
      <text>
        <r>
          <rPr>
            <b/>
            <sz val="9"/>
            <color indexed="81"/>
            <rFont val="Tahoma"/>
            <family val="2"/>
          </rPr>
          <t>Schultz, Eric:</t>
        </r>
        <r>
          <rPr>
            <sz val="9"/>
            <color indexed="81"/>
            <rFont val="Tahoma"/>
            <family val="2"/>
          </rPr>
          <t xml:space="preserve">
Separate IC for Primacy Agencies was not created in the .02 ICR
</t>
        </r>
      </text>
    </comment>
  </commentList>
</comments>
</file>

<file path=xl/sharedStrings.xml><?xml version="1.0" encoding="utf-8"?>
<sst xmlns="http://schemas.openxmlformats.org/spreadsheetml/2006/main" count="80" uniqueCount="60">
  <si>
    <t>Exhibit 12 from 2606.02 Supporting Statement</t>
  </si>
  <si>
    <t>Adjustments Between 2606.02 and 2606.03</t>
  </si>
  <si>
    <t>Low Cost Scenario</t>
  </si>
  <si>
    <t>High Cost Scenario</t>
  </si>
  <si>
    <t>High Cost - Ave. Annual</t>
  </si>
  <si>
    <t>Total PWS &amp; Primacy Agencies High-Cost Ave. Annual</t>
  </si>
  <si>
    <t>Number of Respondents</t>
  </si>
  <si>
    <r>
      <t xml:space="preserve">67,712 </t>
    </r>
    <r>
      <rPr>
        <sz val="9"/>
        <color theme="1"/>
        <rFont val="Arial"/>
        <family val="2"/>
      </rPr>
      <t xml:space="preserve">= </t>
    </r>
  </si>
  <si>
    <t>Public water systems</t>
  </si>
  <si>
    <t xml:space="preserve">Primacy agencies </t>
  </si>
  <si>
    <t>What was entered in ICRAS/ROCIS for 2606.02</t>
  </si>
  <si>
    <t>What should have been entered in ICRAS/ROCIS for 2606.02</t>
  </si>
  <si>
    <t>Correct Burden for .03</t>
  </si>
  <si>
    <t>Number of Responses</t>
  </si>
  <si>
    <r>
      <t xml:space="preserve">346,164 </t>
    </r>
    <r>
      <rPr>
        <sz val="9"/>
        <color theme="1"/>
        <rFont val="Arial"/>
        <family val="2"/>
      </rPr>
      <t xml:space="preserve">= </t>
    </r>
  </si>
  <si>
    <r>
      <t xml:space="preserve">351,796 </t>
    </r>
    <r>
      <rPr>
        <sz val="9"/>
        <color theme="1"/>
        <rFont val="Arial"/>
        <family val="2"/>
      </rPr>
      <t xml:space="preserve">= </t>
    </r>
  </si>
  <si>
    <t>IC PWSs</t>
  </si>
  <si>
    <t>respondents</t>
  </si>
  <si>
    <t>annual responses</t>
  </si>
  <si>
    <t>Total Respondent Burden Hours</t>
  </si>
  <si>
    <r>
      <t xml:space="preserve">3,171,076 </t>
    </r>
    <r>
      <rPr>
        <sz val="9"/>
        <color theme="1"/>
        <rFont val="Arial"/>
        <family val="2"/>
      </rPr>
      <t xml:space="preserve">= </t>
    </r>
  </si>
  <si>
    <r>
      <t xml:space="preserve">3,388,020 </t>
    </r>
    <r>
      <rPr>
        <sz val="9"/>
        <color theme="1"/>
        <rFont val="Times New Roman"/>
        <family val="1"/>
      </rPr>
      <t xml:space="preserve">= </t>
    </r>
  </si>
  <si>
    <t>annual burden</t>
  </si>
  <si>
    <t>Public water system hours</t>
  </si>
  <si>
    <t>annual non-labor costs</t>
  </si>
  <si>
    <t>Primacy agency hours</t>
  </si>
  <si>
    <t>IC Primacy Agencies</t>
  </si>
  <si>
    <t>Hours per System for Public Water Systems</t>
  </si>
  <si>
    <r>
      <t xml:space="preserve">37.16 </t>
    </r>
    <r>
      <rPr>
        <sz val="9"/>
        <color theme="1"/>
        <rFont val="Arial"/>
        <family val="2"/>
      </rPr>
      <t xml:space="preserve">= </t>
    </r>
  </si>
  <si>
    <r>
      <t xml:space="preserve">39.76 </t>
    </r>
    <r>
      <rPr>
        <sz val="9"/>
        <color theme="1"/>
        <rFont val="Arial"/>
        <family val="2"/>
      </rPr>
      <t xml:space="preserve">= </t>
    </r>
  </si>
  <si>
    <t>Total PWS hours from above</t>
  </si>
  <si>
    <t>/67,656</t>
  </si>
  <si>
    <t>Total PWS from above</t>
  </si>
  <si>
    <t>Hours per Primacy Agency for Primacy Agencies</t>
  </si>
  <si>
    <r>
      <t xml:space="preserve">11,733 </t>
    </r>
    <r>
      <rPr>
        <sz val="9"/>
        <color theme="1"/>
        <rFont val="Arial"/>
        <family val="2"/>
      </rPr>
      <t xml:space="preserve">= </t>
    </r>
  </si>
  <si>
    <r>
      <t xml:space="preserve">12,466 </t>
    </r>
    <r>
      <rPr>
        <sz val="9"/>
        <color theme="1"/>
        <rFont val="Arial"/>
        <family val="2"/>
      </rPr>
      <t xml:space="preserve">= </t>
    </r>
  </si>
  <si>
    <t>Total primacy agency hours from above</t>
  </si>
  <si>
    <t>/56</t>
  </si>
  <si>
    <t>Total primacy agencies from above</t>
  </si>
  <si>
    <t>Total Respondent Cost</t>
  </si>
  <si>
    <r>
      <t xml:space="preserve">$115,155,221 </t>
    </r>
    <r>
      <rPr>
        <sz val="9"/>
        <color theme="1"/>
        <rFont val="Arial"/>
        <family val="2"/>
      </rPr>
      <t xml:space="preserve">=   </t>
    </r>
  </si>
  <si>
    <r>
      <t xml:space="preserve">$123,344,785 </t>
    </r>
    <r>
      <rPr>
        <sz val="9"/>
        <color theme="1"/>
        <rFont val="Arial"/>
        <family val="2"/>
      </rPr>
      <t xml:space="preserve">=   </t>
    </r>
  </si>
  <si>
    <t>Public water system costs</t>
  </si>
  <si>
    <t>Primacy agency costs</t>
  </si>
  <si>
    <t>Average Cost per System for Public Water Systems</t>
  </si>
  <si>
    <r>
      <t xml:space="preserve">$1,146.19 </t>
    </r>
    <r>
      <rPr>
        <sz val="9"/>
        <color theme="1"/>
        <rFont val="Arial"/>
        <family val="2"/>
      </rPr>
      <t xml:space="preserve">= </t>
    </r>
  </si>
  <si>
    <r>
      <t xml:space="preserve">$1,232.50 </t>
    </r>
    <r>
      <rPr>
        <sz val="9"/>
        <color theme="1"/>
        <rFont val="Arial"/>
        <family val="2"/>
      </rPr>
      <t xml:space="preserve">= </t>
    </r>
  </si>
  <si>
    <t>Total PWS costs from above</t>
  </si>
  <si>
    <t>Average Cost per Primacy Agency for Primacy Agencies</t>
  </si>
  <si>
    <r>
      <t xml:space="preserve">$671,583 </t>
    </r>
    <r>
      <rPr>
        <sz val="9"/>
        <color theme="1"/>
        <rFont val="Arial"/>
        <family val="2"/>
      </rPr>
      <t xml:space="preserve">= </t>
    </r>
  </si>
  <si>
    <r>
      <t xml:space="preserve">$713,554 </t>
    </r>
    <r>
      <rPr>
        <sz val="9"/>
        <color theme="1"/>
        <rFont val="Arial"/>
        <family val="2"/>
      </rPr>
      <t xml:space="preserve">= </t>
    </r>
  </si>
  <si>
    <t>Total primacy agency costs from above</t>
  </si>
  <si>
    <t>TOTAL:</t>
  </si>
  <si>
    <t>3-Year TOTAL:</t>
  </si>
  <si>
    <t>responses</t>
  </si>
  <si>
    <t>burden</t>
  </si>
  <si>
    <t>non-labor costs</t>
  </si>
  <si>
    <t>Net Adjustments recorded in ICRAS/ROCIS for .03</t>
  </si>
  <si>
    <t>Adjustment to correct error in .02</t>
  </si>
  <si>
    <t>Actual Adjustments in Collection Between Correct .02 and 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</si>
</sst>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7" tint="-0.499984740745262"/>
      <name val="Arial"/>
      <family val="2"/>
    </font>
    <font>
      <sz val="11"/>
      <color theme="7" tint="-0.499984740745262"/>
      <name val="Calibri"/>
      <family val="2"/>
      <scheme val="minor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4" borderId="4" xfId="0" applyFont="1" applyFill="1" applyBorder="1" applyAlignment="1">
      <alignment horizontal="right" vertical="center" wrapText="1" indent="1"/>
    </xf>
    <xf numFmtId="0" fontId="3" fillId="4" borderId="3" xfId="0" applyFont="1" applyFill="1" applyBorder="1" applyAlignment="1">
      <alignment horizontal="right" vertical="center" wrapText="1" indent="1"/>
    </xf>
    <xf numFmtId="0" fontId="4" fillId="4" borderId="3" xfId="0" applyFont="1" applyFill="1" applyBorder="1" applyAlignment="1">
      <alignment horizontal="right" vertical="center" wrapText="1" indent="1"/>
    </xf>
    <xf numFmtId="0" fontId="5" fillId="4" borderId="2" xfId="0" applyFont="1" applyFill="1" applyBorder="1" applyAlignment="1">
      <alignment horizontal="left" vertical="center" wrapText="1" indent="1"/>
    </xf>
    <xf numFmtId="43" fontId="2" fillId="4" borderId="4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right" vertical="center" wrapText="1" indent="1"/>
    </xf>
    <xf numFmtId="0" fontId="5" fillId="4" borderId="9" xfId="0" applyFont="1" applyFill="1" applyBorder="1" applyAlignment="1">
      <alignment horizontal="left" vertical="center" wrapText="1" indent="1"/>
    </xf>
    <xf numFmtId="43" fontId="0" fillId="4" borderId="6" xfId="1" applyFont="1" applyFill="1" applyBorder="1"/>
    <xf numFmtId="43" fontId="0" fillId="4" borderId="7" xfId="1" applyFont="1" applyFill="1" applyBorder="1"/>
    <xf numFmtId="0" fontId="0" fillId="0" borderId="10" xfId="0" applyBorder="1"/>
    <xf numFmtId="0" fontId="0" fillId="0" borderId="11" xfId="0" applyBorder="1"/>
    <xf numFmtId="0" fontId="4" fillId="4" borderId="12" xfId="0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right" vertical="center" wrapText="1" indent="1"/>
    </xf>
    <xf numFmtId="0" fontId="5" fillId="4" borderId="13" xfId="0" applyFont="1" applyFill="1" applyBorder="1" applyAlignment="1">
      <alignment horizontal="left" vertical="center" wrapText="1" indent="1"/>
    </xf>
    <xf numFmtId="43" fontId="0" fillId="4" borderId="0" xfId="1" applyFont="1" applyFill="1" applyBorder="1"/>
    <xf numFmtId="43" fontId="0" fillId="4" borderId="11" xfId="1" applyFont="1" applyFill="1" applyBorder="1"/>
    <xf numFmtId="0" fontId="4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right" vertical="center" wrapText="1" indent="1"/>
    </xf>
    <xf numFmtId="0" fontId="5" fillId="4" borderId="15" xfId="0" applyFont="1" applyFill="1" applyBorder="1" applyAlignment="1">
      <alignment horizontal="left" vertical="center" wrapText="1" indent="1"/>
    </xf>
    <xf numFmtId="43" fontId="0" fillId="4" borderId="16" xfId="1" applyFont="1" applyFill="1" applyBorder="1"/>
    <xf numFmtId="43" fontId="0" fillId="4" borderId="17" xfId="1" applyFont="1" applyFill="1" applyBorder="1"/>
    <xf numFmtId="0" fontId="0" fillId="0" borderId="4" xfId="0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1"/>
    </xf>
    <xf numFmtId="0" fontId="2" fillId="5" borderId="1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 vertical="center" wrapText="1" indent="1"/>
    </xf>
    <xf numFmtId="3" fontId="6" fillId="4" borderId="13" xfId="0" applyNumberFormat="1" applyFont="1" applyFill="1" applyBorder="1" applyAlignment="1">
      <alignment horizontal="right" vertical="center" wrapText="1" indent="1"/>
    </xf>
    <xf numFmtId="43" fontId="0" fillId="4" borderId="22" xfId="1" applyFont="1" applyFill="1" applyBorder="1" applyAlignment="1">
      <alignment horizontal="center" vertical="center"/>
    </xf>
    <xf numFmtId="0" fontId="0" fillId="6" borderId="18" xfId="0" applyFill="1" applyBorder="1" applyAlignment="1">
      <alignment horizontal="left" wrapText="1"/>
    </xf>
    <xf numFmtId="3" fontId="0" fillId="6" borderId="13" xfId="0" applyNumberFormat="1" applyFill="1" applyBorder="1"/>
    <xf numFmtId="164" fontId="0" fillId="6" borderId="13" xfId="0" applyNumberFormat="1" applyFill="1" applyBorder="1" applyAlignment="1">
      <alignment wrapText="1"/>
    </xf>
    <xf numFmtId="164" fontId="0" fillId="6" borderId="13" xfId="1" applyNumberFormat="1" applyFont="1" applyFill="1" applyBorder="1" applyAlignment="1">
      <alignment wrapText="1"/>
    </xf>
    <xf numFmtId="164" fontId="0" fillId="6" borderId="13" xfId="0" applyNumberFormat="1" applyFill="1" applyBorder="1"/>
    <xf numFmtId="164" fontId="0" fillId="6" borderId="22" xfId="0" applyNumberFormat="1" applyFill="1" applyBorder="1"/>
    <xf numFmtId="0" fontId="4" fillId="4" borderId="23" xfId="0" applyFont="1" applyFill="1" applyBorder="1" applyAlignment="1">
      <alignment horizontal="left" vertical="center" wrapText="1" indent="1"/>
    </xf>
    <xf numFmtId="3" fontId="5" fillId="4" borderId="15" xfId="0" applyNumberFormat="1" applyFont="1" applyFill="1" applyBorder="1" applyAlignment="1">
      <alignment horizontal="right" vertical="center" wrapText="1" indent="1"/>
    </xf>
    <xf numFmtId="43" fontId="0" fillId="4" borderId="25" xfId="1" applyFont="1" applyFill="1" applyBorder="1" applyAlignment="1">
      <alignment horizontal="center" vertical="center"/>
    </xf>
    <xf numFmtId="164" fontId="0" fillId="6" borderId="13" xfId="1" applyNumberFormat="1" applyFont="1" applyFill="1" applyBorder="1"/>
    <xf numFmtId="0" fontId="3" fillId="4" borderId="9" xfId="0" applyFont="1" applyFill="1" applyBorder="1" applyAlignment="1">
      <alignment horizontal="right" vertical="center" wrapText="1" indent="1"/>
    </xf>
    <xf numFmtId="165" fontId="0" fillId="6" borderId="13" xfId="2" applyNumberFormat="1" applyFont="1" applyFill="1" applyBorder="1"/>
    <xf numFmtId="165" fontId="0" fillId="6" borderId="13" xfId="2" applyNumberFormat="1" applyFont="1" applyFill="1" applyBorder="1" applyAlignment="1">
      <alignment wrapText="1"/>
    </xf>
    <xf numFmtId="165" fontId="0" fillId="6" borderId="22" xfId="2" applyNumberFormat="1" applyFont="1" applyFill="1" applyBorder="1"/>
    <xf numFmtId="0" fontId="2" fillId="7" borderId="18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left"/>
    </xf>
    <xf numFmtId="0" fontId="0" fillId="8" borderId="18" xfId="0" applyFill="1" applyBorder="1" applyAlignment="1">
      <alignment horizontal="left" wrapText="1"/>
    </xf>
    <xf numFmtId="0" fontId="0" fillId="8" borderId="13" xfId="0" applyFill="1" applyBorder="1"/>
    <xf numFmtId="164" fontId="0" fillId="8" borderId="13" xfId="0" applyNumberFormat="1" applyFill="1" applyBorder="1" applyAlignment="1">
      <alignment wrapText="1"/>
    </xf>
    <xf numFmtId="0" fontId="0" fillId="8" borderId="13" xfId="0" applyFill="1" applyBorder="1" applyAlignment="1">
      <alignment wrapText="1"/>
    </xf>
    <xf numFmtId="164" fontId="0" fillId="8" borderId="13" xfId="0" applyNumberFormat="1" applyFill="1" applyBorder="1"/>
    <xf numFmtId="164" fontId="0" fillId="8" borderId="22" xfId="0" applyNumberFormat="1" applyFill="1" applyBorder="1"/>
    <xf numFmtId="164" fontId="0" fillId="8" borderId="13" xfId="1" applyNumberFormat="1" applyFont="1" applyFill="1" applyBorder="1"/>
    <xf numFmtId="0" fontId="0" fillId="8" borderId="26" xfId="0" applyFill="1" applyBorder="1" applyAlignment="1">
      <alignment horizontal="left" wrapText="1"/>
    </xf>
    <xf numFmtId="165" fontId="0" fillId="8" borderId="15" xfId="2" applyNumberFormat="1" applyFont="1" applyFill="1" applyBorder="1"/>
    <xf numFmtId="165" fontId="0" fillId="8" borderId="15" xfId="2" applyNumberFormat="1" applyFont="1" applyFill="1" applyBorder="1" applyAlignment="1">
      <alignment wrapText="1"/>
    </xf>
    <xf numFmtId="165" fontId="0" fillId="8" borderId="25" xfId="2" applyNumberFormat="1" applyFont="1" applyFill="1" applyBorder="1"/>
    <xf numFmtId="6" fontId="5" fillId="4" borderId="13" xfId="0" applyNumberFormat="1" applyFont="1" applyFill="1" applyBorder="1" applyAlignment="1">
      <alignment horizontal="right" vertical="center" wrapText="1" indent="1"/>
    </xf>
    <xf numFmtId="6" fontId="5" fillId="4" borderId="15" xfId="0" applyNumberFormat="1" applyFont="1" applyFill="1" applyBorder="1" applyAlignment="1">
      <alignment horizontal="right" vertical="center" wrapText="1" indent="1"/>
    </xf>
    <xf numFmtId="0" fontId="0" fillId="9" borderId="18" xfId="0" applyFill="1" applyBorder="1" applyAlignment="1">
      <alignment horizontal="left" wrapText="1"/>
    </xf>
    <xf numFmtId="0" fontId="0" fillId="9" borderId="26" xfId="0" applyFill="1" applyBorder="1" applyAlignment="1">
      <alignment horizontal="left" wrapText="1"/>
    </xf>
    <xf numFmtId="165" fontId="0" fillId="9" borderId="15" xfId="2" applyNumberFormat="1" applyFont="1" applyFill="1" applyBorder="1"/>
    <xf numFmtId="165" fontId="0" fillId="9" borderId="25" xfId="2" applyNumberFormat="1" applyFont="1" applyFill="1" applyBorder="1"/>
    <xf numFmtId="3" fontId="0" fillId="9" borderId="13" xfId="0" applyNumberFormat="1" applyFill="1" applyBorder="1"/>
    <xf numFmtId="3" fontId="0" fillId="9" borderId="22" xfId="0" applyNumberFormat="1" applyFill="1" applyBorder="1"/>
    <xf numFmtId="0" fontId="0" fillId="10" borderId="18" xfId="0" applyFill="1" applyBorder="1" applyAlignment="1">
      <alignment horizontal="left" wrapText="1"/>
    </xf>
    <xf numFmtId="3" fontId="0" fillId="10" borderId="13" xfId="0" applyNumberFormat="1" applyFill="1" applyBorder="1"/>
    <xf numFmtId="0" fontId="0" fillId="10" borderId="26" xfId="0" applyFill="1" applyBorder="1" applyAlignment="1">
      <alignment horizontal="left" wrapText="1"/>
    </xf>
    <xf numFmtId="165" fontId="0" fillId="10" borderId="15" xfId="2" applyNumberFormat="1" applyFont="1" applyFill="1" applyBorder="1"/>
    <xf numFmtId="3" fontId="0" fillId="10" borderId="22" xfId="0" applyNumberFormat="1" applyFill="1" applyBorder="1"/>
    <xf numFmtId="165" fontId="0" fillId="10" borderId="25" xfId="2" applyNumberFormat="1" applyFont="1" applyFill="1" applyBorder="1"/>
    <xf numFmtId="0" fontId="2" fillId="9" borderId="27" xfId="0" applyFont="1" applyFill="1" applyBorder="1" applyAlignment="1">
      <alignment horizontal="left" wrapText="1"/>
    </xf>
    <xf numFmtId="0" fontId="2" fillId="9" borderId="28" xfId="0" applyFont="1" applyFill="1" applyBorder="1" applyAlignment="1">
      <alignment horizontal="left" wrapText="1"/>
    </xf>
    <xf numFmtId="0" fontId="2" fillId="9" borderId="29" xfId="0" applyFont="1" applyFill="1" applyBorder="1" applyAlignment="1">
      <alignment horizontal="left" wrapText="1"/>
    </xf>
    <xf numFmtId="0" fontId="2" fillId="10" borderId="27" xfId="0" applyFont="1" applyFill="1" applyBorder="1" applyAlignment="1">
      <alignment horizontal="left" wrapText="1"/>
    </xf>
    <xf numFmtId="0" fontId="2" fillId="10" borderId="28" xfId="0" applyFont="1" applyFill="1" applyBorder="1" applyAlignment="1">
      <alignment horizontal="left" wrapText="1"/>
    </xf>
    <xf numFmtId="0" fontId="2" fillId="10" borderId="29" xfId="0" applyFont="1" applyFill="1" applyBorder="1" applyAlignment="1">
      <alignment horizontal="left" wrapText="1"/>
    </xf>
    <xf numFmtId="164" fontId="10" fillId="6" borderId="13" xfId="0" applyNumberFormat="1" applyFont="1" applyFill="1" applyBorder="1"/>
    <xf numFmtId="43" fontId="10" fillId="4" borderId="21" xfId="1" applyFont="1" applyFill="1" applyBorder="1"/>
    <xf numFmtId="164" fontId="11" fillId="6" borderId="13" xfId="0" applyNumberFormat="1" applyFont="1" applyFill="1" applyBorder="1"/>
    <xf numFmtId="43" fontId="11" fillId="4" borderId="21" xfId="1" applyFont="1" applyFill="1" applyBorder="1"/>
    <xf numFmtId="164" fontId="12" fillId="8" borderId="13" xfId="0" applyNumberFormat="1" applyFont="1" applyFill="1" applyBorder="1"/>
    <xf numFmtId="43" fontId="12" fillId="4" borderId="24" xfId="1" applyFont="1" applyFill="1" applyBorder="1"/>
    <xf numFmtId="43" fontId="13" fillId="4" borderId="24" xfId="1" applyFont="1" applyFill="1" applyBorder="1"/>
    <xf numFmtId="164" fontId="13" fillId="8" borderId="13" xfId="0" applyNumberFormat="1" applyFont="1" applyFill="1" applyBorder="1"/>
    <xf numFmtId="3" fontId="14" fillId="4" borderId="13" xfId="0" applyNumberFormat="1" applyFont="1" applyFill="1" applyBorder="1" applyAlignment="1">
      <alignment horizontal="right" vertical="center" wrapText="1" indent="1"/>
    </xf>
    <xf numFmtId="3" fontId="15" fillId="6" borderId="13" xfId="0" applyNumberFormat="1" applyFont="1" applyFill="1" applyBorder="1"/>
    <xf numFmtId="0" fontId="16" fillId="4" borderId="15" xfId="0" applyFont="1" applyFill="1" applyBorder="1" applyAlignment="1">
      <alignment horizontal="right" vertical="center" wrapText="1" indent="1"/>
    </xf>
    <xf numFmtId="0" fontId="17" fillId="8" borderId="13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06ws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 1"/>
      <sheetName val="Part 2"/>
      <sheetName val="Sheet1"/>
      <sheetName val="Sheet2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2D2D-076F-478C-8DE7-E6E464465A95}">
  <dimension ref="D6:R32"/>
  <sheetViews>
    <sheetView tabSelected="1" topLeftCell="H9" workbookViewId="0">
      <selection activeCell="R16" sqref="R16"/>
    </sheetView>
  </sheetViews>
  <sheetFormatPr defaultRowHeight="15" x14ac:dyDescent="0.25"/>
  <cols>
    <col min="4" max="4" width="16.28515625" customWidth="1"/>
    <col min="5" max="6" width="12.5703125" bestFit="1" customWidth="1"/>
    <col min="7" max="7" width="15.140625" customWidth="1"/>
    <col min="8" max="8" width="11.5703125" style="1" bestFit="1" customWidth="1"/>
    <col min="9" max="9" width="17.5703125" style="1" customWidth="1"/>
    <col min="12" max="12" width="18.85546875" bestFit="1" customWidth="1"/>
    <col min="13" max="13" width="21" customWidth="1"/>
    <col min="14" max="14" width="18.42578125" customWidth="1"/>
    <col min="15" max="15" width="18.7109375" style="2" customWidth="1"/>
    <col min="16" max="16" width="16.7109375" style="2" customWidth="1"/>
    <col min="17" max="18" width="17.42578125" bestFit="1" customWidth="1"/>
  </cols>
  <sheetData>
    <row r="6" spans="4:18" ht="15.75" thickBot="1" x14ac:dyDescent="0.3"/>
    <row r="7" spans="4:18" ht="15.75" thickBot="1" x14ac:dyDescent="0.3">
      <c r="D7" s="3" t="s">
        <v>0</v>
      </c>
      <c r="E7" s="4"/>
      <c r="F7" s="4"/>
      <c r="G7" s="4"/>
      <c r="H7" s="4"/>
      <c r="I7" s="5"/>
      <c r="L7" s="6" t="s">
        <v>1</v>
      </c>
      <c r="M7" s="7"/>
      <c r="N7" s="7"/>
      <c r="O7" s="7"/>
      <c r="P7" s="7"/>
      <c r="Q7" s="7"/>
      <c r="R7" s="8"/>
    </row>
    <row r="8" spans="4:18" ht="60.75" thickBot="1" x14ac:dyDescent="0.3">
      <c r="D8" s="9"/>
      <c r="E8" s="10" t="s">
        <v>2</v>
      </c>
      <c r="F8" s="11" t="s">
        <v>3</v>
      </c>
      <c r="G8" s="12"/>
      <c r="H8" s="13" t="s">
        <v>4</v>
      </c>
      <c r="I8" s="13" t="s">
        <v>5</v>
      </c>
      <c r="L8" s="14"/>
      <c r="M8" s="15"/>
      <c r="N8" s="15"/>
      <c r="O8" s="16"/>
      <c r="P8" s="16"/>
      <c r="Q8" s="15"/>
      <c r="R8" s="17"/>
    </row>
    <row r="9" spans="4:18" ht="15" customHeight="1" x14ac:dyDescent="0.25">
      <c r="D9" s="18" t="s">
        <v>6</v>
      </c>
      <c r="E9" s="19" t="s">
        <v>7</v>
      </c>
      <c r="F9" s="19" t="s">
        <v>7</v>
      </c>
      <c r="G9" s="20"/>
      <c r="H9" s="21"/>
      <c r="I9" s="22"/>
      <c r="L9" s="23"/>
      <c r="R9" s="24"/>
    </row>
    <row r="10" spans="4:18" ht="24.75" thickBot="1" x14ac:dyDescent="0.3">
      <c r="D10" s="25"/>
      <c r="E10" s="26">
        <v>67656</v>
      </c>
      <c r="F10" s="99">
        <v>67656</v>
      </c>
      <c r="G10" s="27" t="s">
        <v>8</v>
      </c>
      <c r="H10" s="28"/>
      <c r="I10" s="29"/>
      <c r="L10" s="23"/>
      <c r="R10" s="24"/>
    </row>
    <row r="11" spans="4:18" ht="75.75" thickBot="1" x14ac:dyDescent="0.3">
      <c r="D11" s="30"/>
      <c r="E11" s="31">
        <v>56</v>
      </c>
      <c r="F11" s="101">
        <v>56</v>
      </c>
      <c r="G11" s="32" t="s">
        <v>9</v>
      </c>
      <c r="H11" s="33"/>
      <c r="I11" s="34"/>
      <c r="L11" s="23"/>
      <c r="M11" s="35" t="s">
        <v>10</v>
      </c>
      <c r="N11" s="35" t="s">
        <v>11</v>
      </c>
      <c r="O11" s="35" t="s">
        <v>58</v>
      </c>
      <c r="P11" s="35" t="s">
        <v>12</v>
      </c>
      <c r="Q11" s="35" t="s">
        <v>59</v>
      </c>
      <c r="R11" s="35" t="s">
        <v>57</v>
      </c>
    </row>
    <row r="12" spans="4:18" x14ac:dyDescent="0.25">
      <c r="D12" s="36" t="s">
        <v>13</v>
      </c>
      <c r="E12" s="19" t="s">
        <v>14</v>
      </c>
      <c r="F12" s="19" t="s">
        <v>15</v>
      </c>
      <c r="G12" s="20"/>
      <c r="H12" s="21"/>
      <c r="I12" s="22"/>
      <c r="L12" s="37" t="s">
        <v>16</v>
      </c>
      <c r="M12" s="38"/>
      <c r="N12" s="38"/>
      <c r="O12" s="38"/>
      <c r="P12" s="38"/>
      <c r="Q12" s="38"/>
      <c r="R12" s="39"/>
    </row>
    <row r="13" spans="4:18" ht="24" x14ac:dyDescent="0.25">
      <c r="D13" s="40"/>
      <c r="E13" s="26">
        <v>274454</v>
      </c>
      <c r="F13" s="41">
        <v>277270</v>
      </c>
      <c r="G13" s="27" t="s">
        <v>8</v>
      </c>
      <c r="H13" s="92">
        <f>F13/3</f>
        <v>92423.333333333328</v>
      </c>
      <c r="I13" s="42">
        <f>H13+H14</f>
        <v>117265.33333333333</v>
      </c>
      <c r="L13" s="43" t="s">
        <v>17</v>
      </c>
      <c r="M13" s="44">
        <f>F10</f>
        <v>67656</v>
      </c>
      <c r="N13" s="100">
        <f>M13</f>
        <v>67656</v>
      </c>
      <c r="O13" s="45">
        <f>N13-M13</f>
        <v>0</v>
      </c>
      <c r="P13" s="46">
        <v>67656</v>
      </c>
      <c r="Q13" s="47">
        <f>P13-N13</f>
        <v>0</v>
      </c>
      <c r="R13" s="48">
        <f>O13+Q13</f>
        <v>0</v>
      </c>
    </row>
    <row r="14" spans="4:18" ht="24.75" thickBot="1" x14ac:dyDescent="0.3">
      <c r="D14" s="49"/>
      <c r="E14" s="50">
        <v>71710</v>
      </c>
      <c r="F14" s="50">
        <v>74526</v>
      </c>
      <c r="G14" s="32" t="s">
        <v>9</v>
      </c>
      <c r="H14" s="96">
        <f>F14/3</f>
        <v>24842</v>
      </c>
      <c r="I14" s="51"/>
      <c r="L14" s="43" t="s">
        <v>18</v>
      </c>
      <c r="M14" s="52">
        <v>351796</v>
      </c>
      <c r="N14" s="91">
        <f>H13</f>
        <v>92423.333333333328</v>
      </c>
      <c r="O14" s="45">
        <f>N14-M14</f>
        <v>-259372.66666666669</v>
      </c>
      <c r="P14" s="47">
        <v>55356286</v>
      </c>
      <c r="Q14" s="47">
        <f>P14-N14</f>
        <v>55263862.666666664</v>
      </c>
      <c r="R14" s="48">
        <f>O14+Q14</f>
        <v>55004490</v>
      </c>
    </row>
    <row r="15" spans="4:18" x14ac:dyDescent="0.25">
      <c r="D15" s="36" t="s">
        <v>19</v>
      </c>
      <c r="E15" s="19" t="s">
        <v>20</v>
      </c>
      <c r="F15" s="53" t="s">
        <v>21</v>
      </c>
      <c r="G15" s="20"/>
      <c r="H15" s="21"/>
      <c r="I15" s="22"/>
      <c r="L15" s="43" t="s">
        <v>22</v>
      </c>
      <c r="M15" s="52">
        <v>1129340</v>
      </c>
      <c r="N15" s="93">
        <f>H16</f>
        <v>896641.33333333337</v>
      </c>
      <c r="O15" s="45">
        <f>N15-M15</f>
        <v>-232698.66666666663</v>
      </c>
      <c r="P15" s="47">
        <v>8399204</v>
      </c>
      <c r="Q15" s="47">
        <f>P15-N15</f>
        <v>7502562.666666667</v>
      </c>
      <c r="R15" s="48">
        <f>O15+Q15</f>
        <v>7269864</v>
      </c>
    </row>
    <row r="16" spans="4:18" ht="30" x14ac:dyDescent="0.25">
      <c r="D16" s="40"/>
      <c r="E16" s="26">
        <v>2514042</v>
      </c>
      <c r="F16" s="26">
        <v>2689924</v>
      </c>
      <c r="G16" s="27" t="s">
        <v>23</v>
      </c>
      <c r="H16" s="94">
        <f>F16/3</f>
        <v>896641.33333333337</v>
      </c>
      <c r="I16" s="42">
        <f>H16+H17</f>
        <v>1129340</v>
      </c>
      <c r="L16" s="43" t="s">
        <v>24</v>
      </c>
      <c r="M16" s="54">
        <v>0</v>
      </c>
      <c r="N16" s="54">
        <v>0</v>
      </c>
      <c r="O16" s="55">
        <f>N16-M16</f>
        <v>0</v>
      </c>
      <c r="P16" s="54">
        <v>225456799</v>
      </c>
      <c r="Q16" s="54">
        <f>P16-N16</f>
        <v>225456799</v>
      </c>
      <c r="R16" s="56">
        <f>O16+Q16</f>
        <v>225456799</v>
      </c>
    </row>
    <row r="17" spans="4:18" ht="24.75" thickBot="1" x14ac:dyDescent="0.3">
      <c r="D17" s="49"/>
      <c r="E17" s="50">
        <v>657034</v>
      </c>
      <c r="F17" s="50">
        <v>698096</v>
      </c>
      <c r="G17" s="32" t="s">
        <v>25</v>
      </c>
      <c r="H17" s="97">
        <f>F17/3</f>
        <v>232698.66666666666</v>
      </c>
      <c r="I17" s="51"/>
      <c r="L17" s="57" t="s">
        <v>26</v>
      </c>
      <c r="M17" s="58"/>
      <c r="N17" s="58"/>
      <c r="O17" s="58"/>
      <c r="P17" s="58"/>
      <c r="Q17" s="58"/>
      <c r="R17" s="59"/>
    </row>
    <row r="18" spans="4:18" x14ac:dyDescent="0.25">
      <c r="D18" s="18" t="s">
        <v>27</v>
      </c>
      <c r="E18" s="19" t="s">
        <v>28</v>
      </c>
      <c r="F18" s="19" t="s">
        <v>29</v>
      </c>
      <c r="G18" s="20"/>
      <c r="H18" s="21"/>
      <c r="I18" s="22"/>
      <c r="L18" s="60" t="s">
        <v>17</v>
      </c>
      <c r="M18" s="61">
        <v>0</v>
      </c>
      <c r="N18" s="102">
        <v>56</v>
      </c>
      <c r="O18" s="62">
        <f>N18-M18</f>
        <v>56</v>
      </c>
      <c r="P18" s="63">
        <v>56</v>
      </c>
      <c r="Q18" s="64">
        <f>P18-N18</f>
        <v>0</v>
      </c>
      <c r="R18" s="65">
        <f>O18+Q18</f>
        <v>56</v>
      </c>
    </row>
    <row r="19" spans="4:18" ht="36" x14ac:dyDescent="0.25">
      <c r="D19" s="25"/>
      <c r="E19" s="26">
        <v>2514042</v>
      </c>
      <c r="F19" s="26">
        <v>2689924</v>
      </c>
      <c r="G19" s="27" t="s">
        <v>30</v>
      </c>
      <c r="H19" s="28"/>
      <c r="I19" s="29"/>
      <c r="L19" s="60" t="s">
        <v>18</v>
      </c>
      <c r="M19" s="66">
        <v>0</v>
      </c>
      <c r="N19" s="95">
        <f>H14</f>
        <v>24842</v>
      </c>
      <c r="O19" s="62">
        <f>N19-M19</f>
        <v>24842</v>
      </c>
      <c r="P19" s="64">
        <v>699604</v>
      </c>
      <c r="Q19" s="64">
        <f>P19-N19</f>
        <v>674762</v>
      </c>
      <c r="R19" s="65">
        <f>O19+Q19</f>
        <v>699604</v>
      </c>
    </row>
    <row r="20" spans="4:18" ht="24.75" thickBot="1" x14ac:dyDescent="0.3">
      <c r="D20" s="30"/>
      <c r="E20" s="31" t="s">
        <v>31</v>
      </c>
      <c r="F20" s="31" t="s">
        <v>31</v>
      </c>
      <c r="G20" s="32" t="s">
        <v>32</v>
      </c>
      <c r="H20" s="33"/>
      <c r="I20" s="34"/>
      <c r="L20" s="60" t="s">
        <v>22</v>
      </c>
      <c r="M20" s="66">
        <v>0</v>
      </c>
      <c r="N20" s="98">
        <f>H17</f>
        <v>232698.66666666666</v>
      </c>
      <c r="O20" s="62">
        <f>N20-M20</f>
        <v>232698.66666666666</v>
      </c>
      <c r="P20" s="64">
        <v>1261082</v>
      </c>
      <c r="Q20" s="64">
        <f>P20-N20</f>
        <v>1028383.3333333334</v>
      </c>
      <c r="R20" s="65">
        <f>O20+Q20</f>
        <v>1261082</v>
      </c>
    </row>
    <row r="21" spans="4:18" ht="30.75" thickBot="1" x14ac:dyDescent="0.3">
      <c r="D21" s="36" t="s">
        <v>33</v>
      </c>
      <c r="E21" s="19" t="s">
        <v>34</v>
      </c>
      <c r="F21" s="19" t="s">
        <v>35</v>
      </c>
      <c r="G21" s="20"/>
      <c r="H21" s="21"/>
      <c r="I21" s="22"/>
      <c r="L21" s="67" t="s">
        <v>24</v>
      </c>
      <c r="M21" s="68">
        <v>0</v>
      </c>
      <c r="N21" s="68">
        <v>0</v>
      </c>
      <c r="O21" s="69">
        <f>N21-M21</f>
        <v>0</v>
      </c>
      <c r="P21" s="68">
        <v>0</v>
      </c>
      <c r="Q21" s="68"/>
      <c r="R21" s="70">
        <f>O21+Q21</f>
        <v>0</v>
      </c>
    </row>
    <row r="22" spans="4:18" ht="36" x14ac:dyDescent="0.25">
      <c r="D22" s="40"/>
      <c r="E22" s="26">
        <v>657034</v>
      </c>
      <c r="F22" s="26">
        <v>698096</v>
      </c>
      <c r="G22" s="27" t="s">
        <v>36</v>
      </c>
      <c r="H22" s="28"/>
      <c r="I22" s="29"/>
      <c r="L22" s="85" t="s">
        <v>52</v>
      </c>
      <c r="M22" s="86"/>
      <c r="N22" s="86"/>
      <c r="O22" s="86"/>
      <c r="P22" s="86"/>
      <c r="Q22" s="86"/>
      <c r="R22" s="87"/>
    </row>
    <row r="23" spans="4:18" ht="36.75" thickBot="1" x14ac:dyDescent="0.3">
      <c r="D23" s="49"/>
      <c r="E23" s="31" t="s">
        <v>37</v>
      </c>
      <c r="F23" s="31" t="s">
        <v>37</v>
      </c>
      <c r="G23" s="32" t="s">
        <v>38</v>
      </c>
      <c r="H23" s="33"/>
      <c r="I23" s="34"/>
      <c r="L23" s="73" t="s">
        <v>17</v>
      </c>
      <c r="M23" s="77">
        <f>M13+M18</f>
        <v>67656</v>
      </c>
      <c r="N23" s="77">
        <f t="shared" ref="N23:R23" si="0">N13+N18</f>
        <v>67712</v>
      </c>
      <c r="O23" s="77">
        <f t="shared" si="0"/>
        <v>56</v>
      </c>
      <c r="P23" s="77">
        <f t="shared" si="0"/>
        <v>67712</v>
      </c>
      <c r="Q23" s="77">
        <f t="shared" si="0"/>
        <v>0</v>
      </c>
      <c r="R23" s="78">
        <f t="shared" si="0"/>
        <v>56</v>
      </c>
    </row>
    <row r="24" spans="4:18" ht="24" x14ac:dyDescent="0.25">
      <c r="D24" s="36" t="s">
        <v>39</v>
      </c>
      <c r="E24" s="19" t="s">
        <v>40</v>
      </c>
      <c r="F24" s="19" t="s">
        <v>41</v>
      </c>
      <c r="G24" s="20"/>
      <c r="H24" s="21"/>
      <c r="I24" s="22"/>
      <c r="L24" s="73" t="s">
        <v>18</v>
      </c>
      <c r="M24" s="77">
        <f t="shared" ref="M24:R26" si="1">M14+M19</f>
        <v>351796</v>
      </c>
      <c r="N24" s="77">
        <f t="shared" si="1"/>
        <v>117265.33333333333</v>
      </c>
      <c r="O24" s="77">
        <f t="shared" si="1"/>
        <v>-234530.66666666669</v>
      </c>
      <c r="P24" s="77">
        <f t="shared" si="1"/>
        <v>56055890</v>
      </c>
      <c r="Q24" s="77">
        <f t="shared" si="1"/>
        <v>55938624.666666664</v>
      </c>
      <c r="R24" s="78">
        <f t="shared" si="1"/>
        <v>55704094</v>
      </c>
    </row>
    <row r="25" spans="4:18" ht="24" x14ac:dyDescent="0.25">
      <c r="D25" s="40"/>
      <c r="E25" s="71">
        <v>77546595</v>
      </c>
      <c r="F25" s="71">
        <v>83385770</v>
      </c>
      <c r="G25" s="27" t="s">
        <v>42</v>
      </c>
      <c r="H25" s="28"/>
      <c r="I25" s="29"/>
      <c r="L25" s="73" t="s">
        <v>22</v>
      </c>
      <c r="M25" s="77">
        <f t="shared" si="1"/>
        <v>1129340</v>
      </c>
      <c r="N25" s="77">
        <f t="shared" si="1"/>
        <v>1129340</v>
      </c>
      <c r="O25" s="77">
        <f t="shared" si="1"/>
        <v>0</v>
      </c>
      <c r="P25" s="77">
        <f t="shared" si="1"/>
        <v>9660286</v>
      </c>
      <c r="Q25" s="77">
        <f t="shared" si="1"/>
        <v>8530946</v>
      </c>
      <c r="R25" s="78">
        <f t="shared" si="1"/>
        <v>8530946</v>
      </c>
    </row>
    <row r="26" spans="4:18" ht="30.75" thickBot="1" x14ac:dyDescent="0.3">
      <c r="D26" s="49"/>
      <c r="E26" s="72">
        <v>37608626</v>
      </c>
      <c r="F26" s="72">
        <v>39959015</v>
      </c>
      <c r="G26" s="32" t="s">
        <v>43</v>
      </c>
      <c r="H26" s="33"/>
      <c r="I26" s="34"/>
      <c r="L26" s="74" t="s">
        <v>24</v>
      </c>
      <c r="M26" s="75">
        <f t="shared" si="1"/>
        <v>0</v>
      </c>
      <c r="N26" s="75">
        <f t="shared" si="1"/>
        <v>0</v>
      </c>
      <c r="O26" s="75">
        <f t="shared" si="1"/>
        <v>0</v>
      </c>
      <c r="P26" s="75">
        <f t="shared" si="1"/>
        <v>225456799</v>
      </c>
      <c r="Q26" s="75">
        <f t="shared" si="1"/>
        <v>225456799</v>
      </c>
      <c r="R26" s="76">
        <f t="shared" si="1"/>
        <v>225456799</v>
      </c>
    </row>
    <row r="27" spans="4:18" x14ac:dyDescent="0.25">
      <c r="D27" s="36" t="s">
        <v>44</v>
      </c>
      <c r="E27" s="19" t="s">
        <v>45</v>
      </c>
      <c r="F27" s="19" t="s">
        <v>46</v>
      </c>
      <c r="G27" s="20"/>
      <c r="H27" s="21"/>
      <c r="I27" s="22"/>
      <c r="L27" s="88" t="s">
        <v>53</v>
      </c>
      <c r="M27" s="89"/>
      <c r="N27" s="89"/>
      <c r="O27" s="89"/>
      <c r="P27" s="89"/>
      <c r="Q27" s="89"/>
      <c r="R27" s="90"/>
    </row>
    <row r="28" spans="4:18" ht="36" x14ac:dyDescent="0.25">
      <c r="D28" s="40"/>
      <c r="E28" s="71">
        <v>77546595</v>
      </c>
      <c r="F28" s="71">
        <v>83385770</v>
      </c>
      <c r="G28" s="27" t="s">
        <v>47</v>
      </c>
      <c r="H28" s="28"/>
      <c r="I28" s="29"/>
      <c r="L28" s="79" t="s">
        <v>17</v>
      </c>
      <c r="M28" s="80"/>
      <c r="N28" s="80">
        <f>N23</f>
        <v>67712</v>
      </c>
      <c r="O28" s="80"/>
      <c r="P28" s="80">
        <f>P23</f>
        <v>67712</v>
      </c>
      <c r="Q28" s="80">
        <f t="shared" ref="Q28" si="2">Q18+Q23</f>
        <v>0</v>
      </c>
      <c r="R28" s="83"/>
    </row>
    <row r="29" spans="4:18" ht="24.75" thickBot="1" x14ac:dyDescent="0.3">
      <c r="D29" s="49"/>
      <c r="E29" s="31" t="s">
        <v>31</v>
      </c>
      <c r="F29" s="31" t="s">
        <v>31</v>
      </c>
      <c r="G29" s="32" t="s">
        <v>32</v>
      </c>
      <c r="H29" s="33"/>
      <c r="I29" s="34"/>
      <c r="L29" s="79" t="s">
        <v>54</v>
      </c>
      <c r="M29" s="80"/>
      <c r="N29" s="80">
        <f t="shared" ref="M29:R31" si="3">N24*3</f>
        <v>351796</v>
      </c>
      <c r="O29" s="80"/>
      <c r="P29" s="80">
        <f t="shared" si="3"/>
        <v>168167670</v>
      </c>
      <c r="Q29" s="80">
        <f t="shared" ref="Q29" si="4">Q19+Q24</f>
        <v>56613386.666666664</v>
      </c>
      <c r="R29" s="83"/>
    </row>
    <row r="30" spans="4:18" x14ac:dyDescent="0.25">
      <c r="D30" s="36" t="s">
        <v>48</v>
      </c>
      <c r="E30" s="19" t="s">
        <v>49</v>
      </c>
      <c r="F30" s="19" t="s">
        <v>50</v>
      </c>
      <c r="G30" s="20"/>
      <c r="H30" s="21"/>
      <c r="I30" s="22"/>
      <c r="L30" s="79" t="s">
        <v>55</v>
      </c>
      <c r="M30" s="80"/>
      <c r="N30" s="80">
        <f t="shared" si="3"/>
        <v>3388020</v>
      </c>
      <c r="O30" s="80"/>
      <c r="P30" s="80">
        <f t="shared" si="3"/>
        <v>28980858</v>
      </c>
      <c r="Q30" s="80">
        <f t="shared" ref="Q30" si="5">Q20+Q25</f>
        <v>9559329.333333334</v>
      </c>
      <c r="R30" s="83"/>
    </row>
    <row r="31" spans="4:18" ht="36.75" thickBot="1" x14ac:dyDescent="0.3">
      <c r="D31" s="40"/>
      <c r="E31" s="71">
        <v>37608626</v>
      </c>
      <c r="F31" s="71">
        <v>39959015</v>
      </c>
      <c r="G31" s="27" t="s">
        <v>51</v>
      </c>
      <c r="H31" s="28"/>
      <c r="I31" s="29"/>
      <c r="L31" s="81" t="s">
        <v>56</v>
      </c>
      <c r="M31" s="82"/>
      <c r="N31" s="82">
        <f t="shared" si="3"/>
        <v>0</v>
      </c>
      <c r="O31" s="82"/>
      <c r="P31" s="82">
        <f t="shared" si="3"/>
        <v>676370397</v>
      </c>
      <c r="Q31" s="82">
        <f t="shared" ref="Q31" si="6">Q21+Q26</f>
        <v>225456799</v>
      </c>
      <c r="R31" s="84"/>
    </row>
    <row r="32" spans="4:18" ht="36.75" thickBot="1" x14ac:dyDescent="0.3">
      <c r="D32" s="49"/>
      <c r="E32" s="31" t="s">
        <v>37</v>
      </c>
      <c r="F32" s="31" t="s">
        <v>37</v>
      </c>
      <c r="G32" s="32" t="s">
        <v>38</v>
      </c>
      <c r="H32" s="33"/>
      <c r="I32" s="34"/>
    </row>
  </sheetData>
  <mergeCells count="16">
    <mergeCell ref="D27:D29"/>
    <mergeCell ref="D30:D32"/>
    <mergeCell ref="L22:R22"/>
    <mergeCell ref="L27:R27"/>
    <mergeCell ref="D15:D17"/>
    <mergeCell ref="I16:I17"/>
    <mergeCell ref="L17:R17"/>
    <mergeCell ref="D18:D20"/>
    <mergeCell ref="D21:D23"/>
    <mergeCell ref="D24:D26"/>
    <mergeCell ref="D7:I7"/>
    <mergeCell ref="L7:R7"/>
    <mergeCell ref="D9:D11"/>
    <mergeCell ref="D12:D14"/>
    <mergeCell ref="L12:R12"/>
    <mergeCell ref="I13:I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Eric</dc:creator>
  <cp:lastModifiedBy>Schultz, Eric</cp:lastModifiedBy>
  <dcterms:created xsi:type="dcterms:W3CDTF">2023-12-21T19:06:07Z</dcterms:created>
  <dcterms:modified xsi:type="dcterms:W3CDTF">2023-12-21T19:41:00Z</dcterms:modified>
</cp:coreProperties>
</file>