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https://usepa-my.sharepoint.com/personal/bernales_barbara_epa_gov/Documents/Desktop/ICR Program/2060-0731/Joe Sopata/"/>
    </mc:Choice>
  </mc:AlternateContent>
  <xr:revisionPtr revIDLastSave="0" documentId="8_{E6F18B4C-A0EC-4BA5-8095-A7FF09F66946}" xr6:coauthVersionLast="47" xr6:coauthVersionMax="47" xr10:uidLastSave="{00000000-0000-0000-0000-000000000000}"/>
  <bookViews>
    <workbookView xWindow="75" yWindow="120" windowWidth="16995" windowHeight="15345" activeTab="3" xr2:uid="{00000000-000D-0000-FFFF-FFFF00000000}"/>
  </bookViews>
  <sheets>
    <sheet name="10 ppm S Precision" sheetId="1" r:id="rId1"/>
    <sheet name="Sulfur ppm Accuracy" sheetId="2" r:id="rId2"/>
    <sheet name="EX - 10 ppm S Precision" sheetId="7" r:id="rId3"/>
    <sheet name="EX - Sulfur ppm Accuracy" sheetId="6" r:id="rId4"/>
    <sheet name="Sheet1"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1" i="2" l="1"/>
  <c r="R21" i="6"/>
  <c r="B17" i="2" l="1"/>
  <c r="R33" i="6"/>
  <c r="L33" i="6"/>
  <c r="E33" i="6"/>
  <c r="R32" i="6"/>
  <c r="L32" i="6"/>
  <c r="E32" i="6"/>
  <c r="R31" i="6"/>
  <c r="L31" i="6"/>
  <c r="E31" i="6"/>
  <c r="R30" i="6"/>
  <c r="L30" i="6"/>
  <c r="E30" i="6"/>
  <c r="R29" i="6"/>
  <c r="L29" i="6"/>
  <c r="E29" i="6"/>
  <c r="R28" i="6"/>
  <c r="L28" i="6"/>
  <c r="E28" i="6"/>
  <c r="R27" i="6"/>
  <c r="L27" i="6"/>
  <c r="E27" i="6"/>
  <c r="R26" i="6"/>
  <c r="L26" i="6"/>
  <c r="E26" i="6"/>
  <c r="R25" i="6"/>
  <c r="L25" i="6"/>
  <c r="E25" i="6"/>
  <c r="R24" i="6"/>
  <c r="L24" i="6"/>
  <c r="E24" i="6"/>
  <c r="L21" i="6"/>
  <c r="E21" i="6"/>
  <c r="O18" i="6"/>
  <c r="O22" i="6" s="1"/>
  <c r="O17" i="6" s="1"/>
  <c r="I18" i="6"/>
  <c r="I22" i="6" s="1"/>
  <c r="I17" i="6" s="1"/>
  <c r="B18" i="6"/>
  <c r="B22" i="6" s="1"/>
  <c r="B17" i="6" s="1"/>
  <c r="O17" i="2" l="1"/>
  <c r="G15" i="1"/>
  <c r="R33" i="2"/>
  <c r="R32" i="2"/>
  <c r="R31" i="2"/>
  <c r="R30" i="2"/>
  <c r="R29" i="2"/>
  <c r="R28" i="2"/>
  <c r="R27" i="2"/>
  <c r="R26" i="2"/>
  <c r="R25" i="2"/>
  <c r="R24" i="2"/>
  <c r="O18" i="2"/>
  <c r="O22" i="2" s="1"/>
  <c r="E37" i="1" l="1"/>
  <c r="E36" i="1"/>
  <c r="E35" i="1"/>
  <c r="E34" i="1"/>
  <c r="E33" i="1"/>
  <c r="E32" i="1"/>
  <c r="E31" i="1"/>
  <c r="E30" i="1"/>
  <c r="E29" i="1"/>
  <c r="E28" i="1"/>
  <c r="E27" i="1"/>
  <c r="E26" i="1"/>
  <c r="E25" i="1"/>
  <c r="E24" i="1"/>
  <c r="E23" i="1"/>
  <c r="E22" i="1"/>
  <c r="E21" i="1"/>
  <c r="E20" i="1"/>
  <c r="E19" i="1"/>
  <c r="E18" i="1"/>
  <c r="I17" i="2" l="1"/>
  <c r="B15" i="1"/>
  <c r="L21" i="2"/>
  <c r="E21" i="2"/>
  <c r="L31" i="2"/>
  <c r="L33" i="2"/>
  <c r="L32" i="2"/>
  <c r="L30" i="2"/>
  <c r="L29" i="2"/>
  <c r="L28" i="2"/>
  <c r="L27" i="2"/>
  <c r="L26" i="2"/>
  <c r="L25" i="2"/>
  <c r="L24" i="2"/>
  <c r="E33" i="2"/>
  <c r="E32" i="2"/>
  <c r="E31" i="2"/>
  <c r="E30" i="2"/>
  <c r="E29" i="2"/>
  <c r="E28" i="2"/>
  <c r="E27" i="2"/>
  <c r="E26" i="2"/>
  <c r="E25" i="2"/>
  <c r="E24" i="2"/>
  <c r="I18" i="2"/>
  <c r="I22" i="2" s="1"/>
  <c r="B18" i="2"/>
  <c r="B22" i="2" s="1"/>
  <c r="B13" i="2"/>
  <c r="B12" i="2"/>
  <c r="B11" i="2"/>
  <c r="B10" i="2"/>
  <c r="B9" i="2"/>
  <c r="B8" i="2"/>
  <c r="B7" i="2"/>
  <c r="B6" i="2"/>
  <c r="B5" i="2"/>
  <c r="B3" i="2"/>
  <c r="B16" i="1"/>
  <c r="B5" i="6"/>
  <c r="B13" i="6"/>
  <c r="B12" i="6"/>
  <c r="B11" i="6"/>
  <c r="B10" i="6"/>
  <c r="B9" i="6"/>
  <c r="B8" i="6"/>
  <c r="B7" i="6"/>
  <c r="B6" i="6"/>
  <c r="E37" i="7"/>
  <c r="E36" i="7"/>
  <c r="E35" i="7"/>
  <c r="E34" i="7"/>
  <c r="E33" i="7"/>
  <c r="E32" i="7"/>
  <c r="E31" i="7"/>
  <c r="E30" i="7"/>
  <c r="E29" i="7"/>
  <c r="E28" i="7"/>
  <c r="E27" i="7"/>
  <c r="E26" i="7"/>
  <c r="E25" i="7"/>
  <c r="E24" i="7"/>
  <c r="E23" i="7"/>
  <c r="E22" i="7"/>
  <c r="E21" i="7"/>
  <c r="E20" i="7"/>
  <c r="E19" i="7"/>
  <c r="E18" i="7"/>
  <c r="B16" i="7"/>
  <c r="B15" i="7" s="1"/>
</calcChain>
</file>

<file path=xl/sharedStrings.xml><?xml version="1.0" encoding="utf-8"?>
<sst xmlns="http://schemas.openxmlformats.org/spreadsheetml/2006/main" count="227" uniqueCount="57">
  <si>
    <t>Date</t>
  </si>
  <si>
    <t>Time</t>
  </si>
  <si>
    <t>Test Result (ppm)</t>
  </si>
  <si>
    <t>standard deviation</t>
  </si>
  <si>
    <t>gravimetric sulfur standard</t>
  </si>
  <si>
    <t>Arithmetic Average (ppm)</t>
  </si>
  <si>
    <t>#########</t>
  </si>
  <si>
    <t>Vendor Name of Gravimetric Standard</t>
  </si>
  <si>
    <t>Lot Identification Number of Gravimetric Standard</t>
  </si>
  <si>
    <t>Difference between Arithmetic Average and ARV of Gravimetric Standard</t>
  </si>
  <si>
    <t>Accepted Reference Value (ARV) of Gravimetric Standard (ppm)</t>
  </si>
  <si>
    <t>Laboratory Identification</t>
  </si>
  <si>
    <t>Laboratory Name:</t>
  </si>
  <si>
    <t>Accuracy Criterion for 1-10 ppm</t>
  </si>
  <si>
    <t>Accuracy Criterion for 10-20 ppm</t>
  </si>
  <si>
    <t>Test Method</t>
  </si>
  <si>
    <t>Name of Method:</t>
  </si>
  <si>
    <t>USEPA National and Vehicle Fuels Emissions Laboratory/OAR</t>
  </si>
  <si>
    <t>2565 Plymouth Road, Mailcode AATSG</t>
  </si>
  <si>
    <t>Ann Arbor</t>
  </si>
  <si>
    <t>Michigan</t>
  </si>
  <si>
    <t>Laboratory Contact Person:</t>
  </si>
  <si>
    <t>Laboratory Contact Phone Number</t>
  </si>
  <si>
    <t>Laboratory Contact Facsimile Number</t>
  </si>
  <si>
    <t>Laboratory Contact E-mail Address</t>
  </si>
  <si>
    <t>Laboratory Street Address:</t>
  </si>
  <si>
    <t>Laboratory City:</t>
  </si>
  <si>
    <t>Laboratory State:</t>
  </si>
  <si>
    <t>Laboratory Zip code:</t>
  </si>
  <si>
    <t>Data Entry QC Check on Test Result</t>
  </si>
  <si>
    <t>Is 1-10 ppm Sulfur Accuracy Criterion Met?</t>
  </si>
  <si>
    <t>Is 10-20 ppm Sulfur Accuracy Criterion Met?</t>
  </si>
  <si>
    <t>Laboratory Test Identification Number</t>
  </si>
  <si>
    <t>Concentration QC Check on ARV</t>
  </si>
  <si>
    <t>NIST</t>
  </si>
  <si>
    <t>Is 10 ppm Sulfur Precision Criterion Met?</t>
  </si>
  <si>
    <t>Total Sulfur in Liquid Aromatic Hydrocarbons and Their Derivatives by XRF</t>
  </si>
  <si>
    <t>ALDS45680</t>
  </si>
  <si>
    <t>ALDS53481</t>
  </si>
  <si>
    <t>Spreadsheet Example VCSB 10 ppm Gasoline Sulfur Precision Demonstration [PBMS0008:OMB #2060-0731, EPA ICR number 2607.02: Expires 1/31/2024]</t>
  </si>
  <si>
    <t>Spreadsheet Example VCSB 10 ppm Gasoline Sulfur Accuracy Demonstration  [PBMS0008:OMB #2060-0731, EPA ICR number 2607.02: Expires 1/31/2024]</t>
  </si>
  <si>
    <t>Accuracy Criterion for 21-95 ppm</t>
  </si>
  <si>
    <t>Is 21-95 ppm Sulfur Accuracy Criterion Met?</t>
  </si>
  <si>
    <t>Standard Deviation</t>
  </si>
  <si>
    <t>8:45am</t>
  </si>
  <si>
    <r>
      <t>10 ppm Sulfur Precision Criterion (</t>
    </r>
    <r>
      <rPr>
        <b/>
        <sz val="10"/>
        <rFont val="Calibri"/>
        <family val="2"/>
      </rPr>
      <t>§</t>
    </r>
    <r>
      <rPr>
        <b/>
        <sz val="10"/>
        <rFont val="Arial"/>
        <family val="2"/>
      </rPr>
      <t>1090.1365(b))</t>
    </r>
    <r>
      <rPr>
        <sz val="10"/>
        <rFont val="Arial"/>
        <family val="2"/>
      </rPr>
      <t xml:space="preserve"> - The maximum allowable standard deviation computed from results of a minimum of 20 tests made over 20 days (You may make up to 4 separate measurements in a 24-hour period, as long as the interval between measurements is at least 4 hours.) on samples using good laboratory practices taken from a single homogenous commercially available gasoline must be less than or equal to 1.5 times the repeatability (r) divided by 2.77, where "r" equalts the ASTM repeatability of ASTM D7039-15a(R2020).  Example: A 10ppm sulfur gasoline sample: maximum allowable standard deviation of 20 tests less than or equal 1.5*(1.73 ppm/2.77)=0.94ppm</t>
    </r>
    <r>
      <rPr>
        <b/>
        <sz val="10"/>
        <rFont val="Arial"/>
        <family val="2"/>
      </rPr>
      <t xml:space="preserve">.  </t>
    </r>
  </si>
  <si>
    <r>
      <t>1 to 10 ppm Accuracy Criterion</t>
    </r>
    <r>
      <rPr>
        <sz val="10"/>
        <rFont val="Arial"/>
        <family val="2"/>
      </rPr>
      <t xml:space="preserve"> </t>
    </r>
    <r>
      <rPr>
        <b/>
        <sz val="10"/>
        <rFont val="Arial"/>
        <family val="2"/>
      </rPr>
      <t>(§1090.1365(c)(3)(i))</t>
    </r>
    <r>
      <rPr>
        <sz val="10"/>
        <rFont val="Arial"/>
        <family val="2"/>
      </rPr>
      <t xml:space="preserve"> - the arithmetic average of a continuous series of at least 10 tests performed on a commercially available gravimetric sulfur standard in the range of 1 to 10 ppm sulfur, say 10 ppm., shall not differ from the accepted reference value (ARV) of that standard by more than 0.70 ppm.  Individual test results shall be compensated for any known chemical interferences.</t>
    </r>
    <r>
      <rPr>
        <b/>
        <sz val="10"/>
        <rFont val="Arial"/>
        <family val="2"/>
      </rPr>
      <t xml:space="preserve"> </t>
    </r>
    <r>
      <rPr>
        <sz val="10"/>
        <rFont val="Arial"/>
        <family val="2"/>
      </rPr>
      <t xml:space="preserve"> You may omit any of these ranges if you do not perform testing with fuel in that range.  </t>
    </r>
  </si>
  <si>
    <r>
      <t>10 to 20 ppm Accuracy Criterion  (§1090.1365(c)(3)(i)</t>
    </r>
    <r>
      <rPr>
        <sz val="10"/>
        <rFont val="Arial"/>
        <family val="2"/>
      </rPr>
      <t xml:space="preserve"> - the arithmetic average of a continuous series of at least 10 tests performed on a commercially available gravimetric sulfur standard in the range of 10 to 20 ppm, say 20 ppm. sulfur shall not differ from the accepted reference value (ARV) of that standard by more than 1.02 ppm.  Individual test results shall be compensated for any known chemical interferences.</t>
    </r>
    <r>
      <rPr>
        <b/>
        <sz val="10"/>
        <rFont val="Arial"/>
        <family val="2"/>
      </rPr>
      <t xml:space="preserve">  </t>
    </r>
    <r>
      <rPr>
        <sz val="10"/>
        <rFont val="Arial"/>
        <family val="2"/>
      </rPr>
      <t xml:space="preserve">You may omit any of these ranges if you do not perform testing with fuel in that range.  </t>
    </r>
  </si>
  <si>
    <r>
      <t>10 ppm Sulfur Precision Criterion</t>
    </r>
    <r>
      <rPr>
        <sz val="10"/>
        <rFont val="Arial"/>
        <family val="2"/>
      </rPr>
      <t xml:space="preserve"> (§1090.1365(b)) - The maximum allowable standard deviation computed from results of a minimum of 20 tests made over 20 days (7 or fewer tests per week and 2 or fewer tests per day) on samples using good laboratory practices taken from a single homogenous commercially available gasoline must be less than or equal to 1.5 times the repeatability (r) divided by 2.77, where "r" equalts the ASTM repeatability of ASTM D7039-13.  Example: A 10ppm sulfur gasoline sample: maximum allowable standard deviation of 20 tests less than or equal 1.5*(1.73 ppm/2.77)=0.94ppm</t>
    </r>
    <r>
      <rPr>
        <b/>
        <sz val="10"/>
        <rFont val="Arial"/>
        <family val="2"/>
      </rPr>
      <t xml:space="preserve">.  </t>
    </r>
    <r>
      <rPr>
        <sz val="10"/>
        <rFont val="Arial"/>
        <family val="2"/>
      </rPr>
      <t xml:space="preserve"> §1090.1350(a)(2), §1090.1360(a)(2) &amp; §1090.1365(b)(3) Table 1.</t>
    </r>
  </si>
  <si>
    <r>
      <t>1 to 10 ppm Accuracy Criterion</t>
    </r>
    <r>
      <rPr>
        <sz val="10"/>
        <rFont val="Arial"/>
        <family val="2"/>
      </rPr>
      <t xml:space="preserve"> (§1090.1365(c)(3)(i)) - the arithmetic average of a continuous series of at least 10 tests performed on a commercially available gravimetric sulfur standard in the range of 1 to 10 ppm sulfur, say 10 ppm., shall not differ from the accepted reference value (ARV) of that standard by more than 0.70 ppm.  Individual test results shall be compensated for any known chemical interferences.</t>
    </r>
    <r>
      <rPr>
        <b/>
        <sz val="10"/>
        <rFont val="Arial"/>
        <family val="2"/>
      </rPr>
      <t xml:space="preserve">  </t>
    </r>
    <r>
      <rPr>
        <sz val="10"/>
        <rFont val="Arial"/>
        <family val="2"/>
      </rPr>
      <t>You may omit any of these ranges if you do not perform testing with fuel in that range.</t>
    </r>
  </si>
  <si>
    <r>
      <t>10 to 20 ppm Accuracy Criterion</t>
    </r>
    <r>
      <rPr>
        <sz val="10"/>
        <rFont val="Arial"/>
        <family val="2"/>
      </rPr>
      <t xml:space="preserve"> (§1090.1365(c)(3)(i)) - the arithmetic average of a continuous series of at least 10 tests performed on a commercially available gravimetric sulfur standard in the range of 10 to 20 ppm, say 20 ppm. sulfur shall not differ from the accepted reference value (ARV) of that standard by more than 1.02 ppm.  Individual test results shall be compensated for any known chemical interferences.</t>
    </r>
    <r>
      <rPr>
        <b/>
        <sz val="10"/>
        <rFont val="Arial"/>
        <family val="2"/>
      </rPr>
      <t xml:space="preserve">  </t>
    </r>
    <r>
      <rPr>
        <sz val="10"/>
        <rFont val="Arial"/>
        <family val="2"/>
      </rPr>
      <t xml:space="preserve">You may omit any of these ranges if you do not perform testing with fuel in that range.  </t>
    </r>
  </si>
  <si>
    <t>John Doe</t>
  </si>
  <si>
    <t>xxx-xxx-xxxx</t>
  </si>
  <si>
    <t>FuelsProgramSupport@epa.gov</t>
  </si>
  <si>
    <r>
      <t>Spreadsheet Example VCSB 10 ppm Gasoline Sulfur Precision Demonstration [PBMS0008:OMB #2060-0731: Expires 1/31/2024]</t>
    </r>
    <r>
      <rPr>
        <sz val="10"/>
        <rFont val="Arial"/>
        <family val="2"/>
      </rPr>
      <t>. This collection of information is approved by OMB under the Paperwork Reduction Act, 44 U.S.C. 3501 et seq. OMB Control No 2060-0731. Responses to this collection of information are voluntary 1090 CFR 1360 through 1090 1365. An agency may not conduct or sponsor, and a person is not required to respond to, a collection of information unless it displays a currently valid OMB control number. The public reporting and recordkeeping burden for this collection of information is estimated to average 180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</si>
  <si>
    <r>
      <t>21 to 95 ppm Accuracy Criterion  (§1090.1365(c)(3)(i)</t>
    </r>
    <r>
      <rPr>
        <sz val="10"/>
        <rFont val="Arial"/>
        <family val="2"/>
      </rPr>
      <t xml:space="preserve"> - the arithmetic average of a continuous series of at least 10 tests performed on a commercially available gravimetric sulfur standard in the range of 21 to 95 ppm, say 80 ppm. sulfur shall not differ from the accepted reference value (ARV) of that standard by more than 2.16 ppm.  Individual test results shall be compensated for any known chemical interferences.</t>
    </r>
    <r>
      <rPr>
        <b/>
        <sz val="10"/>
        <rFont val="Arial"/>
        <family val="2"/>
      </rPr>
      <t xml:space="preserve"> </t>
    </r>
    <r>
      <rPr>
        <sz val="10"/>
        <rFont val="Arial"/>
        <family val="2"/>
      </rPr>
      <t xml:space="preserve"> You may omit any of these ranges if you do not perform testing with fuel in that range.</t>
    </r>
  </si>
  <si>
    <r>
      <t>21 to 95 ppm Accuracy Criterion</t>
    </r>
    <r>
      <rPr>
        <sz val="10"/>
        <rFont val="Arial"/>
        <family val="2"/>
      </rPr>
      <t xml:space="preserve"> (§1090.1365(c)(3)(i)) - the arithmetic average of a continuous series of at least 10 tests performed on a commercially available gravimetric sulfur standard in the range of 21 to 95 ppm, say 80 ppm. sulfur shall not differ from the accepted reference value (ARV) of that standard by more than 2.16 ppm.  Individual test results shall be compensated for any known chemical interferences.</t>
    </r>
    <r>
      <rPr>
        <b/>
        <sz val="10"/>
        <rFont val="Arial"/>
        <family val="2"/>
      </rPr>
      <t xml:space="preserve">  </t>
    </r>
    <r>
      <rPr>
        <sz val="10"/>
        <rFont val="Arial"/>
        <family val="2"/>
      </rPr>
      <t xml:space="preserve">You may omit any of these ranges if you do not perform testing with fuel in that range.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</si>
</sst>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0.000"/>
    <numFmt numFmtId="165" formatCode="[$-F400]h:mm:ss\ AM/PM"/>
  </numFmts>
  <fonts count="12" x14ac:knownFonts="1">
    <font>
      <sz val="10"/>
      <name val="Arial"/>
    </font>
    <font>
      <b/>
      <sz val="18"/>
      <name val="Arial"/>
      <family val="2"/>
    </font>
    <font>
      <b/>
      <sz val="12"/>
      <name val="Arial"/>
      <family val="2"/>
    </font>
    <font>
      <u/>
      <sz val="10"/>
      <color indexed="12"/>
      <name val="Arial"/>
      <family val="2"/>
    </font>
    <font>
      <u/>
      <sz val="10"/>
      <name val="Arial"/>
      <family val="2"/>
    </font>
    <font>
      <b/>
      <u/>
      <sz val="10"/>
      <name val="Arial"/>
      <family val="2"/>
    </font>
    <font>
      <b/>
      <u/>
      <sz val="12"/>
      <name val="Arial"/>
      <family val="2"/>
    </font>
    <font>
      <b/>
      <sz val="10"/>
      <name val="Arial"/>
      <family val="2"/>
    </font>
    <font>
      <sz val="10"/>
      <name val="Arial"/>
      <family val="2"/>
    </font>
    <font>
      <u/>
      <sz val="10"/>
      <name val="Arial"/>
      <family val="2"/>
    </font>
    <font>
      <sz val="10"/>
      <name val="Arial"/>
      <family val="2"/>
    </font>
    <font>
      <b/>
      <sz val="10"/>
      <name val="Calibri"/>
      <family val="2"/>
    </font>
  </fonts>
  <fills count="5">
    <fill>
      <patternFill patternType="none"/>
    </fill>
    <fill>
      <patternFill patternType="gray125"/>
    </fill>
    <fill>
      <patternFill patternType="solid">
        <fgColor indexed="42"/>
        <bgColor indexed="9"/>
      </patternFill>
    </fill>
    <fill>
      <patternFill patternType="solid">
        <fgColor indexed="41"/>
        <bgColor indexed="64"/>
      </patternFill>
    </fill>
    <fill>
      <patternFill patternType="solid">
        <fgColor indexed="41"/>
        <bgColor indexed="9"/>
      </patternFill>
    </fill>
  </fills>
  <borders count="8">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top"/>
    </xf>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3" fillId="0" borderId="0" applyNumberFormat="0" applyFill="0" applyBorder="0" applyAlignment="0" applyProtection="0">
      <alignment vertical="top"/>
      <protection locked="0"/>
    </xf>
    <xf numFmtId="0" fontId="10" fillId="0" borderId="1" applyNumberFormat="0" applyFont="0" applyBorder="0" applyAlignment="0" applyProtection="0"/>
  </cellStyleXfs>
  <cellXfs count="113">
    <xf numFmtId="0" fontId="0" fillId="0" borderId="0" xfId="0" applyAlignment="1"/>
    <xf numFmtId="0" fontId="0"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2" fontId="0" fillId="0" borderId="0" xfId="0" applyNumberFormat="1" applyFont="1" applyAlignment="1">
      <alignment horizontal="center" vertical="center"/>
    </xf>
    <xf numFmtId="18" fontId="0" fillId="0" borderId="0" xfId="0" applyNumberFormat="1" applyFont="1" applyAlignment="1">
      <alignment horizontal="center" vertical="center"/>
    </xf>
    <xf numFmtId="2" fontId="0" fillId="0" borderId="0" xfId="0" applyNumberFormat="1" applyFont="1" applyAlignment="1">
      <alignment horizontal="center" vertical="center" wrapText="1"/>
    </xf>
    <xf numFmtId="14" fontId="0" fillId="0" borderId="0" xfId="0" applyNumberFormat="1" applyAlignment="1"/>
    <xf numFmtId="0" fontId="0" fillId="0" borderId="0" xfId="0" applyAlignment="1">
      <alignment horizontal="center" vertical="center"/>
    </xf>
    <xf numFmtId="0" fontId="0" fillId="0" borderId="0" xfId="0" applyAlignment="1">
      <alignment horizontal="centerContinuous"/>
    </xf>
    <xf numFmtId="2" fontId="0" fillId="0" borderId="0" xfId="0" applyNumberFormat="1" applyFont="1" applyAlignment="1" applyProtection="1">
      <alignment horizontal="center" vertical="center"/>
      <protection locked="0"/>
    </xf>
    <xf numFmtId="0" fontId="8" fillId="0" borderId="2" xfId="0" applyFont="1" applyBorder="1" applyAlignment="1">
      <alignment horizontal="right"/>
    </xf>
    <xf numFmtId="0" fontId="0" fillId="0" borderId="2" xfId="0" applyBorder="1" applyAlignment="1">
      <alignment horizontal="right"/>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14" fontId="0" fillId="2" borderId="2" xfId="0" applyNumberFormat="1" applyFill="1" applyBorder="1" applyAlignment="1" applyProtection="1">
      <alignment horizontal="center" vertical="center"/>
      <protection locked="0"/>
    </xf>
    <xf numFmtId="18" fontId="0" fillId="2" borderId="2" xfId="0" applyNumberFormat="1" applyFont="1" applyFill="1" applyBorder="1" applyAlignment="1" applyProtection="1">
      <alignment horizontal="center" vertical="center"/>
      <protection locked="0"/>
    </xf>
    <xf numFmtId="0" fontId="0" fillId="0" borderId="2" xfId="0" applyFont="1" applyBorder="1" applyAlignment="1">
      <alignment horizontal="center" vertical="center" wrapText="1"/>
    </xf>
    <xf numFmtId="0" fontId="0" fillId="2" borderId="2" xfId="0" applyFill="1" applyBorder="1" applyAlignment="1" applyProtection="1">
      <alignment horizontal="center" vertical="center"/>
      <protection locked="0"/>
    </xf>
    <xf numFmtId="164" fontId="0" fillId="2" borderId="2" xfId="0" applyNumberFormat="1" applyFont="1" applyFill="1" applyBorder="1" applyAlignment="1" applyProtection="1">
      <alignment horizontal="center" vertical="center"/>
      <protection locked="0"/>
    </xf>
    <xf numFmtId="0" fontId="8" fillId="0" borderId="2" xfId="0" applyFont="1" applyBorder="1" applyAlignment="1">
      <alignment horizontal="center" vertical="center" wrapText="1"/>
    </xf>
    <xf numFmtId="0" fontId="8" fillId="2" borderId="2" xfId="0" applyFont="1" applyFill="1" applyBorder="1" applyAlignment="1" applyProtection="1">
      <alignment horizontal="center" vertical="center"/>
      <protection locked="0"/>
    </xf>
    <xf numFmtId="14" fontId="8" fillId="2" borderId="2" xfId="0" applyNumberFormat="1" applyFont="1" applyFill="1" applyBorder="1" applyAlignment="1" applyProtection="1">
      <alignment horizontal="center" vertical="center"/>
      <protection locked="0"/>
    </xf>
    <xf numFmtId="164" fontId="8" fillId="2" borderId="2"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14" fontId="8" fillId="0" borderId="0" xfId="0" applyNumberFormat="1" applyFont="1" applyAlignment="1">
      <alignment horizontal="center" vertical="center"/>
    </xf>
    <xf numFmtId="0" fontId="0" fillId="0" borderId="2" xfId="0" applyBorder="1" applyAlignment="1">
      <alignment horizontal="center" vertical="center"/>
    </xf>
    <xf numFmtId="18" fontId="0" fillId="2" borderId="2" xfId="0" applyNumberFormat="1" applyFill="1" applyBorder="1" applyAlignment="1" applyProtection="1">
      <alignment horizontal="center" vertical="center"/>
      <protection locked="0"/>
    </xf>
    <xf numFmtId="0" fontId="0" fillId="0" borderId="2" xfId="0" applyFont="1" applyBorder="1" applyAlignment="1" applyProtection="1">
      <alignment horizontal="center" vertical="center" wrapText="1"/>
    </xf>
    <xf numFmtId="0" fontId="0" fillId="0" borderId="2" xfId="0" applyBorder="1" applyAlignment="1" applyProtection="1">
      <alignment horizontal="center" vertical="center" wrapText="1"/>
    </xf>
    <xf numFmtId="0" fontId="8" fillId="0" borderId="2" xfId="0" applyFont="1" applyBorder="1" applyAlignment="1">
      <alignment horizontal="right" wrapText="1"/>
    </xf>
    <xf numFmtId="0" fontId="8" fillId="3" borderId="2" xfId="0" applyFont="1" applyFill="1" applyBorder="1" applyAlignment="1">
      <alignment horizontal="center" vertical="center" wrapText="1"/>
    </xf>
    <xf numFmtId="0" fontId="0" fillId="4" borderId="2" xfId="0" applyFill="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8" fillId="0" borderId="2" xfId="0" applyFont="1" applyBorder="1" applyAlignment="1" applyProtection="1">
      <alignment horizontal="right"/>
    </xf>
    <xf numFmtId="0" fontId="8" fillId="0" borderId="2" xfId="0" applyFont="1" applyBorder="1" applyAlignment="1" applyProtection="1">
      <alignment horizontal="right" wrapText="1"/>
    </xf>
    <xf numFmtId="0" fontId="0" fillId="0" borderId="0" xfId="0" applyAlignment="1" applyProtection="1"/>
    <xf numFmtId="0" fontId="8" fillId="0" borderId="2" xfId="0" applyFont="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0" fillId="4" borderId="2" xfId="0" applyFill="1" applyBorder="1" applyAlignment="1" applyProtection="1">
      <alignment horizontal="center" vertical="center"/>
    </xf>
    <xf numFmtId="0" fontId="0" fillId="0" borderId="0" xfId="0" applyAlignment="1" applyProtection="1">
      <alignment horizontal="centerContinuous"/>
    </xf>
    <xf numFmtId="0" fontId="0" fillId="0" borderId="2" xfId="0" applyBorder="1" applyAlignment="1" applyProtection="1">
      <alignment horizontal="right"/>
    </xf>
    <xf numFmtId="165" fontId="8" fillId="2" borderId="2"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wrapText="1"/>
    </xf>
    <xf numFmtId="0" fontId="9" fillId="0" borderId="3" xfId="0" applyFont="1" applyBorder="1" applyAlignment="1">
      <alignment horizontal="left" vertical="center" wrapText="1"/>
    </xf>
    <xf numFmtId="0" fontId="0" fillId="0" borderId="0" xfId="0" applyBorder="1" applyAlignment="1">
      <alignment horizontal="left" vertical="center" wrapText="1"/>
    </xf>
    <xf numFmtId="0" fontId="0" fillId="4" borderId="2" xfId="0" applyFill="1" applyBorder="1" applyAlignment="1">
      <alignment horizontal="center" vertical="center" wrapText="1"/>
    </xf>
    <xf numFmtId="0" fontId="5" fillId="0" borderId="0" xfId="0" applyFont="1" applyAlignment="1">
      <alignment horizontal="left"/>
    </xf>
    <xf numFmtId="0" fontId="5" fillId="0" borderId="0" xfId="0" applyFont="1" applyAlignment="1" applyProtection="1">
      <alignment horizontal="left" vertical="top"/>
    </xf>
    <xf numFmtId="164" fontId="8" fillId="2" borderId="2" xfId="0" applyNumberFormat="1" applyFont="1" applyFill="1" applyBorder="1" applyAlignment="1" applyProtection="1">
      <alignment horizontal="center" vertical="center"/>
    </xf>
    <xf numFmtId="164" fontId="0" fillId="2" borderId="2" xfId="0" applyNumberFormat="1" applyFill="1" applyBorder="1" applyAlignment="1" applyProtection="1">
      <alignment horizontal="center" vertical="center"/>
      <protection locked="0"/>
    </xf>
    <xf numFmtId="18" fontId="8" fillId="2" borderId="2" xfId="0" applyNumberFormat="1" applyFont="1" applyFill="1" applyBorder="1" applyAlignment="1" applyProtection="1">
      <alignment horizontal="center" vertical="center"/>
      <protection locked="0"/>
    </xf>
    <xf numFmtId="2" fontId="5" fillId="4" borderId="2" xfId="0" applyNumberFormat="1" applyFont="1" applyFill="1" applyBorder="1" applyAlignment="1">
      <alignment horizontal="center" vertical="center"/>
    </xf>
    <xf numFmtId="0" fontId="5" fillId="0" borderId="2" xfId="0" applyFont="1" applyBorder="1" applyAlignment="1"/>
    <xf numFmtId="0" fontId="8" fillId="2" borderId="2" xfId="0" applyFont="1" applyFill="1" applyBorder="1" applyAlignment="1" applyProtection="1">
      <alignment horizontal="left"/>
      <protection locked="0"/>
    </xf>
    <xf numFmtId="0" fontId="8" fillId="2" borderId="2" xfId="0" applyFont="1" applyFill="1" applyBorder="1" applyAlignment="1" applyProtection="1">
      <protection locked="0"/>
    </xf>
    <xf numFmtId="0" fontId="0" fillId="0" borderId="2" xfId="0" applyBorder="1" applyAlignment="1" applyProtection="1">
      <protection locked="0"/>
    </xf>
    <xf numFmtId="0" fontId="7" fillId="0"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wrapText="1"/>
    </xf>
    <xf numFmtId="0" fontId="5" fillId="0" borderId="7" xfId="0" applyFont="1" applyBorder="1" applyAlignment="1">
      <alignment horizontal="left" vertical="top" wrapText="1"/>
    </xf>
    <xf numFmtId="0" fontId="0" fillId="0" borderId="7" xfId="0" applyBorder="1" applyAlignment="1">
      <alignment horizontal="left" vertical="top" wrapText="1"/>
    </xf>
    <xf numFmtId="0" fontId="5" fillId="4" borderId="3" xfId="0" applyFont="1" applyFill="1" applyBorder="1" applyAlignment="1">
      <alignment horizontal="center" vertical="center"/>
    </xf>
    <xf numFmtId="0" fontId="8" fillId="4" borderId="3" xfId="0" applyFont="1" applyFill="1" applyBorder="1" applyAlignment="1">
      <alignment horizontal="center" vertical="center"/>
    </xf>
    <xf numFmtId="0" fontId="7" fillId="0" borderId="2" xfId="0" applyFont="1" applyBorder="1" applyAlignment="1">
      <alignment horizontal="left" vertical="center"/>
    </xf>
    <xf numFmtId="0" fontId="8" fillId="0" borderId="2" xfId="0" applyFont="1" applyBorder="1" applyAlignment="1">
      <alignment horizontal="left" vertical="center"/>
    </xf>
    <xf numFmtId="0" fontId="0" fillId="0" borderId="2" xfId="0" applyBorder="1" applyAlignment="1"/>
    <xf numFmtId="0" fontId="8" fillId="2" borderId="2" xfId="0" applyFont="1" applyFill="1" applyBorder="1" applyAlignment="1" applyProtection="1">
      <alignment horizontal="left" wrapText="1"/>
      <protection locked="0"/>
    </xf>
    <xf numFmtId="0" fontId="8" fillId="2" borderId="2" xfId="0" applyFont="1" applyFill="1" applyBorder="1" applyAlignment="1" applyProtection="1">
      <alignment wrapText="1"/>
      <protection locked="0"/>
    </xf>
    <xf numFmtId="0" fontId="0" fillId="0" borderId="2" xfId="0" applyBorder="1" applyAlignment="1" applyProtection="1">
      <alignment wrapText="1"/>
      <protection locked="0"/>
    </xf>
    <xf numFmtId="0" fontId="3" fillId="2" borderId="2" xfId="7" applyFill="1" applyBorder="1" applyAlignment="1" applyProtection="1">
      <alignment horizontal="left"/>
      <protection locked="0"/>
    </xf>
    <xf numFmtId="2" fontId="0" fillId="2" borderId="4" xfId="0" applyNumberFormat="1"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5"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4" xfId="0" applyFont="1" applyFill="1" applyBorder="1" applyAlignment="1" applyProtection="1">
      <alignment horizontal="left" vertical="center" wrapText="1"/>
    </xf>
    <xf numFmtId="0" fontId="0" fillId="0" borderId="6" xfId="0" applyBorder="1" applyAlignment="1">
      <alignment horizontal="left" vertical="center" wrapText="1"/>
    </xf>
    <xf numFmtId="0" fontId="5" fillId="0" borderId="2" xfId="0" applyFont="1" applyBorder="1" applyAlignment="1">
      <alignment horizontal="center" vertical="center"/>
    </xf>
    <xf numFmtId="0" fontId="6" fillId="4" borderId="4" xfId="0"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2" fontId="5" fillId="4" borderId="4" xfId="0" applyNumberFormat="1" applyFont="1" applyFill="1" applyBorder="1" applyAlignment="1">
      <alignment horizontal="center" vertical="center"/>
    </xf>
    <xf numFmtId="2" fontId="0" fillId="2" borderId="4" xfId="0" applyNumberFormat="1" applyFont="1" applyFill="1" applyBorder="1" applyAlignment="1" applyProtection="1">
      <alignment horizontal="center" vertical="center" wrapText="1"/>
      <protection locked="0"/>
    </xf>
    <xf numFmtId="0" fontId="7" fillId="0" borderId="2" xfId="0" applyFont="1" applyBorder="1" applyAlignment="1" applyProtection="1">
      <alignment horizontal="left" vertical="center"/>
    </xf>
    <xf numFmtId="0" fontId="0" fillId="0" borderId="2" xfId="0" applyBorder="1" applyAlignment="1" applyProtection="1">
      <alignment horizontal="left" vertical="center"/>
    </xf>
    <xf numFmtId="0" fontId="0" fillId="2" borderId="4" xfId="0" applyFill="1" applyBorder="1" applyAlignment="1" applyProtection="1">
      <alignment horizontal="left" wrapText="1"/>
    </xf>
    <xf numFmtId="0" fontId="0" fillId="2" borderId="5" xfId="0" applyFill="1" applyBorder="1" applyAlignment="1" applyProtection="1">
      <alignment wrapText="1"/>
    </xf>
    <xf numFmtId="0" fontId="0" fillId="2" borderId="6" xfId="0" applyFill="1" applyBorder="1" applyAlignment="1" applyProtection="1">
      <alignment wrapText="1"/>
    </xf>
    <xf numFmtId="0" fontId="7" fillId="0" borderId="2" xfId="0" applyFont="1" applyBorder="1" applyAlignment="1" applyProtection="1"/>
    <xf numFmtId="0" fontId="0" fillId="0" borderId="2" xfId="0" applyBorder="1" applyAlignment="1" applyProtection="1"/>
    <xf numFmtId="0" fontId="5" fillId="0" borderId="3" xfId="0" applyFont="1" applyBorder="1" applyAlignment="1">
      <alignment horizontal="center" vertical="center"/>
    </xf>
    <xf numFmtId="0" fontId="8" fillId="2" borderId="2" xfId="0" applyFont="1" applyFill="1" applyBorder="1" applyAlignment="1" applyProtection="1">
      <alignment horizontal="left"/>
    </xf>
    <xf numFmtId="0" fontId="3" fillId="2" borderId="2" xfId="7" applyFill="1" applyBorder="1" applyAlignment="1" applyProtection="1">
      <alignment horizontal="left"/>
    </xf>
    <xf numFmtId="2" fontId="8" fillId="4" borderId="2" xfId="0" applyNumberFormat="1" applyFont="1" applyFill="1" applyBorder="1" applyAlignment="1" applyProtection="1">
      <alignment horizontal="center" vertical="center"/>
    </xf>
    <xf numFmtId="0" fontId="5" fillId="0" borderId="7" xfId="0" applyFont="1" applyBorder="1" applyAlignment="1">
      <alignment horizontal="left" vertical="top"/>
    </xf>
    <xf numFmtId="0" fontId="0" fillId="0" borderId="7" xfId="0" applyBorder="1" applyAlignment="1">
      <alignment horizontal="left" vertical="top"/>
    </xf>
    <xf numFmtId="0" fontId="8" fillId="0" borderId="2" xfId="0" applyFont="1" applyBorder="1" applyAlignment="1" applyProtection="1">
      <alignment horizontal="left" vertical="center"/>
    </xf>
    <xf numFmtId="0" fontId="8" fillId="2" borderId="2" xfId="0" applyFont="1" applyFill="1" applyBorder="1" applyAlignment="1" applyProtection="1">
      <alignment horizontal="left" wrapText="1"/>
    </xf>
    <xf numFmtId="0" fontId="8" fillId="2" borderId="2" xfId="0" applyFont="1" applyFill="1" applyBorder="1" applyAlignment="1" applyProtection="1">
      <alignment wrapText="1"/>
    </xf>
    <xf numFmtId="0" fontId="0" fillId="0" borderId="2" xfId="0" applyBorder="1" applyAlignment="1" applyProtection="1">
      <alignment wrapText="1"/>
    </xf>
    <xf numFmtId="0" fontId="8" fillId="2" borderId="2" xfId="0" applyFont="1" applyFill="1" applyBorder="1" applyAlignment="1" applyProtection="1"/>
    <xf numFmtId="2" fontId="0" fillId="2" borderId="4" xfId="0" applyNumberFormat="1" applyFill="1" applyBorder="1" applyAlignment="1" applyProtection="1">
      <alignment horizontal="center" vertical="center"/>
      <protection locked="0"/>
    </xf>
    <xf numFmtId="2" fontId="0" fillId="2" borderId="4" xfId="0" applyNumberFormat="1" applyFill="1" applyBorder="1" applyAlignment="1" applyProtection="1">
      <alignment horizontal="center" vertical="center" wrapText="1"/>
      <protection locked="0"/>
    </xf>
    <xf numFmtId="0" fontId="0" fillId="2" borderId="4" xfId="0" applyFill="1" applyBorder="1" applyAlignment="1" applyProtection="1">
      <alignment horizontal="left" wrapText="1"/>
      <protection locked="0"/>
    </xf>
    <xf numFmtId="0" fontId="0" fillId="2" borderId="5" xfId="0" applyFill="1" applyBorder="1" applyAlignment="1" applyProtection="1">
      <alignment wrapText="1"/>
      <protection locked="0"/>
    </xf>
    <xf numFmtId="0" fontId="0" fillId="2" borderId="6" xfId="0" applyFill="1" applyBorder="1" applyAlignment="1" applyProtection="1">
      <alignment wrapText="1"/>
      <protection locked="0"/>
    </xf>
    <xf numFmtId="0" fontId="0" fillId="0" borderId="2" xfId="0" applyBorder="1" applyAlignment="1">
      <alignment horizontal="left" vertical="center"/>
    </xf>
    <xf numFmtId="0" fontId="7" fillId="0" borderId="2" xfId="0" applyFont="1" applyBorder="1" applyAlignment="1"/>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FuelsProgramSupport@ep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2"/>
  <sheetViews>
    <sheetView workbookViewId="0">
      <selection sqref="A1:E1"/>
    </sheetView>
  </sheetViews>
  <sheetFormatPr defaultRowHeight="12.75" x14ac:dyDescent="0.2"/>
  <cols>
    <col min="1" max="1" width="38.7109375" customWidth="1"/>
    <col min="2" max="2" width="18.140625" customWidth="1"/>
    <col min="3" max="3" width="15.5703125" customWidth="1"/>
    <col min="4" max="4" width="13.28515625" customWidth="1"/>
    <col min="5" max="5" width="60.42578125" customWidth="1"/>
    <col min="6" max="6" width="9.5703125" customWidth="1"/>
    <col min="7" max="7" width="8.5703125" customWidth="1"/>
    <col min="11" max="11" width="2" customWidth="1"/>
    <col min="12" max="12" width="10.140625" customWidth="1"/>
  </cols>
  <sheetData>
    <row r="1" spans="1:7" ht="99.6" customHeight="1" x14ac:dyDescent="0.2">
      <c r="A1" s="63" t="s">
        <v>54</v>
      </c>
      <c r="B1" s="64"/>
      <c r="C1" s="64"/>
      <c r="D1" s="64"/>
      <c r="E1" s="64"/>
    </row>
    <row r="2" spans="1:7" x14ac:dyDescent="0.2">
      <c r="A2" s="67" t="s">
        <v>15</v>
      </c>
      <c r="B2" s="68"/>
      <c r="C2" s="68"/>
      <c r="D2" s="68"/>
      <c r="E2" s="69"/>
    </row>
    <row r="3" spans="1:7" ht="24.75" customHeight="1" x14ac:dyDescent="0.2">
      <c r="A3" s="11" t="s">
        <v>16</v>
      </c>
      <c r="B3" s="70"/>
      <c r="C3" s="71"/>
      <c r="D3" s="71"/>
      <c r="E3" s="72"/>
    </row>
    <row r="4" spans="1:7" x14ac:dyDescent="0.2">
      <c r="A4" s="67" t="s">
        <v>11</v>
      </c>
      <c r="B4" s="68"/>
      <c r="C4" s="68"/>
      <c r="D4" s="68"/>
      <c r="E4" s="69"/>
    </row>
    <row r="5" spans="1:7" x14ac:dyDescent="0.2">
      <c r="A5" s="11" t="s">
        <v>12</v>
      </c>
      <c r="B5" s="57"/>
      <c r="C5" s="58"/>
      <c r="D5" s="58"/>
      <c r="E5" s="59"/>
    </row>
    <row r="6" spans="1:7" x14ac:dyDescent="0.2">
      <c r="A6" s="11" t="s">
        <v>25</v>
      </c>
      <c r="B6" s="57"/>
      <c r="C6" s="58"/>
      <c r="D6" s="58"/>
      <c r="E6" s="59"/>
    </row>
    <row r="7" spans="1:7" x14ac:dyDescent="0.2">
      <c r="A7" s="11" t="s">
        <v>26</v>
      </c>
      <c r="B7" s="57"/>
      <c r="C7" s="58"/>
      <c r="D7" s="58"/>
      <c r="E7" s="59"/>
    </row>
    <row r="8" spans="1:7" x14ac:dyDescent="0.2">
      <c r="A8" s="11" t="s">
        <v>27</v>
      </c>
      <c r="B8" s="57"/>
      <c r="C8" s="58"/>
      <c r="D8" s="58"/>
      <c r="E8" s="59"/>
    </row>
    <row r="9" spans="1:7" x14ac:dyDescent="0.2">
      <c r="A9" s="11" t="s">
        <v>28</v>
      </c>
      <c r="B9" s="57"/>
      <c r="C9" s="58"/>
      <c r="D9" s="58"/>
      <c r="E9" s="59"/>
    </row>
    <row r="10" spans="1:7" ht="15" customHeight="1" x14ac:dyDescent="0.2">
      <c r="A10" s="11" t="s">
        <v>21</v>
      </c>
      <c r="B10" s="57"/>
      <c r="C10" s="59"/>
      <c r="D10" s="59"/>
      <c r="E10" s="59"/>
    </row>
    <row r="11" spans="1:7" ht="28.5" customHeight="1" x14ac:dyDescent="0.2">
      <c r="A11" s="30" t="s">
        <v>22</v>
      </c>
      <c r="B11" s="57"/>
      <c r="C11" s="59"/>
      <c r="D11" s="59"/>
      <c r="E11" s="59"/>
    </row>
    <row r="12" spans="1:7" ht="28.5" customHeight="1" x14ac:dyDescent="0.2">
      <c r="A12" s="30" t="s">
        <v>23</v>
      </c>
      <c r="B12" s="57"/>
      <c r="C12" s="59"/>
      <c r="D12" s="59"/>
      <c r="E12" s="59"/>
    </row>
    <row r="13" spans="1:7" ht="15" customHeight="1" x14ac:dyDescent="0.2">
      <c r="A13" s="30" t="s">
        <v>24</v>
      </c>
      <c r="B13" s="73"/>
      <c r="C13" s="59"/>
      <c r="D13" s="59"/>
      <c r="E13" s="59"/>
    </row>
    <row r="14" spans="1:7" ht="77.25" customHeight="1" x14ac:dyDescent="0.2">
      <c r="A14" s="60" t="s">
        <v>45</v>
      </c>
      <c r="B14" s="61"/>
      <c r="C14" s="61"/>
      <c r="D14" s="61"/>
      <c r="E14" s="62"/>
    </row>
    <row r="15" spans="1:7" x14ac:dyDescent="0.2">
      <c r="A15" s="47" t="s">
        <v>35</v>
      </c>
      <c r="B15" s="65" t="str">
        <f>IF(COUNTA(D18:D37)&lt;20,"REQUIRED DATA MISSING",IF(COUNTA(C18:C37)&lt;20,"REQUIRED DATA MISSING",IF(COUNTA(B18:B37)&lt;20,"REQUIRED DATA MISSING",IF(B16&lt;0.94,"PASSED","FAILED"))))</f>
        <v>REQUIRED DATA MISSING</v>
      </c>
      <c r="C15" s="66"/>
      <c r="D15" s="66"/>
      <c r="G15">
        <f>(1.5*((0.4998*10^0.54)))/2.77</f>
        <v>0.93844265987098563</v>
      </c>
    </row>
    <row r="16" spans="1:7" ht="15.75" customHeight="1" x14ac:dyDescent="0.2">
      <c r="A16" s="20" t="s">
        <v>43</v>
      </c>
      <c r="B16" s="55" t="str">
        <f>IF(SUM(D18:D37)&lt;=0,"REQUIRED DATA MISSING",STDEVA(D18:D37))</f>
        <v>REQUIRED DATA MISSING</v>
      </c>
      <c r="C16" s="56"/>
      <c r="D16" s="56"/>
    </row>
    <row r="17" spans="1:5" ht="25.5" x14ac:dyDescent="0.2">
      <c r="A17" s="20" t="s">
        <v>32</v>
      </c>
      <c r="B17" s="20" t="s">
        <v>0</v>
      </c>
      <c r="C17" s="20" t="s">
        <v>1</v>
      </c>
      <c r="D17" s="20" t="s">
        <v>2</v>
      </c>
      <c r="E17" s="31" t="s">
        <v>29</v>
      </c>
    </row>
    <row r="18" spans="1:5" x14ac:dyDescent="0.2">
      <c r="A18" s="21"/>
      <c r="B18" s="22"/>
      <c r="C18" s="45"/>
      <c r="D18" s="23"/>
      <c r="E18" s="32" t="str">
        <f>IF(D18="", "DATA REQUIRED IN CELL D18", "OK")</f>
        <v>DATA REQUIRED IN CELL D18</v>
      </c>
    </row>
    <row r="19" spans="1:5" x14ac:dyDescent="0.2">
      <c r="A19" s="21"/>
      <c r="B19" s="22"/>
      <c r="C19" s="45"/>
      <c r="D19" s="23"/>
      <c r="E19" s="32" t="str">
        <f>IF(D19="", "DATA REQUIRED IN CELL D19", "OK")</f>
        <v>DATA REQUIRED IN CELL D19</v>
      </c>
    </row>
    <row r="20" spans="1:5" x14ac:dyDescent="0.2">
      <c r="A20" s="21"/>
      <c r="B20" s="22"/>
      <c r="C20" s="45"/>
      <c r="D20" s="23"/>
      <c r="E20" s="32" t="str">
        <f>IF(D20="", "DATA REQUIRED IN CELL D20", "OK")</f>
        <v>DATA REQUIRED IN CELL D20</v>
      </c>
    </row>
    <row r="21" spans="1:5" x14ac:dyDescent="0.2">
      <c r="A21" s="21"/>
      <c r="B21" s="22"/>
      <c r="C21" s="45"/>
      <c r="D21" s="23"/>
      <c r="E21" s="32" t="str">
        <f>IF(D21="", "DATA REQUIRED IN CELL D21", "OK")</f>
        <v>DATA REQUIRED IN CELL D21</v>
      </c>
    </row>
    <row r="22" spans="1:5" x14ac:dyDescent="0.2">
      <c r="A22" s="21"/>
      <c r="B22" s="22"/>
      <c r="C22" s="45"/>
      <c r="D22" s="23"/>
      <c r="E22" s="32" t="str">
        <f>IF(D22="", "DATA REQUIRED IN CELL D22", "OK")</f>
        <v>DATA REQUIRED IN CELL D22</v>
      </c>
    </row>
    <row r="23" spans="1:5" x14ac:dyDescent="0.2">
      <c r="A23" s="21"/>
      <c r="B23" s="22"/>
      <c r="C23" s="45"/>
      <c r="D23" s="23"/>
      <c r="E23" s="32" t="str">
        <f>IF(D23="", "DATA REQUIRED IN CELL D23", "OK")</f>
        <v>DATA REQUIRED IN CELL D23</v>
      </c>
    </row>
    <row r="24" spans="1:5" x14ac:dyDescent="0.2">
      <c r="A24" s="21"/>
      <c r="B24" s="22"/>
      <c r="C24" s="45"/>
      <c r="D24" s="23"/>
      <c r="E24" s="32" t="str">
        <f>IF(D24="", "DATA REQUIRED IN CELL D24", "OK")</f>
        <v>DATA REQUIRED IN CELL D24</v>
      </c>
    </row>
    <row r="25" spans="1:5" x14ac:dyDescent="0.2">
      <c r="A25" s="21"/>
      <c r="B25" s="22"/>
      <c r="C25" s="45"/>
      <c r="D25" s="23"/>
      <c r="E25" s="32" t="str">
        <f>IF(D25="", "DATA REQUIRED IN CELL D25", "OK")</f>
        <v>DATA REQUIRED IN CELL D25</v>
      </c>
    </row>
    <row r="26" spans="1:5" x14ac:dyDescent="0.2">
      <c r="A26" s="21"/>
      <c r="B26" s="22"/>
      <c r="C26" s="45"/>
      <c r="D26" s="23"/>
      <c r="E26" s="32" t="str">
        <f>IF(D26="", "DATA REQUIRED IN CELL D26", "OK")</f>
        <v>DATA REQUIRED IN CELL D26</v>
      </c>
    </row>
    <row r="27" spans="1:5" x14ac:dyDescent="0.2">
      <c r="A27" s="21"/>
      <c r="B27" s="22"/>
      <c r="C27" s="45"/>
      <c r="D27" s="23"/>
      <c r="E27" s="32" t="str">
        <f>IF(D27="", "DATA REQUIRED IN CELL D27", "OK")</f>
        <v>DATA REQUIRED IN CELL D27</v>
      </c>
    </row>
    <row r="28" spans="1:5" x14ac:dyDescent="0.2">
      <c r="A28" s="21"/>
      <c r="B28" s="22"/>
      <c r="C28" s="45"/>
      <c r="D28" s="23"/>
      <c r="E28" s="32" t="str">
        <f>IF(D28="", "DATA REQUIRED IN CELL D28", "OK")</f>
        <v>DATA REQUIRED IN CELL D28</v>
      </c>
    </row>
    <row r="29" spans="1:5" x14ac:dyDescent="0.2">
      <c r="A29" s="21"/>
      <c r="B29" s="22"/>
      <c r="C29" s="45"/>
      <c r="D29" s="23"/>
      <c r="E29" s="32" t="str">
        <f>IF(D29="", "DATA REQUIRED IN CELL D29", "OK")</f>
        <v>DATA REQUIRED IN CELL D29</v>
      </c>
    </row>
    <row r="30" spans="1:5" x14ac:dyDescent="0.2">
      <c r="A30" s="21"/>
      <c r="B30" s="22"/>
      <c r="C30" s="45"/>
      <c r="D30" s="23"/>
      <c r="E30" s="32" t="str">
        <f>IF(D30="", "DATA REQUIRED IN CELL D30", "OK")</f>
        <v>DATA REQUIRED IN CELL D30</v>
      </c>
    </row>
    <row r="31" spans="1:5" x14ac:dyDescent="0.2">
      <c r="A31" s="21"/>
      <c r="B31" s="22"/>
      <c r="C31" s="45"/>
      <c r="D31" s="23"/>
      <c r="E31" s="32" t="str">
        <f>IF(D31="", "DATA REQUIRED IN CELL D31", "OK")</f>
        <v>DATA REQUIRED IN CELL D31</v>
      </c>
    </row>
    <row r="32" spans="1:5" x14ac:dyDescent="0.2">
      <c r="A32" s="21"/>
      <c r="B32" s="22"/>
      <c r="C32" s="45"/>
      <c r="D32" s="23"/>
      <c r="E32" s="32" t="str">
        <f>IF(D32="", "DATA REQUIRED IN CELL D32", "OK")</f>
        <v>DATA REQUIRED IN CELL D32</v>
      </c>
    </row>
    <row r="33" spans="1:5" x14ac:dyDescent="0.2">
      <c r="A33" s="21"/>
      <c r="B33" s="22"/>
      <c r="C33" s="45"/>
      <c r="D33" s="23"/>
      <c r="E33" s="32" t="str">
        <f>IF(D33="", "DATA REQUIRED IN CELL D33", "OK")</f>
        <v>DATA REQUIRED IN CELL D33</v>
      </c>
    </row>
    <row r="34" spans="1:5" x14ac:dyDescent="0.2">
      <c r="A34" s="21"/>
      <c r="B34" s="22"/>
      <c r="C34" s="45"/>
      <c r="D34" s="23"/>
      <c r="E34" s="32" t="str">
        <f>IF(D34="", "DATA REQUIRED IN CELL D34", "OK")</f>
        <v>DATA REQUIRED IN CELL D34</v>
      </c>
    </row>
    <row r="35" spans="1:5" x14ac:dyDescent="0.2">
      <c r="A35" s="21"/>
      <c r="B35" s="22"/>
      <c r="C35" s="45"/>
      <c r="D35" s="23"/>
      <c r="E35" s="32" t="str">
        <f>IF(D35="", "DATA REQUIRED IN CELL D35", "OK")</f>
        <v>DATA REQUIRED IN CELL D35</v>
      </c>
    </row>
    <row r="36" spans="1:5" x14ac:dyDescent="0.2">
      <c r="A36" s="21"/>
      <c r="B36" s="22"/>
      <c r="C36" s="45"/>
      <c r="D36" s="23"/>
      <c r="E36" s="32" t="str">
        <f>IF(D36="", "DATA REQUIRED IN CELL D36", "OK")</f>
        <v>DATA REQUIRED IN CELL D36</v>
      </c>
    </row>
    <row r="37" spans="1:5" x14ac:dyDescent="0.2">
      <c r="A37" s="21"/>
      <c r="B37" s="22"/>
      <c r="C37" s="45"/>
      <c r="D37" s="23"/>
      <c r="E37" s="32" t="str">
        <f>IF(D37="", "DATA REQUIRED IN CELL D37", "OK")</f>
        <v>DATA REQUIRED IN CELL D37</v>
      </c>
    </row>
    <row r="38" spans="1:5" ht="30.75" customHeight="1" x14ac:dyDescent="0.2">
      <c r="A38" s="24"/>
      <c r="B38" s="25"/>
      <c r="E38" s="3"/>
    </row>
    <row r="39" spans="1:5" x14ac:dyDescent="0.2">
      <c r="B39" s="7"/>
      <c r="C39" s="5"/>
      <c r="D39" s="4"/>
      <c r="E39" s="3"/>
    </row>
    <row r="40" spans="1:5" x14ac:dyDescent="0.2">
      <c r="C40" s="2"/>
      <c r="D40" s="4"/>
    </row>
    <row r="41" spans="1:5" x14ac:dyDescent="0.2">
      <c r="C41" s="2"/>
      <c r="D41" s="4"/>
    </row>
    <row r="42" spans="1:5" x14ac:dyDescent="0.2">
      <c r="C42" s="2"/>
    </row>
  </sheetData>
  <sheetProtection formatCells="0" formatColumns="0" formatRows="0" insertRows="0"/>
  <protectedRanges>
    <protectedRange sqref="D18:D37" name="standard deviation"/>
  </protectedRanges>
  <mergeCells count="16">
    <mergeCell ref="A1:E1"/>
    <mergeCell ref="B15:D15"/>
    <mergeCell ref="A2:E2"/>
    <mergeCell ref="B3:E3"/>
    <mergeCell ref="A4:E4"/>
    <mergeCell ref="B5:E5"/>
    <mergeCell ref="B6:E6"/>
    <mergeCell ref="B7:E7"/>
    <mergeCell ref="B13:E13"/>
    <mergeCell ref="B16:D16"/>
    <mergeCell ref="B8:E8"/>
    <mergeCell ref="B10:E10"/>
    <mergeCell ref="B11:E11"/>
    <mergeCell ref="B12:E12"/>
    <mergeCell ref="B9:E9"/>
    <mergeCell ref="A14:E14"/>
  </mergeCells>
  <phoneticPr fontId="0" type="noConversion"/>
  <pageMargins left="0.75" right="0.75" top="1" bottom="1" header="0.5" footer="0.5"/>
  <pageSetup scale="84" fitToHeight="0" orientation="landscape" r:id="rId1"/>
  <headerFooter alignWithMargins="0">
    <oddHeader>&amp;L&amp;G&amp;ROffice of Transportation and Air Quality
November 2016</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37"/>
  <sheetViews>
    <sheetView topLeftCell="J1" workbookViewId="0">
      <selection activeCell="N14" sqref="N14:R14"/>
    </sheetView>
  </sheetViews>
  <sheetFormatPr defaultRowHeight="12.75" x14ac:dyDescent="0.2"/>
  <cols>
    <col min="1" max="1" width="29.85546875" customWidth="1"/>
    <col min="2" max="2" width="11.85546875" customWidth="1"/>
    <col min="3" max="3" width="11.5703125" customWidth="1"/>
    <col min="5" max="5" width="39.7109375" customWidth="1"/>
    <col min="6" max="7" width="1.42578125" customWidth="1"/>
    <col min="8" max="8" width="26.85546875" customWidth="1"/>
    <col min="9" max="9" width="29.85546875" customWidth="1"/>
    <col min="10" max="10" width="12.140625" customWidth="1"/>
    <col min="12" max="12" width="29.42578125" customWidth="1"/>
    <col min="13" max="13" width="1.7109375" customWidth="1"/>
    <col min="14" max="14" width="26.85546875" customWidth="1"/>
    <col min="17" max="17" width="13.42578125" customWidth="1"/>
    <col min="18" max="18" width="46.28515625" customWidth="1"/>
  </cols>
  <sheetData>
    <row r="1" spans="1:18" x14ac:dyDescent="0.2">
      <c r="A1" s="51" t="s">
        <v>40</v>
      </c>
      <c r="B1" s="43"/>
      <c r="C1" s="43"/>
      <c r="D1" s="43"/>
      <c r="E1" s="43"/>
      <c r="F1" s="43"/>
      <c r="G1" s="43"/>
      <c r="H1" s="43"/>
      <c r="I1" s="43"/>
      <c r="J1" s="9"/>
      <c r="K1" s="9"/>
    </row>
    <row r="2" spans="1:18" x14ac:dyDescent="0.2">
      <c r="A2" s="88" t="s">
        <v>15</v>
      </c>
      <c r="B2" s="89"/>
      <c r="C2" s="89"/>
      <c r="D2" s="89"/>
      <c r="E2" s="89"/>
      <c r="F2" s="89"/>
      <c r="G2" s="89"/>
      <c r="H2" s="89"/>
      <c r="I2" s="89"/>
      <c r="J2" s="9"/>
      <c r="K2" s="9"/>
    </row>
    <row r="3" spans="1:18" ht="26.25" customHeight="1" x14ac:dyDescent="0.2">
      <c r="A3" s="36" t="s">
        <v>16</v>
      </c>
      <c r="B3" s="90">
        <f>('10 ppm S Precision'!$B$3)</f>
        <v>0</v>
      </c>
      <c r="C3" s="91"/>
      <c r="D3" s="91"/>
      <c r="E3" s="91"/>
      <c r="F3" s="91"/>
      <c r="G3" s="91"/>
      <c r="H3" s="91"/>
      <c r="I3" s="92"/>
      <c r="J3" s="9"/>
      <c r="K3" s="9"/>
    </row>
    <row r="4" spans="1:18" x14ac:dyDescent="0.2">
      <c r="A4" s="93" t="s">
        <v>11</v>
      </c>
      <c r="B4" s="94"/>
      <c r="C4" s="94"/>
      <c r="D4" s="94"/>
      <c r="E4" s="94"/>
      <c r="F4" s="94"/>
      <c r="G4" s="94"/>
      <c r="H4" s="94"/>
      <c r="I4" s="94"/>
    </row>
    <row r="5" spans="1:18" x14ac:dyDescent="0.2">
      <c r="A5" s="44" t="s">
        <v>12</v>
      </c>
      <c r="B5" s="90">
        <f>('10 ppm S Precision'!$B$5)</f>
        <v>0</v>
      </c>
      <c r="C5" s="91"/>
      <c r="D5" s="91"/>
      <c r="E5" s="91"/>
      <c r="F5" s="91"/>
      <c r="G5" s="91"/>
      <c r="H5" s="91"/>
      <c r="I5" s="92"/>
    </row>
    <row r="6" spans="1:18" x14ac:dyDescent="0.2">
      <c r="A6" s="44" t="s">
        <v>25</v>
      </c>
      <c r="B6" s="90">
        <f>('10 ppm S Precision'!$B$6)</f>
        <v>0</v>
      </c>
      <c r="C6" s="91"/>
      <c r="D6" s="91"/>
      <c r="E6" s="91"/>
      <c r="F6" s="91"/>
      <c r="G6" s="91"/>
      <c r="H6" s="91"/>
      <c r="I6" s="92"/>
    </row>
    <row r="7" spans="1:18" x14ac:dyDescent="0.2">
      <c r="A7" s="44" t="s">
        <v>26</v>
      </c>
      <c r="B7" s="90">
        <f>('10 ppm S Precision'!$B$7)</f>
        <v>0</v>
      </c>
      <c r="C7" s="91"/>
      <c r="D7" s="91"/>
      <c r="E7" s="91"/>
      <c r="F7" s="91"/>
      <c r="G7" s="91"/>
      <c r="H7" s="91"/>
      <c r="I7" s="92"/>
    </row>
    <row r="8" spans="1:18" x14ac:dyDescent="0.2">
      <c r="A8" s="44" t="s">
        <v>27</v>
      </c>
      <c r="B8" s="90">
        <f>('10 ppm S Precision'!$B$8)</f>
        <v>0</v>
      </c>
      <c r="C8" s="91"/>
      <c r="D8" s="91"/>
      <c r="E8" s="91"/>
      <c r="F8" s="91"/>
      <c r="G8" s="91"/>
      <c r="H8" s="91"/>
      <c r="I8" s="92"/>
    </row>
    <row r="9" spans="1:18" x14ac:dyDescent="0.2">
      <c r="A9" s="44" t="s">
        <v>28</v>
      </c>
      <c r="B9" s="90">
        <f>('10 ppm S Precision'!$B$9)</f>
        <v>0</v>
      </c>
      <c r="C9" s="91"/>
      <c r="D9" s="91"/>
      <c r="E9" s="91"/>
      <c r="F9" s="91"/>
      <c r="G9" s="91"/>
      <c r="H9" s="91"/>
      <c r="I9" s="92"/>
    </row>
    <row r="10" spans="1:18" ht="25.5" customHeight="1" x14ac:dyDescent="0.2">
      <c r="A10" s="37" t="s">
        <v>21</v>
      </c>
      <c r="B10" s="90">
        <f>('10 ppm S Precision'!$B$10)</f>
        <v>0</v>
      </c>
      <c r="C10" s="91"/>
      <c r="D10" s="91"/>
      <c r="E10" s="91"/>
      <c r="F10" s="91"/>
      <c r="G10" s="91"/>
      <c r="H10" s="91"/>
      <c r="I10" s="92"/>
    </row>
    <row r="11" spans="1:18" ht="25.5" x14ac:dyDescent="0.2">
      <c r="A11" s="37" t="s">
        <v>22</v>
      </c>
      <c r="B11" s="90">
        <f>('10 ppm S Precision'!$B$11)</f>
        <v>0</v>
      </c>
      <c r="C11" s="91"/>
      <c r="D11" s="91"/>
      <c r="E11" s="91"/>
      <c r="F11" s="91"/>
      <c r="G11" s="91"/>
      <c r="H11" s="91"/>
      <c r="I11" s="92"/>
    </row>
    <row r="12" spans="1:18" ht="25.5" x14ac:dyDescent="0.2">
      <c r="A12" s="37" t="s">
        <v>23</v>
      </c>
      <c r="B12" s="90">
        <f>('10 ppm S Precision'!$B$12)</f>
        <v>0</v>
      </c>
      <c r="C12" s="91"/>
      <c r="D12" s="91"/>
      <c r="E12" s="91"/>
      <c r="F12" s="91"/>
      <c r="G12" s="91"/>
      <c r="H12" s="91"/>
      <c r="I12" s="92"/>
    </row>
    <row r="13" spans="1:18" ht="25.5" x14ac:dyDescent="0.2">
      <c r="A13" s="37" t="s">
        <v>24</v>
      </c>
      <c r="B13" s="90">
        <f>('10 ppm S Precision'!$B$13)</f>
        <v>0</v>
      </c>
      <c r="C13" s="91"/>
      <c r="D13" s="91"/>
      <c r="E13" s="91"/>
      <c r="F13" s="91"/>
      <c r="G13" s="91"/>
      <c r="H13" s="91"/>
      <c r="I13" s="92"/>
    </row>
    <row r="14" spans="1:18" ht="78" customHeight="1" x14ac:dyDescent="0.2">
      <c r="A14" s="80" t="s">
        <v>46</v>
      </c>
      <c r="B14" s="61"/>
      <c r="C14" s="61"/>
      <c r="D14" s="61"/>
      <c r="E14" s="81"/>
      <c r="F14" s="48"/>
      <c r="H14" s="80" t="s">
        <v>47</v>
      </c>
      <c r="I14" s="61"/>
      <c r="J14" s="61"/>
      <c r="K14" s="61"/>
      <c r="L14" s="81"/>
      <c r="N14" s="80" t="s">
        <v>55</v>
      </c>
      <c r="O14" s="61"/>
      <c r="P14" s="61"/>
      <c r="Q14" s="61"/>
      <c r="R14" s="81"/>
    </row>
    <row r="15" spans="1:18" x14ac:dyDescent="0.2">
      <c r="A15" s="95" t="s">
        <v>13</v>
      </c>
      <c r="B15" s="95"/>
      <c r="C15" s="95"/>
      <c r="D15" s="95"/>
      <c r="E15" s="33"/>
      <c r="F15" s="33"/>
      <c r="H15" s="82" t="s">
        <v>14</v>
      </c>
      <c r="I15" s="82"/>
      <c r="J15" s="82"/>
      <c r="K15" s="82"/>
      <c r="N15" s="82" t="s">
        <v>41</v>
      </c>
      <c r="O15" s="82"/>
      <c r="P15" s="82"/>
      <c r="Q15" s="82"/>
    </row>
    <row r="16" spans="1:18" x14ac:dyDescent="0.2">
      <c r="A16" s="82" t="s">
        <v>4</v>
      </c>
      <c r="B16" s="82"/>
      <c r="C16" s="82"/>
      <c r="D16" s="82"/>
      <c r="E16" s="33"/>
      <c r="F16" s="33"/>
      <c r="H16" s="82" t="s">
        <v>4</v>
      </c>
      <c r="I16" s="82"/>
      <c r="J16" s="82"/>
      <c r="K16" s="82"/>
      <c r="N16" s="82" t="s">
        <v>4</v>
      </c>
      <c r="O16" s="82"/>
      <c r="P16" s="82"/>
      <c r="Q16" s="82"/>
    </row>
    <row r="17" spans="1:18" ht="46.5" customHeight="1" x14ac:dyDescent="0.2">
      <c r="A17" s="13" t="s">
        <v>30</v>
      </c>
      <c r="B17" s="83" t="str">
        <f>IF(COUNTA(D24:D33)&lt;10,"REQUIRED DATA MISSING",IF(COUNTA(B21)&lt;1,"REQUIRED DATA MISSING",IF(B22&lt;0.7,"PASSED","FAILED")))</f>
        <v>REQUIRED DATA MISSING</v>
      </c>
      <c r="C17" s="84"/>
      <c r="D17" s="85"/>
      <c r="H17" s="13" t="s">
        <v>31</v>
      </c>
      <c r="I17" s="83" t="str">
        <f>IF(COUNTA(K24:K33)&lt;10,"REQUIRED DATA MISSING",IF(COUNTA(I21)&lt;1,"REQUIRED DATA MISSING",IF(I22&lt;1.02,"PASSED","FAILED")))</f>
        <v>REQUIRED DATA MISSING</v>
      </c>
      <c r="J17" s="84"/>
      <c r="K17" s="85"/>
      <c r="N17" s="13" t="s">
        <v>31</v>
      </c>
      <c r="O17" s="83" t="str">
        <f>IF(COUNTA(Q24:Q33)&lt;10,"REQUIRED DATA MISSING",IF(COUNTA(O21)&lt;1,"REQUIRED DATA MISSING",IF(O22&lt;2.16,"PASSED","FAILED")))</f>
        <v>REQUIRED DATA MISSING</v>
      </c>
      <c r="P17" s="84"/>
      <c r="Q17" s="85"/>
    </row>
    <row r="18" spans="1:18" x14ac:dyDescent="0.2">
      <c r="A18" s="28" t="s">
        <v>5</v>
      </c>
      <c r="B18" s="86" t="str">
        <f>IF(SUM(D24:D33)&lt;=0,"REQUIRED DATA MISSING",AVERAGE(D24:D33))</f>
        <v>REQUIRED DATA MISSING</v>
      </c>
      <c r="C18" s="78"/>
      <c r="D18" s="79"/>
      <c r="E18" s="34"/>
      <c r="F18" s="34"/>
      <c r="H18" s="17" t="s">
        <v>5</v>
      </c>
      <c r="I18" s="86" t="str">
        <f>IF(SUM(K24:K33)&lt;=0,"REQUIRED DATA MISSING",AVERAGE(K24:K33))</f>
        <v>REQUIRED DATA MISSING</v>
      </c>
      <c r="J18" s="78"/>
      <c r="K18" s="79"/>
      <c r="N18" s="17" t="s">
        <v>5</v>
      </c>
      <c r="O18" s="86" t="str">
        <f>IF(SUM(Q24:Q33)&lt;=0,"REQUIRED DATA MISSING",AVERAGE(Q24:Q33))</f>
        <v>REQUIRED DATA MISSING</v>
      </c>
      <c r="P18" s="78"/>
      <c r="Q18" s="79"/>
    </row>
    <row r="19" spans="1:18" ht="34.5" customHeight="1" x14ac:dyDescent="0.2">
      <c r="A19" s="29" t="s">
        <v>7</v>
      </c>
      <c r="B19" s="74"/>
      <c r="C19" s="75"/>
      <c r="D19" s="76"/>
      <c r="E19" s="35"/>
      <c r="F19" s="35"/>
      <c r="H19" s="14" t="s">
        <v>7</v>
      </c>
      <c r="I19" s="74"/>
      <c r="J19" s="75"/>
      <c r="K19" s="76"/>
      <c r="N19" s="14" t="s">
        <v>7</v>
      </c>
      <c r="O19" s="74"/>
      <c r="P19" s="75"/>
      <c r="Q19" s="76"/>
    </row>
    <row r="20" spans="1:18" ht="50.25" customHeight="1" x14ac:dyDescent="0.2">
      <c r="A20" s="29" t="s">
        <v>8</v>
      </c>
      <c r="B20" s="74"/>
      <c r="C20" s="75"/>
      <c r="D20" s="76"/>
      <c r="E20" s="31" t="s">
        <v>33</v>
      </c>
      <c r="F20" s="35"/>
      <c r="H20" s="14" t="s">
        <v>8</v>
      </c>
      <c r="I20" s="74"/>
      <c r="J20" s="75"/>
      <c r="K20" s="76"/>
      <c r="L20" s="31" t="s">
        <v>33</v>
      </c>
      <c r="N20" s="14" t="s">
        <v>8</v>
      </c>
      <c r="O20" s="74"/>
      <c r="P20" s="75"/>
      <c r="Q20" s="76"/>
      <c r="R20" s="31" t="s">
        <v>33</v>
      </c>
    </row>
    <row r="21" spans="1:18" ht="40.5" customHeight="1" x14ac:dyDescent="0.2">
      <c r="A21" s="29" t="s">
        <v>10</v>
      </c>
      <c r="B21" s="87"/>
      <c r="C21" s="75"/>
      <c r="D21" s="76"/>
      <c r="E21" s="49" t="str">
        <f>IF(B21&lt;1, "ARV TOO LOW IN CONCENTRATION", IF(B21&gt;10, "ARV TOO HIGH IN CONCENTRATION","OK"))</f>
        <v>ARV TOO LOW IN CONCENTRATION</v>
      </c>
      <c r="F21" s="35"/>
      <c r="H21" s="14" t="s">
        <v>10</v>
      </c>
      <c r="I21" s="74"/>
      <c r="J21" s="75"/>
      <c r="K21" s="76"/>
      <c r="L21" s="49" t="str">
        <f>IF(I21&lt;10, "ARV TOO LOW IN CONCENTRATION", IF(I21&gt;20, "ARV TOO HIGH IN CONCENTRATION","OK"))</f>
        <v>ARV TOO LOW IN CONCENTRATION</v>
      </c>
      <c r="N21" s="14" t="s">
        <v>10</v>
      </c>
      <c r="O21" s="74"/>
      <c r="P21" s="75"/>
      <c r="Q21" s="76"/>
      <c r="R21" s="49" t="str">
        <f>IF(O21&lt;21, "ARV TOO LOW IN CONCENTRATION", IF(O21&gt;95, "ARV TOO HIGH IN CONCENTRATION","OK"))</f>
        <v>ARV TOO LOW IN CONCENTRATION</v>
      </c>
    </row>
    <row r="22" spans="1:18" ht="38.25" x14ac:dyDescent="0.2">
      <c r="A22" s="28" t="s">
        <v>9</v>
      </c>
      <c r="B22" s="77" t="str">
        <f>IF(B18="REQUIRED DATA MISSING","REQUIRED DATA MISSING",ABS(B21-B18))</f>
        <v>REQUIRED DATA MISSING</v>
      </c>
      <c r="C22" s="78"/>
      <c r="D22" s="79"/>
      <c r="E22" s="34"/>
      <c r="F22" s="34"/>
      <c r="H22" s="17" t="s">
        <v>9</v>
      </c>
      <c r="I22" s="77" t="str">
        <f>IF(I18="REQUIRED DATA MISSING","REQUIRED DATA MISSING",ABS(I21-I18))</f>
        <v>REQUIRED DATA MISSING</v>
      </c>
      <c r="J22" s="78"/>
      <c r="K22" s="79"/>
      <c r="N22" s="17" t="s">
        <v>9</v>
      </c>
      <c r="O22" s="77" t="str">
        <f>IF(O18="REQUIRED DATA MISSING","REQUIRED DATA MISSING",ABS(O21-O18))</f>
        <v>REQUIRED DATA MISSING</v>
      </c>
      <c r="P22" s="78"/>
      <c r="Q22" s="79"/>
    </row>
    <row r="23" spans="1:18" ht="38.25" x14ac:dyDescent="0.2">
      <c r="A23" s="14" t="s">
        <v>32</v>
      </c>
      <c r="B23" s="26" t="s">
        <v>0</v>
      </c>
      <c r="C23" s="26" t="s">
        <v>1</v>
      </c>
      <c r="D23" s="17" t="s">
        <v>2</v>
      </c>
      <c r="E23" s="31" t="s">
        <v>29</v>
      </c>
      <c r="G23" s="1"/>
      <c r="H23" s="14" t="s">
        <v>32</v>
      </c>
      <c r="I23" s="26" t="s">
        <v>0</v>
      </c>
      <c r="J23" s="26" t="s">
        <v>1</v>
      </c>
      <c r="K23" s="17" t="s">
        <v>2</v>
      </c>
      <c r="L23" s="31" t="s">
        <v>29</v>
      </c>
      <c r="N23" s="14" t="s">
        <v>32</v>
      </c>
      <c r="O23" s="26" t="s">
        <v>0</v>
      </c>
      <c r="P23" s="26" t="s">
        <v>1</v>
      </c>
      <c r="Q23" s="17" t="s">
        <v>2</v>
      </c>
      <c r="R23" s="31" t="s">
        <v>29</v>
      </c>
    </row>
    <row r="24" spans="1:18" x14ac:dyDescent="0.2">
      <c r="A24" s="18"/>
      <c r="B24" s="15"/>
      <c r="C24" s="27"/>
      <c r="D24" s="19"/>
      <c r="E24" s="32" t="str">
        <f>IF(D24="", "DATA REQUIRED IN CELL D26", "OK")</f>
        <v>DATA REQUIRED IN CELL D26</v>
      </c>
      <c r="G24" s="10"/>
      <c r="H24" s="18"/>
      <c r="I24" s="15"/>
      <c r="J24" s="27"/>
      <c r="K24" s="19"/>
      <c r="L24" s="32" t="str">
        <f>IF(K24="", "DATA REQUIRED IN CELL J26", "OK")</f>
        <v>DATA REQUIRED IN CELL J26</v>
      </c>
      <c r="N24" s="18"/>
      <c r="O24" s="15"/>
      <c r="P24" s="27"/>
      <c r="Q24" s="19"/>
      <c r="R24" s="32" t="str">
        <f>IF(Q24="", "DATA REQUIRED IN CELL J26", "OK")</f>
        <v>DATA REQUIRED IN CELL J26</v>
      </c>
    </row>
    <row r="25" spans="1:18" x14ac:dyDescent="0.2">
      <c r="A25" s="18"/>
      <c r="B25" s="15"/>
      <c r="C25" s="27"/>
      <c r="D25" s="19"/>
      <c r="E25" s="32" t="str">
        <f>IF(D25="", "DATA REQUIRED IN CELL D27", "OK")</f>
        <v>DATA REQUIRED IN CELL D27</v>
      </c>
      <c r="G25" s="10"/>
      <c r="H25" s="18"/>
      <c r="I25" s="15"/>
      <c r="J25" s="27"/>
      <c r="K25" s="19"/>
      <c r="L25" s="32" t="str">
        <f>IF(K25="", "DATA REQUIRED IN CELL J27", "OK")</f>
        <v>DATA REQUIRED IN CELL J27</v>
      </c>
      <c r="N25" s="18"/>
      <c r="O25" s="15"/>
      <c r="P25" s="27"/>
      <c r="Q25" s="19"/>
      <c r="R25" s="32" t="str">
        <f>IF(Q25="", "DATA REQUIRED IN CELL J27", "OK")</f>
        <v>DATA REQUIRED IN CELL J27</v>
      </c>
    </row>
    <row r="26" spans="1:18" x14ac:dyDescent="0.2">
      <c r="A26" s="18"/>
      <c r="B26" s="15"/>
      <c r="C26" s="27"/>
      <c r="D26" s="19"/>
      <c r="E26" s="32" t="str">
        <f>IF(D26="", "DATA REQUIRED IN CELL D28", "OK")</f>
        <v>DATA REQUIRED IN CELL D28</v>
      </c>
      <c r="G26" s="10"/>
      <c r="H26" s="18"/>
      <c r="I26" s="15"/>
      <c r="J26" s="27"/>
      <c r="K26" s="19"/>
      <c r="L26" s="32" t="str">
        <f>IF(K26="", "DATA REQUIRED IN CELL J28", "OK")</f>
        <v>DATA REQUIRED IN CELL J28</v>
      </c>
      <c r="N26" s="18"/>
      <c r="O26" s="15"/>
      <c r="P26" s="27"/>
      <c r="Q26" s="19"/>
      <c r="R26" s="32" t="str">
        <f>IF(Q26="", "DATA REQUIRED IN CELL J28", "OK")</f>
        <v>DATA REQUIRED IN CELL J28</v>
      </c>
    </row>
    <row r="27" spans="1:18" x14ac:dyDescent="0.2">
      <c r="A27" s="18"/>
      <c r="B27" s="15"/>
      <c r="C27" s="27"/>
      <c r="D27" s="19"/>
      <c r="E27" s="32" t="str">
        <f>IF(D27="", "DATA REQUIRED IN CELL D29", "OK")</f>
        <v>DATA REQUIRED IN CELL D29</v>
      </c>
      <c r="G27" s="10"/>
      <c r="H27" s="18"/>
      <c r="I27" s="15"/>
      <c r="J27" s="27"/>
      <c r="K27" s="19"/>
      <c r="L27" s="32" t="str">
        <f>IF(K27="", "DATA REQUIRED IN CELL J29", "OK")</f>
        <v>DATA REQUIRED IN CELL J29</v>
      </c>
      <c r="N27" s="18"/>
      <c r="O27" s="15"/>
      <c r="P27" s="27"/>
      <c r="Q27" s="19"/>
      <c r="R27" s="32" t="str">
        <f>IF(Q27="", "DATA REQUIRED IN CELL J29", "OK")</f>
        <v>DATA REQUIRED IN CELL J29</v>
      </c>
    </row>
    <row r="28" spans="1:18" x14ac:dyDescent="0.2">
      <c r="A28" s="18"/>
      <c r="B28" s="15"/>
      <c r="C28" s="27"/>
      <c r="D28" s="19"/>
      <c r="E28" s="32" t="str">
        <f>IF(D28="", "DATA REQUIRED IN CELL D30", "OK")</f>
        <v>DATA REQUIRED IN CELL D30</v>
      </c>
      <c r="G28" s="10"/>
      <c r="H28" s="18"/>
      <c r="I28" s="15"/>
      <c r="J28" s="27"/>
      <c r="K28" s="19"/>
      <c r="L28" s="32" t="str">
        <f>IF(K28="", "DATA REQUIRED IN CELL J30", "OK")</f>
        <v>DATA REQUIRED IN CELL J30</v>
      </c>
      <c r="N28" s="18"/>
      <c r="O28" s="15"/>
      <c r="P28" s="27"/>
      <c r="Q28" s="19"/>
      <c r="R28" s="32" t="str">
        <f>IF(Q28="", "DATA REQUIRED IN CELL J30", "OK")</f>
        <v>DATA REQUIRED IN CELL J30</v>
      </c>
    </row>
    <row r="29" spans="1:18" x14ac:dyDescent="0.2">
      <c r="A29" s="18"/>
      <c r="B29" s="15"/>
      <c r="C29" s="27"/>
      <c r="D29" s="19"/>
      <c r="E29" s="32" t="str">
        <f>IF(D29="", "DATA REQUIRED IN CELL D31", "OK")</f>
        <v>DATA REQUIRED IN CELL D31</v>
      </c>
      <c r="G29" s="10"/>
      <c r="H29" s="18"/>
      <c r="I29" s="15"/>
      <c r="J29" s="27"/>
      <c r="K29" s="19"/>
      <c r="L29" s="32" t="str">
        <f>IF(K29="", "DATA REQUIRED IN CELL J31", "OK")</f>
        <v>DATA REQUIRED IN CELL J31</v>
      </c>
      <c r="N29" s="18"/>
      <c r="O29" s="15"/>
      <c r="P29" s="27"/>
      <c r="Q29" s="19"/>
      <c r="R29" s="32" t="str">
        <f>IF(Q29="", "DATA REQUIRED IN CELL J31", "OK")</f>
        <v>DATA REQUIRED IN CELL J31</v>
      </c>
    </row>
    <row r="30" spans="1:18" x14ac:dyDescent="0.2">
      <c r="A30" s="18"/>
      <c r="B30" s="15"/>
      <c r="C30" s="27"/>
      <c r="D30" s="19"/>
      <c r="E30" s="32" t="str">
        <f>IF(D30="", "DATA REQUIRED IN CELL D32", "OK")</f>
        <v>DATA REQUIRED IN CELL D32</v>
      </c>
      <c r="G30" s="10"/>
      <c r="H30" s="18"/>
      <c r="I30" s="15"/>
      <c r="J30" s="27"/>
      <c r="K30" s="19"/>
      <c r="L30" s="32" t="str">
        <f>IF(K30="", "DATA REQUIRED IN CELL J32", "OK")</f>
        <v>DATA REQUIRED IN CELL J32</v>
      </c>
      <c r="N30" s="18"/>
      <c r="O30" s="15"/>
      <c r="P30" s="27"/>
      <c r="Q30" s="19"/>
      <c r="R30" s="32" t="str">
        <f>IF(Q30="", "DATA REQUIRED IN CELL J32", "OK")</f>
        <v>DATA REQUIRED IN CELL J32</v>
      </c>
    </row>
    <row r="31" spans="1:18" x14ac:dyDescent="0.2">
      <c r="A31" s="18"/>
      <c r="B31" s="15"/>
      <c r="C31" s="27"/>
      <c r="D31" s="19"/>
      <c r="E31" s="32" t="str">
        <f>IF(D31="", "DATA REQUIRED IN CELL D33", "OK")</f>
        <v>DATA REQUIRED IN CELL D33</v>
      </c>
      <c r="G31" s="10"/>
      <c r="H31" s="18"/>
      <c r="I31" s="15"/>
      <c r="J31" s="27"/>
      <c r="K31" s="19"/>
      <c r="L31" s="32" t="str">
        <f>IF(K31="", "DATA REQUIRED IN CELL J33", "OK")</f>
        <v>DATA REQUIRED IN CELL J33</v>
      </c>
      <c r="N31" s="18"/>
      <c r="O31" s="15"/>
      <c r="P31" s="27"/>
      <c r="Q31" s="19"/>
      <c r="R31" s="32" t="str">
        <f>IF(Q31="", "DATA REQUIRED IN CELL J33", "OK")</f>
        <v>DATA REQUIRED IN CELL J33</v>
      </c>
    </row>
    <row r="32" spans="1:18" x14ac:dyDescent="0.2">
      <c r="A32" s="18"/>
      <c r="B32" s="15"/>
      <c r="C32" s="27"/>
      <c r="D32" s="19"/>
      <c r="E32" s="32" t="str">
        <f>IF(D32="", "DATA REQUIRED IN CELL D34", "OK")</f>
        <v>DATA REQUIRED IN CELL D34</v>
      </c>
      <c r="G32" s="10"/>
      <c r="H32" s="18"/>
      <c r="I32" s="15"/>
      <c r="J32" s="27"/>
      <c r="K32" s="19"/>
      <c r="L32" s="32" t="str">
        <f>IF(K32="", "DATA REQUIRED IN CELL J34", "OK")</f>
        <v>DATA REQUIRED IN CELL J34</v>
      </c>
      <c r="N32" s="18"/>
      <c r="O32" s="15"/>
      <c r="P32" s="27"/>
      <c r="Q32" s="19"/>
      <c r="R32" s="32" t="str">
        <f>IF(Q32="", "DATA REQUIRED IN CELL J34", "OK")</f>
        <v>DATA REQUIRED IN CELL J34</v>
      </c>
    </row>
    <row r="33" spans="1:18" x14ac:dyDescent="0.2">
      <c r="A33" s="18"/>
      <c r="B33" s="15"/>
      <c r="C33" s="27"/>
      <c r="D33" s="19"/>
      <c r="E33" s="32" t="str">
        <f>IF(D33="", "DATA REQUIRED IN CELL D35", "OK")</f>
        <v>DATA REQUIRED IN CELL D35</v>
      </c>
      <c r="G33" s="10"/>
      <c r="H33" s="18"/>
      <c r="I33" s="15"/>
      <c r="J33" s="27"/>
      <c r="K33" s="19"/>
      <c r="L33" s="32" t="str">
        <f>IF(K33="", "DATA REQUIRED IN CELL J35", "OK")</f>
        <v>DATA REQUIRED IN CELL J35</v>
      </c>
      <c r="N33" s="18"/>
      <c r="O33" s="15"/>
      <c r="P33" s="27"/>
      <c r="Q33" s="19"/>
      <c r="R33" s="32" t="str">
        <f>IF(Q33="", "DATA REQUIRED IN CELL J35", "OK")</f>
        <v>DATA REQUIRED IN CELL J35</v>
      </c>
    </row>
    <row r="34" spans="1:18" x14ac:dyDescent="0.2">
      <c r="G34" s="4"/>
      <c r="H34" s="8"/>
      <c r="I34" s="8"/>
    </row>
    <row r="35" spans="1:18" x14ac:dyDescent="0.2">
      <c r="G35" s="4"/>
      <c r="H35" s="8"/>
      <c r="I35" s="8"/>
    </row>
    <row r="36" spans="1:18" x14ac:dyDescent="0.2">
      <c r="G36" s="4"/>
      <c r="H36" s="8"/>
      <c r="I36" s="8"/>
    </row>
    <row r="37" spans="1:18" x14ac:dyDescent="0.2">
      <c r="G37" s="6"/>
      <c r="H37" s="1"/>
      <c r="I37" s="1"/>
    </row>
  </sheetData>
  <sheetProtection formatCells="0" formatColumns="0" formatRows="0" insertRows="0"/>
  <protectedRanges>
    <protectedRange sqref="K24:K33 Q24:Q33" name="Average"/>
    <protectedRange sqref="D24:D33" name="Arithmetic Average"/>
  </protectedRanges>
  <mergeCells count="39">
    <mergeCell ref="A2:I2"/>
    <mergeCell ref="B3:I3"/>
    <mergeCell ref="A4:I4"/>
    <mergeCell ref="H15:K15"/>
    <mergeCell ref="B10:I10"/>
    <mergeCell ref="B11:I11"/>
    <mergeCell ref="B12:I12"/>
    <mergeCell ref="B13:I13"/>
    <mergeCell ref="B9:I9"/>
    <mergeCell ref="B5:I5"/>
    <mergeCell ref="B6:I6"/>
    <mergeCell ref="B7:I7"/>
    <mergeCell ref="B8:I8"/>
    <mergeCell ref="A15:D15"/>
    <mergeCell ref="B20:D20"/>
    <mergeCell ref="B21:D21"/>
    <mergeCell ref="A14:E14"/>
    <mergeCell ref="H14:L14"/>
    <mergeCell ref="B22:D22"/>
    <mergeCell ref="I18:K18"/>
    <mergeCell ref="I19:K19"/>
    <mergeCell ref="I20:K20"/>
    <mergeCell ref="I21:K21"/>
    <mergeCell ref="I22:K22"/>
    <mergeCell ref="B18:D18"/>
    <mergeCell ref="B19:D19"/>
    <mergeCell ref="B17:D17"/>
    <mergeCell ref="I17:K17"/>
    <mergeCell ref="A16:D16"/>
    <mergeCell ref="H16:K16"/>
    <mergeCell ref="O19:Q19"/>
    <mergeCell ref="O20:Q20"/>
    <mergeCell ref="O21:Q21"/>
    <mergeCell ref="O22:Q22"/>
    <mergeCell ref="N14:R14"/>
    <mergeCell ref="N15:Q15"/>
    <mergeCell ref="N16:Q16"/>
    <mergeCell ref="O17:Q17"/>
    <mergeCell ref="O18:Q18"/>
  </mergeCells>
  <phoneticPr fontId="0" type="noConversion"/>
  <pageMargins left="0.75" right="0.75" top="1" bottom="1" header="0.5" footer="0.5"/>
  <pageSetup orientation="portrait"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7"/>
  <sheetViews>
    <sheetView workbookViewId="0">
      <selection activeCell="B9" sqref="B9:E9"/>
    </sheetView>
  </sheetViews>
  <sheetFormatPr defaultRowHeight="12.75" x14ac:dyDescent="0.2"/>
  <cols>
    <col min="1" max="1" width="38.140625" customWidth="1"/>
    <col min="2" max="2" width="12.85546875" customWidth="1"/>
    <col min="3" max="3" width="10.28515625" customWidth="1"/>
    <col min="4" max="4" width="11.140625" customWidth="1"/>
    <col min="5" max="5" width="65.7109375" customWidth="1"/>
    <col min="6" max="6" width="8.85546875" customWidth="1"/>
  </cols>
  <sheetData>
    <row r="1" spans="1:5" x14ac:dyDescent="0.2">
      <c r="A1" s="99" t="s">
        <v>39</v>
      </c>
      <c r="B1" s="100"/>
      <c r="C1" s="100"/>
      <c r="D1" s="100"/>
      <c r="E1" s="100"/>
    </row>
    <row r="2" spans="1:5" x14ac:dyDescent="0.2">
      <c r="A2" s="88" t="s">
        <v>15</v>
      </c>
      <c r="B2" s="101"/>
      <c r="C2" s="101"/>
      <c r="D2" s="101"/>
      <c r="E2" s="94"/>
    </row>
    <row r="3" spans="1:5" x14ac:dyDescent="0.2">
      <c r="A3" s="36" t="s">
        <v>16</v>
      </c>
      <c r="B3" s="102" t="s">
        <v>36</v>
      </c>
      <c r="C3" s="103"/>
      <c r="D3" s="103"/>
      <c r="E3" s="104"/>
    </row>
    <row r="4" spans="1:5" x14ac:dyDescent="0.2">
      <c r="A4" s="88" t="s">
        <v>11</v>
      </c>
      <c r="B4" s="101"/>
      <c r="C4" s="101"/>
      <c r="D4" s="101"/>
      <c r="E4" s="94"/>
    </row>
    <row r="5" spans="1:5" x14ac:dyDescent="0.2">
      <c r="A5" s="36" t="s">
        <v>12</v>
      </c>
      <c r="B5" s="96" t="s">
        <v>17</v>
      </c>
      <c r="C5" s="105"/>
      <c r="D5" s="105"/>
      <c r="E5" s="94"/>
    </row>
    <row r="6" spans="1:5" x14ac:dyDescent="0.2">
      <c r="A6" s="36" t="s">
        <v>25</v>
      </c>
      <c r="B6" s="96" t="s">
        <v>18</v>
      </c>
      <c r="C6" s="105"/>
      <c r="D6" s="105"/>
      <c r="E6" s="94"/>
    </row>
    <row r="7" spans="1:5" x14ac:dyDescent="0.2">
      <c r="A7" s="36" t="s">
        <v>26</v>
      </c>
      <c r="B7" s="96" t="s">
        <v>19</v>
      </c>
      <c r="C7" s="105"/>
      <c r="D7" s="105"/>
      <c r="E7" s="94"/>
    </row>
    <row r="8" spans="1:5" x14ac:dyDescent="0.2">
      <c r="A8" s="36" t="s">
        <v>27</v>
      </c>
      <c r="B8" s="96" t="s">
        <v>20</v>
      </c>
      <c r="C8" s="105"/>
      <c r="D8" s="105"/>
      <c r="E8" s="94"/>
    </row>
    <row r="9" spans="1:5" x14ac:dyDescent="0.2">
      <c r="A9" s="36" t="s">
        <v>28</v>
      </c>
      <c r="B9" s="96">
        <v>48105</v>
      </c>
      <c r="C9" s="105"/>
      <c r="D9" s="105"/>
      <c r="E9" s="94"/>
    </row>
    <row r="10" spans="1:5" x14ac:dyDescent="0.2">
      <c r="A10" s="36" t="s">
        <v>21</v>
      </c>
      <c r="B10" s="96" t="s">
        <v>51</v>
      </c>
      <c r="C10" s="94"/>
      <c r="D10" s="94"/>
      <c r="E10" s="94"/>
    </row>
    <row r="11" spans="1:5" x14ac:dyDescent="0.2">
      <c r="A11" s="37" t="s">
        <v>22</v>
      </c>
      <c r="B11" s="96" t="s">
        <v>52</v>
      </c>
      <c r="C11" s="94"/>
      <c r="D11" s="94"/>
      <c r="E11" s="94"/>
    </row>
    <row r="12" spans="1:5" x14ac:dyDescent="0.2">
      <c r="A12" s="37" t="s">
        <v>23</v>
      </c>
      <c r="B12" s="96" t="s">
        <v>52</v>
      </c>
      <c r="C12" s="94"/>
      <c r="D12" s="94"/>
      <c r="E12" s="94"/>
    </row>
    <row r="13" spans="1:5" x14ac:dyDescent="0.2">
      <c r="A13" s="37" t="s">
        <v>24</v>
      </c>
      <c r="B13" s="97" t="s">
        <v>53</v>
      </c>
      <c r="C13" s="94"/>
      <c r="D13" s="94"/>
      <c r="E13" s="94"/>
    </row>
    <row r="14" spans="1:5" ht="88.5" customHeight="1" x14ac:dyDescent="0.2">
      <c r="A14" s="60" t="s">
        <v>48</v>
      </c>
      <c r="B14" s="61"/>
      <c r="C14" s="61"/>
      <c r="D14" s="61"/>
      <c r="E14" s="62"/>
    </row>
    <row r="15" spans="1:5" x14ac:dyDescent="0.2">
      <c r="A15" s="46" t="s">
        <v>35</v>
      </c>
      <c r="B15" s="65" t="str">
        <f>IF(COUNTA(D18:D37)&lt;20,"REQUIRED DATA MISSING",IF(COUNTA(C18:C37)&lt;20,"REQUIRED DATA MISSING",IF(COUNTA(B18:B37)&lt;20,"REQUIRED DATA MISSING",IF(B16&lt;0.95,"PASSED","FAILED"))))</f>
        <v>PASSED</v>
      </c>
      <c r="C15" s="66"/>
      <c r="D15" s="66"/>
      <c r="E15" s="38"/>
    </row>
    <row r="16" spans="1:5" x14ac:dyDescent="0.2">
      <c r="A16" s="39" t="s">
        <v>3</v>
      </c>
      <c r="B16" s="98">
        <f>STDEVA(D18:D37)</f>
        <v>3.9203383312641421E-2</v>
      </c>
      <c r="C16" s="94"/>
      <c r="D16" s="94"/>
      <c r="E16" s="38"/>
    </row>
    <row r="17" spans="1:5" ht="25.5" x14ac:dyDescent="0.2">
      <c r="A17" s="39" t="s">
        <v>32</v>
      </c>
      <c r="B17" s="39" t="s">
        <v>0</v>
      </c>
      <c r="C17" s="39" t="s">
        <v>1</v>
      </c>
      <c r="D17" s="39" t="s">
        <v>2</v>
      </c>
      <c r="E17" s="40" t="s">
        <v>29</v>
      </c>
    </row>
    <row r="18" spans="1:5" x14ac:dyDescent="0.2">
      <c r="A18" s="41" t="s">
        <v>6</v>
      </c>
      <c r="B18" s="15">
        <v>44281</v>
      </c>
      <c r="C18" s="16">
        <v>0.33333333333333331</v>
      </c>
      <c r="D18" s="52">
        <v>6.0030000000000001</v>
      </c>
      <c r="E18" s="42" t="str">
        <f>IF(D18="", "DATA REQUIRED IN CELL D20", "OK")</f>
        <v>OK</v>
      </c>
    </row>
    <row r="19" spans="1:5" x14ac:dyDescent="0.2">
      <c r="A19" s="41" t="s">
        <v>6</v>
      </c>
      <c r="B19" s="15">
        <v>44284</v>
      </c>
      <c r="C19" s="16">
        <v>0.33402777777777781</v>
      </c>
      <c r="D19" s="52">
        <v>6.0209999999999999</v>
      </c>
      <c r="E19" s="42" t="str">
        <f>IF(D19="", "DATA REQUIRED IN CELL D21", "OK")</f>
        <v>OK</v>
      </c>
    </row>
    <row r="20" spans="1:5" x14ac:dyDescent="0.2">
      <c r="A20" s="41" t="s">
        <v>6</v>
      </c>
      <c r="B20" s="15">
        <v>44285</v>
      </c>
      <c r="C20" s="16">
        <v>0.34722222222222227</v>
      </c>
      <c r="D20" s="52">
        <v>6.0430000000000001</v>
      </c>
      <c r="E20" s="42" t="str">
        <f>IF(D20="", "DATA REQUIRED IN CELL D22", "OK")</f>
        <v>OK</v>
      </c>
    </row>
    <row r="21" spans="1:5" x14ac:dyDescent="0.2">
      <c r="A21" s="41" t="s">
        <v>6</v>
      </c>
      <c r="B21" s="15">
        <v>44286</v>
      </c>
      <c r="C21" s="16">
        <v>0.34930555555555554</v>
      </c>
      <c r="D21" s="52">
        <v>5.9930000000000003</v>
      </c>
      <c r="E21" s="42" t="str">
        <f>IF(D21="", "DATA REQUIRED IN CELL D23", "OK")</f>
        <v>OK</v>
      </c>
    </row>
    <row r="22" spans="1:5" x14ac:dyDescent="0.2">
      <c r="A22" s="41" t="s">
        <v>6</v>
      </c>
      <c r="B22" s="15">
        <v>44287</v>
      </c>
      <c r="C22" s="16">
        <v>0.33333333333333331</v>
      </c>
      <c r="D22" s="52">
        <v>6.0030000000000001</v>
      </c>
      <c r="E22" s="42" t="str">
        <f>IF(D22="", "DATA REQUIRED IN CELL D24", "OK")</f>
        <v>OK</v>
      </c>
    </row>
    <row r="23" spans="1:5" x14ac:dyDescent="0.2">
      <c r="A23" s="41" t="s">
        <v>6</v>
      </c>
      <c r="B23" s="15">
        <v>44288</v>
      </c>
      <c r="C23" s="16">
        <v>0.33333333333333331</v>
      </c>
      <c r="D23" s="52">
        <v>6.0919999999999996</v>
      </c>
      <c r="E23" s="42" t="str">
        <f>IF(D23="", "DATA REQUIRED IN CELL D25", "OK")</f>
        <v>OK</v>
      </c>
    </row>
    <row r="24" spans="1:5" x14ac:dyDescent="0.2">
      <c r="A24" s="41" t="s">
        <v>6</v>
      </c>
      <c r="B24" s="15">
        <v>44289</v>
      </c>
      <c r="C24" s="16">
        <v>0.34722222222222227</v>
      </c>
      <c r="D24" s="52">
        <v>6.101</v>
      </c>
      <c r="E24" s="42" t="str">
        <f>IF(D24="", "DATA REQUIRED IN CELL D26", "OK")</f>
        <v>OK</v>
      </c>
    </row>
    <row r="25" spans="1:5" x14ac:dyDescent="0.2">
      <c r="A25" s="41" t="s">
        <v>6</v>
      </c>
      <c r="B25" s="15">
        <v>44290</v>
      </c>
      <c r="C25" s="16">
        <v>0.34722222222222227</v>
      </c>
      <c r="D25" s="52">
        <v>6.0449999999999999</v>
      </c>
      <c r="E25" s="42" t="str">
        <f>IF(D25="", "DATA REQUIRED IN CELL D27", "OK")</f>
        <v>OK</v>
      </c>
    </row>
    <row r="26" spans="1:5" x14ac:dyDescent="0.2">
      <c r="A26" s="41" t="s">
        <v>6</v>
      </c>
      <c r="B26" s="15">
        <v>44291</v>
      </c>
      <c r="C26" s="16">
        <v>0.33333333333333331</v>
      </c>
      <c r="D26" s="52">
        <v>6.0030000000000001</v>
      </c>
      <c r="E26" s="42" t="str">
        <f>IF(D26="", "DATA REQUIRED IN CELL D28", "OK")</f>
        <v>OK</v>
      </c>
    </row>
    <row r="27" spans="1:5" x14ac:dyDescent="0.2">
      <c r="A27" s="41" t="s">
        <v>6</v>
      </c>
      <c r="B27" s="15">
        <v>44294</v>
      </c>
      <c r="C27" s="16">
        <v>0.33402777777777781</v>
      </c>
      <c r="D27" s="52">
        <v>6.0209999999999999</v>
      </c>
      <c r="E27" s="42" t="str">
        <f>IF(D27="", "DATA REQUIRED IN CELL D29", "OK")</f>
        <v>OK</v>
      </c>
    </row>
    <row r="28" spans="1:5" x14ac:dyDescent="0.2">
      <c r="A28" s="41" t="s">
        <v>6</v>
      </c>
      <c r="B28" s="15">
        <v>44295</v>
      </c>
      <c r="C28" s="16">
        <v>0.34722222222222227</v>
      </c>
      <c r="D28" s="52">
        <v>5.9889999999999999</v>
      </c>
      <c r="E28" s="42" t="str">
        <f>IF(D28="", "DATA REQUIRED IN CELL D30", "OK")</f>
        <v>OK</v>
      </c>
    </row>
    <row r="29" spans="1:5" x14ac:dyDescent="0.2">
      <c r="A29" s="41" t="s">
        <v>6</v>
      </c>
      <c r="B29" s="15">
        <v>44296</v>
      </c>
      <c r="C29" s="16">
        <v>0.33333333333333331</v>
      </c>
      <c r="D29" s="52">
        <v>5.9619999999999997</v>
      </c>
      <c r="E29" s="42" t="str">
        <f>IF(D29="", "DATA REQUIRED IN CELL D31", "OK")</f>
        <v>OK</v>
      </c>
    </row>
    <row r="30" spans="1:5" x14ac:dyDescent="0.2">
      <c r="A30" s="41" t="s">
        <v>6</v>
      </c>
      <c r="B30" s="15">
        <v>44297</v>
      </c>
      <c r="C30" s="16">
        <v>0.33333333333333331</v>
      </c>
      <c r="D30" s="52">
        <v>6.01</v>
      </c>
      <c r="E30" s="42" t="str">
        <f>IF(D30="", "DATA REQUIRED IN CELL D32", "OK")</f>
        <v>OK</v>
      </c>
    </row>
    <row r="31" spans="1:5" x14ac:dyDescent="0.2">
      <c r="A31" s="41" t="s">
        <v>6</v>
      </c>
      <c r="B31" s="15">
        <v>44298</v>
      </c>
      <c r="C31" s="16">
        <v>0.33402777777777781</v>
      </c>
      <c r="D31" s="52">
        <v>6.032</v>
      </c>
      <c r="E31" s="42" t="str">
        <f>IF(D31="", "DATA REQUIRED IN CELL D33", "OK")</f>
        <v>OK</v>
      </c>
    </row>
    <row r="32" spans="1:5" x14ac:dyDescent="0.2">
      <c r="A32" s="41" t="s">
        <v>6</v>
      </c>
      <c r="B32" s="15">
        <v>44301</v>
      </c>
      <c r="C32" s="16">
        <v>0.34722222222222227</v>
      </c>
      <c r="D32" s="52">
        <v>6.0529999999999999</v>
      </c>
      <c r="E32" s="42" t="str">
        <f>IF(D32="", "DATA REQUIRED IN CELL D34", "OK")</f>
        <v>OK</v>
      </c>
    </row>
    <row r="33" spans="1:5" x14ac:dyDescent="0.2">
      <c r="A33" s="41" t="s">
        <v>6</v>
      </c>
      <c r="B33" s="15">
        <v>44302</v>
      </c>
      <c r="C33" s="16">
        <v>0.33402777777777781</v>
      </c>
      <c r="D33" s="52">
        <v>6.05</v>
      </c>
      <c r="E33" s="42" t="str">
        <f>IF(D33="", "DATA REQUIRED IN CELL D35", "OK")</f>
        <v>OK</v>
      </c>
    </row>
    <row r="34" spans="1:5" x14ac:dyDescent="0.2">
      <c r="A34" s="41" t="s">
        <v>6</v>
      </c>
      <c r="B34" s="15">
        <v>44303</v>
      </c>
      <c r="C34" s="16">
        <v>0.33333333333333331</v>
      </c>
      <c r="D34" s="52">
        <v>5.9889999999999999</v>
      </c>
      <c r="E34" s="42" t="str">
        <f>IF(D34="", "DATA REQUIRED IN CELL D36", "OK")</f>
        <v>OK</v>
      </c>
    </row>
    <row r="35" spans="1:5" x14ac:dyDescent="0.2">
      <c r="A35" s="41" t="s">
        <v>6</v>
      </c>
      <c r="B35" s="15">
        <v>44304</v>
      </c>
      <c r="C35" s="16">
        <v>0.33333333333333331</v>
      </c>
      <c r="D35" s="52">
        <v>6.0330000000000004</v>
      </c>
      <c r="E35" s="42" t="str">
        <f>IF(D35="", "DATA REQUIRED IN CELL D37", "OK")</f>
        <v>OK</v>
      </c>
    </row>
    <row r="36" spans="1:5" x14ac:dyDescent="0.2">
      <c r="A36" s="41" t="s">
        <v>6</v>
      </c>
      <c r="B36" s="15">
        <v>44305</v>
      </c>
      <c r="C36" s="16">
        <v>0.33402777777777781</v>
      </c>
      <c r="D36" s="52">
        <v>5.9390000000000001</v>
      </c>
      <c r="E36" s="42" t="str">
        <f>IF(D36="", "DATA REQUIRED IN CELL D38", "OK")</f>
        <v>OK</v>
      </c>
    </row>
    <row r="37" spans="1:5" x14ac:dyDescent="0.2">
      <c r="A37" s="41" t="s">
        <v>6</v>
      </c>
      <c r="B37" s="15">
        <v>44308</v>
      </c>
      <c r="C37" s="16">
        <v>0.34722222222222227</v>
      </c>
      <c r="D37" s="52">
        <v>6.0419999999999998</v>
      </c>
      <c r="E37" s="42" t="str">
        <f>IF(D37="", "DATA REQUIRED IN CELL D39", "OK")</f>
        <v>OK</v>
      </c>
    </row>
  </sheetData>
  <mergeCells count="16">
    <mergeCell ref="B11:E11"/>
    <mergeCell ref="A1:E1"/>
    <mergeCell ref="A2:E2"/>
    <mergeCell ref="B3:E3"/>
    <mergeCell ref="A4:E4"/>
    <mergeCell ref="B5:E5"/>
    <mergeCell ref="B6:E6"/>
    <mergeCell ref="B7:E7"/>
    <mergeCell ref="B8:E8"/>
    <mergeCell ref="B9:E9"/>
    <mergeCell ref="B10:E10"/>
    <mergeCell ref="B12:E12"/>
    <mergeCell ref="B13:E13"/>
    <mergeCell ref="B15:D15"/>
    <mergeCell ref="B16:D16"/>
    <mergeCell ref="A14:E14"/>
  </mergeCells>
  <phoneticPr fontId="0" type="noConversion"/>
  <hyperlinks>
    <hyperlink ref="B13" r:id="rId1" xr:uid="{6F88A0DC-29C8-46A3-876D-8E099DC2ACC8}"/>
  </hyperlink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3"/>
  <sheetViews>
    <sheetView tabSelected="1" workbookViewId="0">
      <selection activeCell="N14" sqref="N14:R14"/>
    </sheetView>
  </sheetViews>
  <sheetFormatPr defaultRowHeight="12.75" x14ac:dyDescent="0.2"/>
  <cols>
    <col min="1" max="1" width="36.7109375" customWidth="1"/>
    <col min="2" max="2" width="14" customWidth="1"/>
    <col min="3" max="4" width="11.85546875" customWidth="1"/>
    <col min="5" max="5" width="27.85546875" customWidth="1"/>
    <col min="6" max="6" width="2.28515625" customWidth="1"/>
    <col min="7" max="7" width="2.140625" customWidth="1"/>
    <col min="8" max="8" width="26.5703125" customWidth="1"/>
    <col min="9" max="9" width="15.28515625" customWidth="1"/>
    <col min="10" max="10" width="9" customWidth="1"/>
    <col min="11" max="11" width="11.140625" customWidth="1"/>
    <col min="12" max="12" width="27.42578125" bestFit="1" customWidth="1"/>
    <col min="13" max="13" width="2" customWidth="1"/>
    <col min="14" max="14" width="27.140625" customWidth="1"/>
    <col min="15" max="15" width="11.28515625" customWidth="1"/>
    <col min="16" max="16" width="9.140625" customWidth="1"/>
    <col min="17" max="17" width="13.28515625" customWidth="1"/>
    <col min="18" max="18" width="28.42578125" customWidth="1"/>
  </cols>
  <sheetData>
    <row r="1" spans="1:18" x14ac:dyDescent="0.2">
      <c r="A1" s="50" t="s">
        <v>40</v>
      </c>
      <c r="B1" s="9"/>
      <c r="C1" s="9"/>
      <c r="D1" s="9"/>
      <c r="E1" s="9"/>
      <c r="F1" s="9"/>
      <c r="G1" s="9"/>
      <c r="H1" s="9"/>
      <c r="I1" s="9"/>
      <c r="J1" s="9"/>
      <c r="K1" s="9"/>
    </row>
    <row r="2" spans="1:18" x14ac:dyDescent="0.2">
      <c r="A2" s="67" t="s">
        <v>15</v>
      </c>
      <c r="B2" s="111"/>
      <c r="C2" s="111"/>
      <c r="D2" s="111"/>
      <c r="E2" s="111"/>
      <c r="F2" s="111"/>
      <c r="G2" s="111"/>
      <c r="H2" s="111"/>
      <c r="I2" s="111"/>
      <c r="J2" s="9"/>
      <c r="K2" s="9"/>
    </row>
    <row r="3" spans="1:18" ht="12.75" customHeight="1" x14ac:dyDescent="0.2">
      <c r="A3" s="11" t="s">
        <v>16</v>
      </c>
      <c r="B3" s="102" t="s">
        <v>36</v>
      </c>
      <c r="C3" s="103"/>
      <c r="D3" s="103"/>
      <c r="E3" s="104"/>
      <c r="F3" s="102"/>
      <c r="G3" s="103"/>
      <c r="H3" s="103"/>
      <c r="I3" s="104"/>
      <c r="J3" s="9"/>
      <c r="K3" s="9"/>
    </row>
    <row r="4" spans="1:18" x14ac:dyDescent="0.2">
      <c r="A4" s="112" t="s">
        <v>11</v>
      </c>
      <c r="B4" s="69"/>
      <c r="C4" s="69"/>
      <c r="D4" s="69"/>
      <c r="E4" s="69"/>
      <c r="F4" s="69"/>
      <c r="G4" s="69"/>
      <c r="H4" s="69"/>
      <c r="I4" s="69"/>
    </row>
    <row r="5" spans="1:18" x14ac:dyDescent="0.2">
      <c r="A5" s="12" t="s">
        <v>12</v>
      </c>
      <c r="B5" s="108" t="str">
        <f>('EX - 10 ppm S Precision'!$B$5)</f>
        <v>USEPA National and Vehicle Fuels Emissions Laboratory/OAR</v>
      </c>
      <c r="C5" s="109"/>
      <c r="D5" s="109"/>
      <c r="E5" s="109"/>
      <c r="F5" s="109"/>
      <c r="G5" s="109"/>
      <c r="H5" s="109"/>
      <c r="I5" s="110"/>
    </row>
    <row r="6" spans="1:18" x14ac:dyDescent="0.2">
      <c r="A6" s="12" t="s">
        <v>25</v>
      </c>
      <c r="B6" s="108" t="str">
        <f>('EX - 10 ppm S Precision'!$B$6)</f>
        <v>2565 Plymouth Road, Mailcode AATSG</v>
      </c>
      <c r="C6" s="109"/>
      <c r="D6" s="109"/>
      <c r="E6" s="109"/>
      <c r="F6" s="109"/>
      <c r="G6" s="109"/>
      <c r="H6" s="109"/>
      <c r="I6" s="110"/>
    </row>
    <row r="7" spans="1:18" x14ac:dyDescent="0.2">
      <c r="A7" s="12" t="s">
        <v>26</v>
      </c>
      <c r="B7" s="108" t="str">
        <f>('EX - 10 ppm S Precision'!$B$7)</f>
        <v>Ann Arbor</v>
      </c>
      <c r="C7" s="109"/>
      <c r="D7" s="109"/>
      <c r="E7" s="109"/>
      <c r="F7" s="109"/>
      <c r="G7" s="109"/>
      <c r="H7" s="109"/>
      <c r="I7" s="110"/>
    </row>
    <row r="8" spans="1:18" x14ac:dyDescent="0.2">
      <c r="A8" s="12" t="s">
        <v>27</v>
      </c>
      <c r="B8" s="108" t="str">
        <f>('EX - 10 ppm S Precision'!$B$8)</f>
        <v>Michigan</v>
      </c>
      <c r="C8" s="109"/>
      <c r="D8" s="109"/>
      <c r="E8" s="109"/>
      <c r="F8" s="109"/>
      <c r="G8" s="109"/>
      <c r="H8" s="109"/>
      <c r="I8" s="110"/>
    </row>
    <row r="9" spans="1:18" x14ac:dyDescent="0.2">
      <c r="A9" s="12" t="s">
        <v>28</v>
      </c>
      <c r="B9" s="108">
        <f>('EX - 10 ppm S Precision'!$B$9)</f>
        <v>48105</v>
      </c>
      <c r="C9" s="109"/>
      <c r="D9" s="109"/>
      <c r="E9" s="109"/>
      <c r="F9" s="109"/>
      <c r="G9" s="109"/>
      <c r="H9" s="109"/>
      <c r="I9" s="110"/>
    </row>
    <row r="10" spans="1:18" ht="13.5" customHeight="1" x14ac:dyDescent="0.2">
      <c r="A10" s="30" t="s">
        <v>21</v>
      </c>
      <c r="B10" s="108" t="str">
        <f>('EX - 10 ppm S Precision'!$B$10)</f>
        <v>John Doe</v>
      </c>
      <c r="C10" s="109"/>
      <c r="D10" s="109"/>
      <c r="E10" s="109"/>
      <c r="F10" s="109"/>
      <c r="G10" s="109"/>
      <c r="H10" s="109"/>
      <c r="I10" s="110"/>
    </row>
    <row r="11" spans="1:18" ht="27" customHeight="1" x14ac:dyDescent="0.2">
      <c r="A11" s="30" t="s">
        <v>22</v>
      </c>
      <c r="B11" s="108" t="str">
        <f>('EX - 10 ppm S Precision'!$B$11)</f>
        <v>xxx-xxx-xxxx</v>
      </c>
      <c r="C11" s="109"/>
      <c r="D11" s="109"/>
      <c r="E11" s="109"/>
      <c r="F11" s="109"/>
      <c r="G11" s="109"/>
      <c r="H11" s="109"/>
      <c r="I11" s="110"/>
    </row>
    <row r="12" spans="1:18" ht="27.75" customHeight="1" x14ac:dyDescent="0.2">
      <c r="A12" s="30" t="s">
        <v>23</v>
      </c>
      <c r="B12" s="108" t="str">
        <f>('EX - 10 ppm S Precision'!$B$12)</f>
        <v>xxx-xxx-xxxx</v>
      </c>
      <c r="C12" s="109"/>
      <c r="D12" s="109"/>
      <c r="E12" s="109"/>
      <c r="F12" s="109"/>
      <c r="G12" s="109"/>
      <c r="H12" s="109"/>
      <c r="I12" s="110"/>
    </row>
    <row r="13" spans="1:18" ht="29.25" customHeight="1" x14ac:dyDescent="0.2">
      <c r="A13" s="30" t="s">
        <v>24</v>
      </c>
      <c r="B13" s="108" t="str">
        <f>('EX - 10 ppm S Precision'!$B$13)</f>
        <v>FuelsProgramSupport@epa.gov</v>
      </c>
      <c r="C13" s="109"/>
      <c r="D13" s="109"/>
      <c r="E13" s="109"/>
      <c r="F13" s="109"/>
      <c r="G13" s="109"/>
      <c r="H13" s="109"/>
      <c r="I13" s="110"/>
    </row>
    <row r="14" spans="1:18" ht="88.5" customHeight="1" x14ac:dyDescent="0.2">
      <c r="A14" s="80" t="s">
        <v>49</v>
      </c>
      <c r="B14" s="61"/>
      <c r="C14" s="61"/>
      <c r="D14" s="61"/>
      <c r="E14" s="81"/>
      <c r="F14" s="48"/>
      <c r="H14" s="80" t="s">
        <v>50</v>
      </c>
      <c r="I14" s="61"/>
      <c r="J14" s="61"/>
      <c r="K14" s="61"/>
      <c r="L14" s="81"/>
      <c r="N14" s="80" t="s">
        <v>56</v>
      </c>
      <c r="O14" s="61"/>
      <c r="P14" s="61"/>
      <c r="Q14" s="61"/>
      <c r="R14" s="81"/>
    </row>
    <row r="15" spans="1:18" x14ac:dyDescent="0.2">
      <c r="A15" s="95" t="s">
        <v>13</v>
      </c>
      <c r="B15" s="95"/>
      <c r="C15" s="95"/>
      <c r="D15" s="95"/>
      <c r="E15" s="33"/>
      <c r="F15" s="33"/>
      <c r="H15" s="82" t="s">
        <v>14</v>
      </c>
      <c r="I15" s="82"/>
      <c r="J15" s="82"/>
      <c r="K15" s="82"/>
      <c r="N15" s="82" t="s">
        <v>41</v>
      </c>
      <c r="O15" s="82"/>
      <c r="P15" s="82"/>
      <c r="Q15" s="82"/>
    </row>
    <row r="16" spans="1:18" x14ac:dyDescent="0.2">
      <c r="A16" s="82" t="s">
        <v>4</v>
      </c>
      <c r="B16" s="82"/>
      <c r="C16" s="82"/>
      <c r="D16" s="82"/>
      <c r="E16" s="33"/>
      <c r="F16" s="33"/>
      <c r="H16" s="82" t="s">
        <v>4</v>
      </c>
      <c r="I16" s="82"/>
      <c r="J16" s="82"/>
      <c r="K16" s="82"/>
      <c r="N16" s="82" t="s">
        <v>4</v>
      </c>
      <c r="O16" s="82"/>
      <c r="P16" s="82"/>
      <c r="Q16" s="82"/>
    </row>
    <row r="17" spans="1:18" ht="25.5" x14ac:dyDescent="0.2">
      <c r="A17" s="13" t="s">
        <v>30</v>
      </c>
      <c r="B17" s="83" t="str">
        <f>IF(COUNTA(D24:D33)&lt;10,"REQUIRED DATA MISSING",IF(COUNTA(B21)&lt;1,"REQUIRED DATA MISSING",IF(B22&lt;0.7,"PASSED","FAILED")))</f>
        <v>PASSED</v>
      </c>
      <c r="C17" s="84"/>
      <c r="D17" s="85"/>
      <c r="H17" s="13" t="s">
        <v>31</v>
      </c>
      <c r="I17" s="83" t="str">
        <f>IF(COUNTA(K24:K33)&lt;10,"REQUIRED DATA MISSING",IF(COUNTA(I21)&lt;1,"REQUIRED DATA MISSING",IF(I22&lt;1.02,"PASSED","FAILED")))</f>
        <v>PASSED</v>
      </c>
      <c r="J17" s="84"/>
      <c r="K17" s="85"/>
      <c r="N17" s="13" t="s">
        <v>42</v>
      </c>
      <c r="O17" s="83" t="str">
        <f>IF(COUNTA(Q24:Q33)&lt;10,"REQUIRED DATA MISSING",IF(COUNTA(O21)&lt;1,"REQUIRED DATA MISSING",IF(O22&lt;2.16,"PASSED","FAILED")))</f>
        <v>PASSED</v>
      </c>
      <c r="P17" s="84"/>
      <c r="Q17" s="85"/>
    </row>
    <row r="18" spans="1:18" ht="30" customHeight="1" x14ac:dyDescent="0.2">
      <c r="A18" s="28" t="s">
        <v>5</v>
      </c>
      <c r="B18" s="86">
        <f>IF(SUM(D24:D33)&lt;=0,"REQUIRED DATA MISSING",AVERAGE(D24:D33))</f>
        <v>7.9485000000000001</v>
      </c>
      <c r="C18" s="78"/>
      <c r="D18" s="79"/>
      <c r="E18" s="34"/>
      <c r="F18" s="34"/>
      <c r="H18" s="17" t="s">
        <v>5</v>
      </c>
      <c r="I18" s="86">
        <f>IF(SUM(K24:K33)&lt;=0,"REQUIRED DATA MISSING",AVERAGE(K24:K33))</f>
        <v>13.907499999999999</v>
      </c>
      <c r="J18" s="78"/>
      <c r="K18" s="79"/>
      <c r="N18" s="17" t="s">
        <v>5</v>
      </c>
      <c r="O18" s="86">
        <f>IF(SUM(Q24:Q33)&lt;=0,"REQUIRED DATA MISSING",AVERAGE(Q24:Q33))</f>
        <v>79.985800000000012</v>
      </c>
      <c r="P18" s="78"/>
      <c r="Q18" s="79"/>
    </row>
    <row r="19" spans="1:18" ht="25.5" x14ac:dyDescent="0.2">
      <c r="A19" s="29" t="s">
        <v>7</v>
      </c>
      <c r="B19" s="106" t="s">
        <v>34</v>
      </c>
      <c r="C19" s="75"/>
      <c r="D19" s="76"/>
      <c r="E19" s="35"/>
      <c r="F19" s="35"/>
      <c r="H19" s="14" t="s">
        <v>7</v>
      </c>
      <c r="I19" s="106" t="s">
        <v>34</v>
      </c>
      <c r="J19" s="75"/>
      <c r="K19" s="76"/>
      <c r="N19" s="14" t="s">
        <v>7</v>
      </c>
      <c r="O19" s="106" t="s">
        <v>34</v>
      </c>
      <c r="P19" s="75"/>
      <c r="Q19" s="76"/>
    </row>
    <row r="20" spans="1:18" ht="25.5" x14ac:dyDescent="0.2">
      <c r="A20" s="29" t="s">
        <v>8</v>
      </c>
      <c r="B20" s="106" t="s">
        <v>37</v>
      </c>
      <c r="C20" s="75"/>
      <c r="D20" s="76"/>
      <c r="E20" s="31" t="s">
        <v>33</v>
      </c>
      <c r="F20" s="35"/>
      <c r="H20" s="14" t="s">
        <v>8</v>
      </c>
      <c r="I20" s="106" t="s">
        <v>38</v>
      </c>
      <c r="J20" s="75"/>
      <c r="K20" s="76"/>
      <c r="L20" s="31" t="s">
        <v>33</v>
      </c>
      <c r="N20" s="14" t="s">
        <v>8</v>
      </c>
      <c r="O20" s="106" t="s">
        <v>38</v>
      </c>
      <c r="P20" s="75"/>
      <c r="Q20" s="76"/>
      <c r="R20" s="31" t="s">
        <v>33</v>
      </c>
    </row>
    <row r="21" spans="1:18" ht="51" customHeight="1" x14ac:dyDescent="0.2">
      <c r="A21" s="29" t="s">
        <v>10</v>
      </c>
      <c r="B21" s="107">
        <v>8</v>
      </c>
      <c r="C21" s="75"/>
      <c r="D21" s="76"/>
      <c r="E21" s="49" t="str">
        <f>IF(B21&lt;1, "ARV TOO LOW IN CONCENTRATION", IF(B21&gt;10, "ARV TOO HIGH IN CONCENTRATION","OK"))</f>
        <v>OK</v>
      </c>
      <c r="F21" s="35"/>
      <c r="H21" s="14" t="s">
        <v>10</v>
      </c>
      <c r="I21" s="106">
        <v>13.5</v>
      </c>
      <c r="J21" s="75"/>
      <c r="K21" s="76"/>
      <c r="L21" s="49" t="str">
        <f>IF(I21&lt;10, "ARV TOO LOW IN CONCENTRATION", IF(I21&gt;20, "ARV TOO HIGH IN CONCENTRATION","OK"))</f>
        <v>OK</v>
      </c>
      <c r="N21" s="14" t="s">
        <v>10</v>
      </c>
      <c r="O21" s="106">
        <v>80</v>
      </c>
      <c r="P21" s="75"/>
      <c r="Q21" s="76"/>
      <c r="R21" s="49" t="str">
        <f>IF(O21&lt;21, "ARV TOO LOW IN CONCENTRATION", IF(O21&gt;95, "ARV TOO HIGH IN CONCENTRATION","OK"))</f>
        <v>OK</v>
      </c>
    </row>
    <row r="22" spans="1:18" ht="38.25" x14ac:dyDescent="0.2">
      <c r="A22" s="28" t="s">
        <v>9</v>
      </c>
      <c r="B22" s="77">
        <f>IF(B18="REQUIRED DATA MISSING","REQUIRED DATA MISSING",ABS(B21-B18))</f>
        <v>5.1499999999999879E-2</v>
      </c>
      <c r="C22" s="78"/>
      <c r="D22" s="79"/>
      <c r="E22" s="34"/>
      <c r="F22" s="34"/>
      <c r="H22" s="17" t="s">
        <v>9</v>
      </c>
      <c r="I22" s="77">
        <f>IF(I18="REQUIRED DATA MISSING","REQUIRED DATA MISSING",ABS(I21-I18))</f>
        <v>0.40749999999999886</v>
      </c>
      <c r="J22" s="78"/>
      <c r="K22" s="79"/>
      <c r="N22" s="17" t="s">
        <v>9</v>
      </c>
      <c r="O22" s="77">
        <f>IF(O18="REQUIRED DATA MISSING","REQUIRED DATA MISSING",ABS(O21-O18))</f>
        <v>1.4199999999988222E-2</v>
      </c>
      <c r="P22" s="78"/>
      <c r="Q22" s="79"/>
    </row>
    <row r="23" spans="1:18" ht="25.5" x14ac:dyDescent="0.2">
      <c r="A23" s="14" t="s">
        <v>32</v>
      </c>
      <c r="B23" s="26" t="s">
        <v>0</v>
      </c>
      <c r="C23" s="26" t="s">
        <v>1</v>
      </c>
      <c r="D23" s="17" t="s">
        <v>2</v>
      </c>
      <c r="E23" s="31" t="s">
        <v>29</v>
      </c>
      <c r="G23" s="1"/>
      <c r="H23" s="14" t="s">
        <v>32</v>
      </c>
      <c r="I23" s="26" t="s">
        <v>0</v>
      </c>
      <c r="J23" s="26" t="s">
        <v>1</v>
      </c>
      <c r="K23" s="17" t="s">
        <v>2</v>
      </c>
      <c r="L23" s="31" t="s">
        <v>29</v>
      </c>
      <c r="N23" s="14" t="s">
        <v>32</v>
      </c>
      <c r="O23" s="26" t="s">
        <v>0</v>
      </c>
      <c r="P23" s="26" t="s">
        <v>1</v>
      </c>
      <c r="Q23" s="17" t="s">
        <v>2</v>
      </c>
      <c r="R23" s="31" t="s">
        <v>29</v>
      </c>
    </row>
    <row r="24" spans="1:18" x14ac:dyDescent="0.2">
      <c r="A24" s="18" t="s">
        <v>6</v>
      </c>
      <c r="B24" s="15">
        <v>44309</v>
      </c>
      <c r="C24" s="27">
        <v>0.33333333333333331</v>
      </c>
      <c r="D24" s="53">
        <v>7.3410000000000002</v>
      </c>
      <c r="E24" s="32" t="str">
        <f>IF(D24="", "DATA REQUIRED IN CELL D26", "OK")</f>
        <v>OK</v>
      </c>
      <c r="G24" s="10"/>
      <c r="H24" s="18" t="s">
        <v>6</v>
      </c>
      <c r="I24" s="15">
        <v>44312</v>
      </c>
      <c r="J24" s="27">
        <v>0.33333333333333331</v>
      </c>
      <c r="K24" s="53">
        <v>13.239000000000001</v>
      </c>
      <c r="L24" s="32" t="str">
        <f>IF(K24="", "DATA REQUIRED IN CELL J26", "OK")</f>
        <v>OK</v>
      </c>
      <c r="N24" s="18" t="s">
        <v>6</v>
      </c>
      <c r="O24" s="15">
        <v>44313</v>
      </c>
      <c r="P24" s="27">
        <v>0.33333333333333331</v>
      </c>
      <c r="Q24" s="19">
        <v>81.123000000000005</v>
      </c>
      <c r="R24" s="32" t="str">
        <f>IF(Q24="", "DATA REQUIRED IN CELL J26", "OK")</f>
        <v>OK</v>
      </c>
    </row>
    <row r="25" spans="1:18" x14ac:dyDescent="0.2">
      <c r="A25" s="18" t="s">
        <v>6</v>
      </c>
      <c r="B25" s="15">
        <v>44309</v>
      </c>
      <c r="C25" s="27">
        <v>0.33680555555555558</v>
      </c>
      <c r="D25" s="53">
        <v>7.5620000000000003</v>
      </c>
      <c r="E25" s="32" t="str">
        <f>IF(D25="", "DATA REQUIRED IN CELL D27", "OK")</f>
        <v>OK</v>
      </c>
      <c r="G25" s="10"/>
      <c r="H25" s="18" t="s">
        <v>6</v>
      </c>
      <c r="I25" s="15">
        <v>44312</v>
      </c>
      <c r="J25" s="27">
        <v>0.33680555555555558</v>
      </c>
      <c r="K25" s="53">
        <v>14.231</v>
      </c>
      <c r="L25" s="32" t="str">
        <f>IF(K25="", "DATA REQUIRED IN CELL J27", "OK")</f>
        <v>OK</v>
      </c>
      <c r="N25" s="18" t="s">
        <v>6</v>
      </c>
      <c r="O25" s="15">
        <v>44313</v>
      </c>
      <c r="P25" s="27">
        <v>0.33680555555555558</v>
      </c>
      <c r="Q25" s="19">
        <v>80</v>
      </c>
      <c r="R25" s="32" t="str">
        <f>IF(Q25="", "DATA REQUIRED IN CELL J27", "OK")</f>
        <v>OK</v>
      </c>
    </row>
    <row r="26" spans="1:18" x14ac:dyDescent="0.2">
      <c r="A26" s="18" t="s">
        <v>6</v>
      </c>
      <c r="B26" s="15">
        <v>44309</v>
      </c>
      <c r="C26" s="27">
        <v>0.34027777777777773</v>
      </c>
      <c r="D26" s="53">
        <v>7.8940000000000001</v>
      </c>
      <c r="E26" s="32" t="str">
        <f>IF(D26="", "DATA REQUIRED IN CELL D28", "OK")</f>
        <v>OK</v>
      </c>
      <c r="G26" s="10"/>
      <c r="H26" s="18" t="s">
        <v>6</v>
      </c>
      <c r="I26" s="15">
        <v>44312</v>
      </c>
      <c r="J26" s="27">
        <v>0.34027777777777773</v>
      </c>
      <c r="K26" s="53">
        <v>13.898999999999999</v>
      </c>
      <c r="L26" s="32" t="str">
        <f>IF(K26="", "DATA REQUIRED IN CELL J28", "OK")</f>
        <v>OK</v>
      </c>
      <c r="N26" s="18" t="s">
        <v>6</v>
      </c>
      <c r="O26" s="15">
        <v>44313</v>
      </c>
      <c r="P26" s="27">
        <v>0.34027777777777773</v>
      </c>
      <c r="Q26" s="19">
        <v>80</v>
      </c>
      <c r="R26" s="32" t="str">
        <f>IF(Q26="", "DATA REQUIRED IN CELL J28", "OK")</f>
        <v>OK</v>
      </c>
    </row>
    <row r="27" spans="1:18" x14ac:dyDescent="0.2">
      <c r="A27" s="18" t="s">
        <v>6</v>
      </c>
      <c r="B27" s="15">
        <v>44309</v>
      </c>
      <c r="C27" s="27">
        <v>0.34375</v>
      </c>
      <c r="D27" s="53">
        <v>8.2189999999999994</v>
      </c>
      <c r="E27" s="32" t="str">
        <f>IF(D27="", "DATA REQUIRED IN CELL D29", "OK")</f>
        <v>OK</v>
      </c>
      <c r="G27" s="10"/>
      <c r="H27" s="18" t="s">
        <v>6</v>
      </c>
      <c r="I27" s="15">
        <v>44312</v>
      </c>
      <c r="J27" s="27">
        <v>0.34375</v>
      </c>
      <c r="K27" s="53">
        <v>14.035</v>
      </c>
      <c r="L27" s="32" t="str">
        <f>IF(K27="", "DATA REQUIRED IN CELL J29", "OK")</f>
        <v>OK</v>
      </c>
      <c r="N27" s="18" t="s">
        <v>6</v>
      </c>
      <c r="O27" s="15">
        <v>44313</v>
      </c>
      <c r="P27" s="27">
        <v>0.34375</v>
      </c>
      <c r="Q27" s="19">
        <v>79.566999999999993</v>
      </c>
      <c r="R27" s="32" t="str">
        <f>IF(Q27="", "DATA REQUIRED IN CELL J29", "OK")</f>
        <v>OK</v>
      </c>
    </row>
    <row r="28" spans="1:18" x14ac:dyDescent="0.2">
      <c r="A28" s="18" t="s">
        <v>6</v>
      </c>
      <c r="B28" s="15">
        <v>44309</v>
      </c>
      <c r="C28" s="27">
        <v>0.34722222222222227</v>
      </c>
      <c r="D28" s="53">
        <v>8.234</v>
      </c>
      <c r="E28" s="32" t="str">
        <f>IF(D28="", "DATA REQUIRED IN CELL D30", "OK")</f>
        <v>OK</v>
      </c>
      <c r="G28" s="10"/>
      <c r="H28" s="18" t="s">
        <v>6</v>
      </c>
      <c r="I28" s="15">
        <v>44312</v>
      </c>
      <c r="J28" s="27">
        <v>0.34722222222222227</v>
      </c>
      <c r="K28" s="53">
        <v>14.000999999999999</v>
      </c>
      <c r="L28" s="32" t="str">
        <f>IF(K28="", "DATA REQUIRED IN CELL J30", "OK")</f>
        <v>OK</v>
      </c>
      <c r="N28" s="18" t="s">
        <v>6</v>
      </c>
      <c r="O28" s="15">
        <v>44313</v>
      </c>
      <c r="P28" s="27">
        <v>0.34722222222222227</v>
      </c>
      <c r="Q28" s="19">
        <v>80.566999999999993</v>
      </c>
      <c r="R28" s="32" t="str">
        <f>IF(Q28="", "DATA REQUIRED IN CELL J30", "OK")</f>
        <v>OK</v>
      </c>
    </row>
    <row r="29" spans="1:18" x14ac:dyDescent="0.2">
      <c r="A29" s="18" t="s">
        <v>6</v>
      </c>
      <c r="B29" s="15">
        <v>44309</v>
      </c>
      <c r="C29" s="27">
        <v>0.35069444444444442</v>
      </c>
      <c r="D29" s="53">
        <v>8.1</v>
      </c>
      <c r="E29" s="32" t="str">
        <f>IF(D29="", "DATA REQUIRED IN CELL D31", "OK")</f>
        <v>OK</v>
      </c>
      <c r="G29" s="10"/>
      <c r="H29" s="18" t="s">
        <v>6</v>
      </c>
      <c r="I29" s="15">
        <v>44312</v>
      </c>
      <c r="J29" s="27">
        <v>0.35069444444444442</v>
      </c>
      <c r="K29" s="53">
        <v>13.98</v>
      </c>
      <c r="L29" s="32" t="str">
        <f>IF(K29="", "DATA REQUIRED IN CELL J31", "OK")</f>
        <v>OK</v>
      </c>
      <c r="N29" s="18" t="s">
        <v>6</v>
      </c>
      <c r="O29" s="15">
        <v>44313</v>
      </c>
      <c r="P29" s="27">
        <v>0.35069444444444442</v>
      </c>
      <c r="Q29" s="19">
        <v>81</v>
      </c>
      <c r="R29" s="32" t="str">
        <f>IF(Q29="", "DATA REQUIRED IN CELL J31", "OK")</f>
        <v>OK</v>
      </c>
    </row>
    <row r="30" spans="1:18" x14ac:dyDescent="0.2">
      <c r="A30" s="18" t="s">
        <v>6</v>
      </c>
      <c r="B30" s="15">
        <v>44309</v>
      </c>
      <c r="C30" s="27">
        <v>0.35416666666666669</v>
      </c>
      <c r="D30" s="53">
        <v>8.1140000000000008</v>
      </c>
      <c r="E30" s="32" t="str">
        <f>IF(D30="", "DATA REQUIRED IN CELL D32", "OK")</f>
        <v>OK</v>
      </c>
      <c r="G30" s="10"/>
      <c r="H30" s="18" t="s">
        <v>6</v>
      </c>
      <c r="I30" s="15">
        <v>44312</v>
      </c>
      <c r="J30" s="27">
        <v>0.35416666666666669</v>
      </c>
      <c r="K30" s="53">
        <v>13.211</v>
      </c>
      <c r="L30" s="32" t="str">
        <f>IF(K30="", "DATA REQUIRED IN CELL J32", "OK")</f>
        <v>OK</v>
      </c>
      <c r="N30" s="18" t="s">
        <v>6</v>
      </c>
      <c r="O30" s="15">
        <v>44313</v>
      </c>
      <c r="P30" s="27">
        <v>0.35416666666666669</v>
      </c>
      <c r="Q30" s="19">
        <v>79</v>
      </c>
      <c r="R30" s="32" t="str">
        <f>IF(Q30="", "DATA REQUIRED IN CELL J32", "OK")</f>
        <v>OK</v>
      </c>
    </row>
    <row r="31" spans="1:18" x14ac:dyDescent="0.2">
      <c r="A31" s="18" t="s">
        <v>6</v>
      </c>
      <c r="B31" s="15">
        <v>44309</v>
      </c>
      <c r="C31" s="27">
        <v>0.3576388888888889</v>
      </c>
      <c r="D31" s="53">
        <v>7.9889999999999999</v>
      </c>
      <c r="E31" s="32" t="str">
        <f>IF(D31="", "DATA REQUIRED IN CELL D33", "OK")</f>
        <v>OK</v>
      </c>
      <c r="G31" s="10"/>
      <c r="H31" s="18" t="s">
        <v>6</v>
      </c>
      <c r="I31" s="15">
        <v>44312</v>
      </c>
      <c r="J31" s="27">
        <v>0.3576388888888889</v>
      </c>
      <c r="K31" s="53">
        <v>14.345000000000001</v>
      </c>
      <c r="L31" s="32" t="str">
        <f>IF(K31="", "DATA REQUIRED IN CELL J33", "OK")</f>
        <v>OK</v>
      </c>
      <c r="N31" s="18" t="s">
        <v>6</v>
      </c>
      <c r="O31" s="15">
        <v>44313</v>
      </c>
      <c r="P31" s="27">
        <v>0.3576388888888889</v>
      </c>
      <c r="Q31" s="19">
        <v>78.566999999999993</v>
      </c>
      <c r="R31" s="32" t="str">
        <f>IF(Q31="", "DATA REQUIRED IN CELL J33", "OK")</f>
        <v>OK</v>
      </c>
    </row>
    <row r="32" spans="1:18" x14ac:dyDescent="0.2">
      <c r="A32" s="18" t="s">
        <v>6</v>
      </c>
      <c r="B32" s="15">
        <v>44309</v>
      </c>
      <c r="C32" s="27">
        <v>0.3611111111111111</v>
      </c>
      <c r="D32" s="53">
        <v>7.6870000000000003</v>
      </c>
      <c r="E32" s="32" t="str">
        <f>IF(D32="", "DATA REQUIRED IN CELL D34", "OK")</f>
        <v>OK</v>
      </c>
      <c r="G32" s="10"/>
      <c r="H32" s="18" t="s">
        <v>6</v>
      </c>
      <c r="I32" s="15">
        <v>44312</v>
      </c>
      <c r="J32" s="27">
        <v>0.3611111111111111</v>
      </c>
      <c r="K32" s="53">
        <v>13.678000000000001</v>
      </c>
      <c r="L32" s="32" t="str">
        <f>IF(K32="", "DATA REQUIRED IN CELL J34", "OK")</f>
        <v>OK</v>
      </c>
      <c r="N32" s="18" t="s">
        <v>6</v>
      </c>
      <c r="O32" s="15">
        <v>44313</v>
      </c>
      <c r="P32" s="27">
        <v>0.3611111111111111</v>
      </c>
      <c r="Q32" s="19">
        <v>80.034000000000006</v>
      </c>
      <c r="R32" s="32" t="str">
        <f>IF(Q32="", "DATA REQUIRED IN CELL J34", "OK")</f>
        <v>OK</v>
      </c>
    </row>
    <row r="33" spans="1:18" x14ac:dyDescent="0.2">
      <c r="A33" s="18" t="s">
        <v>6</v>
      </c>
      <c r="B33" s="15">
        <v>44309</v>
      </c>
      <c r="C33" s="54" t="s">
        <v>44</v>
      </c>
      <c r="D33" s="53">
        <v>8.3450000000000006</v>
      </c>
      <c r="E33" s="32" t="str">
        <f>IF(D33="", "DATA REQUIRED IN CELL D35", "OK")</f>
        <v>OK</v>
      </c>
      <c r="G33" s="10"/>
      <c r="H33" s="18" t="s">
        <v>6</v>
      </c>
      <c r="I33" s="15">
        <v>44312</v>
      </c>
      <c r="J33" s="54" t="s">
        <v>44</v>
      </c>
      <c r="K33" s="53">
        <v>14.456</v>
      </c>
      <c r="L33" s="32" t="str">
        <f>IF(K33="", "DATA REQUIRED IN CELL J35", "OK")</f>
        <v>OK</v>
      </c>
      <c r="N33" s="18" t="s">
        <v>6</v>
      </c>
      <c r="O33" s="15">
        <v>44313</v>
      </c>
      <c r="P33" s="54" t="s">
        <v>44</v>
      </c>
      <c r="Q33" s="19">
        <v>80</v>
      </c>
      <c r="R33" s="32" t="str">
        <f>IF(Q33="", "DATA REQUIRED IN CELL J35", "OK")</f>
        <v>OK</v>
      </c>
    </row>
  </sheetData>
  <protectedRanges>
    <protectedRange sqref="K24:K33 Q24:Q33" name="Average_1"/>
    <protectedRange sqref="D24:D33" name="Arithmetic Average"/>
  </protectedRanges>
  <mergeCells count="40">
    <mergeCell ref="B13:I13"/>
    <mergeCell ref="A14:E14"/>
    <mergeCell ref="H14:L14"/>
    <mergeCell ref="B12:I12"/>
    <mergeCell ref="A2:I2"/>
    <mergeCell ref="A4:I4"/>
    <mergeCell ref="B5:I5"/>
    <mergeCell ref="B6:I6"/>
    <mergeCell ref="B7:I7"/>
    <mergeCell ref="B8:I8"/>
    <mergeCell ref="B9:I9"/>
    <mergeCell ref="B10:I10"/>
    <mergeCell ref="B11:I11"/>
    <mergeCell ref="B3:E3"/>
    <mergeCell ref="F3:I3"/>
    <mergeCell ref="N14:R14"/>
    <mergeCell ref="B20:D20"/>
    <mergeCell ref="I20:K20"/>
    <mergeCell ref="B21:D21"/>
    <mergeCell ref="I21:K21"/>
    <mergeCell ref="B17:D17"/>
    <mergeCell ref="I17:K17"/>
    <mergeCell ref="B18:D18"/>
    <mergeCell ref="I18:K18"/>
    <mergeCell ref="B19:D19"/>
    <mergeCell ref="I19:K19"/>
    <mergeCell ref="O19:Q19"/>
    <mergeCell ref="O20:Q20"/>
    <mergeCell ref="O21:Q21"/>
    <mergeCell ref="O22:Q22"/>
    <mergeCell ref="A15:D15"/>
    <mergeCell ref="H15:K15"/>
    <mergeCell ref="N15:Q15"/>
    <mergeCell ref="A16:D16"/>
    <mergeCell ref="H16:K16"/>
    <mergeCell ref="N16:Q16"/>
    <mergeCell ref="O17:Q17"/>
    <mergeCell ref="O18:Q18"/>
    <mergeCell ref="B22:D22"/>
    <mergeCell ref="I22:K22"/>
  </mergeCells>
  <phoneticPr fontId="0" type="noConversion"/>
  <pageMargins left="0.75" right="0.75" top="1" bottom="1" header="0.5" footer="0.5"/>
  <pageSetup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10 ppm S Precision</vt:lpstr>
      <vt:lpstr>Sulfur ppm Accuracy</vt:lpstr>
      <vt:lpstr>EX - 10 ppm S Precision</vt:lpstr>
      <vt:lpstr>EX - Sulfur ppm Accuracy</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Example VCSB 10 ppm Gasoline Sulfur Precision Demonstration [PBMS0008:OMB Control Number 2060-0692: expires 5/31/2019]</dc:title>
  <dc:subject>This EPA spreadsheet example for sulfur in gasoline is used to submit accuracy and precision information for determining compliance.</dc:subject>
  <dc:creator>U.S. EPA;OAR;Office of Transportation and Air Quality;Compliance Division</dc:creator>
  <cp:keywords>sulfur; gasoline; spreadsheet; example; key; self qualify; voluntary consensus standards body; VCSB; performance based analytical test method approach; PBATMA; omb control number 2060 0692</cp:keywords>
  <cp:lastModifiedBy>Bernales, Barbara</cp:lastModifiedBy>
  <cp:lastPrinted>2016-11-08T14:39:31Z</cp:lastPrinted>
  <dcterms:created xsi:type="dcterms:W3CDTF">2004-11-04T13:50:52Z</dcterms:created>
  <dcterms:modified xsi:type="dcterms:W3CDTF">2023-02-16T20:49:33Z</dcterms:modified>
</cp:coreProperties>
</file>