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https://usepa-my.sharepoint.com/personal/purdy_mark_epa_gov/Documents/ICRs/2060/2060-0731/Job Aid Forms/"/>
    </mc:Choice>
  </mc:AlternateContent>
  <xr:revisionPtr revIDLastSave="0" documentId="8_{E58D9A5A-6307-4033-872F-DDBEE3C6D02B}" xr6:coauthVersionLast="46" xr6:coauthVersionMax="46" xr10:uidLastSave="{00000000-0000-0000-0000-000000000000}"/>
  <bookViews>
    <workbookView xWindow="-19310" yWindow="1360" windowWidth="19420" windowHeight="10420" xr2:uid="{00000000-000D-0000-FFFF-FFFF00000000}"/>
  </bookViews>
  <sheets>
    <sheet name="1,000 ppm S Precision" sheetId="1" r:id="rId1"/>
    <sheet name="1,000 ppm S Accuracy" sheetId="2" r:id="rId2"/>
    <sheet name="EX - 1,000 ppm S Precision" sheetId="7" r:id="rId3"/>
    <sheet name="EX - 1,000 ppm S Accuracy"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6" l="1"/>
  <c r="E33" i="6"/>
  <c r="E32" i="6"/>
  <c r="E31" i="6"/>
  <c r="E30" i="6"/>
  <c r="E29" i="6"/>
  <c r="E28" i="6"/>
  <c r="E27" i="6"/>
  <c r="E26" i="6"/>
  <c r="E25" i="6"/>
  <c r="E22" i="6"/>
  <c r="B19" i="6"/>
  <c r="B23" i="6" s="1"/>
  <c r="B18" i="6" s="1"/>
  <c r="B19" i="2"/>
  <c r="E35" i="2"/>
  <c r="E34" i="2"/>
  <c r="E33" i="2"/>
  <c r="E32" i="2"/>
  <c r="E31" i="2"/>
  <c r="E30" i="2"/>
  <c r="E29" i="2"/>
  <c r="E28" i="2"/>
  <c r="E27" i="2"/>
  <c r="E26" i="2"/>
  <c r="E23" i="2"/>
  <c r="B20" i="2"/>
  <c r="B24" i="2" s="1"/>
  <c r="B16" i="1"/>
  <c r="B14" i="2" l="1"/>
  <c r="B13" i="2"/>
  <c r="B12" i="2"/>
  <c r="B11" i="2"/>
  <c r="B10" i="2"/>
  <c r="B9" i="2"/>
  <c r="B8" i="2"/>
  <c r="B7" i="2"/>
  <c r="B6" i="2"/>
  <c r="B4" i="2"/>
  <c r="B3" i="2"/>
  <c r="E38" i="1"/>
  <c r="E37" i="1"/>
  <c r="E36" i="1"/>
  <c r="E35" i="1"/>
  <c r="E34" i="1"/>
  <c r="E33" i="1"/>
  <c r="E32" i="1"/>
  <c r="E31" i="1"/>
  <c r="E30" i="1"/>
  <c r="E29" i="1"/>
  <c r="E28" i="1"/>
  <c r="E27" i="1"/>
  <c r="E26" i="1"/>
  <c r="E25" i="1"/>
  <c r="E24" i="1"/>
  <c r="E23" i="1"/>
  <c r="E22" i="1"/>
  <c r="E21" i="1"/>
  <c r="E20" i="1"/>
  <c r="E19" i="1"/>
  <c r="B17" i="1"/>
  <c r="B6" i="6"/>
  <c r="B14" i="6"/>
  <c r="B13" i="6"/>
  <c r="B12" i="6"/>
  <c r="B11" i="6"/>
  <c r="B10" i="6"/>
  <c r="B9" i="6"/>
  <c r="B8" i="6"/>
  <c r="B7" i="6"/>
  <c r="B4" i="6"/>
  <c r="B3" i="6"/>
  <c r="E38" i="7"/>
  <c r="E37" i="7"/>
  <c r="E36" i="7"/>
  <c r="E35" i="7"/>
  <c r="E34" i="7"/>
  <c r="E33" i="7"/>
  <c r="E32" i="7"/>
  <c r="E31" i="7"/>
  <c r="E30" i="7"/>
  <c r="E29" i="7"/>
  <c r="E28" i="7"/>
  <c r="E27" i="7"/>
  <c r="E26" i="7"/>
  <c r="E25" i="7"/>
  <c r="E24" i="7"/>
  <c r="E23" i="7"/>
  <c r="E22" i="7"/>
  <c r="E21" i="7"/>
  <c r="E20" i="7"/>
  <c r="E19" i="7"/>
  <c r="B17" i="7"/>
  <c r="B16" i="7" s="1"/>
</calcChain>
</file>

<file path=xl/sharedStrings.xml><?xml version="1.0" encoding="utf-8"?>
<sst xmlns="http://schemas.openxmlformats.org/spreadsheetml/2006/main" count="146" uniqueCount="53">
  <si>
    <t>Date</t>
  </si>
  <si>
    <t>Time</t>
  </si>
  <si>
    <t>Test Result (ppm)</t>
  </si>
  <si>
    <t>standard deviation</t>
  </si>
  <si>
    <t>gravimetric sulfur standard</t>
  </si>
  <si>
    <t>Arithmetic Average (ppm)</t>
  </si>
  <si>
    <t>#########</t>
  </si>
  <si>
    <t>Vendor Name of Gravimetric Standard</t>
  </si>
  <si>
    <t>Lot Identification Number of Gravimetric Standard</t>
  </si>
  <si>
    <t>Difference between Arithmetic Average and ARV of Gravimetric Standard</t>
  </si>
  <si>
    <t>Accepted Reference Value (ARV) of Gravimetric Standard (ppm)</t>
  </si>
  <si>
    <t>Laboratory Identification</t>
  </si>
  <si>
    <t>Laboratory Name:</t>
  </si>
  <si>
    <t>Is 15 ppm Sulfur Precision Criterion Met?</t>
  </si>
  <si>
    <t>Test Method</t>
  </si>
  <si>
    <t>Name of Method:</t>
  </si>
  <si>
    <t>USEPA National and Vehicle Fuels Emissions Laboratory/OAR</t>
  </si>
  <si>
    <t>2565 Plymouth Road, Mailcode AATSG</t>
  </si>
  <si>
    <t>Ann Arbor</t>
  </si>
  <si>
    <t>Michigan</t>
  </si>
  <si>
    <t>Standard Test Method for Sulfur in Petroleum Products by Wavelength Dispersive X-ray Fluorescence Spectrometry</t>
  </si>
  <si>
    <t>Laboratory Contact Person:</t>
  </si>
  <si>
    <t>Laboratory Contact Phone Number</t>
  </si>
  <si>
    <t>Laboratory Contact Facsimile Number</t>
  </si>
  <si>
    <t>Laboratory Contact E-mail Address</t>
  </si>
  <si>
    <t>Laboratory Street Address:</t>
  </si>
  <si>
    <t>Laboratory City:</t>
  </si>
  <si>
    <t>Laboratory State:</t>
  </si>
  <si>
    <t>Laboratory Zip code:</t>
  </si>
  <si>
    <t>Data Entry QC Check on Test Result</t>
  </si>
  <si>
    <t>Confidential Business Information Claim.  A company may assert a business confidentiality claim covering the information contained in this submission.  If no such claim is made the information may be made available to the public by EPA without further notice.  All questions of confidentiality will be handled pursuant to 40 CFR Part 2.  Is confidentiality claimed for the information in this submission?  (Note: Please answer by typing "Yes" or "No" in the adjacent cell.)</t>
  </si>
  <si>
    <t>Laboratory Test Identification Number</t>
  </si>
  <si>
    <t>Concentration QC Check on ARV</t>
  </si>
  <si>
    <t>NIST</t>
  </si>
  <si>
    <t>ALDS53478</t>
  </si>
  <si>
    <t>Organization ID No. (as in ASTM D XXXX-XX):</t>
  </si>
  <si>
    <t>Is 1,000 ppm Sulfur Precision Criterion Met?</t>
  </si>
  <si>
    <t>Accuracy Criterion for 900-1,000 ppm</t>
  </si>
  <si>
    <t>Is 900-1,000 ppm Sulfur Accuracy Criterion Met?</t>
  </si>
  <si>
    <t>ASTM D2622-10</t>
  </si>
  <si>
    <t>Accuracy Criterion for 900-1000 ppm</t>
  </si>
  <si>
    <t>Is 900-1000 ppm Sulfur Accuracy Criterion Met?</t>
  </si>
  <si>
    <t>1,000 ppm ECA Marine Fuel Sulfur Accuracy Demonstration  [ECA0300 : OMB #2060-0731, EPA ICR number 2607.02: Expires 1/31/2024]</t>
  </si>
  <si>
    <t>1,000 ppm ECA Marine Fuel Sulfur Precision Demonstration  [ECA0300 : OMB #2060-0731, EPA ICR number 2607.02: Expires 1/31/2024]</t>
  </si>
  <si>
    <t>8:45am</t>
  </si>
  <si>
    <r>
      <t>1,000 ppm Sulfur Precision Criterion</t>
    </r>
    <r>
      <rPr>
        <sz val="10"/>
        <rFont val="Arial"/>
        <family val="2"/>
      </rPr>
      <t xml:space="preserve"> (</t>
    </r>
    <r>
      <rPr>
        <sz val="10"/>
        <rFont val="Calibri"/>
        <family val="2"/>
      </rPr>
      <t>§</t>
    </r>
    <r>
      <rPr>
        <sz val="10"/>
        <rFont val="Arial"/>
        <family val="2"/>
      </rPr>
      <t xml:space="preserve">1090.1365(b)) - a standard deviation less than 20.1 ppm, computed from the results of a minimum of 20 repeat tests made over 20 days on samples taken from a single homogenous commerically available ECA Marine fuel with a sulfur range of 700 to 1,000 ppm.  A lab facility may exclude a given sample or test result only if the exclusion is for a valid reason under good laboratory practices and it maintains records regarding the sample and test results and the reason for excluding them.  You may make up to 4 separate measurements in a 24-hour period, as long as the interval between measurements is at least 4 hours. $1090.1350(a)(2)  $1090.1360(a)(2) &amp; </t>
    </r>
    <r>
      <rPr>
        <sz val="10"/>
        <rFont val="Calibri"/>
        <family val="2"/>
      </rPr>
      <t>§1090.1365(b)(3) Table 1.</t>
    </r>
  </si>
  <si>
    <r>
      <t>900 to 1,000 ppm Accuracy Criterion</t>
    </r>
    <r>
      <rPr>
        <sz val="10"/>
        <rFont val="Arial"/>
        <family val="2"/>
      </rPr>
      <t xml:space="preserve"> (§1090.1365(c)(3)(ii)) - the arithmetic average of a continuous series of at least 10 tests performed on a commercially available gravimetric sulfur standard in the range of 900 to 1000 ppm sulfur shall not differ from the accepted reference value (ARV) of that standard by more than 15.075 ppm.  Individual test results shall be compensated for any known chemical interferences. $1090.1350(a)(2)  $1090.1360(a)(2)&amp; §1090.1365(c)(3) Table 1.</t>
    </r>
  </si>
  <si>
    <r>
      <t>900 to 1,000 ppm Accuracy Criterion (§1090.1365(c)(3)(ii))</t>
    </r>
    <r>
      <rPr>
        <sz val="10"/>
        <rFont val="Arial"/>
        <family val="2"/>
      </rPr>
      <t xml:space="preserve"> - the arithmetic average of a continuous series of at least 10 tests performed on a commercially available gravimetric sulfur standard in the range of 900 to 1000 ppm sulfur shall not differ from the accepted reference value (ARV) of that standard by more than 15.075 ppm.  Individual test results shall be compensated for any known chemical interferences.</t>
    </r>
    <r>
      <rPr>
        <b/>
        <sz val="10"/>
        <rFont val="Arial"/>
        <family val="2"/>
      </rPr>
      <t xml:space="preserve"> </t>
    </r>
    <r>
      <rPr>
        <sz val="10"/>
        <rFont val="Arial"/>
        <family val="2"/>
      </rPr>
      <t>$1090.1350(a)(2)  $1090.1360(a)(2)&amp; §1090.1365(c)(3) Table 1.</t>
    </r>
  </si>
  <si>
    <r>
      <t>1,000 ppm Sulfur Precision Criterion</t>
    </r>
    <r>
      <rPr>
        <sz val="10"/>
        <rFont val="Arial"/>
        <family val="2"/>
      </rPr>
      <t xml:space="preserve"> (</t>
    </r>
    <r>
      <rPr>
        <sz val="10"/>
        <rFont val="Calibri"/>
        <family val="2"/>
      </rPr>
      <t>§</t>
    </r>
    <r>
      <rPr>
        <sz val="10"/>
        <rFont val="Arial"/>
        <family val="2"/>
      </rPr>
      <t xml:space="preserve">1090.1360(b)) - a standard deviation less than 20.1 ppm, computed from the results of a minimum of 20 repeat tests made over 20 days on samples taken from a single homogenous commerically available ECA Marine fuel with a sulfur range of 700 to 1,000 ppm.  A lab facility may exclude a given sample or test result only if the exclusion is for a valid reason under good laboratory practices and it maintains records regarding the sample and test results and the reason for excluding them.  You may make up to 4 separate measurements in a 24-hour period, as long as the interval between measurements is at least 4 hours. $1090.1350(a)(2)  $1090.1360(a)(2) &amp; </t>
    </r>
    <r>
      <rPr>
        <sz val="10"/>
        <rFont val="Calibri"/>
        <family val="2"/>
      </rPr>
      <t>§1090.1365(b)(3) Table 1.</t>
    </r>
  </si>
  <si>
    <t>John Doe</t>
  </si>
  <si>
    <t>xxx-xxx-xxxx</t>
  </si>
  <si>
    <t>FuelsProgramSupport@epa.gov</t>
  </si>
  <si>
    <r>
      <t>1,000 ppm ECA Marine Fuel Sulfur Precision Demonstration [ECA0300 : OMB #2060-0731, Expires 1/31/2024]</t>
    </r>
    <r>
      <rPr>
        <sz val="10"/>
        <rFont val="Arial"/>
        <family val="2"/>
      </rPr>
      <t>. This collection of information is approved by OMB under the Paperwork Reduction Act, 44 U.S.C. 3501 et seq. OMB Control No 2060-0731. Responses to this collection of information are voluntary 1090 CFR 1360 through 1090 1365. An agency may not conduct or sponsor, and a person is not required to respond to, a collection of information unless it displays a currently valid OMB control number. The public reporting and recordkeeping burden for this collection of information is estimated to average 180 hours per response.  SSend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</si>
</sst>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0.000"/>
    <numFmt numFmtId="165" formatCode="[$-F400]h:mm:ss\ AM/PM"/>
  </numFmts>
  <fonts count="12" x14ac:knownFonts="1">
    <font>
      <sz val="10"/>
      <name val="Arial"/>
    </font>
    <font>
      <b/>
      <sz val="18"/>
      <name val="Arial"/>
      <family val="2"/>
    </font>
    <font>
      <b/>
      <sz val="12"/>
      <name val="Arial"/>
      <family val="2"/>
    </font>
    <font>
      <u/>
      <sz val="10"/>
      <color indexed="12"/>
      <name val="Arial"/>
      <family val="2"/>
    </font>
    <font>
      <u/>
      <sz val="10"/>
      <name val="Arial"/>
      <family val="2"/>
    </font>
    <font>
      <b/>
      <u/>
      <sz val="10"/>
      <name val="Arial"/>
      <family val="2"/>
    </font>
    <font>
      <b/>
      <u/>
      <sz val="12"/>
      <name val="Arial"/>
      <family val="2"/>
    </font>
    <font>
      <b/>
      <sz val="10"/>
      <name val="Arial"/>
      <family val="2"/>
    </font>
    <font>
      <sz val="10"/>
      <name val="Arial"/>
      <family val="2"/>
    </font>
    <font>
      <u/>
      <sz val="10"/>
      <name val="Arial"/>
      <family val="2"/>
    </font>
    <font>
      <sz val="10"/>
      <name val="Arial"/>
      <family val="2"/>
    </font>
    <font>
      <sz val="10"/>
      <name val="Calibri"/>
      <family val="2"/>
    </font>
  </fonts>
  <fills count="5">
    <fill>
      <patternFill patternType="none"/>
    </fill>
    <fill>
      <patternFill patternType="gray125"/>
    </fill>
    <fill>
      <patternFill patternType="solid">
        <fgColor indexed="42"/>
        <bgColor indexed="9"/>
      </patternFill>
    </fill>
    <fill>
      <patternFill patternType="solid">
        <fgColor indexed="41"/>
        <bgColor indexed="64"/>
      </patternFill>
    </fill>
    <fill>
      <patternFill patternType="solid">
        <fgColor indexed="41"/>
        <bgColor indexed="9"/>
      </patternFill>
    </fill>
  </fills>
  <borders count="8">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top"/>
    </xf>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3" fillId="0" borderId="0" applyNumberFormat="0" applyFill="0" applyBorder="0" applyAlignment="0" applyProtection="0">
      <alignment vertical="top"/>
      <protection locked="0"/>
    </xf>
    <xf numFmtId="0" fontId="10" fillId="0" borderId="1" applyNumberFormat="0" applyFont="0" applyBorder="0" applyAlignment="0" applyProtection="0"/>
  </cellStyleXfs>
  <cellXfs count="113">
    <xf numFmtId="0" fontId="0" fillId="0" borderId="0" xfId="0" applyAlignment="1"/>
    <xf numFmtId="0" fontId="0"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2" fontId="0" fillId="0" borderId="0" xfId="0" applyNumberFormat="1" applyFont="1" applyAlignment="1">
      <alignment horizontal="center" vertical="center"/>
    </xf>
    <xf numFmtId="18" fontId="0" fillId="0" borderId="0" xfId="0" applyNumberFormat="1" applyFont="1" applyAlignment="1">
      <alignment horizontal="center" vertical="center"/>
    </xf>
    <xf numFmtId="2" fontId="0" fillId="0" borderId="0" xfId="0" applyNumberFormat="1" applyFont="1" applyAlignment="1">
      <alignment horizontal="center" vertical="center" wrapText="1"/>
    </xf>
    <xf numFmtId="14" fontId="0" fillId="0" borderId="0" xfId="0" applyNumberFormat="1" applyAlignment="1"/>
    <xf numFmtId="0" fontId="0" fillId="0" borderId="0" xfId="0" applyAlignment="1">
      <alignment horizontal="center" vertical="center"/>
    </xf>
    <xf numFmtId="0" fontId="0" fillId="0" borderId="0" xfId="0" applyAlignment="1">
      <alignment horizontal="centerContinuous"/>
    </xf>
    <xf numFmtId="2" fontId="0" fillId="0" borderId="0" xfId="0" applyNumberFormat="1" applyFont="1" applyAlignment="1" applyProtection="1">
      <alignment horizontal="center" vertical="center"/>
      <protection locked="0"/>
    </xf>
    <xf numFmtId="0" fontId="8" fillId="0" borderId="2" xfId="0" applyFont="1" applyBorder="1" applyAlignment="1">
      <alignment horizontal="right"/>
    </xf>
    <xf numFmtId="0" fontId="0" fillId="0" borderId="2" xfId="0" applyBorder="1" applyAlignment="1">
      <alignment horizontal="right"/>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14" fontId="0" fillId="2" borderId="2" xfId="0" applyNumberFormat="1" applyFill="1" applyBorder="1" applyAlignment="1" applyProtection="1">
      <alignment horizontal="center" vertical="center"/>
      <protection locked="0"/>
    </xf>
    <xf numFmtId="0" fontId="0" fillId="0" borderId="2" xfId="0" applyFont="1" applyBorder="1" applyAlignment="1">
      <alignment horizontal="center" vertical="center" wrapText="1"/>
    </xf>
    <xf numFmtId="0" fontId="0" fillId="2" borderId="2" xfId="0" applyFill="1" applyBorder="1" applyAlignment="1" applyProtection="1">
      <alignment horizontal="center" vertical="center"/>
      <protection locked="0"/>
    </xf>
    <xf numFmtId="164" fontId="0" fillId="2" borderId="2" xfId="0" applyNumberFormat="1" applyFont="1" applyFill="1" applyBorder="1" applyAlignment="1" applyProtection="1">
      <alignment horizontal="center" vertical="center"/>
      <protection locked="0"/>
    </xf>
    <xf numFmtId="0" fontId="8" fillId="0" borderId="2" xfId="0" applyFont="1" applyBorder="1" applyAlignment="1">
      <alignment horizontal="center" vertical="center" wrapText="1"/>
    </xf>
    <xf numFmtId="0" fontId="8" fillId="2" borderId="2" xfId="0" applyFont="1" applyFill="1" applyBorder="1" applyAlignment="1" applyProtection="1">
      <alignment horizontal="center" vertical="center"/>
      <protection locked="0"/>
    </xf>
    <xf numFmtId="14" fontId="8" fillId="2" borderId="2" xfId="0" applyNumberFormat="1" applyFont="1" applyFill="1" applyBorder="1" applyAlignment="1" applyProtection="1">
      <alignment horizontal="center" vertical="center"/>
      <protection locked="0"/>
    </xf>
    <xf numFmtId="164" fontId="8" fillId="2" borderId="2"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14" fontId="8" fillId="0" borderId="0" xfId="0" applyNumberFormat="1" applyFont="1" applyAlignment="1">
      <alignment horizontal="center" vertical="center"/>
    </xf>
    <xf numFmtId="0" fontId="0" fillId="0" borderId="2" xfId="0" applyBorder="1" applyAlignment="1">
      <alignment horizontal="center" vertical="center"/>
    </xf>
    <xf numFmtId="18" fontId="0" fillId="2" borderId="2" xfId="0" applyNumberFormat="1" applyFill="1" applyBorder="1" applyAlignment="1" applyProtection="1">
      <alignment horizontal="center" vertical="center"/>
      <protection locked="0"/>
    </xf>
    <xf numFmtId="0" fontId="8" fillId="0" borderId="2" xfId="0" applyFont="1" applyBorder="1" applyAlignment="1">
      <alignment horizontal="right" wrapText="1"/>
    </xf>
    <xf numFmtId="0" fontId="8" fillId="3" borderId="2" xfId="0" applyFont="1" applyFill="1" applyBorder="1" applyAlignment="1">
      <alignment horizontal="center" vertical="center" wrapText="1"/>
    </xf>
    <xf numFmtId="0" fontId="0" fillId="4" borderId="2" xfId="0" applyFill="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8" fillId="0" borderId="2" xfId="0" applyFont="1" applyBorder="1" applyAlignment="1" applyProtection="1">
      <alignment horizontal="right"/>
    </xf>
    <xf numFmtId="0" fontId="8" fillId="0" borderId="2" xfId="0" applyFont="1" applyBorder="1" applyAlignment="1" applyProtection="1">
      <alignment horizontal="right" wrapText="1"/>
    </xf>
    <xf numFmtId="0" fontId="0" fillId="0" borderId="0" xfId="0" applyAlignment="1" applyProtection="1"/>
    <xf numFmtId="0" fontId="8" fillId="0" borderId="2" xfId="0" applyFont="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164" fontId="8" fillId="2" borderId="2" xfId="0" applyNumberFormat="1" applyFont="1" applyFill="1" applyBorder="1" applyAlignment="1" applyProtection="1">
      <alignment horizontal="center" vertical="center"/>
    </xf>
    <xf numFmtId="0" fontId="0" fillId="4" borderId="2" xfId="0" applyFill="1" applyBorder="1" applyAlignment="1" applyProtection="1">
      <alignment horizontal="center" vertical="center"/>
    </xf>
    <xf numFmtId="0" fontId="0" fillId="0" borderId="0" xfId="0" applyAlignment="1" applyProtection="1">
      <alignment horizontal="centerContinuous"/>
    </xf>
    <xf numFmtId="0" fontId="0" fillId="0" borderId="2" xfId="0" applyBorder="1" applyAlignment="1" applyProtection="1">
      <alignment horizontal="right"/>
    </xf>
    <xf numFmtId="165" fontId="8" fillId="2" borderId="2"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wrapText="1"/>
    </xf>
    <xf numFmtId="0" fontId="9" fillId="0" borderId="3" xfId="0" applyFont="1" applyBorder="1" applyAlignment="1">
      <alignment horizontal="left" vertical="center" wrapText="1"/>
    </xf>
    <xf numFmtId="0" fontId="0" fillId="0" borderId="0" xfId="0" applyBorder="1" applyAlignment="1">
      <alignment horizontal="left" vertical="center" wrapText="1"/>
    </xf>
    <xf numFmtId="0" fontId="0" fillId="4" borderId="2" xfId="0" applyFill="1" applyBorder="1" applyAlignment="1">
      <alignment horizontal="center" vertical="center" wrapText="1"/>
    </xf>
    <xf numFmtId="0" fontId="5" fillId="0" borderId="0" xfId="0" applyFont="1" applyAlignment="1" applyProtection="1">
      <alignment horizontal="left"/>
    </xf>
    <xf numFmtId="0" fontId="5" fillId="0" borderId="0" xfId="0" applyFont="1" applyAlignment="1">
      <alignment horizontal="left"/>
    </xf>
    <xf numFmtId="18" fontId="8" fillId="2" borderId="2" xfId="0" applyNumberFormat="1" applyFont="1" applyFill="1" applyBorder="1" applyAlignment="1" applyProtection="1">
      <alignment horizontal="center" vertical="center"/>
      <protection locked="0"/>
    </xf>
    <xf numFmtId="0" fontId="5" fillId="0" borderId="7" xfId="0" applyFont="1" applyBorder="1" applyAlignment="1">
      <alignment horizontal="left" wrapText="1"/>
    </xf>
    <xf numFmtId="0" fontId="0" fillId="0" borderId="7" xfId="0" applyBorder="1" applyAlignment="1">
      <alignment horizontal="left" wrapText="1"/>
    </xf>
    <xf numFmtId="0" fontId="5" fillId="4" borderId="3" xfId="0" applyFont="1" applyFill="1" applyBorder="1" applyAlignment="1">
      <alignment horizontal="center" vertical="center"/>
    </xf>
    <xf numFmtId="0" fontId="8" fillId="4" borderId="3" xfId="0" applyFont="1" applyFill="1" applyBorder="1" applyAlignment="1">
      <alignment horizontal="center" vertical="center"/>
    </xf>
    <xf numFmtId="0" fontId="7" fillId="0" borderId="2" xfId="0" applyFont="1" applyBorder="1" applyAlignment="1">
      <alignment horizontal="left" vertical="center"/>
    </xf>
    <xf numFmtId="0" fontId="8" fillId="0" borderId="2" xfId="0" applyFont="1" applyBorder="1" applyAlignment="1">
      <alignment horizontal="left" vertical="center"/>
    </xf>
    <xf numFmtId="0" fontId="0" fillId="0" borderId="2" xfId="0" applyBorder="1" applyAlignment="1"/>
    <xf numFmtId="0" fontId="8" fillId="2" borderId="2" xfId="0" applyFont="1" applyFill="1" applyBorder="1" applyAlignment="1" applyProtection="1">
      <alignment horizontal="left" wrapText="1"/>
      <protection locked="0"/>
    </xf>
    <xf numFmtId="0" fontId="8" fillId="2" borderId="2" xfId="0" applyFont="1" applyFill="1" applyBorder="1" applyAlignment="1" applyProtection="1">
      <alignment wrapText="1"/>
      <protection locked="0"/>
    </xf>
    <xf numFmtId="0" fontId="0" fillId="0" borderId="2" xfId="0" applyBorder="1" applyAlignment="1" applyProtection="1">
      <alignment wrapText="1"/>
      <protection locked="0"/>
    </xf>
    <xf numFmtId="0" fontId="8" fillId="2" borderId="2" xfId="0" applyFont="1" applyFill="1" applyBorder="1" applyAlignment="1" applyProtection="1">
      <alignment horizontal="left"/>
      <protection locked="0"/>
    </xf>
    <xf numFmtId="0" fontId="8" fillId="2" borderId="2" xfId="0" applyFont="1" applyFill="1" applyBorder="1" applyAlignment="1" applyProtection="1">
      <protection locked="0"/>
    </xf>
    <xf numFmtId="0" fontId="0" fillId="0" borderId="2" xfId="0" applyBorder="1" applyAlignment="1" applyProtection="1">
      <protection locked="0"/>
    </xf>
    <xf numFmtId="0" fontId="3" fillId="2" borderId="2" xfId="7" applyFill="1" applyBorder="1" applyAlignment="1" applyProtection="1">
      <alignment horizontal="left"/>
      <protection locked="0"/>
    </xf>
    <xf numFmtId="2" fontId="5" fillId="4" borderId="2" xfId="0" applyNumberFormat="1" applyFont="1" applyFill="1" applyBorder="1" applyAlignment="1">
      <alignment horizontal="center" vertical="center"/>
    </xf>
    <xf numFmtId="0" fontId="5" fillId="0" borderId="2" xfId="0" applyFont="1" applyBorder="1" applyAlignment="1"/>
    <xf numFmtId="0" fontId="7" fillId="0"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wrapText="1"/>
    </xf>
    <xf numFmtId="0" fontId="0" fillId="2" borderId="4" xfId="0" applyFill="1" applyBorder="1" applyAlignment="1" applyProtection="1">
      <alignment horizontal="left" wrapText="1"/>
    </xf>
    <xf numFmtId="0" fontId="0" fillId="2" borderId="5" xfId="0" applyFill="1" applyBorder="1" applyAlignment="1" applyProtection="1">
      <alignment wrapText="1"/>
    </xf>
    <xf numFmtId="0" fontId="0" fillId="2" borderId="6" xfId="0" applyFill="1" applyBorder="1" applyAlignment="1" applyProtection="1">
      <alignment wrapText="1"/>
    </xf>
    <xf numFmtId="0" fontId="0" fillId="0" borderId="4"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7" fillId="0" borderId="2" xfId="0" applyFont="1" applyBorder="1" applyAlignment="1" applyProtection="1">
      <alignment horizontal="left" vertical="center"/>
    </xf>
    <xf numFmtId="0" fontId="0" fillId="0" borderId="2" xfId="0" applyBorder="1" applyAlignment="1" applyProtection="1">
      <alignment horizontal="left" vertical="center"/>
    </xf>
    <xf numFmtId="0" fontId="7" fillId="0" borderId="2" xfId="0" applyFont="1" applyBorder="1" applyAlignment="1" applyProtection="1"/>
    <xf numFmtId="0" fontId="0" fillId="0" borderId="2" xfId="0" applyBorder="1" applyAlignment="1" applyProtection="1"/>
    <xf numFmtId="2" fontId="0" fillId="2" borderId="4" xfId="0" applyNumberFormat="1"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7" fillId="0" borderId="4" xfId="0" applyFont="1" applyFill="1" applyBorder="1" applyAlignment="1" applyProtection="1">
      <alignment horizontal="left" vertical="center" wrapText="1"/>
    </xf>
    <xf numFmtId="0" fontId="0" fillId="0" borderId="6" xfId="0" applyBorder="1" applyAlignment="1">
      <alignment horizontal="left" vertical="center" wrapText="1"/>
    </xf>
    <xf numFmtId="0" fontId="5"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2" fontId="5" fillId="4"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5" fillId="0" borderId="2" xfId="0" applyFont="1" applyBorder="1" applyAlignment="1">
      <alignment horizontal="center" vertical="center"/>
    </xf>
    <xf numFmtId="0" fontId="8" fillId="2" borderId="2" xfId="0" applyFont="1" applyFill="1" applyBorder="1" applyAlignment="1" applyProtection="1">
      <alignment horizontal="left"/>
    </xf>
    <xf numFmtId="0" fontId="5" fillId="0" borderId="7" xfId="0" applyFont="1" applyBorder="1" applyAlignment="1" applyProtection="1">
      <alignment horizontal="left"/>
    </xf>
    <xf numFmtId="0" fontId="0" fillId="0" borderId="7" xfId="0" applyBorder="1" applyAlignment="1" applyProtection="1">
      <alignment horizontal="left"/>
    </xf>
    <xf numFmtId="0" fontId="8" fillId="0" borderId="2" xfId="0" applyFont="1" applyBorder="1" applyAlignment="1" applyProtection="1">
      <alignment horizontal="left" vertical="center"/>
    </xf>
    <xf numFmtId="0" fontId="8" fillId="2" borderId="2" xfId="0" applyFont="1" applyFill="1" applyBorder="1" applyAlignment="1" applyProtection="1">
      <alignment horizontal="left" wrapText="1"/>
    </xf>
    <xf numFmtId="0" fontId="8" fillId="2" borderId="2" xfId="0" applyFont="1" applyFill="1" applyBorder="1" applyAlignment="1" applyProtection="1">
      <alignment wrapText="1"/>
    </xf>
    <xf numFmtId="0" fontId="0" fillId="0" borderId="2" xfId="0" applyBorder="1" applyAlignment="1" applyProtection="1">
      <alignment wrapText="1"/>
    </xf>
    <xf numFmtId="0" fontId="8" fillId="2" borderId="2" xfId="0" applyFont="1" applyFill="1" applyBorder="1" applyAlignment="1" applyProtection="1"/>
    <xf numFmtId="0" fontId="3" fillId="2" borderId="2" xfId="7" applyFill="1" applyBorder="1" applyAlignment="1" applyProtection="1">
      <alignment horizontal="left"/>
    </xf>
    <xf numFmtId="2" fontId="8" fillId="4" borderId="2" xfId="0" applyNumberFormat="1" applyFont="1" applyFill="1" applyBorder="1" applyAlignment="1" applyProtection="1">
      <alignment horizontal="center" vertical="center"/>
    </xf>
    <xf numFmtId="0" fontId="0" fillId="2" borderId="4" xfId="0" applyFill="1" applyBorder="1" applyAlignment="1" applyProtection="1">
      <alignment horizontal="left" wrapText="1"/>
      <protection locked="0"/>
    </xf>
    <xf numFmtId="0" fontId="0" fillId="2" borderId="5" xfId="0" applyFill="1" applyBorder="1" applyAlignment="1" applyProtection="1">
      <alignment wrapText="1"/>
      <protection locked="0"/>
    </xf>
    <xf numFmtId="0" fontId="0" fillId="2" borderId="6" xfId="0" applyFill="1" applyBorder="1" applyAlignment="1" applyProtection="1">
      <alignment wrapText="1"/>
      <protection locked="0"/>
    </xf>
    <xf numFmtId="0" fontId="0" fillId="0" borderId="2" xfId="0" applyBorder="1" applyAlignment="1">
      <alignment horizontal="left" vertical="center"/>
    </xf>
    <xf numFmtId="0" fontId="7" fillId="0" borderId="2" xfId="0" applyFont="1" applyBorder="1" applyAlignment="1"/>
    <xf numFmtId="2" fontId="0" fillId="2" borderId="4" xfId="0" applyNumberFormat="1" applyFill="1" applyBorder="1" applyAlignment="1" applyProtection="1">
      <alignment horizontal="center" vertical="center"/>
      <protection locked="0"/>
    </xf>
    <xf numFmtId="0" fontId="0" fillId="4" borderId="4"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2" fontId="0" fillId="4" borderId="4" xfId="0" applyNumberFormat="1" applyFont="1" applyFill="1" applyBorder="1" applyAlignment="1">
      <alignment horizontal="center" vertical="center"/>
    </xf>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FuelsProgramSupport@ep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3"/>
  <sheetViews>
    <sheetView tabSelected="1" workbookViewId="0">
      <selection sqref="A1:E1"/>
    </sheetView>
  </sheetViews>
  <sheetFormatPr defaultRowHeight="12.75" x14ac:dyDescent="0.2"/>
  <cols>
    <col min="1" max="1" width="39.5703125" customWidth="1"/>
    <col min="2" max="2" width="18.140625" customWidth="1"/>
    <col min="3" max="3" width="15.5703125" customWidth="1"/>
    <col min="4" max="4" width="13.28515625" customWidth="1"/>
    <col min="5" max="5" width="33.42578125" customWidth="1"/>
    <col min="6" max="6" width="9.5703125" customWidth="1"/>
    <col min="7" max="7" width="8.5703125" customWidth="1"/>
    <col min="11" max="11" width="2" customWidth="1"/>
    <col min="12" max="12" width="10.140625" customWidth="1"/>
  </cols>
  <sheetData>
    <row r="1" spans="1:5" ht="103.5" customHeight="1" x14ac:dyDescent="0.2">
      <c r="A1" s="51" t="s">
        <v>52</v>
      </c>
      <c r="B1" s="52"/>
      <c r="C1" s="52"/>
      <c r="D1" s="52"/>
      <c r="E1" s="52"/>
    </row>
    <row r="2" spans="1:5" x14ac:dyDescent="0.2">
      <c r="A2" s="55" t="s">
        <v>14</v>
      </c>
      <c r="B2" s="56"/>
      <c r="C2" s="56"/>
      <c r="D2" s="56"/>
      <c r="E2" s="57"/>
    </row>
    <row r="3" spans="1:5" ht="24.75" customHeight="1" x14ac:dyDescent="0.2">
      <c r="A3" s="11" t="s">
        <v>15</v>
      </c>
      <c r="B3" s="58"/>
      <c r="C3" s="59"/>
      <c r="D3" s="59"/>
      <c r="E3" s="60"/>
    </row>
    <row r="4" spans="1:5" x14ac:dyDescent="0.2">
      <c r="A4" s="11" t="s">
        <v>35</v>
      </c>
      <c r="B4" s="61"/>
      <c r="C4" s="62"/>
      <c r="D4" s="62"/>
      <c r="E4" s="63"/>
    </row>
    <row r="5" spans="1:5" x14ac:dyDescent="0.2">
      <c r="A5" s="55" t="s">
        <v>11</v>
      </c>
      <c r="B5" s="56"/>
      <c r="C5" s="56"/>
      <c r="D5" s="56"/>
      <c r="E5" s="57"/>
    </row>
    <row r="6" spans="1:5" x14ac:dyDescent="0.2">
      <c r="A6" s="11" t="s">
        <v>12</v>
      </c>
      <c r="B6" s="61"/>
      <c r="C6" s="62"/>
      <c r="D6" s="62"/>
      <c r="E6" s="63"/>
    </row>
    <row r="7" spans="1:5" x14ac:dyDescent="0.2">
      <c r="A7" s="11" t="s">
        <v>25</v>
      </c>
      <c r="B7" s="61"/>
      <c r="C7" s="62"/>
      <c r="D7" s="62"/>
      <c r="E7" s="63"/>
    </row>
    <row r="8" spans="1:5" x14ac:dyDescent="0.2">
      <c r="A8" s="11" t="s">
        <v>26</v>
      </c>
      <c r="B8" s="61"/>
      <c r="C8" s="62"/>
      <c r="D8" s="62"/>
      <c r="E8" s="63"/>
    </row>
    <row r="9" spans="1:5" x14ac:dyDescent="0.2">
      <c r="A9" s="11" t="s">
        <v>27</v>
      </c>
      <c r="B9" s="61"/>
      <c r="C9" s="62"/>
      <c r="D9" s="62"/>
      <c r="E9" s="63"/>
    </row>
    <row r="10" spans="1:5" x14ac:dyDescent="0.2">
      <c r="A10" s="11" t="s">
        <v>28</v>
      </c>
      <c r="B10" s="61"/>
      <c r="C10" s="62"/>
      <c r="D10" s="62"/>
      <c r="E10" s="63"/>
    </row>
    <row r="11" spans="1:5" ht="15" customHeight="1" x14ac:dyDescent="0.2">
      <c r="A11" s="11" t="s">
        <v>21</v>
      </c>
      <c r="B11" s="61"/>
      <c r="C11" s="63"/>
      <c r="D11" s="63"/>
      <c r="E11" s="63"/>
    </row>
    <row r="12" spans="1:5" ht="28.5" customHeight="1" x14ac:dyDescent="0.2">
      <c r="A12" s="27" t="s">
        <v>22</v>
      </c>
      <c r="B12" s="61"/>
      <c r="C12" s="63"/>
      <c r="D12" s="63"/>
      <c r="E12" s="63"/>
    </row>
    <row r="13" spans="1:5" ht="28.5" customHeight="1" x14ac:dyDescent="0.2">
      <c r="A13" s="27" t="s">
        <v>23</v>
      </c>
      <c r="B13" s="61"/>
      <c r="C13" s="63"/>
      <c r="D13" s="63"/>
      <c r="E13" s="63"/>
    </row>
    <row r="14" spans="1:5" ht="15" customHeight="1" x14ac:dyDescent="0.2">
      <c r="A14" s="27" t="s">
        <v>24</v>
      </c>
      <c r="B14" s="64"/>
      <c r="C14" s="63"/>
      <c r="D14" s="63"/>
      <c r="E14" s="63"/>
    </row>
    <row r="15" spans="1:5" ht="82.5" customHeight="1" x14ac:dyDescent="0.2">
      <c r="A15" s="67" t="s">
        <v>48</v>
      </c>
      <c r="B15" s="68"/>
      <c r="C15" s="68"/>
      <c r="D15" s="68"/>
      <c r="E15" s="69"/>
    </row>
    <row r="16" spans="1:5" x14ac:dyDescent="0.2">
      <c r="A16" s="45" t="s">
        <v>36</v>
      </c>
      <c r="B16" s="53" t="str">
        <f>IF(COUNTA(D19:D38)&lt;20,"REQUIRED DATA MISSING",IF(COUNTA(C19:C38)&lt;20,"REQUIRED DATA MISSING",IF(COUNTA(B19:B38)&lt;20,"REQUIRED DATA MISSING",IF(B17&lt;20.1,"PASSED","FAILED"))))</f>
        <v>REQUIRED DATA MISSING</v>
      </c>
      <c r="C16" s="54"/>
      <c r="D16" s="54"/>
    </row>
    <row r="17" spans="1:5" ht="15.75" customHeight="1" x14ac:dyDescent="0.2">
      <c r="A17" s="19" t="s">
        <v>3</v>
      </c>
      <c r="B17" s="65" t="str">
        <f>IF(SUM(D19:D38)&lt;=0,"REQUIRED DATA MISSING",STDEVA(D19:D38))</f>
        <v>REQUIRED DATA MISSING</v>
      </c>
      <c r="C17" s="66"/>
      <c r="D17" s="66"/>
    </row>
    <row r="18" spans="1:5" ht="25.5" x14ac:dyDescent="0.2">
      <c r="A18" s="19" t="s">
        <v>31</v>
      </c>
      <c r="B18" s="19" t="s">
        <v>0</v>
      </c>
      <c r="C18" s="19" t="s">
        <v>1</v>
      </c>
      <c r="D18" s="19" t="s">
        <v>2</v>
      </c>
      <c r="E18" s="28" t="s">
        <v>29</v>
      </c>
    </row>
    <row r="19" spans="1:5" x14ac:dyDescent="0.2">
      <c r="A19" s="20"/>
      <c r="B19" s="21"/>
      <c r="C19" s="43"/>
      <c r="D19" s="22"/>
      <c r="E19" s="29" t="str">
        <f>IF(D19="", "DATA REQUIRED IN CELL D20", "OK")</f>
        <v>DATA REQUIRED IN CELL D20</v>
      </c>
    </row>
    <row r="20" spans="1:5" x14ac:dyDescent="0.2">
      <c r="A20" s="20"/>
      <c r="B20" s="21"/>
      <c r="C20" s="43"/>
      <c r="D20" s="22"/>
      <c r="E20" s="29" t="str">
        <f>IF(D20="", "DATA REQUIRED IN CELL D21", "OK")</f>
        <v>DATA REQUIRED IN CELL D21</v>
      </c>
    </row>
    <row r="21" spans="1:5" x14ac:dyDescent="0.2">
      <c r="A21" s="20"/>
      <c r="B21" s="21"/>
      <c r="C21" s="43"/>
      <c r="D21" s="22"/>
      <c r="E21" s="29" t="str">
        <f>IF(D21="", "DATA REQUIRED IN CELL D22", "OK")</f>
        <v>DATA REQUIRED IN CELL D22</v>
      </c>
    </row>
    <row r="22" spans="1:5" x14ac:dyDescent="0.2">
      <c r="A22" s="20"/>
      <c r="B22" s="21"/>
      <c r="C22" s="43"/>
      <c r="D22" s="22"/>
      <c r="E22" s="29" t="str">
        <f>IF(D22="", "DATA REQUIRED IN CELL D23", "OK")</f>
        <v>DATA REQUIRED IN CELL D23</v>
      </c>
    </row>
    <row r="23" spans="1:5" x14ac:dyDescent="0.2">
      <c r="A23" s="20"/>
      <c r="B23" s="21"/>
      <c r="C23" s="43"/>
      <c r="D23" s="22"/>
      <c r="E23" s="29" t="str">
        <f>IF(D23="", "DATA REQUIRED IN CELL D24", "OK")</f>
        <v>DATA REQUIRED IN CELL D24</v>
      </c>
    </row>
    <row r="24" spans="1:5" x14ac:dyDescent="0.2">
      <c r="A24" s="20"/>
      <c r="B24" s="21"/>
      <c r="C24" s="43"/>
      <c r="D24" s="22"/>
      <c r="E24" s="29" t="str">
        <f>IF(D24="", "DATA REQUIRED IN CELL D25", "OK")</f>
        <v>DATA REQUIRED IN CELL D25</v>
      </c>
    </row>
    <row r="25" spans="1:5" x14ac:dyDescent="0.2">
      <c r="A25" s="20"/>
      <c r="B25" s="21"/>
      <c r="C25" s="43"/>
      <c r="D25" s="22"/>
      <c r="E25" s="29" t="str">
        <f>IF(D25="", "DATA REQUIRED IN CELL D26", "OK")</f>
        <v>DATA REQUIRED IN CELL D26</v>
      </c>
    </row>
    <row r="26" spans="1:5" x14ac:dyDescent="0.2">
      <c r="A26" s="20"/>
      <c r="B26" s="21"/>
      <c r="C26" s="43"/>
      <c r="D26" s="22"/>
      <c r="E26" s="29" t="str">
        <f>IF(D26="", "DATA REQUIRED IN CELL D27", "OK")</f>
        <v>DATA REQUIRED IN CELL D27</v>
      </c>
    </row>
    <row r="27" spans="1:5" x14ac:dyDescent="0.2">
      <c r="A27" s="20"/>
      <c r="B27" s="21"/>
      <c r="C27" s="43"/>
      <c r="D27" s="22"/>
      <c r="E27" s="29" t="str">
        <f>IF(D27="", "DATA REQUIRED IN CELL D28", "OK")</f>
        <v>DATA REQUIRED IN CELL D28</v>
      </c>
    </row>
    <row r="28" spans="1:5" x14ac:dyDescent="0.2">
      <c r="A28" s="20"/>
      <c r="B28" s="21"/>
      <c r="C28" s="43"/>
      <c r="D28" s="22"/>
      <c r="E28" s="29" t="str">
        <f>IF(D28="", "DATA REQUIRED IN CELL D29", "OK")</f>
        <v>DATA REQUIRED IN CELL D29</v>
      </c>
    </row>
    <row r="29" spans="1:5" x14ac:dyDescent="0.2">
      <c r="A29" s="20"/>
      <c r="B29" s="21"/>
      <c r="C29" s="43"/>
      <c r="D29" s="22"/>
      <c r="E29" s="29" t="str">
        <f>IF(D29="", "DATA REQUIRED IN CELL D30", "OK")</f>
        <v>DATA REQUIRED IN CELL D30</v>
      </c>
    </row>
    <row r="30" spans="1:5" x14ac:dyDescent="0.2">
      <c r="A30" s="20"/>
      <c r="B30" s="21"/>
      <c r="C30" s="43"/>
      <c r="D30" s="22"/>
      <c r="E30" s="29" t="str">
        <f>IF(D30="", "DATA REQUIRED IN CELL D31", "OK")</f>
        <v>DATA REQUIRED IN CELL D31</v>
      </c>
    </row>
    <row r="31" spans="1:5" x14ac:dyDescent="0.2">
      <c r="A31" s="20"/>
      <c r="B31" s="21"/>
      <c r="C31" s="43"/>
      <c r="D31" s="22"/>
      <c r="E31" s="29" t="str">
        <f>IF(D31="", "DATA REQUIRED IN CELL D32", "OK")</f>
        <v>DATA REQUIRED IN CELL D32</v>
      </c>
    </row>
    <row r="32" spans="1:5" x14ac:dyDescent="0.2">
      <c r="A32" s="20"/>
      <c r="B32" s="21"/>
      <c r="C32" s="43"/>
      <c r="D32" s="22"/>
      <c r="E32" s="29" t="str">
        <f>IF(D32="", "DATA REQUIRED IN CELL D33", "OK")</f>
        <v>DATA REQUIRED IN CELL D33</v>
      </c>
    </row>
    <row r="33" spans="1:5" x14ac:dyDescent="0.2">
      <c r="A33" s="20"/>
      <c r="B33" s="21"/>
      <c r="C33" s="43"/>
      <c r="D33" s="22"/>
      <c r="E33" s="29" t="str">
        <f>IF(D33="", "DATA REQUIRED IN CELL D34", "OK")</f>
        <v>DATA REQUIRED IN CELL D34</v>
      </c>
    </row>
    <row r="34" spans="1:5" x14ac:dyDescent="0.2">
      <c r="A34" s="20"/>
      <c r="B34" s="21"/>
      <c r="C34" s="43"/>
      <c r="D34" s="22"/>
      <c r="E34" s="29" t="str">
        <f>IF(D34="", "DATA REQUIRED IN CELL D35", "OK")</f>
        <v>DATA REQUIRED IN CELL D35</v>
      </c>
    </row>
    <row r="35" spans="1:5" x14ac:dyDescent="0.2">
      <c r="A35" s="20"/>
      <c r="B35" s="21"/>
      <c r="C35" s="43"/>
      <c r="D35" s="22"/>
      <c r="E35" s="29" t="str">
        <f>IF(D35="", "DATA REQUIRED IN CELL D36", "OK")</f>
        <v>DATA REQUIRED IN CELL D36</v>
      </c>
    </row>
    <row r="36" spans="1:5" x14ac:dyDescent="0.2">
      <c r="A36" s="20"/>
      <c r="B36" s="21"/>
      <c r="C36" s="43"/>
      <c r="D36" s="22"/>
      <c r="E36" s="29" t="str">
        <f>IF(D36="", "DATA REQUIRED IN CELL D37", "OK")</f>
        <v>DATA REQUIRED IN CELL D37</v>
      </c>
    </row>
    <row r="37" spans="1:5" x14ac:dyDescent="0.2">
      <c r="A37" s="20"/>
      <c r="B37" s="21"/>
      <c r="C37" s="43"/>
      <c r="D37" s="22"/>
      <c r="E37" s="29" t="str">
        <f>IF(D37="", "DATA REQUIRED IN CELL D38", "OK")</f>
        <v>DATA REQUIRED IN CELL D38</v>
      </c>
    </row>
    <row r="38" spans="1:5" x14ac:dyDescent="0.2">
      <c r="A38" s="20"/>
      <c r="B38" s="21"/>
      <c r="C38" s="43"/>
      <c r="D38" s="22"/>
      <c r="E38" s="29" t="str">
        <f>IF(D38="", "DATA REQUIRED IN CELL D39", "OK")</f>
        <v>DATA REQUIRED IN CELL D39</v>
      </c>
    </row>
    <row r="39" spans="1:5" ht="30.75" customHeight="1" x14ac:dyDescent="0.2">
      <c r="A39" s="23"/>
      <c r="B39" s="24"/>
      <c r="E39" s="3"/>
    </row>
    <row r="40" spans="1:5" x14ac:dyDescent="0.2">
      <c r="B40" s="7"/>
      <c r="C40" s="5"/>
      <c r="D40" s="4"/>
      <c r="E40" s="3"/>
    </row>
    <row r="41" spans="1:5" x14ac:dyDescent="0.2">
      <c r="C41" s="2"/>
      <c r="D41" s="4"/>
    </row>
    <row r="42" spans="1:5" x14ac:dyDescent="0.2">
      <c r="C42" s="2"/>
      <c r="D42" s="4"/>
    </row>
    <row r="43" spans="1:5" x14ac:dyDescent="0.2">
      <c r="C43" s="2"/>
    </row>
  </sheetData>
  <sheetProtection formatCells="0" formatColumns="0" formatRows="0" insertRows="0"/>
  <protectedRanges>
    <protectedRange sqref="D19:D38" name="standard deviation"/>
  </protectedRanges>
  <mergeCells count="17">
    <mergeCell ref="B17:D17"/>
    <mergeCell ref="B9:E9"/>
    <mergeCell ref="B11:E11"/>
    <mergeCell ref="B12:E12"/>
    <mergeCell ref="B13:E13"/>
    <mergeCell ref="B10:E10"/>
    <mergeCell ref="A15:E15"/>
    <mergeCell ref="A1:E1"/>
    <mergeCell ref="B16:D16"/>
    <mergeCell ref="A2:E2"/>
    <mergeCell ref="B3:E3"/>
    <mergeCell ref="B4:E4"/>
    <mergeCell ref="A5:E5"/>
    <mergeCell ref="B6:E6"/>
    <mergeCell ref="B7:E7"/>
    <mergeCell ref="B8:E8"/>
    <mergeCell ref="B14:E14"/>
  </mergeCells>
  <phoneticPr fontId="0" type="noConversion"/>
  <pageMargins left="0.75" right="0.75" top="1" bottom="1" header="0.5" footer="0.5"/>
  <pageSetup scale="84" fitToHeight="0" orientation="landscape" horizontalDpi="300" verticalDpi="300" r:id="rId1"/>
  <headerFooter alignWithMargins="0">
    <oddHeader>&amp;L&amp;G&amp;R&amp;9Office of Transportation and Air Quality
January 2020</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9"/>
  <sheetViews>
    <sheetView topLeftCell="A31" workbookViewId="0">
      <selection activeCell="A16" sqref="A16:E16"/>
    </sheetView>
  </sheetViews>
  <sheetFormatPr defaultRowHeight="12.75" x14ac:dyDescent="0.2"/>
  <cols>
    <col min="1" max="1" width="37.85546875" customWidth="1"/>
    <col min="2" max="3" width="11.5703125" customWidth="1"/>
    <col min="5" max="5" width="33" customWidth="1"/>
    <col min="6" max="6" width="0.42578125" customWidth="1"/>
    <col min="7" max="7" width="4.85546875" hidden="1" customWidth="1"/>
    <col min="8" max="8" width="17.140625" customWidth="1"/>
    <col min="9" max="9" width="0.5703125" customWidth="1"/>
    <col min="10" max="10" width="12.140625" customWidth="1"/>
    <col min="12" max="12" width="29.42578125" customWidth="1"/>
    <col min="13" max="13" width="8.140625" customWidth="1"/>
  </cols>
  <sheetData>
    <row r="1" spans="1:11" x14ac:dyDescent="0.2">
      <c r="A1" s="48" t="s">
        <v>42</v>
      </c>
      <c r="B1" s="41"/>
      <c r="C1" s="41"/>
      <c r="D1" s="41"/>
      <c r="E1" s="41"/>
      <c r="F1" s="41"/>
      <c r="G1" s="41"/>
      <c r="H1" s="41"/>
      <c r="I1" s="41"/>
      <c r="J1" s="9"/>
      <c r="K1" s="9"/>
    </row>
    <row r="2" spans="1:11" x14ac:dyDescent="0.2">
      <c r="A2" s="76" t="s">
        <v>14</v>
      </c>
      <c r="B2" s="77"/>
      <c r="C2" s="77"/>
      <c r="D2" s="77"/>
      <c r="E2" s="77"/>
      <c r="F2" s="77"/>
      <c r="G2" s="77"/>
      <c r="H2" s="77"/>
      <c r="I2" s="77"/>
      <c r="J2" s="9"/>
      <c r="K2" s="9"/>
    </row>
    <row r="3" spans="1:11" ht="26.25" customHeight="1" x14ac:dyDescent="0.2">
      <c r="A3" s="33" t="s">
        <v>15</v>
      </c>
      <c r="B3" s="70">
        <f>('1,000 ppm S Precision'!$B$3)</f>
        <v>0</v>
      </c>
      <c r="C3" s="71"/>
      <c r="D3" s="71"/>
      <c r="E3" s="71"/>
      <c r="F3" s="71"/>
      <c r="G3" s="71"/>
      <c r="H3" s="71"/>
      <c r="I3" s="72"/>
      <c r="J3" s="9"/>
      <c r="K3" s="9"/>
    </row>
    <row r="4" spans="1:11" x14ac:dyDescent="0.2">
      <c r="A4" s="33" t="s">
        <v>35</v>
      </c>
      <c r="B4" s="70">
        <f>('1,000 ppm S Precision'!$B$4)</f>
        <v>0</v>
      </c>
      <c r="C4" s="71"/>
      <c r="D4" s="71"/>
      <c r="E4" s="71"/>
      <c r="F4" s="71"/>
      <c r="G4" s="71"/>
      <c r="H4" s="71"/>
      <c r="I4" s="72"/>
      <c r="J4" s="9"/>
      <c r="K4" s="9"/>
    </row>
    <row r="5" spans="1:11" x14ac:dyDescent="0.2">
      <c r="A5" s="78" t="s">
        <v>11</v>
      </c>
      <c r="B5" s="79"/>
      <c r="C5" s="79"/>
      <c r="D5" s="79"/>
      <c r="E5" s="79"/>
      <c r="F5" s="79"/>
      <c r="G5" s="79"/>
      <c r="H5" s="79"/>
      <c r="I5" s="79"/>
    </row>
    <row r="6" spans="1:11" x14ac:dyDescent="0.2">
      <c r="A6" s="42" t="s">
        <v>12</v>
      </c>
      <c r="B6" s="70">
        <f>('1,000 ppm S Precision'!$B$6)</f>
        <v>0</v>
      </c>
      <c r="C6" s="71"/>
      <c r="D6" s="71"/>
      <c r="E6" s="71"/>
      <c r="F6" s="71"/>
      <c r="G6" s="71"/>
      <c r="H6" s="71"/>
      <c r="I6" s="72"/>
    </row>
    <row r="7" spans="1:11" x14ac:dyDescent="0.2">
      <c r="A7" s="42" t="s">
        <v>25</v>
      </c>
      <c r="B7" s="70">
        <f>('1,000 ppm S Precision'!$B$7)</f>
        <v>0</v>
      </c>
      <c r="C7" s="71"/>
      <c r="D7" s="71"/>
      <c r="E7" s="71"/>
      <c r="F7" s="71"/>
      <c r="G7" s="71"/>
      <c r="H7" s="71"/>
      <c r="I7" s="72"/>
    </row>
    <row r="8" spans="1:11" x14ac:dyDescent="0.2">
      <c r="A8" s="42" t="s">
        <v>26</v>
      </c>
      <c r="B8" s="70">
        <f>('1,000 ppm S Precision'!$B$8)</f>
        <v>0</v>
      </c>
      <c r="C8" s="71"/>
      <c r="D8" s="71"/>
      <c r="E8" s="71"/>
      <c r="F8" s="71"/>
      <c r="G8" s="71"/>
      <c r="H8" s="71"/>
      <c r="I8" s="72"/>
    </row>
    <row r="9" spans="1:11" x14ac:dyDescent="0.2">
      <c r="A9" s="42" t="s">
        <v>27</v>
      </c>
      <c r="B9" s="70">
        <f>('1,000 ppm S Precision'!$B$9)</f>
        <v>0</v>
      </c>
      <c r="C9" s="71"/>
      <c r="D9" s="71"/>
      <c r="E9" s="71"/>
      <c r="F9" s="71"/>
      <c r="G9" s="71"/>
      <c r="H9" s="71"/>
      <c r="I9" s="72"/>
    </row>
    <row r="10" spans="1:11" x14ac:dyDescent="0.2">
      <c r="A10" s="42" t="s">
        <v>28</v>
      </c>
      <c r="B10" s="70">
        <f>('1,000 ppm S Precision'!$B$10)</f>
        <v>0</v>
      </c>
      <c r="C10" s="71"/>
      <c r="D10" s="71"/>
      <c r="E10" s="71"/>
      <c r="F10" s="71"/>
      <c r="G10" s="71"/>
      <c r="H10" s="71"/>
      <c r="I10" s="72"/>
    </row>
    <row r="11" spans="1:11" ht="25.5" customHeight="1" x14ac:dyDescent="0.2">
      <c r="A11" s="34" t="s">
        <v>21</v>
      </c>
      <c r="B11" s="70">
        <f>('1,000 ppm S Precision'!$B$11)</f>
        <v>0</v>
      </c>
      <c r="C11" s="71"/>
      <c r="D11" s="71"/>
      <c r="E11" s="71"/>
      <c r="F11" s="71"/>
      <c r="G11" s="71"/>
      <c r="H11" s="71"/>
      <c r="I11" s="72"/>
    </row>
    <row r="12" spans="1:11" x14ac:dyDescent="0.2">
      <c r="A12" s="34" t="s">
        <v>22</v>
      </c>
      <c r="B12" s="70">
        <f>('1,000 ppm S Precision'!$B$12)</f>
        <v>0</v>
      </c>
      <c r="C12" s="71"/>
      <c r="D12" s="71"/>
      <c r="E12" s="71"/>
      <c r="F12" s="71"/>
      <c r="G12" s="71"/>
      <c r="H12" s="71"/>
      <c r="I12" s="72"/>
    </row>
    <row r="13" spans="1:11" x14ac:dyDescent="0.2">
      <c r="A13" s="34" t="s">
        <v>23</v>
      </c>
      <c r="B13" s="70">
        <f>('1,000 ppm S Precision'!$B$13)</f>
        <v>0</v>
      </c>
      <c r="C13" s="71"/>
      <c r="D13" s="71"/>
      <c r="E13" s="71"/>
      <c r="F13" s="71"/>
      <c r="G13" s="71"/>
      <c r="H13" s="71"/>
      <c r="I13" s="72"/>
    </row>
    <row r="14" spans="1:11" x14ac:dyDescent="0.2">
      <c r="A14" s="34" t="s">
        <v>24</v>
      </c>
      <c r="B14" s="70">
        <f>('1,000 ppm S Precision'!$B$14)</f>
        <v>0</v>
      </c>
      <c r="C14" s="71"/>
      <c r="D14" s="71"/>
      <c r="E14" s="71"/>
      <c r="F14" s="71"/>
      <c r="G14" s="71"/>
      <c r="H14" s="71"/>
      <c r="I14" s="72"/>
    </row>
    <row r="15" spans="1:11" ht="66.75" customHeight="1" x14ac:dyDescent="0.2">
      <c r="A15" s="73" t="s">
        <v>30</v>
      </c>
      <c r="B15" s="68"/>
      <c r="C15" s="68"/>
      <c r="D15" s="68"/>
      <c r="E15" s="74"/>
      <c r="F15" s="74"/>
      <c r="G15" s="74"/>
      <c r="H15" s="75"/>
      <c r="I15" s="17"/>
    </row>
    <row r="16" spans="1:11" ht="69" customHeight="1" x14ac:dyDescent="0.2">
      <c r="A16" s="83" t="s">
        <v>47</v>
      </c>
      <c r="B16" s="68"/>
      <c r="C16" s="68"/>
      <c r="D16" s="68"/>
      <c r="E16" s="84"/>
      <c r="F16" s="46"/>
    </row>
    <row r="17" spans="1:7" x14ac:dyDescent="0.2">
      <c r="A17" s="92" t="s">
        <v>37</v>
      </c>
      <c r="B17" s="92"/>
      <c r="C17" s="92"/>
      <c r="D17" s="92"/>
      <c r="F17" s="30"/>
    </row>
    <row r="18" spans="1:7" x14ac:dyDescent="0.2">
      <c r="A18" s="92" t="s">
        <v>4</v>
      </c>
      <c r="B18" s="92"/>
      <c r="C18" s="92"/>
      <c r="D18" s="92"/>
      <c r="F18" s="30"/>
    </row>
    <row r="19" spans="1:7" ht="25.5" x14ac:dyDescent="0.2">
      <c r="A19" s="13" t="s">
        <v>38</v>
      </c>
      <c r="B19" s="89" t="str">
        <f>IF(COUNTA(D26:D35)&lt;10,"REQUIRED DATA MISSING",IF(COUNTA(B23)&lt;1,"REQUIRED DATA MISSING",IF(B24&lt;15.075,"PASSED","FAILED")))</f>
        <v>REQUIRED DATA MISSING</v>
      </c>
      <c r="C19" s="90"/>
      <c r="D19" s="91"/>
    </row>
    <row r="20" spans="1:7" x14ac:dyDescent="0.2">
      <c r="A20" s="16" t="s">
        <v>5</v>
      </c>
      <c r="B20" s="88" t="str">
        <f>IF(SUM(D26:D35)&lt;=0,"REQUIRED DATA MISSING",AVERAGE(D26:D35))</f>
        <v>REQUIRED DATA MISSING</v>
      </c>
      <c r="C20" s="86"/>
      <c r="D20" s="87"/>
      <c r="F20" s="31"/>
    </row>
    <row r="21" spans="1:7" x14ac:dyDescent="0.2">
      <c r="A21" s="14" t="s">
        <v>7</v>
      </c>
      <c r="B21" s="80"/>
      <c r="C21" s="81"/>
      <c r="D21" s="82"/>
      <c r="F21" s="32"/>
    </row>
    <row r="22" spans="1:7" ht="25.5" x14ac:dyDescent="0.2">
      <c r="A22" s="14" t="s">
        <v>8</v>
      </c>
      <c r="B22" s="80"/>
      <c r="C22" s="81"/>
      <c r="D22" s="82"/>
      <c r="E22" s="28" t="s">
        <v>32</v>
      </c>
      <c r="F22" s="32"/>
    </row>
    <row r="23" spans="1:7" ht="25.5" x14ac:dyDescent="0.2">
      <c r="A23" s="14" t="s">
        <v>10</v>
      </c>
      <c r="B23" s="80"/>
      <c r="C23" s="81"/>
      <c r="D23" s="82"/>
      <c r="E23" s="47" t="str">
        <f>IF(B23&lt;900, "ARV TOO LOW IN CONCENTRATION", IF(B23&gt;1000, "ARV TOO HIGH IN CONCENTRATION","OK"))</f>
        <v>ARV TOO LOW IN CONCENTRATION</v>
      </c>
      <c r="F23" s="32"/>
    </row>
    <row r="24" spans="1:7" ht="25.5" x14ac:dyDescent="0.2">
      <c r="A24" s="16" t="s">
        <v>9</v>
      </c>
      <c r="B24" s="85" t="str">
        <f>IF(B20="REQUIRED DATA MISSING","REQUIRED DATA MISSING",ABS(B23-B20))</f>
        <v>REQUIRED DATA MISSING</v>
      </c>
      <c r="C24" s="86"/>
      <c r="D24" s="87"/>
      <c r="F24" s="31"/>
    </row>
    <row r="25" spans="1:7" ht="38.25" x14ac:dyDescent="0.2">
      <c r="A25" s="14" t="s">
        <v>31</v>
      </c>
      <c r="B25" s="25" t="s">
        <v>0</v>
      </c>
      <c r="C25" s="25" t="s">
        <v>1</v>
      </c>
      <c r="D25" s="16" t="s">
        <v>2</v>
      </c>
      <c r="E25" s="28" t="s">
        <v>29</v>
      </c>
      <c r="G25" s="1"/>
    </row>
    <row r="26" spans="1:7" x14ac:dyDescent="0.2">
      <c r="A26" s="17"/>
      <c r="B26" s="15"/>
      <c r="C26" s="26"/>
      <c r="D26" s="18"/>
      <c r="E26" s="29" t="str">
        <f>IF(D26="", "DATA REQUIRED IN CELL J26", "OK")</f>
        <v>DATA REQUIRED IN CELL J26</v>
      </c>
      <c r="G26" s="10"/>
    </row>
    <row r="27" spans="1:7" x14ac:dyDescent="0.2">
      <c r="A27" s="17"/>
      <c r="B27" s="15"/>
      <c r="C27" s="26"/>
      <c r="D27" s="18"/>
      <c r="E27" s="29" t="str">
        <f>IF(D27="", "DATA REQUIRED IN CELL J27", "OK")</f>
        <v>DATA REQUIRED IN CELL J27</v>
      </c>
      <c r="G27" s="10"/>
    </row>
    <row r="28" spans="1:7" x14ac:dyDescent="0.2">
      <c r="A28" s="17"/>
      <c r="B28" s="15"/>
      <c r="C28" s="26"/>
      <c r="D28" s="18"/>
      <c r="E28" s="29" t="str">
        <f>IF(D28="", "DATA REQUIRED IN CELL J28", "OK")</f>
        <v>DATA REQUIRED IN CELL J28</v>
      </c>
      <c r="G28" s="10"/>
    </row>
    <row r="29" spans="1:7" x14ac:dyDescent="0.2">
      <c r="A29" s="17"/>
      <c r="B29" s="15"/>
      <c r="C29" s="26"/>
      <c r="D29" s="18"/>
      <c r="E29" s="29" t="str">
        <f>IF(D29="", "DATA REQUIRED IN CELL J29", "OK")</f>
        <v>DATA REQUIRED IN CELL J29</v>
      </c>
      <c r="G29" s="10"/>
    </row>
    <row r="30" spans="1:7" x14ac:dyDescent="0.2">
      <c r="A30" s="17"/>
      <c r="B30" s="15"/>
      <c r="C30" s="26"/>
      <c r="D30" s="18"/>
      <c r="E30" s="29" t="str">
        <f>IF(D30="", "DATA REQUIRED IN CELL J30", "OK")</f>
        <v>DATA REQUIRED IN CELL J30</v>
      </c>
      <c r="G30" s="10"/>
    </row>
    <row r="31" spans="1:7" x14ac:dyDescent="0.2">
      <c r="A31" s="17"/>
      <c r="B31" s="15"/>
      <c r="C31" s="26"/>
      <c r="D31" s="18"/>
      <c r="E31" s="29" t="str">
        <f>IF(D31="", "DATA REQUIRED IN CELL J31", "OK")</f>
        <v>DATA REQUIRED IN CELL J31</v>
      </c>
      <c r="G31" s="10"/>
    </row>
    <row r="32" spans="1:7" x14ac:dyDescent="0.2">
      <c r="A32" s="17"/>
      <c r="B32" s="15"/>
      <c r="C32" s="26"/>
      <c r="D32" s="18"/>
      <c r="E32" s="29" t="str">
        <f>IF(D32="", "DATA REQUIRED IN CELL J32", "OK")</f>
        <v>DATA REQUIRED IN CELL J32</v>
      </c>
      <c r="G32" s="10"/>
    </row>
    <row r="33" spans="1:9" x14ac:dyDescent="0.2">
      <c r="A33" s="17"/>
      <c r="B33" s="15"/>
      <c r="C33" s="26"/>
      <c r="D33" s="18"/>
      <c r="E33" s="29" t="str">
        <f>IF(D33="", "DATA REQUIRED IN CELL J33", "OK")</f>
        <v>DATA REQUIRED IN CELL J33</v>
      </c>
      <c r="G33" s="10"/>
    </row>
    <row r="34" spans="1:9" x14ac:dyDescent="0.2">
      <c r="A34" s="17"/>
      <c r="B34" s="15"/>
      <c r="C34" s="26"/>
      <c r="D34" s="18"/>
      <c r="E34" s="29" t="str">
        <f>IF(D34="", "DATA REQUIRED IN CELL J34", "OK")</f>
        <v>DATA REQUIRED IN CELL J34</v>
      </c>
      <c r="G34" s="10"/>
    </row>
    <row r="35" spans="1:9" x14ac:dyDescent="0.2">
      <c r="A35" s="17"/>
      <c r="B35" s="15"/>
      <c r="C35" s="26"/>
      <c r="D35" s="18"/>
      <c r="E35" s="29" t="str">
        <f>IF(D35="", "DATA REQUIRED IN CELL J35", "OK")</f>
        <v>DATA REQUIRED IN CELL J35</v>
      </c>
      <c r="G35" s="10"/>
    </row>
    <row r="36" spans="1:9" x14ac:dyDescent="0.2">
      <c r="G36" s="4"/>
      <c r="H36" s="8"/>
      <c r="I36" s="8"/>
    </row>
    <row r="37" spans="1:9" x14ac:dyDescent="0.2">
      <c r="G37" s="4"/>
      <c r="H37" s="8"/>
      <c r="I37" s="8"/>
    </row>
    <row r="38" spans="1:9" x14ac:dyDescent="0.2">
      <c r="G38" s="4"/>
      <c r="H38" s="8"/>
      <c r="I38" s="8"/>
    </row>
    <row r="39" spans="1:9" x14ac:dyDescent="0.2">
      <c r="G39" s="6"/>
      <c r="H39" s="1"/>
      <c r="I39" s="1"/>
    </row>
  </sheetData>
  <sheetProtection formatCells="0" formatColumns="0" formatRows="0" insertRows="0"/>
  <protectedRanges>
    <protectedRange sqref="D26:D35" name="Average"/>
  </protectedRanges>
  <mergeCells count="23">
    <mergeCell ref="B22:D22"/>
    <mergeCell ref="B23:D23"/>
    <mergeCell ref="A16:E16"/>
    <mergeCell ref="B24:D24"/>
    <mergeCell ref="B20:D20"/>
    <mergeCell ref="B21:D21"/>
    <mergeCell ref="B19:D19"/>
    <mergeCell ref="A18:D18"/>
    <mergeCell ref="A17:D17"/>
    <mergeCell ref="A2:I2"/>
    <mergeCell ref="B3:I3"/>
    <mergeCell ref="B4:I4"/>
    <mergeCell ref="A5:I5"/>
    <mergeCell ref="B11:I11"/>
    <mergeCell ref="B6:I6"/>
    <mergeCell ref="B7:I7"/>
    <mergeCell ref="B8:I8"/>
    <mergeCell ref="B9:I9"/>
    <mergeCell ref="B12:I12"/>
    <mergeCell ref="B13:I13"/>
    <mergeCell ref="B14:I14"/>
    <mergeCell ref="A15:H15"/>
    <mergeCell ref="B10:I10"/>
  </mergeCells>
  <phoneticPr fontId="0" type="noConversion"/>
  <pageMargins left="0.75" right="0.75" top="1" bottom="1" header="0.5" footer="0.5"/>
  <pageSetup scale="6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8"/>
  <sheetViews>
    <sheetView topLeftCell="A13" workbookViewId="0">
      <selection activeCell="B14" sqref="B14:E14"/>
    </sheetView>
  </sheetViews>
  <sheetFormatPr defaultRowHeight="12.75" x14ac:dyDescent="0.2"/>
  <cols>
    <col min="1" max="1" width="38.140625" customWidth="1"/>
    <col min="2" max="2" width="12.85546875" customWidth="1"/>
    <col min="3" max="3" width="10.28515625" customWidth="1"/>
    <col min="4" max="4" width="11.140625" customWidth="1"/>
    <col min="5" max="5" width="63.140625" customWidth="1"/>
    <col min="6" max="6" width="8.85546875" customWidth="1"/>
  </cols>
  <sheetData>
    <row r="1" spans="1:5" x14ac:dyDescent="0.2">
      <c r="A1" s="94" t="s">
        <v>43</v>
      </c>
      <c r="B1" s="95"/>
      <c r="C1" s="95"/>
      <c r="D1" s="95"/>
      <c r="E1" s="95"/>
    </row>
    <row r="2" spans="1:5" x14ac:dyDescent="0.2">
      <c r="A2" s="76" t="s">
        <v>14</v>
      </c>
      <c r="B2" s="96"/>
      <c r="C2" s="96"/>
      <c r="D2" s="96"/>
      <c r="E2" s="79"/>
    </row>
    <row r="3" spans="1:5" x14ac:dyDescent="0.2">
      <c r="A3" s="33" t="s">
        <v>15</v>
      </c>
      <c r="B3" s="97" t="s">
        <v>20</v>
      </c>
      <c r="C3" s="98"/>
      <c r="D3" s="98"/>
      <c r="E3" s="99"/>
    </row>
    <row r="4" spans="1:5" x14ac:dyDescent="0.2">
      <c r="A4" s="33" t="s">
        <v>35</v>
      </c>
      <c r="B4" s="93" t="s">
        <v>39</v>
      </c>
      <c r="C4" s="100"/>
      <c r="D4" s="100"/>
      <c r="E4" s="79"/>
    </row>
    <row r="5" spans="1:5" x14ac:dyDescent="0.2">
      <c r="A5" s="76" t="s">
        <v>11</v>
      </c>
      <c r="B5" s="96"/>
      <c r="C5" s="96"/>
      <c r="D5" s="96"/>
      <c r="E5" s="79"/>
    </row>
    <row r="6" spans="1:5" x14ac:dyDescent="0.2">
      <c r="A6" s="33" t="s">
        <v>12</v>
      </c>
      <c r="B6" s="93" t="s">
        <v>16</v>
      </c>
      <c r="C6" s="100"/>
      <c r="D6" s="100"/>
      <c r="E6" s="79"/>
    </row>
    <row r="7" spans="1:5" x14ac:dyDescent="0.2">
      <c r="A7" s="33" t="s">
        <v>25</v>
      </c>
      <c r="B7" s="93" t="s">
        <v>17</v>
      </c>
      <c r="C7" s="100"/>
      <c r="D7" s="100"/>
      <c r="E7" s="79"/>
    </row>
    <row r="8" spans="1:5" x14ac:dyDescent="0.2">
      <c r="A8" s="33" t="s">
        <v>26</v>
      </c>
      <c r="B8" s="93" t="s">
        <v>18</v>
      </c>
      <c r="C8" s="100"/>
      <c r="D8" s="100"/>
      <c r="E8" s="79"/>
    </row>
    <row r="9" spans="1:5" x14ac:dyDescent="0.2">
      <c r="A9" s="33" t="s">
        <v>27</v>
      </c>
      <c r="B9" s="93" t="s">
        <v>19</v>
      </c>
      <c r="C9" s="100"/>
      <c r="D9" s="100"/>
      <c r="E9" s="79"/>
    </row>
    <row r="10" spans="1:5" x14ac:dyDescent="0.2">
      <c r="A10" s="33" t="s">
        <v>28</v>
      </c>
      <c r="B10" s="93">
        <v>48105</v>
      </c>
      <c r="C10" s="100"/>
      <c r="D10" s="100"/>
      <c r="E10" s="79"/>
    </row>
    <row r="11" spans="1:5" x14ac:dyDescent="0.2">
      <c r="A11" s="33" t="s">
        <v>21</v>
      </c>
      <c r="B11" s="93" t="s">
        <v>49</v>
      </c>
      <c r="C11" s="79"/>
      <c r="D11" s="79"/>
      <c r="E11" s="79"/>
    </row>
    <row r="12" spans="1:5" x14ac:dyDescent="0.2">
      <c r="A12" s="34" t="s">
        <v>22</v>
      </c>
      <c r="B12" s="93" t="s">
        <v>50</v>
      </c>
      <c r="C12" s="79"/>
      <c r="D12" s="79"/>
      <c r="E12" s="79"/>
    </row>
    <row r="13" spans="1:5" x14ac:dyDescent="0.2">
      <c r="A13" s="34" t="s">
        <v>23</v>
      </c>
      <c r="B13" s="93" t="s">
        <v>50</v>
      </c>
      <c r="C13" s="79"/>
      <c r="D13" s="79"/>
      <c r="E13" s="79"/>
    </row>
    <row r="14" spans="1:5" x14ac:dyDescent="0.2">
      <c r="A14" s="34" t="s">
        <v>24</v>
      </c>
      <c r="B14" s="101" t="s">
        <v>51</v>
      </c>
      <c r="C14" s="79"/>
      <c r="D14" s="79"/>
      <c r="E14" s="79"/>
    </row>
    <row r="15" spans="1:5" ht="88.5" customHeight="1" x14ac:dyDescent="0.2">
      <c r="A15" s="67" t="s">
        <v>45</v>
      </c>
      <c r="B15" s="68"/>
      <c r="C15" s="68"/>
      <c r="D15" s="68"/>
      <c r="E15" s="69"/>
    </row>
    <row r="16" spans="1:5" x14ac:dyDescent="0.2">
      <c r="A16" s="44" t="s">
        <v>13</v>
      </c>
      <c r="B16" s="53" t="str">
        <f>IF(COUNTA(D19:D38)&lt;20,"REQUIRED DATA MISSING",IF(COUNTA(C19:C38)&lt;20,"REQUIRED DATA MISSING",IF(COUNTA(B19:B38)&lt;20,"REQUIRED DATA MISSING",IF(B17&lt;18.07,"PASSED","FAILED"))))</f>
        <v>PASSED</v>
      </c>
      <c r="C16" s="54"/>
      <c r="D16" s="54"/>
      <c r="E16" s="35"/>
    </row>
    <row r="17" spans="1:5" x14ac:dyDescent="0.2">
      <c r="A17" s="36" t="s">
        <v>3</v>
      </c>
      <c r="B17" s="102">
        <f>STDEVA(D19:D38)</f>
        <v>12.417729261020311</v>
      </c>
      <c r="C17" s="79"/>
      <c r="D17" s="79"/>
      <c r="E17" s="35"/>
    </row>
    <row r="18" spans="1:5" ht="25.5" x14ac:dyDescent="0.2">
      <c r="A18" s="36" t="s">
        <v>31</v>
      </c>
      <c r="B18" s="36" t="s">
        <v>0</v>
      </c>
      <c r="C18" s="36" t="s">
        <v>1</v>
      </c>
      <c r="D18" s="36" t="s">
        <v>2</v>
      </c>
      <c r="E18" s="37" t="s">
        <v>29</v>
      </c>
    </row>
    <row r="19" spans="1:5" x14ac:dyDescent="0.2">
      <c r="A19" s="38" t="s">
        <v>6</v>
      </c>
      <c r="B19" s="15">
        <v>44281</v>
      </c>
      <c r="C19" s="26">
        <v>0.33333333333333331</v>
      </c>
      <c r="D19" s="39">
        <v>755</v>
      </c>
      <c r="E19" s="40" t="str">
        <f>IF(D19="", "DATA REQUIRED IN CELL D20", "OK")</f>
        <v>OK</v>
      </c>
    </row>
    <row r="20" spans="1:5" x14ac:dyDescent="0.2">
      <c r="A20" s="38" t="s">
        <v>6</v>
      </c>
      <c r="B20" s="15">
        <v>44284</v>
      </c>
      <c r="C20" s="26">
        <v>0.33402777777777781</v>
      </c>
      <c r="D20" s="39">
        <v>780</v>
      </c>
      <c r="E20" s="40" t="str">
        <f>IF(D20="", "DATA REQUIRED IN CELL D21", "OK")</f>
        <v>OK</v>
      </c>
    </row>
    <row r="21" spans="1:5" x14ac:dyDescent="0.2">
      <c r="A21" s="38" t="s">
        <v>6</v>
      </c>
      <c r="B21" s="15">
        <v>44285</v>
      </c>
      <c r="C21" s="26">
        <v>0.34722222222222227</v>
      </c>
      <c r="D21" s="39">
        <v>765</v>
      </c>
      <c r="E21" s="40" t="str">
        <f>IF(D21="", "DATA REQUIRED IN CELL D22", "OK")</f>
        <v>OK</v>
      </c>
    </row>
    <row r="22" spans="1:5" x14ac:dyDescent="0.2">
      <c r="A22" s="38" t="s">
        <v>6</v>
      </c>
      <c r="B22" s="15">
        <v>44286</v>
      </c>
      <c r="C22" s="26">
        <v>0.34930555555555554</v>
      </c>
      <c r="D22" s="39">
        <v>750</v>
      </c>
      <c r="E22" s="40" t="str">
        <f>IF(D22="", "DATA REQUIRED IN CELL D23", "OK")</f>
        <v>OK</v>
      </c>
    </row>
    <row r="23" spans="1:5" x14ac:dyDescent="0.2">
      <c r="A23" s="38" t="s">
        <v>6</v>
      </c>
      <c r="B23" s="15">
        <v>44287</v>
      </c>
      <c r="C23" s="26">
        <v>0.33333333333333331</v>
      </c>
      <c r="D23" s="39">
        <v>745</v>
      </c>
      <c r="E23" s="40" t="str">
        <f>IF(D23="", "DATA REQUIRED IN CELL D24", "OK")</f>
        <v>OK</v>
      </c>
    </row>
    <row r="24" spans="1:5" x14ac:dyDescent="0.2">
      <c r="A24" s="38" t="s">
        <v>6</v>
      </c>
      <c r="B24" s="15">
        <v>44288</v>
      </c>
      <c r="C24" s="26">
        <v>0.33333333333333331</v>
      </c>
      <c r="D24" s="39">
        <v>760</v>
      </c>
      <c r="E24" s="40" t="str">
        <f>IF(D24="", "DATA REQUIRED IN CELL D25", "OK")</f>
        <v>OK</v>
      </c>
    </row>
    <row r="25" spans="1:5" x14ac:dyDescent="0.2">
      <c r="A25" s="38" t="s">
        <v>6</v>
      </c>
      <c r="B25" s="15">
        <v>44289</v>
      </c>
      <c r="C25" s="26">
        <v>0.34722222222222227</v>
      </c>
      <c r="D25" s="39">
        <v>763</v>
      </c>
      <c r="E25" s="40" t="str">
        <f>IF(D25="", "DATA REQUIRED IN CELL D26", "OK")</f>
        <v>OK</v>
      </c>
    </row>
    <row r="26" spans="1:5" x14ac:dyDescent="0.2">
      <c r="A26" s="38" t="s">
        <v>6</v>
      </c>
      <c r="B26" s="15">
        <v>44290</v>
      </c>
      <c r="C26" s="26">
        <v>0.34722222222222227</v>
      </c>
      <c r="D26" s="39">
        <v>772</v>
      </c>
      <c r="E26" s="40" t="str">
        <f>IF(D26="", "DATA REQUIRED IN CELL D27", "OK")</f>
        <v>OK</v>
      </c>
    </row>
    <row r="27" spans="1:5" x14ac:dyDescent="0.2">
      <c r="A27" s="38" t="s">
        <v>6</v>
      </c>
      <c r="B27" s="15">
        <v>44291</v>
      </c>
      <c r="C27" s="26">
        <v>0.33333333333333331</v>
      </c>
      <c r="D27" s="39">
        <v>749</v>
      </c>
      <c r="E27" s="40" t="str">
        <f>IF(D27="", "DATA REQUIRED IN CELL D28", "OK")</f>
        <v>OK</v>
      </c>
    </row>
    <row r="28" spans="1:5" x14ac:dyDescent="0.2">
      <c r="A28" s="38" t="s">
        <v>6</v>
      </c>
      <c r="B28" s="15">
        <v>44294</v>
      </c>
      <c r="C28" s="26">
        <v>0.33402777777777781</v>
      </c>
      <c r="D28" s="39">
        <v>730</v>
      </c>
      <c r="E28" s="40" t="str">
        <f>IF(D28="", "DATA REQUIRED IN CELL D29", "OK")</f>
        <v>OK</v>
      </c>
    </row>
    <row r="29" spans="1:5" x14ac:dyDescent="0.2">
      <c r="A29" s="38" t="s">
        <v>6</v>
      </c>
      <c r="B29" s="15">
        <v>44295</v>
      </c>
      <c r="C29" s="26">
        <v>0.34722222222222227</v>
      </c>
      <c r="D29" s="39">
        <v>740</v>
      </c>
      <c r="E29" s="40" t="str">
        <f>IF(D29="", "DATA REQUIRED IN CELL D30", "OK")</f>
        <v>OK</v>
      </c>
    </row>
    <row r="30" spans="1:5" x14ac:dyDescent="0.2">
      <c r="A30" s="38" t="s">
        <v>6</v>
      </c>
      <c r="B30" s="15">
        <v>44296</v>
      </c>
      <c r="C30" s="26">
        <v>0.33333333333333331</v>
      </c>
      <c r="D30" s="39">
        <v>760</v>
      </c>
      <c r="E30" s="40" t="str">
        <f>IF(D30="", "DATA REQUIRED IN CELL D31", "OK")</f>
        <v>OK</v>
      </c>
    </row>
    <row r="31" spans="1:5" x14ac:dyDescent="0.2">
      <c r="A31" s="38" t="s">
        <v>6</v>
      </c>
      <c r="B31" s="15">
        <v>44297</v>
      </c>
      <c r="C31" s="26">
        <v>0.33333333333333331</v>
      </c>
      <c r="D31" s="39">
        <v>745</v>
      </c>
      <c r="E31" s="40" t="str">
        <f>IF(D31="", "DATA REQUIRED IN CELL D32", "OK")</f>
        <v>OK</v>
      </c>
    </row>
    <row r="32" spans="1:5" x14ac:dyDescent="0.2">
      <c r="A32" s="38" t="s">
        <v>6</v>
      </c>
      <c r="B32" s="15">
        <v>44298</v>
      </c>
      <c r="C32" s="26">
        <v>0.33402777777777781</v>
      </c>
      <c r="D32" s="39">
        <v>750</v>
      </c>
      <c r="E32" s="40" t="str">
        <f>IF(D32="", "DATA REQUIRED IN CELL D33", "OK")</f>
        <v>OK</v>
      </c>
    </row>
    <row r="33" spans="1:5" x14ac:dyDescent="0.2">
      <c r="A33" s="38" t="s">
        <v>6</v>
      </c>
      <c r="B33" s="15">
        <v>44301</v>
      </c>
      <c r="C33" s="26">
        <v>0.34722222222222227</v>
      </c>
      <c r="D33" s="39">
        <v>756</v>
      </c>
      <c r="E33" s="40" t="str">
        <f>IF(D33="", "DATA REQUIRED IN CELL D34", "OK")</f>
        <v>OK</v>
      </c>
    </row>
    <row r="34" spans="1:5" x14ac:dyDescent="0.2">
      <c r="A34" s="38" t="s">
        <v>6</v>
      </c>
      <c r="B34" s="15">
        <v>44302</v>
      </c>
      <c r="C34" s="26">
        <v>0.33402777777777781</v>
      </c>
      <c r="D34" s="39">
        <v>763</v>
      </c>
      <c r="E34" s="40" t="str">
        <f>IF(D34="", "DATA REQUIRED IN CELL D35", "OK")</f>
        <v>OK</v>
      </c>
    </row>
    <row r="35" spans="1:5" x14ac:dyDescent="0.2">
      <c r="A35" s="38" t="s">
        <v>6</v>
      </c>
      <c r="B35" s="15">
        <v>44303</v>
      </c>
      <c r="C35" s="26">
        <v>0.33333333333333331</v>
      </c>
      <c r="D35" s="39">
        <v>765</v>
      </c>
      <c r="E35" s="40" t="str">
        <f>IF(D35="", "DATA REQUIRED IN CELL D36", "OK")</f>
        <v>OK</v>
      </c>
    </row>
    <row r="36" spans="1:5" x14ac:dyDescent="0.2">
      <c r="A36" s="38" t="s">
        <v>6</v>
      </c>
      <c r="B36" s="15">
        <v>44304</v>
      </c>
      <c r="C36" s="26">
        <v>0.33333333333333331</v>
      </c>
      <c r="D36" s="39">
        <v>763</v>
      </c>
      <c r="E36" s="40" t="str">
        <f>IF(D36="", "DATA REQUIRED IN CELL D37", "OK")</f>
        <v>OK</v>
      </c>
    </row>
    <row r="37" spans="1:5" x14ac:dyDescent="0.2">
      <c r="A37" s="38" t="s">
        <v>6</v>
      </c>
      <c r="B37" s="15">
        <v>44305</v>
      </c>
      <c r="C37" s="26">
        <v>0.33402777777777781</v>
      </c>
      <c r="D37" s="39">
        <v>777</v>
      </c>
      <c r="E37" s="40" t="str">
        <f>IF(D37="", "DATA REQUIRED IN CELL D38", "OK")</f>
        <v>OK</v>
      </c>
    </row>
    <row r="38" spans="1:5" x14ac:dyDescent="0.2">
      <c r="A38" s="38" t="s">
        <v>6</v>
      </c>
      <c r="B38" s="15">
        <v>44308</v>
      </c>
      <c r="C38" s="26">
        <v>0.34722222222222227</v>
      </c>
      <c r="D38" s="39">
        <v>750</v>
      </c>
      <c r="E38" s="40" t="str">
        <f>IF(D38="", "DATA REQUIRED IN CELL D39", "OK")</f>
        <v>OK</v>
      </c>
    </row>
  </sheetData>
  <mergeCells count="17">
    <mergeCell ref="B13:E13"/>
    <mergeCell ref="B14:E14"/>
    <mergeCell ref="B16:D16"/>
    <mergeCell ref="B17:D17"/>
    <mergeCell ref="A15:E15"/>
    <mergeCell ref="B12:E12"/>
    <mergeCell ref="A1:E1"/>
    <mergeCell ref="A2:E2"/>
    <mergeCell ref="B3:E3"/>
    <mergeCell ref="B4:E4"/>
    <mergeCell ref="A5:E5"/>
    <mergeCell ref="B6:E6"/>
    <mergeCell ref="B7:E7"/>
    <mergeCell ref="B8:E8"/>
    <mergeCell ref="B9:E9"/>
    <mergeCell ref="B10:E10"/>
    <mergeCell ref="B11:E11"/>
  </mergeCells>
  <phoneticPr fontId="0" type="noConversion"/>
  <hyperlinks>
    <hyperlink ref="B14" r:id="rId1" xr:uid="{00000000-0004-0000-0200-000000000000}"/>
  </hyperlinks>
  <pageMargins left="0.75" right="0.75" top="1" bottom="1" header="0.5" footer="0.5"/>
  <pageSetup scale="81" fitToHeight="0"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4"/>
  <sheetViews>
    <sheetView workbookViewId="0">
      <selection activeCell="A12" sqref="A12"/>
    </sheetView>
  </sheetViews>
  <sheetFormatPr defaultRowHeight="12.75" x14ac:dyDescent="0.2"/>
  <cols>
    <col min="1" max="1" width="37.7109375" customWidth="1"/>
    <col min="3" max="3" width="9" bestFit="1" customWidth="1"/>
    <col min="4" max="4" width="10" customWidth="1"/>
    <col min="5" max="5" width="55.7109375" customWidth="1"/>
    <col min="6" max="6" width="1.42578125" customWidth="1"/>
    <col min="7" max="7" width="1.42578125" hidden="1" customWidth="1"/>
    <col min="8" max="8" width="8.42578125" hidden="1" customWidth="1"/>
    <col min="9" max="9" width="29.42578125" hidden="1" customWidth="1"/>
    <col min="12" max="12" width="27.42578125" bestFit="1" customWidth="1"/>
    <col min="13" max="13" width="37.140625" customWidth="1"/>
  </cols>
  <sheetData>
    <row r="1" spans="1:11" x14ac:dyDescent="0.2">
      <c r="A1" s="49" t="s">
        <v>42</v>
      </c>
      <c r="B1" s="9"/>
      <c r="C1" s="9"/>
      <c r="D1" s="9"/>
      <c r="E1" s="9"/>
      <c r="F1" s="9"/>
      <c r="G1" s="9"/>
      <c r="H1" s="9"/>
      <c r="I1" s="9"/>
      <c r="J1" s="9"/>
      <c r="K1" s="9"/>
    </row>
    <row r="2" spans="1:11" x14ac:dyDescent="0.2">
      <c r="A2" s="55" t="s">
        <v>14</v>
      </c>
      <c r="B2" s="106"/>
      <c r="C2" s="106"/>
      <c r="D2" s="106"/>
      <c r="E2" s="106"/>
      <c r="F2" s="106"/>
      <c r="G2" s="106"/>
      <c r="H2" s="106"/>
      <c r="I2" s="106"/>
      <c r="J2" s="9"/>
      <c r="K2" s="9"/>
    </row>
    <row r="3" spans="1:11" x14ac:dyDescent="0.2">
      <c r="A3" s="11" t="s">
        <v>15</v>
      </c>
      <c r="B3" s="103" t="str">
        <f>('EX - 1,000 ppm S Precision'!$B$3)</f>
        <v>Standard Test Method for Sulfur in Petroleum Products by Wavelength Dispersive X-ray Fluorescence Spectrometry</v>
      </c>
      <c r="C3" s="104"/>
      <c r="D3" s="104"/>
      <c r="E3" s="104"/>
      <c r="F3" s="104"/>
      <c r="G3" s="104"/>
      <c r="H3" s="104"/>
      <c r="I3" s="105"/>
      <c r="J3" s="9"/>
      <c r="K3" s="9"/>
    </row>
    <row r="4" spans="1:11" x14ac:dyDescent="0.2">
      <c r="A4" s="11" t="s">
        <v>35</v>
      </c>
      <c r="B4" s="103" t="str">
        <f>('EX - 1,000 ppm S Precision'!$B$4)</f>
        <v>ASTM D2622-10</v>
      </c>
      <c r="C4" s="104"/>
      <c r="D4" s="104"/>
      <c r="E4" s="104"/>
      <c r="F4" s="104"/>
      <c r="G4" s="104"/>
      <c r="H4" s="104"/>
      <c r="I4" s="105"/>
      <c r="J4" s="9"/>
      <c r="K4" s="9"/>
    </row>
    <row r="5" spans="1:11" x14ac:dyDescent="0.2">
      <c r="A5" s="107" t="s">
        <v>11</v>
      </c>
      <c r="B5" s="57"/>
      <c r="C5" s="57"/>
      <c r="D5" s="57"/>
      <c r="E5" s="57"/>
      <c r="F5" s="57"/>
      <c r="G5" s="57"/>
      <c r="H5" s="57"/>
      <c r="I5" s="57"/>
    </row>
    <row r="6" spans="1:11" x14ac:dyDescent="0.2">
      <c r="A6" s="12" t="s">
        <v>12</v>
      </c>
      <c r="B6" s="103" t="str">
        <f>('EX - 1,000 ppm S Precision'!$B$6)</f>
        <v>USEPA National and Vehicle Fuels Emissions Laboratory/OAR</v>
      </c>
      <c r="C6" s="104"/>
      <c r="D6" s="104"/>
      <c r="E6" s="104"/>
      <c r="F6" s="104"/>
      <c r="G6" s="104"/>
      <c r="H6" s="104"/>
      <c r="I6" s="105"/>
    </row>
    <row r="7" spans="1:11" x14ac:dyDescent="0.2">
      <c r="A7" s="12" t="s">
        <v>25</v>
      </c>
      <c r="B7" s="103" t="str">
        <f>('EX - 1,000 ppm S Precision'!$B$7)</f>
        <v>2565 Plymouth Road, Mailcode AATSG</v>
      </c>
      <c r="C7" s="104"/>
      <c r="D7" s="104"/>
      <c r="E7" s="104"/>
      <c r="F7" s="104"/>
      <c r="G7" s="104"/>
      <c r="H7" s="104"/>
      <c r="I7" s="105"/>
    </row>
    <row r="8" spans="1:11" x14ac:dyDescent="0.2">
      <c r="A8" s="12" t="s">
        <v>26</v>
      </c>
      <c r="B8" s="103" t="str">
        <f>('EX - 1,000 ppm S Precision'!$B$8)</f>
        <v>Ann Arbor</v>
      </c>
      <c r="C8" s="104"/>
      <c r="D8" s="104"/>
      <c r="E8" s="104"/>
      <c r="F8" s="104"/>
      <c r="G8" s="104"/>
      <c r="H8" s="104"/>
      <c r="I8" s="105"/>
    </row>
    <row r="9" spans="1:11" x14ac:dyDescent="0.2">
      <c r="A9" s="12" t="s">
        <v>27</v>
      </c>
      <c r="B9" s="103" t="str">
        <f>('EX - 1,000 ppm S Precision'!$B$9)</f>
        <v>Michigan</v>
      </c>
      <c r="C9" s="104"/>
      <c r="D9" s="104"/>
      <c r="E9" s="104"/>
      <c r="F9" s="104"/>
      <c r="G9" s="104"/>
      <c r="H9" s="104"/>
      <c r="I9" s="105"/>
    </row>
    <row r="10" spans="1:11" x14ac:dyDescent="0.2">
      <c r="A10" s="12" t="s">
        <v>28</v>
      </c>
      <c r="B10" s="103">
        <f>('EX - 1,000 ppm S Precision'!$B$10)</f>
        <v>48105</v>
      </c>
      <c r="C10" s="104"/>
      <c r="D10" s="104"/>
      <c r="E10" s="104"/>
      <c r="F10" s="104"/>
      <c r="G10" s="104"/>
      <c r="H10" s="104"/>
      <c r="I10" s="105"/>
    </row>
    <row r="11" spans="1:11" ht="13.5" customHeight="1" x14ac:dyDescent="0.2">
      <c r="A11" s="27" t="s">
        <v>21</v>
      </c>
      <c r="B11" s="103" t="str">
        <f>('EX - 1,000 ppm S Precision'!$B$11)</f>
        <v>John Doe</v>
      </c>
      <c r="C11" s="104"/>
      <c r="D11" s="104"/>
      <c r="E11" s="104"/>
      <c r="F11" s="104"/>
      <c r="G11" s="104"/>
      <c r="H11" s="104"/>
      <c r="I11" s="105"/>
    </row>
    <row r="12" spans="1:11" ht="27" customHeight="1" x14ac:dyDescent="0.2">
      <c r="A12" s="27" t="s">
        <v>22</v>
      </c>
      <c r="B12" s="103" t="str">
        <f>('EX - 1,000 ppm S Precision'!$B$12)</f>
        <v>xxx-xxx-xxxx</v>
      </c>
      <c r="C12" s="104"/>
      <c r="D12" s="104"/>
      <c r="E12" s="104"/>
      <c r="F12" s="104"/>
      <c r="G12" s="104"/>
      <c r="H12" s="104"/>
      <c r="I12" s="105"/>
    </row>
    <row r="13" spans="1:11" ht="27.75" customHeight="1" x14ac:dyDescent="0.2">
      <c r="A13" s="27" t="s">
        <v>23</v>
      </c>
      <c r="B13" s="103" t="str">
        <f>('EX - 1,000 ppm S Precision'!$B$13)</f>
        <v>xxx-xxx-xxxx</v>
      </c>
      <c r="C13" s="104"/>
      <c r="D13" s="104"/>
      <c r="E13" s="104"/>
      <c r="F13" s="104"/>
      <c r="G13" s="104"/>
      <c r="H13" s="104"/>
      <c r="I13" s="105"/>
    </row>
    <row r="14" spans="1:11" ht="29.25" customHeight="1" x14ac:dyDescent="0.2">
      <c r="A14" s="27" t="s">
        <v>24</v>
      </c>
      <c r="B14" s="103" t="str">
        <f>('EX - 1,000 ppm S Precision'!$B$14)</f>
        <v>FuelsProgramSupport@epa.gov</v>
      </c>
      <c r="C14" s="104"/>
      <c r="D14" s="104"/>
      <c r="E14" s="104"/>
      <c r="F14" s="104"/>
      <c r="G14" s="104"/>
      <c r="H14" s="104"/>
      <c r="I14" s="105"/>
    </row>
    <row r="15" spans="1:11" ht="88.5" customHeight="1" x14ac:dyDescent="0.2">
      <c r="A15" s="83" t="s">
        <v>46</v>
      </c>
      <c r="B15" s="68"/>
      <c r="C15" s="68"/>
      <c r="D15" s="68"/>
      <c r="E15" s="84"/>
      <c r="F15" s="46"/>
    </row>
    <row r="16" spans="1:11" x14ac:dyDescent="0.2">
      <c r="A16" s="92" t="s">
        <v>40</v>
      </c>
      <c r="B16" s="92"/>
      <c r="C16" s="92"/>
      <c r="D16" s="92"/>
      <c r="F16" s="30"/>
    </row>
    <row r="17" spans="1:7" x14ac:dyDescent="0.2">
      <c r="A17" s="92" t="s">
        <v>4</v>
      </c>
      <c r="B17" s="92"/>
      <c r="C17" s="92"/>
      <c r="D17" s="92"/>
      <c r="F17" s="30"/>
    </row>
    <row r="18" spans="1:7" ht="25.5" x14ac:dyDescent="0.2">
      <c r="A18" s="13" t="s">
        <v>41</v>
      </c>
      <c r="B18" s="89" t="str">
        <f>IF(COUNTA(D25:D34)&lt;10,"REQUIRED DATA MISSING",IF(COUNTA(B22)&lt;1,"REQUIRED DATA MISSING",IF(B23&lt;15.075,"PASSED","FAILED")))</f>
        <v>PASSED</v>
      </c>
      <c r="C18" s="90"/>
      <c r="D18" s="91"/>
    </row>
    <row r="19" spans="1:7" x14ac:dyDescent="0.2">
      <c r="A19" s="16" t="s">
        <v>5</v>
      </c>
      <c r="B19" s="112">
        <f>AVERAGE(D25:D34)</f>
        <v>951.7</v>
      </c>
      <c r="C19" s="110"/>
      <c r="D19" s="111"/>
      <c r="F19" s="31"/>
    </row>
    <row r="20" spans="1:7" x14ac:dyDescent="0.2">
      <c r="A20" s="14" t="s">
        <v>7</v>
      </c>
      <c r="B20" s="108" t="s">
        <v>33</v>
      </c>
      <c r="C20" s="81"/>
      <c r="D20" s="82"/>
      <c r="F20" s="32"/>
    </row>
    <row r="21" spans="1:7" ht="25.5" x14ac:dyDescent="0.2">
      <c r="A21" s="14" t="s">
        <v>8</v>
      </c>
      <c r="B21" s="108" t="s">
        <v>34</v>
      </c>
      <c r="C21" s="81"/>
      <c r="D21" s="82"/>
      <c r="E21" s="28" t="s">
        <v>32</v>
      </c>
      <c r="F21" s="32"/>
    </row>
    <row r="22" spans="1:7" ht="25.5" x14ac:dyDescent="0.2">
      <c r="A22" s="14" t="s">
        <v>10</v>
      </c>
      <c r="B22" s="80">
        <v>950</v>
      </c>
      <c r="C22" s="81"/>
      <c r="D22" s="82"/>
      <c r="E22" s="47" t="str">
        <f>IF(B22&lt;900, "ARV TOO LOW IN CONCENTRATION", IF(B22&gt;1000, "ARV TOO HIGH IN CONCENTRATION","OK"))</f>
        <v>OK</v>
      </c>
      <c r="F22" s="32"/>
    </row>
    <row r="23" spans="1:7" ht="25.5" x14ac:dyDescent="0.2">
      <c r="A23" s="16" t="s">
        <v>9</v>
      </c>
      <c r="B23" s="109">
        <f>ABS(B22-B19)</f>
        <v>1.7000000000000455</v>
      </c>
      <c r="C23" s="110"/>
      <c r="D23" s="111"/>
      <c r="F23" s="31"/>
    </row>
    <row r="24" spans="1:7" ht="38.25" x14ac:dyDescent="0.2">
      <c r="A24" s="14" t="s">
        <v>31</v>
      </c>
      <c r="B24" s="25" t="s">
        <v>0</v>
      </c>
      <c r="C24" s="25" t="s">
        <v>1</v>
      </c>
      <c r="D24" s="16" t="s">
        <v>2</v>
      </c>
      <c r="E24" s="28" t="s">
        <v>29</v>
      </c>
      <c r="G24" s="1"/>
    </row>
    <row r="25" spans="1:7" x14ac:dyDescent="0.2">
      <c r="A25" s="17" t="s">
        <v>6</v>
      </c>
      <c r="B25" s="15">
        <v>44309</v>
      </c>
      <c r="C25" s="26">
        <v>0.33333333333333331</v>
      </c>
      <c r="D25" s="18">
        <v>960</v>
      </c>
      <c r="E25" s="29" t="str">
        <f>IF(D25="", "DATA REQUIRED IN CELL J26", "OK")</f>
        <v>OK</v>
      </c>
      <c r="G25" s="10"/>
    </row>
    <row r="26" spans="1:7" x14ac:dyDescent="0.2">
      <c r="A26" s="17" t="s">
        <v>6</v>
      </c>
      <c r="B26" s="15">
        <v>44309</v>
      </c>
      <c r="C26" s="26">
        <v>0.33680555555555558</v>
      </c>
      <c r="D26" s="18">
        <v>940</v>
      </c>
      <c r="E26" s="29" t="str">
        <f>IF(D26="", "DATA REQUIRED IN CELL J27", "OK")</f>
        <v>OK</v>
      </c>
      <c r="G26" s="10"/>
    </row>
    <row r="27" spans="1:7" x14ac:dyDescent="0.2">
      <c r="A27" s="17" t="s">
        <v>6</v>
      </c>
      <c r="B27" s="15">
        <v>44309</v>
      </c>
      <c r="C27" s="26">
        <v>0.34027777777777773</v>
      </c>
      <c r="D27" s="18">
        <v>942</v>
      </c>
      <c r="E27" s="29" t="str">
        <f>IF(D27="", "DATA REQUIRED IN CELL J28", "OK")</f>
        <v>OK</v>
      </c>
      <c r="G27" s="10"/>
    </row>
    <row r="28" spans="1:7" x14ac:dyDescent="0.2">
      <c r="A28" s="17" t="s">
        <v>6</v>
      </c>
      <c r="B28" s="15">
        <v>44309</v>
      </c>
      <c r="C28" s="26">
        <v>0.34375</v>
      </c>
      <c r="D28" s="18">
        <v>962</v>
      </c>
      <c r="E28" s="29" t="str">
        <f>IF(D28="", "DATA REQUIRED IN CELL J29", "OK")</f>
        <v>OK</v>
      </c>
      <c r="G28" s="10"/>
    </row>
    <row r="29" spans="1:7" x14ac:dyDescent="0.2">
      <c r="A29" s="17" t="s">
        <v>6</v>
      </c>
      <c r="B29" s="15">
        <v>44309</v>
      </c>
      <c r="C29" s="26">
        <v>0.34722222222222227</v>
      </c>
      <c r="D29" s="18">
        <v>953</v>
      </c>
      <c r="E29" s="29" t="str">
        <f>IF(D29="", "DATA REQUIRED IN CELL J30", "OK")</f>
        <v>OK</v>
      </c>
      <c r="G29" s="10"/>
    </row>
    <row r="30" spans="1:7" x14ac:dyDescent="0.2">
      <c r="A30" s="17" t="s">
        <v>6</v>
      </c>
      <c r="B30" s="15">
        <v>44309</v>
      </c>
      <c r="C30" s="26">
        <v>0.35069444444444442</v>
      </c>
      <c r="D30" s="18">
        <v>957</v>
      </c>
      <c r="E30" s="29" t="str">
        <f>IF(D30="", "DATA REQUIRED IN CELL J31", "OK")</f>
        <v>OK</v>
      </c>
      <c r="G30" s="10"/>
    </row>
    <row r="31" spans="1:7" x14ac:dyDescent="0.2">
      <c r="A31" s="17" t="s">
        <v>6</v>
      </c>
      <c r="B31" s="15">
        <v>44309</v>
      </c>
      <c r="C31" s="26">
        <v>0.35416666666666669</v>
      </c>
      <c r="D31" s="18">
        <v>949</v>
      </c>
      <c r="E31" s="29" t="str">
        <f>IF(D31="", "DATA REQUIRED IN CELL J32", "OK")</f>
        <v>OK</v>
      </c>
      <c r="G31" s="10"/>
    </row>
    <row r="32" spans="1:7" x14ac:dyDescent="0.2">
      <c r="A32" s="17" t="s">
        <v>6</v>
      </c>
      <c r="B32" s="15">
        <v>44309</v>
      </c>
      <c r="C32" s="26">
        <v>0.3576388888888889</v>
      </c>
      <c r="D32" s="18">
        <v>950</v>
      </c>
      <c r="E32" s="29" t="str">
        <f>IF(D32="", "DATA REQUIRED IN CELL J33", "OK")</f>
        <v>OK</v>
      </c>
      <c r="G32" s="10"/>
    </row>
    <row r="33" spans="1:7" x14ac:dyDescent="0.2">
      <c r="A33" s="17" t="s">
        <v>6</v>
      </c>
      <c r="B33" s="15">
        <v>44309</v>
      </c>
      <c r="C33" s="26">
        <v>0.3611111111111111</v>
      </c>
      <c r="D33" s="18">
        <v>956</v>
      </c>
      <c r="E33" s="29" t="str">
        <f>IF(D33="", "DATA REQUIRED IN CELL J34", "OK")</f>
        <v>OK</v>
      </c>
      <c r="G33" s="10"/>
    </row>
    <row r="34" spans="1:7" x14ac:dyDescent="0.2">
      <c r="A34" s="17" t="s">
        <v>6</v>
      </c>
      <c r="B34" s="15">
        <v>44309</v>
      </c>
      <c r="C34" s="50" t="s">
        <v>44</v>
      </c>
      <c r="D34" s="18">
        <v>948</v>
      </c>
      <c r="E34" s="29" t="str">
        <f>IF(D34="", "DATA REQUIRED IN CELL J35", "OK")</f>
        <v>OK</v>
      </c>
      <c r="G34" s="10"/>
    </row>
  </sheetData>
  <mergeCells count="22">
    <mergeCell ref="B22:D22"/>
    <mergeCell ref="B23:D23"/>
    <mergeCell ref="B18:D18"/>
    <mergeCell ref="B19:D19"/>
    <mergeCell ref="B20:D20"/>
    <mergeCell ref="B14:I14"/>
    <mergeCell ref="A16:D16"/>
    <mergeCell ref="A17:D17"/>
    <mergeCell ref="A15:E15"/>
    <mergeCell ref="B21:D21"/>
    <mergeCell ref="B13:I13"/>
    <mergeCell ref="A2:I2"/>
    <mergeCell ref="B3:I3"/>
    <mergeCell ref="B4:I4"/>
    <mergeCell ref="A5:I5"/>
    <mergeCell ref="B6:I6"/>
    <mergeCell ref="B7:I7"/>
    <mergeCell ref="B8:I8"/>
    <mergeCell ref="B9:I9"/>
    <mergeCell ref="B10:I10"/>
    <mergeCell ref="B11:I11"/>
    <mergeCell ref="B12:I12"/>
  </mergeCells>
  <phoneticPr fontId="0" type="noConversion"/>
  <pageMargins left="0.75" right="0.75" top="1" bottom="1" header="0.5" footer="0.5"/>
  <pageSetup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1,000 ppm S Precision</vt:lpstr>
      <vt:lpstr>1,000 ppm S Accuracy</vt:lpstr>
      <vt:lpstr>EX - 1,000 ppm S Precision</vt:lpstr>
      <vt:lpstr>EX - 1,000 ppm S Accuracy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ECA Marine Fuel Sulfur Accuracy and Precision Demonstration Form (March 2020)</dc:title>
  <dc:subject>This EPA spreadsheet is used to submit ECA marine fuel sulfur accuracy and precision information for compliance.</dc:subject>
  <dc:creator>U.S. EPA;OAR;Office of Transportation and Air Quality;Compliance Division</dc:creator>
  <cp:keywords>emission control areas;eca;marine fuel;sulfur;refiners;producers;importers;test method;facility;form</cp:keywords>
  <cp:lastModifiedBy>Purdy, Mark</cp:lastModifiedBy>
  <cp:lastPrinted>2020-02-20T19:40:32Z</cp:lastPrinted>
  <dcterms:created xsi:type="dcterms:W3CDTF">2004-11-04T13:50:52Z</dcterms:created>
  <dcterms:modified xsi:type="dcterms:W3CDTF">2022-05-12T17:06:14Z</dcterms:modified>
</cp:coreProperties>
</file>