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teams/ogpm/Shared Documents/PRA Clearances/Current Clearances/PLS 2021-2023 - 3137-0074/OMB Documents/"/>
    </mc:Choice>
  </mc:AlternateContent>
  <xr:revisionPtr revIDLastSave="2" documentId="8_{F41208E8-FECE-4043-8913-9633C7CA599F}" xr6:coauthVersionLast="47" xr6:coauthVersionMax="47" xr10:uidLastSave="{AA8D799C-662F-4695-BA44-4F1B9D928295}"/>
  <bookViews>
    <workbookView xWindow="28680" yWindow="-120" windowWidth="29040" windowHeight="15840" firstSheet="1" activeTab="1" xr2:uid="{00000000-000D-0000-FFFF-FFFF00000000}"/>
  </bookViews>
  <sheets>
    <sheet name="State burden" sheetId="1" r:id="rId1"/>
    <sheet name="Total Annual Costs" sheetId="2" r:id="rId2"/>
    <sheet name="Total Annual Fed Costs IMLS.AIR" sheetId="3" r:id="rId3"/>
  </sheets>
  <definedNames>
    <definedName name="_xlnm._FilterDatabase" localSheetId="0" hidden="1">'State burden'!$A$2:$D$2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E4" i="2"/>
  <c r="D4" i="2"/>
  <c r="C4" i="2"/>
  <c r="C60" i="1"/>
  <c r="C59" i="1"/>
  <c r="B4" i="3"/>
  <c r="B2" i="3"/>
  <c r="B5" i="3"/>
  <c r="B3" i="3"/>
  <c r="B6" i="3" s="1"/>
  <c r="F25" i="3" l="1"/>
  <c r="F28" i="3"/>
  <c r="B13" i="3" l="1"/>
  <c r="B20" i="3" s="1"/>
</calcChain>
</file>

<file path=xl/sharedStrings.xml><?xml version="1.0" encoding="utf-8"?>
<sst xmlns="http://schemas.openxmlformats.org/spreadsheetml/2006/main" count="110" uniqueCount="107">
  <si>
    <t>FY 2019</t>
  </si>
  <si>
    <t>Group</t>
  </si>
  <si>
    <t>State*</t>
  </si>
  <si>
    <t>Hours</t>
  </si>
  <si>
    <t>outlier</t>
  </si>
  <si>
    <t>ARIZONA</t>
  </si>
  <si>
    <t>DISTRICT OF COLUMBIA</t>
  </si>
  <si>
    <t>Puerto Rico did not report in FY19</t>
  </si>
  <si>
    <t>DELAWARE</t>
  </si>
  <si>
    <t>MISSISSIPPI</t>
  </si>
  <si>
    <t>CONNECTICUT</t>
  </si>
  <si>
    <t>SOUTH DAKOTA</t>
  </si>
  <si>
    <t>MARYLAND</t>
  </si>
  <si>
    <t>NEBRASKA</t>
  </si>
  <si>
    <t>RHODE ISLAND</t>
  </si>
  <si>
    <t>GEORGIA</t>
  </si>
  <si>
    <t>HAWAII</t>
  </si>
  <si>
    <t>NORTHERN MARIANA ISLANDS</t>
  </si>
  <si>
    <t>ALASKA</t>
  </si>
  <si>
    <t>AMERICAN SAMOA</t>
  </si>
  <si>
    <t>WEST VIRGINIA</t>
  </si>
  <si>
    <t>COLORADO</t>
  </si>
  <si>
    <t>INDIANA</t>
  </si>
  <si>
    <t>UTAH</t>
  </si>
  <si>
    <t>TENNESSEE</t>
  </si>
  <si>
    <t>OKLAHOMA</t>
  </si>
  <si>
    <t>VIRGIN ISLANDS</t>
  </si>
  <si>
    <t>GUAM</t>
  </si>
  <si>
    <t>MICHIGAN</t>
  </si>
  <si>
    <t>IDAHO</t>
  </si>
  <si>
    <t>FLORIDA</t>
  </si>
  <si>
    <t>MAINE</t>
  </si>
  <si>
    <t>MONTANA</t>
  </si>
  <si>
    <t>NEVADA</t>
  </si>
  <si>
    <t>VERMONT</t>
  </si>
  <si>
    <t>TEXAS</t>
  </si>
  <si>
    <t>NEW MEXICO</t>
  </si>
  <si>
    <t>OHIO</t>
  </si>
  <si>
    <t>LOUISIANA</t>
  </si>
  <si>
    <t>MINNESOTA</t>
  </si>
  <si>
    <t>ILLINOIS</t>
  </si>
  <si>
    <t>NEW JERSEY</t>
  </si>
  <si>
    <t>WASHINGTON</t>
  </si>
  <si>
    <t>IOWA</t>
  </si>
  <si>
    <t>ALABAMA</t>
  </si>
  <si>
    <t>OREGON</t>
  </si>
  <si>
    <t>NORTH DAKOTA</t>
  </si>
  <si>
    <t>VIRGINIA</t>
  </si>
  <si>
    <t>KANSAS</t>
  </si>
  <si>
    <t>SOUTH CAROLINA</t>
  </si>
  <si>
    <t>MASSACHUSETTS</t>
  </si>
  <si>
    <t>NORTH CAROLINA</t>
  </si>
  <si>
    <t>ARKANSAS</t>
  </si>
  <si>
    <t>WYOMING</t>
  </si>
  <si>
    <t>WISCONSIN</t>
  </si>
  <si>
    <t>MISSOURI</t>
  </si>
  <si>
    <t>CALIFORNIA</t>
  </si>
  <si>
    <t>PENNSYLVANIA</t>
  </si>
  <si>
    <t>KENTUCKY</t>
  </si>
  <si>
    <t>NEW HAMPSHIRE</t>
  </si>
  <si>
    <t>NEW YORK</t>
  </si>
  <si>
    <t>average</t>
  </si>
  <si>
    <t>Total hours</t>
  </si>
  <si>
    <t>(56 * average hours)</t>
  </si>
  <si>
    <t>PLS 2021-2023 OMB Burden Estimate using FY2019 PLS Burden Hours</t>
  </si>
  <si>
    <t>Respondents</t>
  </si>
  <si>
    <t>Minutes</t>
  </si>
  <si>
    <t>Time in hours</t>
  </si>
  <si>
    <t>Total Time (hours)</t>
  </si>
  <si>
    <t>Total Annual Costs</t>
  </si>
  <si>
    <t>2020 Median Pay per Hour:</t>
  </si>
  <si>
    <t xml:space="preserve">Salary source: </t>
  </si>
  <si>
    <t>https://www.bls.gov/ooh/Education-Training-and-Library/Librarians.htm</t>
  </si>
  <si>
    <t>Staff</t>
  </si>
  <si>
    <t>Salary</t>
  </si>
  <si>
    <t>IMLS Staff 1</t>
  </si>
  <si>
    <t>calcuation:  yearly salary x 5%</t>
  </si>
  <si>
    <t>IMLS Staff 2</t>
  </si>
  <si>
    <t>calcuation:  yearly salary x 33%</t>
  </si>
  <si>
    <t>IMLS Staff 3</t>
  </si>
  <si>
    <t>calculation: yearly salary x 40%</t>
  </si>
  <si>
    <t>Misc IMLS Staff</t>
  </si>
  <si>
    <t>average salary of other IMLS employees (OGC, OCFO, OLS) x % = $115,000 x 10%</t>
  </si>
  <si>
    <t>TOTAL</t>
  </si>
  <si>
    <t>Meeting Expenses*</t>
  </si>
  <si>
    <t>Amount</t>
  </si>
  <si>
    <t xml:space="preserve">LSWG Meeting --July 2020 (virtual) </t>
  </si>
  <si>
    <t>SDC Conference and LSWG Meeting--December 2020 (virtual)</t>
  </si>
  <si>
    <t>Federal meeting travel expenses (n/a)</t>
  </si>
  <si>
    <t>Contractor</t>
  </si>
  <si>
    <t>AIR - Contractor - Option Year 2 CLIN 1-4</t>
  </si>
  <si>
    <t>AIR - Contractor - Option Year 2 Optional Tasks</t>
  </si>
  <si>
    <t>GRAND TOTAL</t>
  </si>
  <si>
    <t>*2020 events were held virtually due to COVID-19.</t>
  </si>
  <si>
    <t>Meeting Travel Expenses</t>
  </si>
  <si>
    <t># of Federal Travelers</t>
  </si>
  <si>
    <t>Lodging &amp; MI&amp;E Per Diem (ea)</t>
  </si>
  <si>
    <t>Airfare ave. (ea)</t>
  </si>
  <si>
    <t>MISC (ea)</t>
  </si>
  <si>
    <t>Total</t>
  </si>
  <si>
    <t>LSWG - July 2019 (DC)</t>
  </si>
  <si>
    <t>SDC &amp; LSWG - December 2019 (ABQ)</t>
  </si>
  <si>
    <t>Marisa, Matt, Lisa, Scott, Chris, Michele</t>
  </si>
  <si>
    <t>Estimate</t>
  </si>
  <si>
    <t>lodging + 2 travel M&amp;IE</t>
  </si>
  <si>
    <t>Information provided in Justification A Statement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</si>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</sst>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1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2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4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3" fontId="5" fillId="2" borderId="0" xfId="0" applyNumberFormat="1" applyFont="1" applyFill="1"/>
    <xf numFmtId="3" fontId="2" fillId="2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2" fontId="4" fillId="0" borderId="0" xfId="0" applyNumberFormat="1" applyFont="1"/>
    <xf numFmtId="2" fontId="1" fillId="0" borderId="0" xfId="0" applyNumberFormat="1" applyFont="1"/>
    <xf numFmtId="44" fontId="4" fillId="0" borderId="0" xfId="1" applyFont="1"/>
    <xf numFmtId="8" fontId="8" fillId="0" borderId="0" xfId="0" applyNumberFormat="1" applyFont="1"/>
    <xf numFmtId="8" fontId="0" fillId="0" borderId="0" xfId="0" applyNumberFormat="1"/>
    <xf numFmtId="0" fontId="1" fillId="0" borderId="0" xfId="0" applyFont="1"/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0" fillId="0" borderId="0" xfId="0" applyAlignment="1">
      <alignment horizontal="center"/>
    </xf>
    <xf numFmtId="43" fontId="9" fillId="0" borderId="0" xfId="0" applyNumberFormat="1" applyFont="1"/>
    <xf numFmtId="0" fontId="10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right"/>
    </xf>
    <xf numFmtId="0" fontId="11" fillId="0" borderId="0" xfId="4"/>
    <xf numFmtId="8" fontId="4" fillId="0" borderId="0" xfId="0" applyNumberFormat="1" applyFont="1"/>
    <xf numFmtId="0" fontId="2" fillId="0" borderId="0" xfId="0" applyFont="1" applyAlignment="1">
      <alignment horizontal="center" wrapText="1"/>
    </xf>
  </cellXfs>
  <cellStyles count="5">
    <cellStyle name="Currency" xfId="1" builtinId="4"/>
    <cellStyle name="Hyperlink" xfId="4" builtinId="8"/>
    <cellStyle name="Normal" xfId="0" builtinId="0"/>
    <cellStyle name="Normal 22" xfId="3" xr:uid="{9D1F1A35-8400-4F2F-B765-EE48713B1EFE}"/>
    <cellStyle name="Normal_Sheet1" xfId="2" xr:uid="{7F157DCB-A0D9-4621-8568-348326101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oh/Education-Training-and-Library/Librarians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zoomScale="80" zoomScaleNormal="80" workbookViewId="0">
      <pane xSplit="2" ySplit="2" topLeftCell="C60" activePane="bottomRight" state="frozen"/>
      <selection pane="topRight" activeCell="B1" sqref="B1"/>
      <selection pane="bottomLeft" activeCell="A3" sqref="A3"/>
      <selection pane="bottomRight" activeCell="C60" sqref="C60"/>
    </sheetView>
  </sheetViews>
  <sheetFormatPr defaultColWidth="8.77734375" defaultRowHeight="14.4" x14ac:dyDescent="0.3"/>
  <cols>
    <col min="2" max="2" width="28.44140625" bestFit="1" customWidth="1"/>
    <col min="3" max="3" width="15.109375" customWidth="1"/>
    <col min="4" max="4" width="19" bestFit="1" customWidth="1"/>
  </cols>
  <sheetData>
    <row r="1" spans="1:8" ht="45" customHeight="1" x14ac:dyDescent="0.3">
      <c r="C1" s="37" t="s">
        <v>0</v>
      </c>
      <c r="D1" s="37"/>
    </row>
    <row r="2" spans="1:8" x14ac:dyDescent="0.3">
      <c r="A2" s="21" t="s">
        <v>1</v>
      </c>
      <c r="B2" s="21" t="s">
        <v>2</v>
      </c>
      <c r="C2" s="1" t="s">
        <v>3</v>
      </c>
      <c r="D2" s="1" t="s">
        <v>4</v>
      </c>
    </row>
    <row r="3" spans="1:8" x14ac:dyDescent="0.3">
      <c r="A3" s="28">
        <v>1</v>
      </c>
      <c r="B3" s="29" t="s">
        <v>5</v>
      </c>
      <c r="D3" s="30">
        <v>6</v>
      </c>
    </row>
    <row r="4" spans="1:8" x14ac:dyDescent="0.3">
      <c r="A4" s="28">
        <v>2</v>
      </c>
      <c r="B4" s="29" t="s">
        <v>6</v>
      </c>
      <c r="C4" s="30">
        <v>16</v>
      </c>
      <c r="H4" t="s">
        <v>7</v>
      </c>
    </row>
    <row r="5" spans="1:8" x14ac:dyDescent="0.3">
      <c r="A5" s="28">
        <v>1</v>
      </c>
      <c r="B5" s="29" t="s">
        <v>8</v>
      </c>
      <c r="C5" s="30">
        <v>21</v>
      </c>
    </row>
    <row r="6" spans="1:8" x14ac:dyDescent="0.3">
      <c r="A6" s="28">
        <v>2</v>
      </c>
      <c r="B6" s="29" t="s">
        <v>9</v>
      </c>
      <c r="C6" s="30">
        <v>21</v>
      </c>
    </row>
    <row r="7" spans="1:8" x14ac:dyDescent="0.3">
      <c r="A7" s="28">
        <v>1</v>
      </c>
      <c r="B7" s="29" t="s">
        <v>10</v>
      </c>
      <c r="C7" s="30">
        <v>22</v>
      </c>
    </row>
    <row r="8" spans="1:8" x14ac:dyDescent="0.3">
      <c r="A8" s="28">
        <v>2</v>
      </c>
      <c r="B8" s="29" t="s">
        <v>11</v>
      </c>
      <c r="C8" s="30">
        <v>23</v>
      </c>
    </row>
    <row r="9" spans="1:8" x14ac:dyDescent="0.3">
      <c r="A9" s="28">
        <v>1</v>
      </c>
      <c r="B9" s="29" t="s">
        <v>12</v>
      </c>
      <c r="C9" s="30">
        <v>25</v>
      </c>
    </row>
    <row r="10" spans="1:8" x14ac:dyDescent="0.3">
      <c r="A10" s="28">
        <v>2</v>
      </c>
      <c r="B10" s="29" t="s">
        <v>13</v>
      </c>
      <c r="C10" s="30">
        <v>26</v>
      </c>
    </row>
    <row r="11" spans="1:8" x14ac:dyDescent="0.3">
      <c r="A11" s="28">
        <v>1</v>
      </c>
      <c r="B11" s="29" t="s">
        <v>14</v>
      </c>
      <c r="C11" s="30">
        <v>33</v>
      </c>
    </row>
    <row r="12" spans="1:8" x14ac:dyDescent="0.3">
      <c r="A12" s="28">
        <v>1</v>
      </c>
      <c r="B12" s="29" t="s">
        <v>15</v>
      </c>
      <c r="C12" s="30">
        <v>40</v>
      </c>
    </row>
    <row r="13" spans="1:8" x14ac:dyDescent="0.3">
      <c r="A13" s="28">
        <v>1</v>
      </c>
      <c r="B13" s="29" t="s">
        <v>16</v>
      </c>
      <c r="C13" s="30">
        <v>40</v>
      </c>
    </row>
    <row r="14" spans="1:8" x14ac:dyDescent="0.3">
      <c r="A14" s="28">
        <v>2</v>
      </c>
      <c r="B14" s="29" t="s">
        <v>17</v>
      </c>
      <c r="C14" s="30">
        <v>40</v>
      </c>
    </row>
    <row r="15" spans="1:8" x14ac:dyDescent="0.3">
      <c r="A15" s="28">
        <v>1</v>
      </c>
      <c r="B15" s="29" t="s">
        <v>18</v>
      </c>
      <c r="C15" s="30">
        <v>42</v>
      </c>
    </row>
    <row r="16" spans="1:8" x14ac:dyDescent="0.3">
      <c r="A16" s="28">
        <v>2</v>
      </c>
      <c r="B16" s="29" t="s">
        <v>19</v>
      </c>
      <c r="C16" s="30">
        <v>43</v>
      </c>
    </row>
    <row r="17" spans="1:3" x14ac:dyDescent="0.3">
      <c r="A17" s="28">
        <v>1</v>
      </c>
      <c r="B17" s="29" t="s">
        <v>20</v>
      </c>
      <c r="C17" s="30">
        <v>45</v>
      </c>
    </row>
    <row r="18" spans="1:3" x14ac:dyDescent="0.3">
      <c r="A18" s="28">
        <v>2</v>
      </c>
      <c r="B18" s="29" t="s">
        <v>21</v>
      </c>
      <c r="C18" s="30">
        <v>45</v>
      </c>
    </row>
    <row r="19" spans="1:3" x14ac:dyDescent="0.3">
      <c r="A19" s="28">
        <v>2</v>
      </c>
      <c r="B19" s="29" t="s">
        <v>22</v>
      </c>
      <c r="C19" s="30">
        <v>46</v>
      </c>
    </row>
    <row r="20" spans="1:3" x14ac:dyDescent="0.3">
      <c r="A20" s="28">
        <v>2</v>
      </c>
      <c r="B20" s="29" t="s">
        <v>23</v>
      </c>
      <c r="C20" s="30">
        <v>46</v>
      </c>
    </row>
    <row r="21" spans="1:3" x14ac:dyDescent="0.3">
      <c r="A21" s="28">
        <v>1</v>
      </c>
      <c r="B21" s="29" t="s">
        <v>24</v>
      </c>
      <c r="C21" s="30">
        <v>48</v>
      </c>
    </row>
    <row r="22" spans="1:3" x14ac:dyDescent="0.3">
      <c r="A22" s="28">
        <v>1</v>
      </c>
      <c r="B22" s="29" t="s">
        <v>25</v>
      </c>
      <c r="C22" s="30">
        <v>50</v>
      </c>
    </row>
    <row r="23" spans="1:3" x14ac:dyDescent="0.3">
      <c r="A23" s="28">
        <v>2</v>
      </c>
      <c r="B23" s="29" t="s">
        <v>26</v>
      </c>
      <c r="C23" s="30">
        <v>50</v>
      </c>
    </row>
    <row r="24" spans="1:3" x14ac:dyDescent="0.3">
      <c r="A24" s="28">
        <v>2</v>
      </c>
      <c r="B24" s="29" t="s">
        <v>27</v>
      </c>
      <c r="C24" s="30">
        <v>55</v>
      </c>
    </row>
    <row r="25" spans="1:3" x14ac:dyDescent="0.3">
      <c r="A25" s="28">
        <v>2</v>
      </c>
      <c r="B25" s="29" t="s">
        <v>28</v>
      </c>
      <c r="C25" s="30">
        <v>55</v>
      </c>
    </row>
    <row r="26" spans="1:3" x14ac:dyDescent="0.3">
      <c r="A26" s="28">
        <v>2</v>
      </c>
      <c r="B26" s="29" t="s">
        <v>29</v>
      </c>
      <c r="C26" s="30">
        <v>60</v>
      </c>
    </row>
    <row r="27" spans="1:3" x14ac:dyDescent="0.3">
      <c r="A27" s="28">
        <v>2</v>
      </c>
      <c r="B27" s="29" t="s">
        <v>30</v>
      </c>
      <c r="C27" s="30">
        <v>73</v>
      </c>
    </row>
    <row r="28" spans="1:3" x14ac:dyDescent="0.3">
      <c r="A28" s="28">
        <v>2</v>
      </c>
      <c r="B28" s="29" t="s">
        <v>31</v>
      </c>
      <c r="C28" s="30">
        <v>75</v>
      </c>
    </row>
    <row r="29" spans="1:3" x14ac:dyDescent="0.3">
      <c r="A29" s="28">
        <v>1</v>
      </c>
      <c r="B29" s="29" t="s">
        <v>32</v>
      </c>
      <c r="C29" s="30">
        <v>80</v>
      </c>
    </row>
    <row r="30" spans="1:3" x14ac:dyDescent="0.3">
      <c r="A30" s="28">
        <v>1</v>
      </c>
      <c r="B30" s="29" t="s">
        <v>33</v>
      </c>
      <c r="C30" s="30">
        <v>80</v>
      </c>
    </row>
    <row r="31" spans="1:3" x14ac:dyDescent="0.3">
      <c r="A31" s="28">
        <v>2</v>
      </c>
      <c r="B31" s="29" t="s">
        <v>34</v>
      </c>
      <c r="C31" s="30">
        <v>80</v>
      </c>
    </row>
    <row r="32" spans="1:3" x14ac:dyDescent="0.3">
      <c r="A32" s="28">
        <v>3</v>
      </c>
      <c r="B32" s="29" t="s">
        <v>35</v>
      </c>
      <c r="C32" s="30">
        <v>83</v>
      </c>
    </row>
    <row r="33" spans="1:3" x14ac:dyDescent="0.3">
      <c r="A33" s="28">
        <v>1</v>
      </c>
      <c r="B33" s="29" t="s">
        <v>36</v>
      </c>
      <c r="C33" s="30">
        <v>85</v>
      </c>
    </row>
    <row r="34" spans="1:3" x14ac:dyDescent="0.3">
      <c r="A34" s="28">
        <v>2</v>
      </c>
      <c r="B34" s="29" t="s">
        <v>37</v>
      </c>
      <c r="C34" s="30">
        <v>85</v>
      </c>
    </row>
    <row r="35" spans="1:3" x14ac:dyDescent="0.3">
      <c r="A35" s="28">
        <v>2</v>
      </c>
      <c r="B35" s="29" t="s">
        <v>38</v>
      </c>
      <c r="C35" s="30">
        <v>90</v>
      </c>
    </row>
    <row r="36" spans="1:3" x14ac:dyDescent="0.3">
      <c r="A36" s="28">
        <v>2</v>
      </c>
      <c r="B36" s="29" t="s">
        <v>39</v>
      </c>
      <c r="C36" s="30">
        <v>92</v>
      </c>
    </row>
    <row r="37" spans="1:3" x14ac:dyDescent="0.3">
      <c r="A37" s="28">
        <v>2</v>
      </c>
      <c r="B37" s="29" t="s">
        <v>40</v>
      </c>
      <c r="C37" s="30">
        <v>100</v>
      </c>
    </row>
    <row r="38" spans="1:3" x14ac:dyDescent="0.3">
      <c r="A38" s="28">
        <v>2</v>
      </c>
      <c r="B38" s="29" t="s">
        <v>41</v>
      </c>
      <c r="C38" s="30">
        <v>100</v>
      </c>
    </row>
    <row r="39" spans="1:3" x14ac:dyDescent="0.3">
      <c r="A39" s="28">
        <v>2</v>
      </c>
      <c r="B39" s="29" t="s">
        <v>42</v>
      </c>
      <c r="C39" s="30">
        <v>100</v>
      </c>
    </row>
    <row r="40" spans="1:3" x14ac:dyDescent="0.3">
      <c r="A40" s="28">
        <v>1</v>
      </c>
      <c r="B40" s="29" t="s">
        <v>43</v>
      </c>
      <c r="C40" s="30">
        <v>101</v>
      </c>
    </row>
    <row r="41" spans="1:3" x14ac:dyDescent="0.3">
      <c r="A41" s="28">
        <v>2</v>
      </c>
      <c r="B41" s="29" t="s">
        <v>44</v>
      </c>
      <c r="C41" s="30">
        <v>101</v>
      </c>
    </row>
    <row r="42" spans="1:3" x14ac:dyDescent="0.3">
      <c r="A42" s="28">
        <v>1</v>
      </c>
      <c r="B42" s="29" t="s">
        <v>45</v>
      </c>
      <c r="C42" s="30">
        <v>102</v>
      </c>
    </row>
    <row r="43" spans="1:3" x14ac:dyDescent="0.3">
      <c r="A43" s="28">
        <v>2</v>
      </c>
      <c r="B43" s="29" t="s">
        <v>46</v>
      </c>
      <c r="C43" s="30">
        <v>104</v>
      </c>
    </row>
    <row r="44" spans="1:3" x14ac:dyDescent="0.3">
      <c r="A44" s="28">
        <v>1</v>
      </c>
      <c r="B44" s="29" t="s">
        <v>47</v>
      </c>
      <c r="C44" s="30">
        <v>105</v>
      </c>
    </row>
    <row r="45" spans="1:3" x14ac:dyDescent="0.3">
      <c r="A45" s="28">
        <v>2</v>
      </c>
      <c r="B45" s="29" t="s">
        <v>48</v>
      </c>
      <c r="C45" s="30">
        <v>105</v>
      </c>
    </row>
    <row r="46" spans="1:3" x14ac:dyDescent="0.3">
      <c r="A46" s="28">
        <v>1</v>
      </c>
      <c r="B46" s="29" t="s">
        <v>49</v>
      </c>
      <c r="C46" s="30">
        <v>107</v>
      </c>
    </row>
    <row r="47" spans="1:3" x14ac:dyDescent="0.3">
      <c r="A47" s="28">
        <v>1</v>
      </c>
      <c r="B47" s="29" t="s">
        <v>50</v>
      </c>
      <c r="C47" s="30">
        <v>120</v>
      </c>
    </row>
    <row r="48" spans="1:3" x14ac:dyDescent="0.3">
      <c r="A48" s="28">
        <v>1</v>
      </c>
      <c r="B48" s="29" t="s">
        <v>51</v>
      </c>
      <c r="C48" s="30">
        <v>120</v>
      </c>
    </row>
    <row r="49" spans="1:4" x14ac:dyDescent="0.3">
      <c r="A49" s="28">
        <v>2</v>
      </c>
      <c r="B49" s="29" t="s">
        <v>52</v>
      </c>
      <c r="C49" s="30">
        <v>120</v>
      </c>
    </row>
    <row r="50" spans="1:4" x14ac:dyDescent="0.3">
      <c r="A50" s="28">
        <v>1</v>
      </c>
      <c r="B50" s="29" t="s">
        <v>53</v>
      </c>
      <c r="C50" s="30">
        <v>151</v>
      </c>
    </row>
    <row r="51" spans="1:4" x14ac:dyDescent="0.3">
      <c r="A51" s="28">
        <v>2</v>
      </c>
      <c r="B51" s="29" t="s">
        <v>54</v>
      </c>
      <c r="C51" s="30">
        <v>160</v>
      </c>
    </row>
    <row r="52" spans="1:4" x14ac:dyDescent="0.3">
      <c r="A52" s="28">
        <v>1</v>
      </c>
      <c r="B52" s="29" t="s">
        <v>55</v>
      </c>
      <c r="C52" s="30">
        <v>225</v>
      </c>
    </row>
    <row r="53" spans="1:4" x14ac:dyDescent="0.3">
      <c r="A53" s="28">
        <v>1</v>
      </c>
      <c r="B53" s="29" t="s">
        <v>56</v>
      </c>
      <c r="C53" s="30">
        <v>250</v>
      </c>
    </row>
    <row r="54" spans="1:4" x14ac:dyDescent="0.3">
      <c r="A54" s="28">
        <v>2</v>
      </c>
      <c r="B54" s="29" t="s">
        <v>57</v>
      </c>
      <c r="C54" s="30">
        <v>282</v>
      </c>
    </row>
    <row r="55" spans="1:4" x14ac:dyDescent="0.3">
      <c r="A55" s="28">
        <v>1</v>
      </c>
      <c r="B55" s="29" t="s">
        <v>58</v>
      </c>
      <c r="C55" s="30">
        <v>300</v>
      </c>
    </row>
    <row r="56" spans="1:4" x14ac:dyDescent="0.3">
      <c r="A56" s="28">
        <v>2</v>
      </c>
      <c r="B56" s="29" t="s">
        <v>59</v>
      </c>
      <c r="C56" s="30">
        <v>520</v>
      </c>
    </row>
    <row r="57" spans="1:4" x14ac:dyDescent="0.3">
      <c r="A57" s="28">
        <v>2</v>
      </c>
      <c r="B57" s="29" t="s">
        <v>60</v>
      </c>
      <c r="D57" s="30">
        <v>1758</v>
      </c>
    </row>
    <row r="59" spans="1:4" x14ac:dyDescent="0.3">
      <c r="B59" t="s">
        <v>61</v>
      </c>
      <c r="C59" s="23">
        <f>AVERAGE(C3:C57)</f>
        <v>94.113207547169807</v>
      </c>
    </row>
    <row r="60" spans="1:4" x14ac:dyDescent="0.3">
      <c r="B60" s="1" t="s">
        <v>62</v>
      </c>
      <c r="C60" s="31">
        <f>SUM(56*C59)</f>
        <v>5270.3396226415089</v>
      </c>
      <c r="D60" s="4" t="s">
        <v>63</v>
      </c>
    </row>
    <row r="62" spans="1:4" x14ac:dyDescent="0.3">
      <c r="C62" s="27"/>
    </row>
  </sheetData>
  <autoFilter ref="A2:D2" xr:uid="{F8CBF027-91CC-4CA2-A409-01C48FFA87D0}">
    <sortState xmlns:xlrd2="http://schemas.microsoft.com/office/spreadsheetml/2017/richdata2" ref="A3:D57">
      <sortCondition ref="C2"/>
    </sortState>
  </autoFilter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"/>
  <sheetViews>
    <sheetView tabSelected="1" workbookViewId="0">
      <selection activeCell="C16" sqref="C16"/>
    </sheetView>
  </sheetViews>
  <sheetFormatPr defaultColWidth="9.109375" defaultRowHeight="15.6" x14ac:dyDescent="0.3"/>
  <cols>
    <col min="1" max="1" width="27.6640625" style="2" customWidth="1"/>
    <col min="2" max="2" width="19.33203125" style="2" customWidth="1"/>
    <col min="3" max="3" width="17.33203125" style="2" customWidth="1"/>
    <col min="4" max="4" width="17.77734375" style="2" customWidth="1"/>
    <col min="5" max="5" width="22.77734375" style="2" customWidth="1"/>
    <col min="6" max="16384" width="9.109375" style="2"/>
  </cols>
  <sheetData>
    <row r="2" spans="1:5" x14ac:dyDescent="0.3">
      <c r="A2" s="32" t="s">
        <v>64</v>
      </c>
    </row>
    <row r="3" spans="1:5" ht="31.2" x14ac:dyDescent="0.3">
      <c r="A3" s="2" t="s">
        <v>65</v>
      </c>
      <c r="B3" s="2" t="s">
        <v>66</v>
      </c>
      <c r="C3" s="2" t="s">
        <v>67</v>
      </c>
      <c r="D3" s="3" t="s">
        <v>68</v>
      </c>
      <c r="E3" s="34" t="s">
        <v>69</v>
      </c>
    </row>
    <row r="4" spans="1:5" x14ac:dyDescent="0.3">
      <c r="A4" s="2">
        <v>56</v>
      </c>
      <c r="C4" s="22">
        <f>'State burden'!$C$59</f>
        <v>94.113207547169807</v>
      </c>
      <c r="D4" s="33">
        <f>A4*C4</f>
        <v>5270.3396226415089</v>
      </c>
      <c r="E4" s="24">
        <f>(D4*B8)</f>
        <v>154104.7305660377</v>
      </c>
    </row>
    <row r="8" spans="1:5" x14ac:dyDescent="0.3">
      <c r="A8" s="2" t="s">
        <v>70</v>
      </c>
      <c r="B8" s="36">
        <v>29.24</v>
      </c>
    </row>
    <row r="9" spans="1:5" x14ac:dyDescent="0.3">
      <c r="A9" s="2" t="s">
        <v>71</v>
      </c>
      <c r="B9" s="35" t="s">
        <v>72</v>
      </c>
    </row>
  </sheetData>
  <hyperlinks>
    <hyperlink ref="B9" r:id="rId1" xr:uid="{D0720EC6-DC9A-47A8-B292-90A27ED364C6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topLeftCell="A25" workbookViewId="0">
      <selection activeCell="A11" sqref="A11"/>
    </sheetView>
  </sheetViews>
  <sheetFormatPr defaultColWidth="8.77734375" defaultRowHeight="14.4" x14ac:dyDescent="0.3"/>
  <cols>
    <col min="1" max="1" width="49.44140625" customWidth="1"/>
    <col min="2" max="2" width="11.44140625" bestFit="1" customWidth="1"/>
    <col min="3" max="3" width="14.33203125" customWidth="1"/>
    <col min="4" max="4" width="16.44140625" customWidth="1"/>
    <col min="5" max="5" width="15" customWidth="1"/>
    <col min="6" max="6" width="14.44140625" customWidth="1"/>
    <col min="7" max="7" width="16.33203125" customWidth="1"/>
    <col min="12" max="12" width="10.109375" bestFit="1" customWidth="1"/>
    <col min="13" max="13" width="13.109375" bestFit="1" customWidth="1"/>
  </cols>
  <sheetData>
    <row r="1" spans="1:12" x14ac:dyDescent="0.3">
      <c r="A1" s="14" t="s">
        <v>73</v>
      </c>
      <c r="B1" s="17" t="s">
        <v>74</v>
      </c>
    </row>
    <row r="2" spans="1:12" x14ac:dyDescent="0.3">
      <c r="A2" t="s">
        <v>75</v>
      </c>
      <c r="B2" s="8">
        <f>SUM(163345*5%)</f>
        <v>8167.25</v>
      </c>
      <c r="C2" t="s">
        <v>76</v>
      </c>
      <c r="L2" s="5"/>
    </row>
    <row r="3" spans="1:12" x14ac:dyDescent="0.3">
      <c r="A3" t="s">
        <v>77</v>
      </c>
      <c r="B3" s="8">
        <f>(110000*33%)</f>
        <v>36300</v>
      </c>
      <c r="C3" t="s">
        <v>78</v>
      </c>
      <c r="L3" s="5"/>
    </row>
    <row r="4" spans="1:12" x14ac:dyDescent="0.3">
      <c r="A4" s="12" t="s">
        <v>79</v>
      </c>
      <c r="B4" s="8">
        <f>(114059*40%)</f>
        <v>45623.600000000006</v>
      </c>
      <c r="C4" t="s">
        <v>80</v>
      </c>
      <c r="L4" s="13"/>
    </row>
    <row r="5" spans="1:12" x14ac:dyDescent="0.3">
      <c r="A5" s="12" t="s">
        <v>81</v>
      </c>
      <c r="B5" s="9">
        <f>(117000*10%)</f>
        <v>11700</v>
      </c>
      <c r="C5" t="s">
        <v>82</v>
      </c>
    </row>
    <row r="6" spans="1:12" x14ac:dyDescent="0.3">
      <c r="A6" s="6" t="s">
        <v>83</v>
      </c>
      <c r="B6" s="10">
        <f>SUM(B2:B5)</f>
        <v>101790.85</v>
      </c>
    </row>
    <row r="7" spans="1:12" x14ac:dyDescent="0.3">
      <c r="A7" s="6"/>
      <c r="B7" s="1"/>
    </row>
    <row r="8" spans="1:12" x14ac:dyDescent="0.3">
      <c r="A8" s="14" t="s">
        <v>84</v>
      </c>
      <c r="B8" s="18" t="s">
        <v>85</v>
      </c>
    </row>
    <row r="9" spans="1:12" x14ac:dyDescent="0.3">
      <c r="A9" t="s">
        <v>86</v>
      </c>
      <c r="B9" s="8">
        <v>0</v>
      </c>
      <c r="L9" s="11"/>
    </row>
    <row r="10" spans="1:12" x14ac:dyDescent="0.3">
      <c r="A10" t="s">
        <v>87</v>
      </c>
      <c r="B10" s="8">
        <v>0</v>
      </c>
      <c r="L10" s="11"/>
    </row>
    <row r="11" spans="1:12" x14ac:dyDescent="0.3">
      <c r="A11" t="s">
        <v>88</v>
      </c>
      <c r="B11" s="8">
        <v>0</v>
      </c>
      <c r="L11" s="11"/>
    </row>
    <row r="12" spans="1:12" x14ac:dyDescent="0.3">
      <c r="B12" s="9"/>
    </row>
    <row r="13" spans="1:12" x14ac:dyDescent="0.3">
      <c r="B13" s="10">
        <f>SUM(B9:B12)</f>
        <v>0</v>
      </c>
      <c r="G13" s="8"/>
    </row>
    <row r="14" spans="1:12" x14ac:dyDescent="0.3">
      <c r="B14" s="7"/>
    </row>
    <row r="15" spans="1:12" x14ac:dyDescent="0.3">
      <c r="A15" s="14" t="s">
        <v>89</v>
      </c>
      <c r="B15" s="19" t="s">
        <v>85</v>
      </c>
      <c r="E15" s="8"/>
    </row>
    <row r="16" spans="1:12" x14ac:dyDescent="0.3">
      <c r="A16" t="s">
        <v>90</v>
      </c>
      <c r="B16" s="8">
        <v>404397</v>
      </c>
    </row>
    <row r="17" spans="1:13" x14ac:dyDescent="0.3">
      <c r="A17" t="s">
        <v>91</v>
      </c>
      <c r="B17" s="8">
        <v>220000</v>
      </c>
    </row>
    <row r="18" spans="1:13" x14ac:dyDescent="0.3">
      <c r="A18" s="6" t="s">
        <v>83</v>
      </c>
      <c r="B18" s="10">
        <f>SUM(B16:B17)</f>
        <v>624397</v>
      </c>
    </row>
    <row r="20" spans="1:13" x14ac:dyDescent="0.3">
      <c r="A20" s="6" t="s">
        <v>92</v>
      </c>
      <c r="B20" s="10">
        <f>SUM(B6+B13+B16+B17)</f>
        <v>726187.85</v>
      </c>
    </row>
    <row r="21" spans="1:13" x14ac:dyDescent="0.3">
      <c r="L21" s="11"/>
    </row>
    <row r="22" spans="1:13" x14ac:dyDescent="0.3">
      <c r="A22" t="s">
        <v>93</v>
      </c>
    </row>
    <row r="23" spans="1:13" ht="15.6" x14ac:dyDescent="0.3">
      <c r="M23" s="25"/>
    </row>
    <row r="24" spans="1:13" ht="43.2" x14ac:dyDescent="0.3">
      <c r="A24" s="14" t="s">
        <v>94</v>
      </c>
      <c r="B24" s="15" t="s">
        <v>95</v>
      </c>
      <c r="C24" s="15" t="s">
        <v>96</v>
      </c>
      <c r="D24" s="16" t="s">
        <v>97</v>
      </c>
      <c r="E24" s="16" t="s">
        <v>98</v>
      </c>
      <c r="F24" s="14" t="s">
        <v>99</v>
      </c>
      <c r="M24" s="25"/>
    </row>
    <row r="25" spans="1:13" x14ac:dyDescent="0.3">
      <c r="A25" t="s">
        <v>100</v>
      </c>
      <c r="B25">
        <v>0</v>
      </c>
      <c r="C25" s="8"/>
      <c r="D25" s="8"/>
      <c r="E25" s="5"/>
      <c r="F25" s="8">
        <f>(SUM(C25+E25+D25))*10</f>
        <v>0</v>
      </c>
      <c r="M25" s="26"/>
    </row>
    <row r="26" spans="1:13" x14ac:dyDescent="0.3">
      <c r="A26" t="s">
        <v>101</v>
      </c>
      <c r="B26">
        <v>0</v>
      </c>
      <c r="C26">
        <v>0</v>
      </c>
      <c r="D26">
        <v>0</v>
      </c>
      <c r="E26">
        <v>0</v>
      </c>
      <c r="F26" s="8">
        <v>0</v>
      </c>
    </row>
    <row r="27" spans="1:13" x14ac:dyDescent="0.3">
      <c r="A27" t="s">
        <v>102</v>
      </c>
    </row>
    <row r="28" spans="1:13" x14ac:dyDescent="0.3">
      <c r="A28" s="20" t="s">
        <v>103</v>
      </c>
      <c r="C28" s="8" t="s">
        <v>104</v>
      </c>
      <c r="D28" s="8"/>
      <c r="F28" s="10">
        <f>SUM(F25:F26)</f>
        <v>0</v>
      </c>
      <c r="G28" t="s">
        <v>83</v>
      </c>
    </row>
    <row r="29" spans="1:13" x14ac:dyDescent="0.3">
      <c r="A29" t="s">
        <v>105</v>
      </c>
    </row>
    <row r="30" spans="1:13" x14ac:dyDescent="0.3">
      <c r="A30" t="s">
        <v>106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0" ma:contentTypeDescription="Create a new document." ma:contentTypeScope="" ma:versionID="147593144aaa0e3505a8245b5113554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146443b0f1f6d197349f7682861e2299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2a11cf1-abf9-4d2d-a6e3-e7bef8c8960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EE1471-9E77-4D2A-B04A-0223A3654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512951-BB6B-422B-88B3-92A1815E8FE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2a11cf1-abf9-4d2d-a6e3-e7bef8c89609"/>
    <ds:schemaRef ds:uri="a42abfcf-437c-4ce1-b5c2-14af7889cdd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FCB90D-A970-4CA0-8C4D-A3EF50DAC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burden</vt:lpstr>
      <vt:lpstr>Total Annual Costs</vt:lpstr>
      <vt:lpstr>Total Annual Fed Costs IMLS.AIR</vt:lpstr>
    </vt:vector>
  </TitlesOfParts>
  <Manager/>
  <Company>U.S.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arroy305</dc:creator>
  <cp:keywords/>
  <dc:description/>
  <cp:lastModifiedBy>Kim A. Miller</cp:lastModifiedBy>
  <cp:revision/>
  <dcterms:created xsi:type="dcterms:W3CDTF">2013-05-20T18:01:47Z</dcterms:created>
  <dcterms:modified xsi:type="dcterms:W3CDTF">2021-09-28T18:06:49Z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Order">
    <vt:r8>58498000</vt:r8>
  </property>
  <property fmtid="{D5CDD505-2E9C-101B-9397-08002B2CF9AE}" pid="4" name="ComplianceAssetId">
    <vt:lpwstr/>
  </property>
</Properties>
</file>