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Christina.Sandberg\OneDrive - USDA\Documents\0584-0654 COVID CN Waivers Change Request\From PO 12.9.21\"/>
    </mc:Choice>
  </mc:AlternateContent>
  <bookViews>
    <workbookView xWindow="0" yWindow="0" windowWidth="19200" windowHeight="6770"/>
  </bookViews>
  <sheets>
    <sheet name="Sample Burden Table - Studies" sheetId="1" r:id="rId1"/>
    <sheet name="Sheet2" sheetId="2" r:id="rId2"/>
    <sheet name="Sheet3" sheetId="3" r:id="rId3"/>
  </sheet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8" i="1" l="1"/>
  <c r="F32" i="1" l="1"/>
  <c r="E24" i="1" l="1"/>
  <c r="H99" i="1" l="1"/>
  <c r="J99" i="1" s="1"/>
  <c r="H98" i="1"/>
  <c r="J98" i="1" s="1"/>
  <c r="E99" i="1"/>
  <c r="E98" i="1"/>
  <c r="F97" i="1"/>
  <c r="H97" i="1" s="1"/>
  <c r="J97" i="1" s="1"/>
  <c r="F96" i="1"/>
  <c r="H96" i="1" s="1"/>
  <c r="J96" i="1" s="1"/>
  <c r="H94" i="1"/>
  <c r="J94" i="1" s="1"/>
  <c r="H95" i="1"/>
  <c r="J95" i="1" s="1"/>
  <c r="F37" i="1" l="1"/>
  <c r="H37" i="1" s="1"/>
  <c r="J37" i="1" s="1"/>
  <c r="F36" i="1"/>
  <c r="H36" i="1" s="1"/>
  <c r="J36" i="1" s="1"/>
  <c r="F28" i="1"/>
  <c r="H28" i="1" s="1"/>
  <c r="J28" i="1" s="1"/>
  <c r="F35" i="1"/>
  <c r="H35" i="1" s="1"/>
  <c r="J35" i="1" s="1"/>
  <c r="F34" i="1"/>
  <c r="H34" i="1" s="1"/>
  <c r="J34" i="1" s="1"/>
  <c r="F33" i="1"/>
  <c r="H33" i="1" s="1"/>
  <c r="J33" i="1" s="1"/>
  <c r="H27" i="1"/>
  <c r="J27" i="1" s="1"/>
  <c r="E27" i="1"/>
  <c r="H26" i="1"/>
  <c r="J26" i="1" s="1"/>
  <c r="E26" i="1"/>
  <c r="E25" i="1"/>
  <c r="H24" i="1"/>
  <c r="J24" i="1" s="1"/>
  <c r="H25" i="1"/>
  <c r="J25" i="1" s="1"/>
  <c r="H22" i="1"/>
  <c r="J22" i="1" s="1"/>
  <c r="E22" i="1"/>
  <c r="H32" i="1" l="1"/>
  <c r="K38" i="1"/>
  <c r="F23" i="1"/>
  <c r="H23" i="1" s="1"/>
  <c r="E18" i="1"/>
  <c r="E17" i="1"/>
  <c r="J32" i="1" l="1"/>
  <c r="AB38" i="1"/>
  <c r="V17" i="1"/>
  <c r="T17" i="1"/>
  <c r="S17" i="1"/>
  <c r="Q17" i="1"/>
  <c r="O17" i="1"/>
  <c r="H17" i="1"/>
  <c r="X17" i="1" s="1"/>
  <c r="F19" i="1"/>
  <c r="H19" i="1" s="1"/>
  <c r="F20" i="1"/>
  <c r="H20" i="1" s="1"/>
  <c r="F21" i="1"/>
  <c r="H21" i="1" s="1"/>
  <c r="J23" i="1"/>
  <c r="J17" i="1" l="1"/>
  <c r="J19" i="1"/>
  <c r="S19" i="1"/>
  <c r="O19" i="1"/>
  <c r="T19" i="1"/>
  <c r="V18" i="1"/>
  <c r="H18" i="1"/>
  <c r="S18" i="1"/>
  <c r="Q18" i="1"/>
  <c r="O18" i="1"/>
  <c r="T18" i="1"/>
  <c r="V16" i="1"/>
  <c r="F16" i="1"/>
  <c r="S16" i="1"/>
  <c r="Q16" i="1"/>
  <c r="O16" i="1"/>
  <c r="T16" i="1"/>
  <c r="H16" i="1" l="1"/>
  <c r="AB37" i="1" s="1"/>
  <c r="AB39" i="1" s="1"/>
  <c r="K37" i="1"/>
  <c r="K39" i="1" s="1"/>
  <c r="X18" i="1"/>
  <c r="J18" i="1"/>
  <c r="J16" i="1"/>
  <c r="X16" i="1"/>
  <c r="D18" i="3" l="1"/>
  <c r="I89" i="1" l="1"/>
  <c r="I90" i="1" s="1"/>
  <c r="V5" i="1"/>
  <c r="T5" i="1"/>
  <c r="S5" i="1"/>
  <c r="Q5" i="1"/>
  <c r="O5" i="1"/>
  <c r="M5" i="1"/>
  <c r="I5" i="1"/>
  <c r="F5" i="1"/>
  <c r="H5" i="1" s="1"/>
  <c r="X5" i="1" s="1"/>
  <c r="J5" i="1" l="1"/>
  <c r="X92" i="1"/>
  <c r="M92" i="1"/>
  <c r="R91" i="1"/>
  <c r="P91" i="1"/>
  <c r="M91" i="1"/>
  <c r="R90" i="1"/>
  <c r="P90" i="1"/>
  <c r="M90" i="1"/>
  <c r="V89" i="1"/>
  <c r="R89" i="1"/>
  <c r="P89" i="1"/>
  <c r="M89" i="1"/>
  <c r="V31" i="1"/>
  <c r="T31" i="1"/>
  <c r="S31" i="1"/>
  <c r="Q31" i="1"/>
  <c r="O31" i="1"/>
  <c r="M31" i="1"/>
  <c r="I31" i="1"/>
  <c r="F31" i="1"/>
  <c r="H31" i="1" s="1"/>
  <c r="X31" i="1" s="1"/>
  <c r="X10" i="1"/>
  <c r="I9" i="1"/>
  <c r="V9" i="1"/>
  <c r="F9" i="1"/>
  <c r="H9" i="1" s="1"/>
  <c r="X9" i="1" s="1"/>
  <c r="S9" i="1"/>
  <c r="Q9" i="1"/>
  <c r="O9" i="1"/>
  <c r="T9" i="1"/>
  <c r="T38" i="1"/>
  <c r="O38" i="1"/>
  <c r="M38" i="1"/>
  <c r="V29" i="1"/>
  <c r="T29" i="1"/>
  <c r="S29" i="1"/>
  <c r="Q29" i="1"/>
  <c r="O29" i="1"/>
  <c r="M29" i="1"/>
  <c r="V15" i="1"/>
  <c r="T15" i="1"/>
  <c r="S15" i="1"/>
  <c r="Q15" i="1"/>
  <c r="O15" i="1"/>
  <c r="V14" i="1"/>
  <c r="T14" i="1"/>
  <c r="S14" i="1"/>
  <c r="Q14" i="1"/>
  <c r="O14" i="1"/>
  <c r="V13" i="1"/>
  <c r="T13" i="1"/>
  <c r="S13" i="1"/>
  <c r="Q13" i="1"/>
  <c r="O13" i="1"/>
  <c r="M13" i="1"/>
  <c r="M14" i="1" s="1"/>
  <c r="M15" i="1" s="1"/>
  <c r="V12" i="1"/>
  <c r="T12" i="1"/>
  <c r="S12" i="1"/>
  <c r="Q12" i="1"/>
  <c r="O12" i="1"/>
  <c r="M12" i="1"/>
  <c r="V11" i="1"/>
  <c r="T11" i="1"/>
  <c r="S11" i="1"/>
  <c r="Q11" i="1"/>
  <c r="O11" i="1"/>
  <c r="M11" i="1"/>
  <c r="V8" i="1"/>
  <c r="T8" i="1"/>
  <c r="S8" i="1"/>
  <c r="Q8" i="1"/>
  <c r="O8" i="1"/>
  <c r="M8" i="1"/>
  <c r="V7" i="1"/>
  <c r="T7" i="1"/>
  <c r="S7" i="1"/>
  <c r="Q7" i="1"/>
  <c r="O7" i="1"/>
  <c r="M7" i="1"/>
  <c r="V6" i="1"/>
  <c r="T6" i="1"/>
  <c r="S6" i="1"/>
  <c r="Q6" i="1"/>
  <c r="O6" i="1"/>
  <c r="M6" i="1"/>
  <c r="V4" i="1"/>
  <c r="T4" i="1"/>
  <c r="S4" i="1"/>
  <c r="Q4" i="1"/>
  <c r="O4" i="1"/>
  <c r="M4" i="1"/>
  <c r="V3" i="1"/>
  <c r="T3" i="1"/>
  <c r="S3" i="1"/>
  <c r="Q3" i="1"/>
  <c r="O3" i="1"/>
  <c r="M3" i="1"/>
  <c r="J31" i="1" l="1"/>
  <c r="J9" i="1"/>
  <c r="I6" i="1"/>
  <c r="F6" i="1"/>
  <c r="H6" i="1" l="1"/>
  <c r="X6" i="1" s="1"/>
  <c r="J6" i="1" l="1"/>
  <c r="I30" i="1"/>
  <c r="I29" i="1"/>
  <c r="I15" i="1"/>
  <c r="I14" i="1"/>
  <c r="I13" i="1"/>
  <c r="I12" i="1"/>
  <c r="I11" i="1"/>
  <c r="I8" i="1"/>
  <c r="I7" i="1"/>
  <c r="I4" i="1"/>
  <c r="I3" i="1"/>
  <c r="Q38" i="1" l="1"/>
  <c r="F15" i="1" l="1"/>
  <c r="H15" i="1" s="1"/>
  <c r="F14" i="1"/>
  <c r="H14" i="1" s="1"/>
  <c r="X14" i="1" s="1"/>
  <c r="F12" i="1"/>
  <c r="H12" i="1" s="1"/>
  <c r="X12" i="1" s="1"/>
  <c r="F11" i="1"/>
  <c r="H11" i="1" s="1"/>
  <c r="F8" i="1"/>
  <c r="H8" i="1" s="1"/>
  <c r="X8" i="1" s="1"/>
  <c r="F29" i="1"/>
  <c r="F13" i="1"/>
  <c r="F7" i="1"/>
  <c r="F4" i="1"/>
  <c r="H4" i="1" s="1"/>
  <c r="X15" i="1" l="1"/>
  <c r="J15" i="1"/>
  <c r="H7" i="1"/>
  <c r="X7" i="1" s="1"/>
  <c r="I91" i="1"/>
  <c r="V91" i="1" s="1"/>
  <c r="V90" i="1"/>
  <c r="F90" i="1"/>
  <c r="H29" i="1"/>
  <c r="X29" i="1" s="1"/>
  <c r="F91" i="1"/>
  <c r="O91" i="1" s="1"/>
  <c r="J4" i="1"/>
  <c r="X4" i="1"/>
  <c r="J7" i="1"/>
  <c r="J11" i="1"/>
  <c r="X11" i="1"/>
  <c r="H13" i="1"/>
  <c r="J14" i="1"/>
  <c r="J12" i="1"/>
  <c r="J8" i="1"/>
  <c r="H91" i="1" l="1"/>
  <c r="J91" i="1" s="1"/>
  <c r="X91" i="1" s="1"/>
  <c r="H90" i="1"/>
  <c r="O90" i="1"/>
  <c r="J29" i="1"/>
  <c r="J13" i="1"/>
  <c r="X13" i="1"/>
  <c r="F3" i="1"/>
  <c r="F38" i="1" s="1"/>
  <c r="T91" i="1" l="1"/>
  <c r="H3" i="1"/>
  <c r="H38" i="1" s="1"/>
  <c r="J90" i="1"/>
  <c r="X90" i="1" s="1"/>
  <c r="T90" i="1"/>
  <c r="F89" i="1"/>
  <c r="O89" i="1" s="1"/>
  <c r="H89" i="1" l="1"/>
  <c r="X38" i="1"/>
  <c r="X3" i="1"/>
  <c r="J3" i="1"/>
  <c r="J38" i="1" s="1"/>
  <c r="J88" i="1" l="1"/>
  <c r="J39" i="1"/>
  <c r="J89" i="1"/>
  <c r="T89" i="1"/>
  <c r="N88" i="1" l="1"/>
  <c r="J100" i="1"/>
  <c r="N87" i="1" s="1"/>
  <c r="X89" i="1"/>
  <c r="E38" i="1"/>
  <c r="S38" i="1" s="1"/>
  <c r="G38" i="1" l="1"/>
  <c r="V38" i="1" s="1"/>
</calcChain>
</file>

<file path=xl/comments1.xml><?xml version="1.0" encoding="utf-8"?>
<comments xmlns="http://schemas.openxmlformats.org/spreadsheetml/2006/main">
  <authors>
    <author>Warner, Jeffrey - FNS</author>
  </authors>
  <commentList>
    <comment ref="F17" authorId="0" shapeId="0">
      <text>
        <r>
          <rPr>
            <b/>
            <sz val="9"/>
            <color indexed="81"/>
            <rFont val="Tahoma"/>
            <family val="2"/>
          </rPr>
          <t>Warner, Jeffrey - FNS:</t>
        </r>
        <r>
          <rPr>
            <sz val="9"/>
            <color indexed="81"/>
            <rFont val="Tahoma"/>
            <family val="2"/>
          </rPr>
          <t xml:space="preserve">
This is how many standard waiver requests FNS has received from SAs. </t>
        </r>
      </text>
    </comment>
    <comment ref="I17" authorId="0" shapeId="0">
      <text>
        <r>
          <rPr>
            <b/>
            <sz val="9"/>
            <color indexed="81"/>
            <rFont val="Tahoma"/>
            <charset val="1"/>
          </rPr>
          <t>Warner, Jeffrey - FNS:</t>
        </r>
        <r>
          <rPr>
            <sz val="9"/>
            <color indexed="81"/>
            <rFont val="Tahoma"/>
            <charset val="1"/>
          </rPr>
          <t xml:space="preserve">
Department of Labor, Bureau of Labor Statistics, May 2019 National Occupational Employment and Wage Statistics, Occupational Group (25-0000): hourly mean wage. https://www.bls.gov/oes/current/oes_nat.htm </t>
        </r>
      </text>
    </comment>
    <comment ref="F18" authorId="0" shapeId="0">
      <text>
        <r>
          <rPr>
            <b/>
            <sz val="9"/>
            <color indexed="81"/>
            <rFont val="Tahoma"/>
            <charset val="1"/>
          </rPr>
          <t>Warner, Jeffrey - FNS:</t>
        </r>
        <r>
          <rPr>
            <sz val="9"/>
            <color indexed="81"/>
            <rFont val="Tahoma"/>
            <charset val="1"/>
          </rPr>
          <t xml:space="preserve">
# of standard waiver requests that were approved on behalf of 67 SAs. </t>
        </r>
      </text>
    </comment>
    <comment ref="F22" authorId="0" shapeId="0">
      <text>
        <r>
          <rPr>
            <b/>
            <sz val="9"/>
            <color indexed="81"/>
            <rFont val="Tahoma"/>
            <charset val="1"/>
          </rPr>
          <t>Warner, Jeffrey - FNS:</t>
        </r>
        <r>
          <rPr>
            <sz val="9"/>
            <color indexed="81"/>
            <rFont val="Tahoma"/>
            <charset val="1"/>
          </rPr>
          <t xml:space="preserve">
Approximate number of total waiver requests that FNS received during COVID. All were submitted on behalf of 67 SAs. </t>
        </r>
      </text>
    </comment>
    <comment ref="D28" authorId="0" shapeId="0">
      <text>
        <r>
          <rPr>
            <b/>
            <sz val="9"/>
            <color indexed="81"/>
            <rFont val="Tahoma"/>
            <charset val="1"/>
          </rPr>
          <t>Warner, Jeffrey - FNS:</t>
        </r>
        <r>
          <rPr>
            <sz val="9"/>
            <color indexed="81"/>
            <rFont val="Tahoma"/>
            <charset val="1"/>
          </rPr>
          <t xml:space="preserve">
FNS' Records indicate only 47/67 SAs participated in the first LWP Nationwide Waiver. </t>
        </r>
      </text>
    </comment>
    <comment ref="I32" authorId="0" shapeId="0">
      <text>
        <r>
          <rPr>
            <b/>
            <sz val="9"/>
            <color indexed="81"/>
            <rFont val="Tahoma"/>
            <charset val="1"/>
          </rPr>
          <t>Warner, Jeffrey - FNS:</t>
        </r>
        <r>
          <rPr>
            <sz val="9"/>
            <color indexed="81"/>
            <rFont val="Tahoma"/>
            <charset val="1"/>
          </rPr>
          <t xml:space="preserve">
Department of Labor, Bureau of Labor Statistics, May 2019 National Occupational Employment and Wage Statistics, Occupational Group (25-0000): hourly mean wage. https://www.bls.gov/oes/current/oes_nat.htm </t>
        </r>
      </text>
    </comment>
    <comment ref="A88" authorId="0" shapeId="0">
      <text>
        <r>
          <rPr>
            <b/>
            <sz val="9"/>
            <color indexed="81"/>
            <rFont val="Tahoma"/>
            <charset val="1"/>
          </rPr>
          <t>Warner, Jeffrey - FNS:</t>
        </r>
        <r>
          <rPr>
            <sz val="9"/>
            <color indexed="81"/>
            <rFont val="Tahoma"/>
            <charset val="1"/>
          </rPr>
          <t xml:space="preserve">
Is it necessary we include the burden programs have on federal employees who admister the programs? In previously approved collections that I've seen, calcuations of burden on federal workers and federal costs were not included.</t>
        </r>
      </text>
    </comment>
    <comment ref="D96" authorId="0" shapeId="0">
      <text>
        <r>
          <rPr>
            <b/>
            <sz val="9"/>
            <color indexed="81"/>
            <rFont val="Tahoma"/>
            <charset val="1"/>
          </rPr>
          <t>Warner, Jeffrey - FNS:</t>
        </r>
        <r>
          <rPr>
            <sz val="9"/>
            <color indexed="81"/>
            <rFont val="Tahoma"/>
            <charset val="1"/>
          </rPr>
          <t xml:space="preserve">
3 staff members work together to develop the tool.</t>
        </r>
      </text>
    </comment>
    <comment ref="F98" authorId="0" shapeId="0">
      <text>
        <r>
          <rPr>
            <b/>
            <sz val="9"/>
            <color indexed="81"/>
            <rFont val="Tahoma"/>
            <charset val="1"/>
          </rPr>
          <t>Warner, Jeffrey - FNS:</t>
        </r>
        <r>
          <rPr>
            <sz val="9"/>
            <color indexed="81"/>
            <rFont val="Tahoma"/>
            <charset val="1"/>
          </rPr>
          <t xml:space="preserve">
We know there are 5 FNS staff that review these 317 reports</t>
        </r>
      </text>
    </comment>
    <comment ref="F99" authorId="0" shapeId="0">
      <text>
        <r>
          <rPr>
            <b/>
            <sz val="9"/>
            <color indexed="81"/>
            <rFont val="Tahoma"/>
            <charset val="1"/>
          </rPr>
          <t>Warner, Jeffrey - FNS:</t>
        </r>
        <r>
          <rPr>
            <sz val="9"/>
            <color indexed="81"/>
            <rFont val="Tahoma"/>
            <charset val="1"/>
          </rPr>
          <t xml:space="preserve">
We know there are 5 FNS staff members that review these 252 reports (submitted quarterly). </t>
        </r>
      </text>
    </comment>
  </commentList>
</comments>
</file>

<file path=xl/sharedStrings.xml><?xml version="1.0" encoding="utf-8"?>
<sst xmlns="http://schemas.openxmlformats.org/spreadsheetml/2006/main" count="355" uniqueCount="170">
  <si>
    <t>Respondent Category</t>
  </si>
  <si>
    <t>Type of respondents (optional)</t>
  </si>
  <si>
    <t>Instruments</t>
  </si>
  <si>
    <t>Number of respondents</t>
  </si>
  <si>
    <t>Frequency of response</t>
  </si>
  <si>
    <t>Total Annual responses</t>
  </si>
  <si>
    <t>Hours per response</t>
  </si>
  <si>
    <t>Annual burden (hours)</t>
  </si>
  <si>
    <t>Hourly Wage Rate</t>
  </si>
  <si>
    <t>Total Annualized Cost of Respondent Burden</t>
  </si>
  <si>
    <t>Attachment B: Burden Narrative</t>
  </si>
  <si>
    <t>FNS anticipates burden from State and Local Government staff.</t>
  </si>
  <si>
    <t>State Government</t>
  </si>
  <si>
    <t>SNAP State Agency</t>
  </si>
  <si>
    <t>Waiver</t>
  </si>
  <si>
    <t>will submit</t>
  </si>
  <si>
    <t xml:space="preserve">Thus, </t>
  </si>
  <si>
    <t>respondents will submit</t>
  </si>
  <si>
    <t>over the course of a year.  Each request will take</t>
  </si>
  <si>
    <t xml:space="preserve">hours to prepare, for a total of </t>
  </si>
  <si>
    <t>burden hours per year.</t>
  </si>
  <si>
    <t>FFCRA Reporting</t>
  </si>
  <si>
    <t>Weekly Oper.Update</t>
  </si>
  <si>
    <t>Continuing Resol Options</t>
  </si>
  <si>
    <t>WIC State Program Staff</t>
  </si>
  <si>
    <t>MIS Data Pull Form</t>
  </si>
  <si>
    <t>FMNP State Program Staff</t>
  </si>
  <si>
    <t>CN State Program Staff</t>
  </si>
  <si>
    <t>Form: FNS10</t>
  </si>
  <si>
    <t>Form: FNS44</t>
  </si>
  <si>
    <t>Form: FNS418</t>
  </si>
  <si>
    <t>Food Dist. State Program Staff</t>
  </si>
  <si>
    <t>Form: FNS292A</t>
  </si>
  <si>
    <t>Local Government</t>
  </si>
  <si>
    <t>WIC Local Agency Program Staff</t>
  </si>
  <si>
    <t>Respondent</t>
  </si>
  <si>
    <t>TOTAL</t>
  </si>
  <si>
    <t>Fully loaded (total * 1.33)=</t>
  </si>
  <si>
    <t>The total federal cost is</t>
  </si>
  <si>
    <t>Divided into the following component parts:</t>
  </si>
  <si>
    <t>Federal Cost</t>
  </si>
  <si>
    <t>SNAP Administrative Cost Sharing</t>
  </si>
  <si>
    <t>SNAP Admin Cost sharing of 50% of state costs is</t>
  </si>
  <si>
    <t>Federal Worker, GS13 Step 1</t>
  </si>
  <si>
    <t xml:space="preserve">Waiver Request </t>
  </si>
  <si>
    <t>A</t>
  </si>
  <si>
    <t xml:space="preserve">will review </t>
  </si>
  <si>
    <t>which take</t>
  </si>
  <si>
    <t xml:space="preserve">hours each. For a total of </t>
  </si>
  <si>
    <t>Hours.  Fully-loaded federal wages per hour are</t>
  </si>
  <si>
    <t>For a federal cost of</t>
  </si>
  <si>
    <t>Review FNS292A</t>
  </si>
  <si>
    <t>Total</t>
  </si>
  <si>
    <t xml:space="preserve"> </t>
  </si>
  <si>
    <t>Fully loaded wages are based on the OPM salaries and wages table multiplied by 1.33.</t>
  </si>
  <si>
    <r>
      <t>·         Review FNS292A: (</t>
    </r>
    <r>
      <rPr>
        <b/>
        <sz val="10"/>
        <color theme="1"/>
        <rFont val="Calibri"/>
        <family val="2"/>
        <scheme val="minor"/>
      </rPr>
      <t>$20,782.78</t>
    </r>
    <r>
      <rPr>
        <sz val="10"/>
        <color theme="1"/>
        <rFont val="Calibri"/>
        <family val="2"/>
        <scheme val="minor"/>
      </rPr>
      <t>)  FNS anticipates 1,560 responses to the FNS292A for federal workers to review.  It will take about 15 minutes to review the information.  (1,560 responses * .25 hours * 49.19/hour = $19,184.10).</t>
    </r>
  </si>
  <si>
    <t>OMB  #</t>
  </si>
  <si>
    <t>Type of Request</t>
  </si>
  <si>
    <t>How submitted</t>
  </si>
  <si>
    <t>Assoc.Docs.</t>
  </si>
  <si>
    <t>SNAP</t>
  </si>
  <si>
    <t>Waiver Requests</t>
  </si>
  <si>
    <t>0584-0083</t>
  </si>
  <si>
    <t>This information is approved under the reference IC; We are asking for additional burden to cover the COVID-related waiver requests.</t>
  </si>
  <si>
    <t>email</t>
  </si>
  <si>
    <t>(instructions)</t>
  </si>
  <si>
    <t>Evaluation Data</t>
  </si>
  <si>
    <t>0584-0654</t>
  </si>
  <si>
    <t>This information was approved in the Emergency IC package referenced.  This request extends this collection with additional burden hours to cover a longer time period.</t>
  </si>
  <si>
    <t>Weekly Operational Update</t>
  </si>
  <si>
    <t>This information is approved under the referenced IC; States are required to submit this information in their State Plans and are required to update FNS of any changes.  Because COVID is rapidly changing, FNS is seeking additional burden so states can report up to weekly, as needed, of any changes to their state plans due to COVID (i.e., SNAP applications; office closures; staff reductions).  Note this is an estimate of the maximum burden FNS might needs for States; it could be less because the reporting is based on the level of changes, which varies based on the COVID data and need in a state at a given time.</t>
  </si>
  <si>
    <t>??</t>
  </si>
  <si>
    <t>Continuing Res. Options</t>
  </si>
  <si>
    <t>The CR adjusted how states can apply for a waiver.  Instead of applying, they can simply inform FNS that they are using it within 5 days of adoption.</t>
  </si>
  <si>
    <t>online form</t>
  </si>
  <si>
    <t>(form)</t>
  </si>
  <si>
    <t>WIC</t>
  </si>
  <si>
    <t>This information was approved in the Emergency IC package referenced.  This request extends this collection with additional burden hours to cover a longer time period.  Note that in the Emergency IC FNS was trying to collect the data via State Plans but determined for reducing burden on states and improving FNS's ability to analyze the data, FNS has moved to a State and Local agency survey.</t>
  </si>
  <si>
    <t>* State form</t>
  </si>
  <si>
    <t>* State MIS data pull</t>
  </si>
  <si>
    <t>* Local form</t>
  </si>
  <si>
    <t>FMNP</t>
  </si>
  <si>
    <t>?</t>
  </si>
  <si>
    <t>CN</t>
  </si>
  <si>
    <t>This activitiy is covered in the referenced IC and falls within existing burden approvals; FNS is not seeking anything related to CN waivers in this IC request.</t>
  </si>
  <si>
    <t>0584-0594</t>
  </si>
  <si>
    <t>These three forms are covered under the referenced IC.  FNS is seeking additional burden for the burden associated with adding the requested information to the remarks section of these three forms.</t>
  </si>
  <si>
    <t>FNS FPRS reporting system</t>
  </si>
  <si>
    <t>* FNS-10</t>
  </si>
  <si>
    <t>FPRS</t>
  </si>
  <si>
    <t>form</t>
  </si>
  <si>
    <t>* FNS-44</t>
  </si>
  <si>
    <t>* FNS-4xx</t>
  </si>
  <si>
    <t>FD</t>
  </si>
  <si>
    <t>Commodities Use (FNS292A)</t>
  </si>
  <si>
    <t>This form is covered under the referenced IC.  FNS is seeking additional burden associated with changing from a one-time report to a weekly report during COVID.</t>
  </si>
  <si>
    <t>Instructions</t>
  </si>
  <si>
    <t>Evaluation Survey</t>
  </si>
  <si>
    <t>State Monitoring Plan Reporting Tool to Sumbit Quarterly Reports</t>
  </si>
  <si>
    <t xml:space="preserve">Nationwide Waiver </t>
  </si>
  <si>
    <t>COVID-19 Statewide Waiver Reporting Tool</t>
  </si>
  <si>
    <t>Review Standard Waiver Report</t>
  </si>
  <si>
    <t xml:space="preserve">Review Quarterly Reports for State Monitoring Oversite Waivers </t>
  </si>
  <si>
    <t>CNP Administrative Costs</t>
  </si>
  <si>
    <t>CNP State agencies review standard waiver protocol guidance</t>
  </si>
  <si>
    <t>CNP State agencies that received a waiver approval of onsite monitoring requirements</t>
  </si>
  <si>
    <t>Review NSLA Waiver Requests</t>
  </si>
  <si>
    <t>CNP State agencies that are required to submit standard reports for standard waivers approved under Section12(l) of the NSLA</t>
  </si>
  <si>
    <t>State Monitoring Plan Reporting Tool to Sumbit Quarterly Reports / Appendix I</t>
  </si>
  <si>
    <t>CNP State agencies develop and submit standard waiver requests</t>
  </si>
  <si>
    <t>CNP State agencies elect Nationwide participation.</t>
  </si>
  <si>
    <t>CNP State agencies provide notice to the public regarding proposed waiver requests.</t>
  </si>
  <si>
    <t xml:space="preserve">CNP Local Agency Program Staff (Eligible Service Providers/Program Operators) request approval to implement meal pattern flexbility in SY 2019-2020 from respective State agencies. </t>
  </si>
  <si>
    <t xml:space="preserve">CNP Local Agency Program Staff (Eligible Service Providers/Program Operators) request approval to implement meal pattern flexbility in SY 2020-2021 from respective State agencies. </t>
  </si>
  <si>
    <t xml:space="preserve">CNP Local Agency Program Staff (Eligible Service Providers/Program Operators) request approval to implement specific meal pattern flexibility in SY 2021-2022 from respective State agencies. </t>
  </si>
  <si>
    <t xml:space="preserve">CACFP Local Agency Program Staff (Eligible Service Providers/Program Operators) request approval to implement specific meal pattern flexibility in SY 2021-2022 from respective State agencies. </t>
  </si>
  <si>
    <t>CNP State agencies review local program operators' requests to implement specific meal pattern flexibilities in SY 2021-2022.</t>
  </si>
  <si>
    <t>CNP State agencies review CACFP operators' requests to implement specific meal pattern flexibilities in SY 2021-2022.</t>
  </si>
  <si>
    <t>CNP State agencies review local program operators' requests to implement meal pattern flexibilities in SY 2020-2021.</t>
  </si>
  <si>
    <t>CNP State agencies review local program operators' requests to implement meal pattern flexibilities in SY 2019-2020.</t>
  </si>
  <si>
    <t xml:space="preserve">State agencies have a plan to ensure program integrity while alllowing parental pickup of CNP foods. </t>
  </si>
  <si>
    <t>CNP State agencies review technical assistance waiver guidance for state monitoring and oversight waivers</t>
  </si>
  <si>
    <t>CNP State agencies request to waive state monitoring oversight requirements, following additional technical assistance guidance and providing an alternative plan to monitor CNP operations during COVID.</t>
  </si>
  <si>
    <t xml:space="preserve">CNP Local Agency Program Staff (Eligible Service Providers/Program Operators) notify their respective State agency of their decision to implement the flexibility granted in the waiver. </t>
  </si>
  <si>
    <t>Notes Concerning the OMB Disclosure Statements (public burden statements)</t>
  </si>
  <si>
    <t>Row 17 CNP State agencies develop and submit standard waiver requests (1 hour), and Row 18 CNP State agencies that are required to submit standard reports for standard waivers approved under Section12(l) of the NSLA (30 minutes)</t>
  </si>
  <si>
    <t xml:space="preserve">30 minutes to report on the impact that waiver implementation had on CNP  operations.  These time estimates are reflected in three different rows in the above chart:  Row 16 CNP State agencies review standard waiver protocol guidance (15 minutes),   </t>
  </si>
  <si>
    <t>CN NSLA Waiver Protocol Guidance Review / SP 15-2018, CACFP 12-2018, SFSP 05-2018 / Appendix F*</t>
  </si>
  <si>
    <t>Standard CN NSLA Statewide COVID-related Waiver request. Template / Appendix G , Appendix F*</t>
  </si>
  <si>
    <t>COVID-19 Statewide Waiver Reporting Tool / Appendix H, Appendix F*</t>
  </si>
  <si>
    <t xml:space="preserve">NSLA Requirement to provide public notice of proposed waivers </t>
  </si>
  <si>
    <t xml:space="preserve">*Appendix F Child Nutrition Program Waiver Request Guidance and Protocol - Revised - In the OMB Disclosure Statement, FNS states that it will take 15 minutes to review the guidance, 1 hour to develop and submit the waiver request, and  </t>
  </si>
  <si>
    <t xml:space="preserve">**Appendix K Child Nutrition Response #4 The Nationwide Waiver to Allow Meal Pattern Flexibility in the Child Nutrition Programs - In the OMB Disclosure Statement, FNS states that it will take states 5 minutes to notify FNS of their election </t>
  </si>
  <si>
    <t>to be subject to a nationwide waiver, that it will take local program operators 1 hour to develop and submit a request to implement the waiver, and states 15 minuts to review each request and respond to the program operator.</t>
  </si>
  <si>
    <t>request approval to implement meal pattern flexbility in SY 2019-2020 from respective State agencies (1 hour), and Row 24 CNP State agencies review local program operators' requests to implement meal pattern flexibilities in SY 2019-2020 (15 minutes).</t>
  </si>
  <si>
    <t xml:space="preserve">These time estimates are reflected in three different rows in the above chart:  Row 23 CNP State agencies elect Nationwide participation (5 minutes), Row 32 CNP Local Agency Program Staff (Eligible Service Providers/Program Operators) </t>
  </si>
  <si>
    <t>Original Nationwide Waiver to Allow Meal Pattern Flexibility in the Child Nutrition Programs / Appendix K and L**</t>
  </si>
  <si>
    <t>This also applies to Appendix L Child Nutrition Response #36 The Nationwide Waiver to Allow Meal Pattern Flexibility in the Child Nutrition Programs - Extension #4.</t>
  </si>
  <si>
    <t xml:space="preserve">These time estimates are reflected in three different rows in the above chart:  Row 23 CNP State agencies elect Nationwide participation (5 minutes), Row 33 CNP Local Agency Program Staff (Eligible Service Providers/Program Operators) </t>
  </si>
  <si>
    <t>request approval to implement meal pattern flexbility in SY 2019-2020 from respective State agencies (1 hour), and Row 25 CNP State agencies review local program operators' requests to implement meal pattern flexibilities in SY 2019-2020 (15 minutes).</t>
  </si>
  <si>
    <t>Nationwide Waiver to Extend the Meal Pattern Flexibility through SY 2020-2021 / Appendix M***</t>
  </si>
  <si>
    <t xml:space="preserve">***Appendix M Child Nutrition Response #70 The Nationwide Waiver to Allow Meal Pattern Flexibility in the Child Nutrition Programs -Extension 5 - In the OMB Disclosure Statement, FNS states that it will take states 5 minutes to notify FNS of their election </t>
  </si>
  <si>
    <t>Nationwide Waiver to Allow Specific School Meal Pattern Flexibility for School Year 2021-2022 / Appendix N****</t>
  </si>
  <si>
    <t xml:space="preserve">****Appendix N Child Nutrition Response #90 The Nationwide Waiver to Allow Specific Meal Pattern Flexibility for School Year 2021-2022 - In the OMB Disclosure Statement, FNS states that it will take states 5 minutes to notify FNS of their election </t>
  </si>
  <si>
    <t xml:space="preserve">These time estimates are reflected in three different rows in the above chart:  Row 23 CNP State agencies elect Nationwide participation (5 minutes), Row 34 CNP Local Agency Program Staff (Eligible Service Providers/Program Operators) </t>
  </si>
  <si>
    <t>request approval to implement meal pattern flexbility in SY 2019-2020 from respective State agencies (1 hour), and Row 26 CNP State agencies review local program operators' requests to implement meal pattern flexibilities in SY 2019-2020 (15 minutes).</t>
  </si>
  <si>
    <t>Nationwide Waiver to Allow Specific Meal Pattern Flexibility in the Child and Adult Care Food Program for School Year 2021-2022 / Appendix O^</t>
  </si>
  <si>
    <t xml:space="preserve">^Appendix O Child Nutrition Response #91 The Nationwide Waiver to Allow Specific Meal Pattern Flexibility in the Child and Adut Care Food Program for School Year 2021-2022 - In the OMB Disclosure Statement, FNS states that it will take states 5 minutes to notify FNS of their election </t>
  </si>
  <si>
    <t>to be subject to a nationwide waiver, that it will take local program operators 1 hour to develop and submit a request to implement the waiver, and states 15 minutes to review each request and respond to the program operator.</t>
  </si>
  <si>
    <t xml:space="preserve">These time estimates are reflected in three different rows in the above chart:  Row 23 CNP State agencies elect Nationwide participation (5 minutes), Row 35 CACFP Local Agency Program Staff (Eligible Service Providers/Program Operators) </t>
  </si>
  <si>
    <t>request approval to implement meal pattern flexbility in SY 2019-2020 from respective State agencies (1 hour), and Row 27 CNP State agencies review CACFP  program operators' requests to implement meal pattern flexibilities in SY 2019-2020 (15 minutes).</t>
  </si>
  <si>
    <t>to be subject to a nationwide waiver and 1 hour for the states to develop and plan to ensure program integrity for local program operators who implement the flexibility granted.  These time estimates are reflected in two  differents rows in the above chart:</t>
  </si>
  <si>
    <t>Row 23 CNP State agencies elect Nationwide participation (5 minutes) and Row 28 State agencies have a plan to ensure program integrity while alllowing parental pickup of CNP foods (1 hour).</t>
  </si>
  <si>
    <t xml:space="preserve">to be subject to the nationwide waiver and that it takes 5 minutes for the local program operator to notify their respectkive state agency of their decision to participate in the waiver flexibility granted.  These time estimates are reflected in two different rows in the above chart:  Row 23 </t>
  </si>
  <si>
    <t>CNP State agencies elect Nationwide participation (5 minutes) and Row 36 CNP Local Agency Program Staff (Eligible Service Providers/Program Operators) notify their respective State agency of their decision to implement the flexibility granted in the waiver (5 minutes).</t>
  </si>
  <si>
    <t>be subject to a nationwide waiver and that it takes the local program operators 5 minutes to notify their respective State agency of their decision to participate in the waiver flexibility granted.  These time estimates are reflected in two different rows in the above chart:  Row 23</t>
  </si>
  <si>
    <t xml:space="preserve">CNP State agencies elect Nationwide participation (5 minutes) and Row 37 CNP Local Agency Program Staff (Eligible Service Providers/Program Operators) notify their respective State agency of their decision to implement the flexibility granted in the waiver (5 minutes).  </t>
  </si>
  <si>
    <t>states to develop and submit a waiver request of program monitoring oversight.  These time estimates are reflected in two different rows in the above chart:  Row 19 CNP State agencies review technical assistance waiver guidance for state monitoring and oversight waivers (30 minutes) and</t>
  </si>
  <si>
    <t xml:space="preserve">Row 20 CNP State agencies request to waive state monitoring oversight requirements, following additional technical assistance guidance and providing an alternative plan to monitor CNP operations during COVID (2.5 hours).  Please note that the State agencies are encouraged to use the  </t>
  </si>
  <si>
    <t>template in Appendix G as they prepare these requests; however, it will take 2.5 hours to prepare these waiver requests.</t>
  </si>
  <si>
    <t>Technical Assistance Guidance Provided to States via email / Appendix S.1^*</t>
  </si>
  <si>
    <t xml:space="preserve">Waiver Template and Technical Assistance Guidance Provided to States via email / Appendices G and S.1^*  </t>
  </si>
  <si>
    <t>Section 2202(a)(2)of the Families First Coronavirus Response Act - States elect nationwide participation/Appendices K/L**, M***, N****, O^, P.1^^, Q.1^^^, R.1^^^^</t>
  </si>
  <si>
    <t>First Nationwide Waiver to Allow Parents and Guardians to Pick Up Meals for Children / Appendix P.1^^</t>
  </si>
  <si>
    <t>CNP Response #18: Nationwide Waiver of Local School Wellness Policy Triennial Assessments in the National School Lunch and School Breakfast / Appendix Q.1^^^</t>
  </si>
  <si>
    <t>CNP Response #98: Nationwide Waiver of Local School Wellness Policy Triennial Assessments in the National School Lunch and School Breakfast / Appendix R.1^^^^</t>
  </si>
  <si>
    <t>^^Appendix P.1 Child Nutrition Response #5 COVID-19 Nationwide Waiver to Allow Parents and Guardians to Pick Up Meals for Children - In the OMB Disclosure Statement, FNS states that it will take the states 5 minutes to notify FNS of their election</t>
  </si>
  <si>
    <t>^^^Appendix Q.1 Child Nutrition Response #18 The Nationwide Waiver of Local School Wellness Policy Triennial Assessments in the National School Lunch and School Breakfast Programs - In the OMB Disclosure Statement, it states that it takes the states 5 minutes to notify FNS of its election</t>
  </si>
  <si>
    <t xml:space="preserve">^^^^Appendix R.1 Child Nutrition Response #98 Nationwide Waiver of Local School Wellness Policy Triennial Assessments in the National School Lunch and School Breakfast Programs - In the OMB Disclosure Statement, it states that it takes the states 5 minutes to notify FNS of its election to </t>
  </si>
  <si>
    <t xml:space="preserve">^*Appendix S.1 Technical Assistance Email Subject Line:  State Oversight Waivers and Plan - In the OMB Disclosure Statement, it states that it will take the states 30 minutes to review the technical assistance guidance provided via email and confirm receipt of such email and 2.5 hours for the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</si>
</sst>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8" formatCode="&quot;$&quot;#,##0.00_);[Red]\(&quot;$&quot;#,##0.00\)"/>
    <numFmt numFmtId="44" formatCode="_(&quot;$&quot;* #,##0.00_);_(&quot;$&quot;* \(#,##0.00\);_(&quot;$&quot;* &quot;-&quot;??_);_(@_)"/>
    <numFmt numFmtId="43" formatCode="_(* #,##0.00_);_(* \(#,##0.00\);_(* &quot;-&quot;??_);_(@_)"/>
    <numFmt numFmtId="164" formatCode="0.000"/>
    <numFmt numFmtId="165" formatCode="0.0"/>
    <numFmt numFmtId="166" formatCode="_(* #,##0_);_(* \(#,##0\);_(* &quot;-&quot;??_);_(@_)"/>
    <numFmt numFmtId="167" formatCode="0.0%"/>
    <numFmt numFmtId="168" formatCode="0.0000"/>
  </numFmts>
  <fonts count="10" x14ac:knownFonts="1">
    <font>
      <sz val="11"/>
      <color theme="1"/>
      <name val="Calibri"/>
      <family val="2"/>
      <scheme val="minor"/>
    </font>
    <font>
      <b/>
      <sz val="10"/>
      <color theme="1"/>
      <name val="Calibri"/>
      <family val="2"/>
      <scheme val="minor"/>
    </font>
    <font>
      <sz val="10"/>
      <color theme="1"/>
      <name val="Calibri"/>
      <family val="2"/>
      <scheme val="minor"/>
    </font>
    <font>
      <sz val="11"/>
      <color theme="1"/>
      <name val="Calibri"/>
      <family val="2"/>
      <scheme val="minor"/>
    </font>
    <font>
      <u/>
      <sz val="11"/>
      <color theme="10"/>
      <name val="Calibri"/>
      <family val="2"/>
      <scheme val="minor"/>
    </font>
    <font>
      <u/>
      <sz val="10"/>
      <color theme="10"/>
      <name val="Calibri"/>
      <family val="2"/>
      <scheme val="minor"/>
    </font>
    <font>
      <sz val="9"/>
      <color indexed="81"/>
      <name val="Tahoma"/>
      <charset val="1"/>
    </font>
    <font>
      <b/>
      <sz val="9"/>
      <color indexed="81"/>
      <name val="Tahoma"/>
      <charset val="1"/>
    </font>
    <font>
      <sz val="9"/>
      <color indexed="81"/>
      <name val="Tahoma"/>
      <family val="2"/>
    </font>
    <font>
      <b/>
      <sz val="9"/>
      <color indexed="81"/>
      <name val="Tahoma"/>
      <family val="2"/>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s>
  <cellStyleXfs count="5">
    <xf numFmtId="0" fontId="0" fillId="0" borderId="0"/>
    <xf numFmtId="44" fontId="3" fillId="0" borderId="0" applyFont="0" applyFill="0" applyBorder="0" applyAlignment="0" applyProtection="0"/>
    <xf numFmtId="43" fontId="3" fillId="0" borderId="0" applyFont="0" applyFill="0" applyBorder="0" applyAlignment="0" applyProtection="0"/>
    <xf numFmtId="0" fontId="4" fillId="0" borderId="0" applyNumberFormat="0" applyFill="0" applyBorder="0" applyAlignment="0" applyProtection="0"/>
    <xf numFmtId="9" fontId="3" fillId="0" borderId="0" applyFont="0" applyFill="0" applyBorder="0" applyAlignment="0" applyProtection="0"/>
  </cellStyleXfs>
  <cellXfs count="115">
    <xf numFmtId="0" fontId="0" fillId="0" borderId="0" xfId="0"/>
    <xf numFmtId="0" fontId="2" fillId="0" borderId="1" xfId="0" applyFont="1" applyFill="1" applyBorder="1" applyAlignment="1">
      <alignment wrapText="1"/>
    </xf>
    <xf numFmtId="0" fontId="2" fillId="0" borderId="1" xfId="0" applyFont="1" applyFill="1" applyBorder="1" applyAlignment="1">
      <alignment horizontal="center" wrapText="1"/>
    </xf>
    <xf numFmtId="0" fontId="2" fillId="0" borderId="1" xfId="0" applyFont="1" applyFill="1" applyBorder="1" applyAlignment="1">
      <alignment horizontal="right" wrapText="1"/>
    </xf>
    <xf numFmtId="3" fontId="2" fillId="0" borderId="1" xfId="0" applyNumberFormat="1" applyFont="1" applyFill="1" applyBorder="1" applyAlignment="1">
      <alignment horizontal="right" wrapText="1"/>
    </xf>
    <xf numFmtId="0" fontId="1" fillId="0" borderId="2" xfId="0" applyFont="1" applyFill="1" applyBorder="1" applyAlignment="1">
      <alignment wrapText="1" readingOrder="1"/>
    </xf>
    <xf numFmtId="0" fontId="1" fillId="0" borderId="3" xfId="0" applyFont="1" applyFill="1" applyBorder="1" applyAlignment="1">
      <alignment horizontal="center" wrapText="1" readingOrder="1"/>
    </xf>
    <xf numFmtId="0" fontId="1" fillId="0" borderId="4" xfId="0" applyFont="1" applyBorder="1" applyAlignment="1">
      <alignment horizontal="center" wrapText="1"/>
    </xf>
    <xf numFmtId="0" fontId="1" fillId="0" borderId="2" xfId="0" applyFont="1" applyFill="1" applyBorder="1" applyAlignment="1">
      <alignment horizontal="center" wrapText="1" readingOrder="1"/>
    </xf>
    <xf numFmtId="0" fontId="1" fillId="0" borderId="2" xfId="0" applyFont="1" applyBorder="1" applyAlignment="1">
      <alignment horizontal="center" wrapText="1"/>
    </xf>
    <xf numFmtId="0" fontId="1" fillId="0" borderId="6" xfId="0" applyFont="1" applyFill="1" applyBorder="1" applyAlignment="1">
      <alignment wrapText="1"/>
    </xf>
    <xf numFmtId="0" fontId="1" fillId="0" borderId="6" xfId="0" applyFont="1" applyFill="1" applyBorder="1" applyAlignment="1">
      <alignment horizontal="left" wrapText="1"/>
    </xf>
    <xf numFmtId="3" fontId="1" fillId="0" borderId="8" xfId="0" applyNumberFormat="1" applyFont="1" applyFill="1" applyBorder="1" applyAlignment="1">
      <alignment wrapText="1"/>
    </xf>
    <xf numFmtId="164" fontId="1" fillId="0" borderId="6" xfId="0" applyNumberFormat="1" applyFont="1" applyFill="1" applyBorder="1" applyAlignment="1">
      <alignment horizontal="center" wrapText="1"/>
    </xf>
    <xf numFmtId="3" fontId="1" fillId="0" borderId="7" xfId="0" applyNumberFormat="1" applyFont="1" applyFill="1" applyBorder="1" applyAlignment="1">
      <alignment wrapText="1"/>
    </xf>
    <xf numFmtId="44" fontId="1" fillId="0" borderId="9" xfId="1" applyFont="1" applyFill="1" applyBorder="1" applyAlignment="1">
      <alignment wrapText="1"/>
    </xf>
    <xf numFmtId="0" fontId="2" fillId="0" borderId="1" xfId="0" applyFont="1" applyFill="1" applyBorder="1" applyAlignment="1">
      <alignment horizontal="center" vertical="center" wrapText="1"/>
    </xf>
    <xf numFmtId="3" fontId="2" fillId="0" borderId="1" xfId="0" applyNumberFormat="1" applyFont="1" applyFill="1" applyBorder="1" applyAlignment="1">
      <alignment wrapText="1"/>
    </xf>
    <xf numFmtId="44" fontId="2" fillId="0" borderId="1" xfId="1" applyFont="1" applyFill="1" applyBorder="1" applyAlignment="1"/>
    <xf numFmtId="44" fontId="2" fillId="0" borderId="1" xfId="0" applyNumberFormat="1" applyFont="1" applyFill="1" applyBorder="1" applyAlignment="1"/>
    <xf numFmtId="0" fontId="1" fillId="0" borderId="5" xfId="0" applyFont="1" applyFill="1" applyBorder="1" applyAlignment="1">
      <alignment wrapText="1"/>
    </xf>
    <xf numFmtId="0" fontId="1" fillId="0" borderId="0" xfId="0" applyFont="1" applyFill="1" applyBorder="1" applyAlignment="1">
      <alignment wrapText="1"/>
    </xf>
    <xf numFmtId="0" fontId="1" fillId="0" borderId="0" xfId="0" applyFont="1" applyFill="1" applyBorder="1" applyAlignment="1">
      <alignment horizontal="left" wrapText="1"/>
    </xf>
    <xf numFmtId="3" fontId="1" fillId="0" borderId="0" xfId="0" applyNumberFormat="1" applyFont="1" applyFill="1" applyBorder="1" applyAlignment="1">
      <alignment wrapText="1"/>
    </xf>
    <xf numFmtId="164" fontId="1" fillId="0" borderId="0" xfId="0" applyNumberFormat="1" applyFont="1" applyFill="1" applyBorder="1" applyAlignment="1">
      <alignment horizontal="center" wrapText="1"/>
    </xf>
    <xf numFmtId="44" fontId="1" fillId="0" borderId="0" xfId="1" applyFont="1" applyFill="1" applyBorder="1" applyAlignment="1">
      <alignment wrapText="1"/>
    </xf>
    <xf numFmtId="0" fontId="1" fillId="0" borderId="1" xfId="0" applyFont="1" applyFill="1" applyBorder="1" applyAlignment="1">
      <alignment wrapText="1"/>
    </xf>
    <xf numFmtId="0" fontId="1" fillId="0" borderId="1" xfId="0" applyFont="1" applyFill="1" applyBorder="1" applyAlignment="1">
      <alignment horizontal="left" wrapText="1"/>
    </xf>
    <xf numFmtId="3" fontId="1" fillId="0" borderId="1" xfId="0" applyNumberFormat="1" applyFont="1" applyFill="1" applyBorder="1" applyAlignment="1">
      <alignment wrapText="1"/>
    </xf>
    <xf numFmtId="164" fontId="1" fillId="0" borderId="1" xfId="0" applyNumberFormat="1" applyFont="1" applyFill="1" applyBorder="1" applyAlignment="1">
      <alignment horizontal="center" wrapText="1"/>
    </xf>
    <xf numFmtId="0" fontId="2" fillId="0" borderId="1" xfId="0" applyFont="1" applyFill="1" applyBorder="1" applyAlignment="1">
      <alignment horizontal="left" wrapText="1"/>
    </xf>
    <xf numFmtId="0" fontId="2" fillId="0" borderId="0" xfId="0" applyFont="1" applyFill="1" applyAlignment="1"/>
    <xf numFmtId="0" fontId="2" fillId="0" borderId="1" xfId="0" applyFont="1" applyFill="1" applyBorder="1" applyAlignment="1"/>
    <xf numFmtId="0" fontId="2" fillId="0" borderId="5" xfId="0" applyFont="1" applyFill="1" applyBorder="1" applyAlignment="1"/>
    <xf numFmtId="0" fontId="2" fillId="0" borderId="0" xfId="0" applyFont="1" applyFill="1" applyBorder="1" applyAlignment="1"/>
    <xf numFmtId="0" fontId="1" fillId="0" borderId="1" xfId="0" applyFont="1" applyFill="1" applyBorder="1" applyAlignment="1"/>
    <xf numFmtId="44" fontId="1" fillId="0" borderId="1" xfId="0" applyNumberFormat="1" applyFont="1" applyFill="1" applyBorder="1" applyAlignment="1"/>
    <xf numFmtId="165" fontId="2" fillId="0" borderId="1" xfId="0" applyNumberFormat="1" applyFont="1" applyFill="1" applyBorder="1" applyAlignment="1"/>
    <xf numFmtId="2" fontId="2" fillId="0" borderId="1" xfId="0" applyNumberFormat="1" applyFont="1" applyFill="1" applyBorder="1" applyAlignment="1">
      <alignment horizontal="right" wrapText="1"/>
    </xf>
    <xf numFmtId="44" fontId="2" fillId="0" borderId="1" xfId="1" applyFont="1" applyFill="1" applyBorder="1" applyAlignment="1">
      <alignment wrapText="1"/>
    </xf>
    <xf numFmtId="44" fontId="2" fillId="0" borderId="1" xfId="1" applyFont="1" applyFill="1" applyBorder="1" applyAlignment="1">
      <alignment horizontal="center"/>
    </xf>
    <xf numFmtId="0" fontId="2" fillId="0" borderId="10" xfId="0" applyFont="1" applyFill="1" applyBorder="1" applyAlignment="1"/>
    <xf numFmtId="166" fontId="2" fillId="0" borderId="0" xfId="0" applyNumberFormat="1" applyFont="1" applyFill="1" applyBorder="1" applyAlignment="1"/>
    <xf numFmtId="43" fontId="2" fillId="0" borderId="1" xfId="2" applyNumberFormat="1" applyFont="1" applyFill="1" applyBorder="1" applyAlignment="1">
      <alignment horizontal="right" wrapText="1"/>
    </xf>
    <xf numFmtId="43" fontId="1" fillId="0" borderId="4" xfId="2" applyNumberFormat="1" applyFont="1" applyFill="1" applyBorder="1" applyAlignment="1">
      <alignment horizontal="center" wrapText="1" readingOrder="1"/>
    </xf>
    <xf numFmtId="43" fontId="1" fillId="0" borderId="7" xfId="2" applyNumberFormat="1" applyFont="1" applyFill="1" applyBorder="1" applyAlignment="1">
      <alignment wrapText="1"/>
    </xf>
    <xf numFmtId="43" fontId="1" fillId="0" borderId="0" xfId="2" applyNumberFormat="1" applyFont="1" applyFill="1" applyBorder="1" applyAlignment="1">
      <alignment wrapText="1"/>
    </xf>
    <xf numFmtId="43" fontId="1" fillId="0" borderId="1" xfId="2" applyNumberFormat="1" applyFont="1" applyFill="1" applyBorder="1" applyAlignment="1">
      <alignment wrapText="1"/>
    </xf>
    <xf numFmtId="43" fontId="1" fillId="0" borderId="1" xfId="2" applyNumberFormat="1" applyFont="1" applyFill="1" applyBorder="1" applyAlignment="1"/>
    <xf numFmtId="43" fontId="2" fillId="0" borderId="0" xfId="2" applyNumberFormat="1" applyFont="1" applyFill="1" applyAlignment="1"/>
    <xf numFmtId="0" fontId="2" fillId="0" borderId="0" xfId="0" applyFont="1" applyAlignment="1">
      <alignment horizontal="left" vertical="center" indent="2"/>
    </xf>
    <xf numFmtId="0" fontId="5" fillId="0" borderId="0" xfId="3" applyFont="1" applyAlignment="1">
      <alignment vertical="center"/>
    </xf>
    <xf numFmtId="44" fontId="2" fillId="0" borderId="0" xfId="0" applyNumberFormat="1" applyFont="1" applyFill="1" applyBorder="1" applyAlignment="1"/>
    <xf numFmtId="3" fontId="2" fillId="0" borderId="0" xfId="0" applyNumberFormat="1" applyFont="1" applyFill="1" applyBorder="1" applyAlignment="1"/>
    <xf numFmtId="2" fontId="2" fillId="0" borderId="0" xfId="0" applyNumberFormat="1" applyFont="1" applyFill="1" applyBorder="1" applyAlignment="1"/>
    <xf numFmtId="43" fontId="2" fillId="0" borderId="0" xfId="0" applyNumberFormat="1" applyFont="1" applyFill="1" applyBorder="1" applyAlignment="1"/>
    <xf numFmtId="0" fontId="2" fillId="0" borderId="0" xfId="0" applyFont="1" applyFill="1" applyBorder="1" applyAlignment="1">
      <alignment horizontal="right"/>
    </xf>
    <xf numFmtId="0" fontId="4" fillId="0" borderId="0" xfId="3" applyFill="1" applyBorder="1" applyAlignment="1"/>
    <xf numFmtId="0" fontId="0" fillId="0" borderId="0" xfId="0" applyAlignment="1">
      <alignment horizontal="left" vertical="top"/>
    </xf>
    <xf numFmtId="0" fontId="0" fillId="0" borderId="0" xfId="0" applyAlignment="1">
      <alignment horizontal="left" vertical="top" wrapText="1"/>
    </xf>
    <xf numFmtId="0" fontId="0" fillId="0" borderId="1" xfId="0" applyBorder="1" applyAlignment="1">
      <alignment horizontal="left" vertical="top"/>
    </xf>
    <xf numFmtId="0" fontId="0" fillId="0" borderId="1" xfId="0" applyBorder="1" applyAlignment="1">
      <alignment horizontal="left" vertical="top" wrapText="1"/>
    </xf>
    <xf numFmtId="3" fontId="2" fillId="0" borderId="0" xfId="0" applyNumberFormat="1" applyFont="1" applyFill="1" applyAlignment="1"/>
    <xf numFmtId="167" fontId="2" fillId="0" borderId="0" xfId="4" applyNumberFormat="1" applyFont="1" applyFill="1" applyAlignment="1"/>
    <xf numFmtId="166" fontId="2" fillId="0" borderId="0" xfId="2" applyNumberFormat="1" applyFont="1" applyFill="1" applyAlignment="1"/>
    <xf numFmtId="0" fontId="1" fillId="0" borderId="0" xfId="0" applyFont="1" applyFill="1" applyBorder="1" applyAlignment="1"/>
    <xf numFmtId="0" fontId="2" fillId="2" borderId="1" xfId="0" applyFont="1" applyFill="1" applyBorder="1" applyAlignment="1">
      <alignment horizontal="center" wrapText="1"/>
    </xf>
    <xf numFmtId="0" fontId="2" fillId="2" borderId="1" xfId="0" applyFont="1" applyFill="1" applyBorder="1" applyAlignment="1">
      <alignment wrapText="1"/>
    </xf>
    <xf numFmtId="0" fontId="2" fillId="2" borderId="1" xfId="0" applyFont="1" applyFill="1" applyBorder="1" applyAlignment="1">
      <alignment horizontal="right" wrapText="1"/>
    </xf>
    <xf numFmtId="43" fontId="2" fillId="2" borderId="1" xfId="2" applyNumberFormat="1" applyFont="1" applyFill="1" applyBorder="1" applyAlignment="1">
      <alignment horizontal="right" wrapText="1"/>
    </xf>
    <xf numFmtId="44" fontId="2" fillId="2" borderId="1" xfId="0" applyNumberFormat="1" applyFont="1" applyFill="1" applyBorder="1" applyAlignment="1"/>
    <xf numFmtId="8" fontId="2" fillId="2" borderId="1" xfId="1" applyNumberFormat="1" applyFont="1" applyFill="1" applyBorder="1" applyAlignment="1">
      <alignment horizontal="center"/>
    </xf>
    <xf numFmtId="168" fontId="2" fillId="2" borderId="1" xfId="0" applyNumberFormat="1" applyFont="1" applyFill="1" applyBorder="1" applyAlignment="1">
      <alignment horizontal="center" wrapText="1"/>
    </xf>
    <xf numFmtId="44" fontId="2" fillId="2" borderId="1" xfId="1" applyFont="1" applyFill="1" applyBorder="1" applyAlignment="1">
      <alignment horizontal="center"/>
    </xf>
    <xf numFmtId="0" fontId="2" fillId="2" borderId="11" xfId="0" applyFont="1" applyFill="1" applyBorder="1" applyAlignment="1">
      <alignment horizontal="center" wrapText="1"/>
    </xf>
    <xf numFmtId="0" fontId="2" fillId="2" borderId="11" xfId="0" applyFont="1" applyFill="1" applyBorder="1" applyAlignment="1">
      <alignment wrapText="1"/>
    </xf>
    <xf numFmtId="0" fontId="2" fillId="2" borderId="11" xfId="0" applyFont="1" applyFill="1" applyBorder="1" applyAlignment="1">
      <alignment horizontal="right" wrapText="1"/>
    </xf>
    <xf numFmtId="43" fontId="2" fillId="2" borderId="11" xfId="2" applyNumberFormat="1" applyFont="1" applyFill="1" applyBorder="1" applyAlignment="1">
      <alignment horizontal="right" wrapText="1"/>
    </xf>
    <xf numFmtId="44" fontId="2" fillId="2" borderId="11" xfId="1" applyFont="1" applyFill="1" applyBorder="1" applyAlignment="1">
      <alignment horizontal="center"/>
    </xf>
    <xf numFmtId="44" fontId="2" fillId="2" borderId="11" xfId="0" applyNumberFormat="1" applyFont="1" applyFill="1" applyBorder="1" applyAlignment="1"/>
    <xf numFmtId="0" fontId="2" fillId="3" borderId="10" xfId="0" applyFont="1" applyFill="1" applyBorder="1" applyAlignment="1"/>
    <xf numFmtId="0" fontId="2" fillId="3" borderId="0" xfId="0" applyFont="1" applyFill="1" applyBorder="1" applyAlignment="1"/>
    <xf numFmtId="166" fontId="2" fillId="3" borderId="0" xfId="0" applyNumberFormat="1" applyFont="1" applyFill="1" applyBorder="1" applyAlignment="1"/>
    <xf numFmtId="0" fontId="2" fillId="3" borderId="1" xfId="0" applyFont="1" applyFill="1" applyBorder="1" applyAlignment="1"/>
    <xf numFmtId="166" fontId="2" fillId="3" borderId="1" xfId="0" applyNumberFormat="1" applyFont="1" applyFill="1" applyBorder="1" applyAlignment="1"/>
    <xf numFmtId="0" fontId="2" fillId="3" borderId="12" xfId="0" applyFont="1" applyFill="1" applyBorder="1" applyAlignment="1"/>
    <xf numFmtId="0" fontId="2" fillId="3" borderId="11" xfId="0" applyFont="1" applyFill="1" applyBorder="1" applyAlignment="1"/>
    <xf numFmtId="0" fontId="2" fillId="2" borderId="1" xfId="0" applyFont="1" applyFill="1" applyBorder="1" applyAlignment="1"/>
    <xf numFmtId="44" fontId="2" fillId="2" borderId="1" xfId="1" applyFont="1" applyFill="1" applyBorder="1"/>
    <xf numFmtId="0" fontId="2" fillId="0" borderId="11" xfId="0" applyFont="1" applyFill="1" applyBorder="1" applyAlignment="1"/>
    <xf numFmtId="43" fontId="2" fillId="0" borderId="11" xfId="2" applyNumberFormat="1" applyFont="1" applyFill="1" applyBorder="1" applyAlignment="1">
      <alignment horizontal="right" wrapText="1"/>
    </xf>
    <xf numFmtId="44" fontId="2" fillId="0" borderId="11" xfId="1" applyFont="1" applyFill="1" applyBorder="1" applyAlignment="1">
      <alignment horizontal="center"/>
    </xf>
    <xf numFmtId="44" fontId="2" fillId="0" borderId="11" xfId="1" applyFont="1" applyBorder="1"/>
    <xf numFmtId="0" fontId="2" fillId="3" borderId="1" xfId="0" applyFont="1" applyFill="1" applyBorder="1" applyAlignment="1">
      <alignment horizontal="right"/>
    </xf>
    <xf numFmtId="3" fontId="2" fillId="3" borderId="1" xfId="0" applyNumberFormat="1" applyFont="1" applyFill="1" applyBorder="1" applyAlignment="1"/>
    <xf numFmtId="2" fontId="2" fillId="3" borderId="1" xfId="0" applyNumberFormat="1" applyFont="1" applyFill="1" applyBorder="1" applyAlignment="1"/>
    <xf numFmtId="43" fontId="2" fillId="3" borderId="1" xfId="0" applyNumberFormat="1" applyFont="1" applyFill="1" applyBorder="1" applyAlignment="1"/>
    <xf numFmtId="44" fontId="2" fillId="3" borderId="1" xfId="0" applyNumberFormat="1" applyFont="1" applyFill="1" applyBorder="1" applyAlignment="1"/>
    <xf numFmtId="0" fontId="2" fillId="2" borderId="13" xfId="0" applyFont="1" applyFill="1" applyBorder="1" applyAlignment="1"/>
    <xf numFmtId="43" fontId="2" fillId="2" borderId="13" xfId="2" applyNumberFormat="1" applyFont="1" applyFill="1" applyBorder="1" applyAlignment="1">
      <alignment horizontal="right" wrapText="1"/>
    </xf>
    <xf numFmtId="44" fontId="2" fillId="2" borderId="13" xfId="1" applyFont="1" applyFill="1" applyBorder="1" applyAlignment="1">
      <alignment horizontal="center"/>
    </xf>
    <xf numFmtId="44" fontId="2" fillId="2" borderId="13" xfId="1" applyFont="1" applyFill="1" applyBorder="1"/>
    <xf numFmtId="0" fontId="2" fillId="3" borderId="0" xfId="0" applyFont="1" applyFill="1" applyAlignment="1"/>
    <xf numFmtId="0" fontId="2" fillId="3" borderId="0" xfId="0" applyFont="1" applyFill="1" applyBorder="1" applyAlignment="1">
      <alignment horizontal="right"/>
    </xf>
    <xf numFmtId="3" fontId="2" fillId="3" borderId="0" xfId="0" applyNumberFormat="1" applyFont="1" applyFill="1" applyBorder="1" applyAlignment="1"/>
    <xf numFmtId="2" fontId="2" fillId="3" borderId="0" xfId="0" applyNumberFormat="1" applyFont="1" applyFill="1" applyBorder="1" applyAlignment="1"/>
    <xf numFmtId="43" fontId="2" fillId="3" borderId="0" xfId="0" applyNumberFormat="1" applyFont="1" applyFill="1" applyBorder="1" applyAlignment="1"/>
    <xf numFmtId="44" fontId="2" fillId="3" borderId="0" xfId="0" applyNumberFormat="1" applyFont="1" applyFill="1" applyBorder="1" applyAlignment="1"/>
    <xf numFmtId="3" fontId="2" fillId="2" borderId="1" xfId="0" applyNumberFormat="1" applyFont="1" applyFill="1" applyBorder="1" applyAlignment="1">
      <alignment wrapText="1"/>
    </xf>
    <xf numFmtId="0" fontId="2" fillId="0" borderId="0" xfId="0" applyFont="1" applyFill="1" applyBorder="1" applyAlignment="1">
      <alignment wrapText="1"/>
    </xf>
    <xf numFmtId="0" fontId="2" fillId="0" borderId="0" xfId="0" applyFont="1" applyFill="1" applyBorder="1" applyAlignment="1">
      <alignment horizontal="left" wrapText="1"/>
    </xf>
    <xf numFmtId="3" fontId="2" fillId="0" borderId="0" xfId="0" applyNumberFormat="1" applyFont="1" applyFill="1" applyBorder="1" applyAlignment="1">
      <alignment wrapText="1"/>
    </xf>
    <xf numFmtId="164" fontId="2" fillId="0" borderId="0" xfId="0" applyNumberFormat="1" applyFont="1" applyFill="1" applyBorder="1" applyAlignment="1">
      <alignment horizontal="center" wrapText="1"/>
    </xf>
    <xf numFmtId="43" fontId="2" fillId="0" borderId="0" xfId="2" applyNumberFormat="1" applyFont="1" applyFill="1" applyBorder="1" applyAlignment="1">
      <alignment wrapText="1"/>
    </xf>
    <xf numFmtId="44" fontId="2" fillId="0" borderId="0" xfId="1" applyFont="1" applyFill="1" applyBorder="1" applyAlignment="1">
      <alignment wrapText="1"/>
    </xf>
  </cellXfs>
  <cellStyles count="5">
    <cellStyle name="Comma" xfId="2" builtinId="3"/>
    <cellStyle name="Currency" xfId="1" builtinId="4"/>
    <cellStyle name="Hyperlink" xfId="3" builtinId="8"/>
    <cellStyle name="Normal" xfId="0" builtinId="0"/>
    <cellStyle name="Percent" xfId="4"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www.opm.gov/policy-data-oversight/pay-leave/salaries-wages/salary-tables/20Tables/html/DCB_h.aspx" TargetMode="Externa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G116"/>
  <sheetViews>
    <sheetView tabSelected="1" zoomScale="110" zoomScaleNormal="110" zoomScalePageLayoutView="110" workbookViewId="0">
      <pane ySplit="1" topLeftCell="A2" activePane="bottomLeft" state="frozen"/>
      <selection activeCell="C1" sqref="C1"/>
      <selection pane="bottomLeft" activeCell="A81" sqref="A81"/>
    </sheetView>
  </sheetViews>
  <sheetFormatPr defaultColWidth="9.1796875" defaultRowHeight="13" x14ac:dyDescent="0.3"/>
  <cols>
    <col min="1" max="1" width="13.1796875" style="31" customWidth="1"/>
    <col min="2" max="2" width="29.1796875" style="31" customWidth="1"/>
    <col min="3" max="3" width="21.81640625" style="31" customWidth="1"/>
    <col min="4" max="4" width="12.453125" style="31" customWidth="1"/>
    <col min="5" max="5" width="17.08984375" style="31" customWidth="1"/>
    <col min="6" max="6" width="10.81640625" style="31" customWidth="1"/>
    <col min="7" max="7" width="13.54296875" style="31" customWidth="1"/>
    <col min="8" max="8" width="11.1796875" style="49" customWidth="1"/>
    <col min="9" max="9" width="10.453125" style="31" customWidth="1"/>
    <col min="10" max="10" width="17.26953125" style="31" customWidth="1"/>
    <col min="11" max="11" width="12.1796875" style="31" bestFit="1" customWidth="1"/>
    <col min="12" max="12" width="0" style="34" hidden="1" customWidth="1"/>
    <col min="13" max="13" width="26.1796875" style="34" hidden="1" customWidth="1"/>
    <col min="14" max="14" width="11.26953125" style="34" hidden="1" customWidth="1"/>
    <col min="15" max="15" width="24.453125" style="34" hidden="1" customWidth="1"/>
    <col min="16" max="16" width="6.453125" style="34" hidden="1" customWidth="1"/>
    <col min="17" max="17" width="5.26953125" style="34" hidden="1" customWidth="1"/>
    <col min="18" max="18" width="23.26953125" style="34" hidden="1" customWidth="1"/>
    <col min="19" max="19" width="5.7265625" style="34" hidden="1" customWidth="1"/>
    <col min="20" max="20" width="19.453125" style="34" hidden="1" customWidth="1"/>
    <col min="21" max="21" width="42.81640625" style="34" hidden="1" customWidth="1"/>
    <col min="22" max="22" width="6" style="34" hidden="1" customWidth="1"/>
    <col min="23" max="23" width="27.453125" style="34" hidden="1" customWidth="1"/>
    <col min="24" max="24" width="15.7265625" style="34" hidden="1" customWidth="1"/>
    <col min="25" max="25" width="20.7265625" style="34" hidden="1" customWidth="1"/>
    <col min="26" max="27" width="0" style="34" hidden="1" customWidth="1"/>
    <col min="28" max="28" width="10.08984375" style="34" bestFit="1" customWidth="1"/>
    <col min="29" max="59" width="9.1796875" style="34"/>
    <col min="60" max="16384" width="9.1796875" style="31"/>
  </cols>
  <sheetData>
    <row r="1" spans="1:59" ht="39.5" thickBot="1" x14ac:dyDescent="0.35">
      <c r="A1" s="5" t="s">
        <v>0</v>
      </c>
      <c r="B1" s="6" t="s">
        <v>1</v>
      </c>
      <c r="C1" s="6" t="s">
        <v>2</v>
      </c>
      <c r="D1" s="8" t="s">
        <v>3</v>
      </c>
      <c r="E1" s="6" t="s">
        <v>4</v>
      </c>
      <c r="F1" s="6" t="s">
        <v>5</v>
      </c>
      <c r="G1" s="6" t="s">
        <v>6</v>
      </c>
      <c r="H1" s="44" t="s">
        <v>7</v>
      </c>
      <c r="I1" s="9" t="s">
        <v>8</v>
      </c>
      <c r="J1" s="7" t="s">
        <v>9</v>
      </c>
      <c r="M1" s="65" t="s">
        <v>10</v>
      </c>
    </row>
    <row r="2" spans="1:59" s="32" customFormat="1" ht="26.25" customHeight="1" x14ac:dyDescent="0.3">
      <c r="A2" s="16"/>
      <c r="B2" s="1"/>
      <c r="C2" s="1"/>
      <c r="D2" s="17"/>
      <c r="E2" s="2"/>
      <c r="F2" s="4"/>
      <c r="G2" s="3"/>
      <c r="H2" s="43"/>
      <c r="I2" s="18"/>
      <c r="J2" s="19"/>
      <c r="K2" s="41"/>
      <c r="L2" s="34"/>
      <c r="M2" s="34" t="s">
        <v>11</v>
      </c>
      <c r="N2" s="34"/>
      <c r="O2" s="34"/>
      <c r="P2" s="34"/>
      <c r="Q2" s="34"/>
      <c r="R2" s="34"/>
      <c r="S2" s="34"/>
      <c r="T2" s="34"/>
      <c r="U2" s="34"/>
      <c r="V2" s="34"/>
      <c r="W2" s="34"/>
      <c r="X2" s="34"/>
      <c r="Y2" s="34"/>
      <c r="Z2" s="34"/>
      <c r="AA2" s="34"/>
      <c r="AB2" s="34"/>
      <c r="AC2" s="34"/>
      <c r="AD2" s="34"/>
      <c r="AE2" s="34"/>
      <c r="AF2" s="34"/>
      <c r="AG2" s="34"/>
      <c r="AH2" s="34"/>
      <c r="AI2" s="34"/>
      <c r="AJ2" s="34"/>
      <c r="AK2" s="34"/>
      <c r="AL2" s="34"/>
      <c r="AM2" s="34"/>
      <c r="AN2" s="34"/>
      <c r="AO2" s="34"/>
      <c r="AP2" s="34"/>
      <c r="AQ2" s="34"/>
      <c r="AR2" s="34"/>
      <c r="AS2" s="34"/>
      <c r="AT2" s="34"/>
      <c r="AU2" s="34"/>
      <c r="AV2" s="34"/>
      <c r="AW2" s="34"/>
      <c r="AX2" s="34"/>
      <c r="AY2" s="34"/>
      <c r="AZ2" s="34"/>
      <c r="BA2" s="34"/>
      <c r="BB2" s="34"/>
      <c r="BC2" s="34"/>
      <c r="BD2" s="34"/>
      <c r="BE2" s="34"/>
      <c r="BF2" s="34"/>
      <c r="BG2" s="34"/>
    </row>
    <row r="3" spans="1:59" s="32" customFormat="1" ht="26" x14ac:dyDescent="0.3">
      <c r="A3" s="2" t="s">
        <v>12</v>
      </c>
      <c r="B3" s="1" t="s">
        <v>13</v>
      </c>
      <c r="C3" s="1" t="s">
        <v>14</v>
      </c>
      <c r="D3" s="1">
        <v>53</v>
      </c>
      <c r="E3" s="2">
        <v>24</v>
      </c>
      <c r="F3" s="1">
        <f>+D3*E3</f>
        <v>1272</v>
      </c>
      <c r="G3" s="3">
        <v>10</v>
      </c>
      <c r="H3" s="43">
        <f>+F3*G3</f>
        <v>12720</v>
      </c>
      <c r="I3" s="40">
        <f>17.53</f>
        <v>17.53</v>
      </c>
      <c r="J3" s="19">
        <f>+I3*H3</f>
        <v>222981.6</v>
      </c>
      <c r="K3" s="41"/>
      <c r="L3" s="34"/>
      <c r="M3" s="34" t="str">
        <f t="shared" ref="M3:M8" si="0">B3</f>
        <v>SNAP State Agency</v>
      </c>
      <c r="N3" s="34" t="s">
        <v>15</v>
      </c>
      <c r="O3" s="34" t="str">
        <f t="shared" ref="O3:O29" si="1">C3</f>
        <v>Waiver</v>
      </c>
      <c r="P3" s="34" t="s">
        <v>16</v>
      </c>
      <c r="Q3" s="34">
        <f>D3</f>
        <v>53</v>
      </c>
      <c r="R3" s="34" t="s">
        <v>17</v>
      </c>
      <c r="S3" s="34">
        <f>E3</f>
        <v>24</v>
      </c>
      <c r="T3" s="34" t="str">
        <f t="shared" ref="T3:T29" si="2">C3</f>
        <v>Waiver</v>
      </c>
      <c r="U3" s="34" t="s">
        <v>18</v>
      </c>
      <c r="V3" s="34">
        <f>G3</f>
        <v>10</v>
      </c>
      <c r="W3" s="34" t="s">
        <v>19</v>
      </c>
      <c r="X3" s="42">
        <f>H3</f>
        <v>12720</v>
      </c>
      <c r="Y3" s="34" t="s">
        <v>20</v>
      </c>
      <c r="Z3" s="34"/>
      <c r="AA3" s="34"/>
      <c r="AB3" s="34"/>
      <c r="AC3" s="34"/>
      <c r="AD3" s="34"/>
      <c r="AE3" s="34"/>
      <c r="AF3" s="34"/>
      <c r="AG3" s="34"/>
      <c r="AH3" s="34"/>
      <c r="AI3" s="34"/>
      <c r="AJ3" s="34"/>
      <c r="AK3" s="34"/>
      <c r="AL3" s="34"/>
      <c r="AM3" s="34"/>
      <c r="AN3" s="34"/>
      <c r="AO3" s="34"/>
      <c r="AP3" s="34"/>
      <c r="AQ3" s="34"/>
      <c r="AR3" s="34"/>
      <c r="AS3" s="34"/>
      <c r="AT3" s="34"/>
      <c r="AU3" s="34"/>
      <c r="AV3" s="34"/>
      <c r="AW3" s="34"/>
      <c r="AX3" s="34"/>
      <c r="AY3" s="34"/>
      <c r="AZ3" s="34"/>
      <c r="BA3" s="34"/>
      <c r="BB3" s="34"/>
      <c r="BC3" s="34"/>
      <c r="BD3" s="34"/>
      <c r="BE3" s="34"/>
      <c r="BF3" s="34"/>
      <c r="BG3" s="34"/>
    </row>
    <row r="4" spans="1:59" s="32" customFormat="1" x14ac:dyDescent="0.3">
      <c r="A4" s="2"/>
      <c r="B4" s="1" t="s">
        <v>13</v>
      </c>
      <c r="C4" s="1" t="s">
        <v>21</v>
      </c>
      <c r="D4" s="1">
        <v>53</v>
      </c>
      <c r="E4" s="2">
        <v>2</v>
      </c>
      <c r="F4" s="1">
        <f t="shared" ref="F4:F29" si="3">+D4*E4</f>
        <v>106</v>
      </c>
      <c r="G4" s="3">
        <v>3</v>
      </c>
      <c r="H4" s="43">
        <f>+F4*G4</f>
        <v>318</v>
      </c>
      <c r="I4" s="40">
        <f>17.53</f>
        <v>17.53</v>
      </c>
      <c r="J4" s="19">
        <f t="shared" ref="J4:J29" si="4">+I4*H4</f>
        <v>5574.54</v>
      </c>
      <c r="K4" s="41"/>
      <c r="L4" s="34"/>
      <c r="M4" s="34" t="str">
        <f t="shared" si="0"/>
        <v>SNAP State Agency</v>
      </c>
      <c r="N4" s="34" t="s">
        <v>15</v>
      </c>
      <c r="O4" s="34" t="str">
        <f t="shared" si="1"/>
        <v>FFCRA Reporting</v>
      </c>
      <c r="P4" s="34" t="s">
        <v>16</v>
      </c>
      <c r="Q4" s="34">
        <f t="shared" ref="Q4:Q29" si="5">D4</f>
        <v>53</v>
      </c>
      <c r="R4" s="34" t="s">
        <v>17</v>
      </c>
      <c r="S4" s="34">
        <f t="shared" ref="S4:S29" si="6">E4</f>
        <v>2</v>
      </c>
      <c r="T4" s="34" t="str">
        <f t="shared" si="2"/>
        <v>FFCRA Reporting</v>
      </c>
      <c r="U4" s="34" t="s">
        <v>18</v>
      </c>
      <c r="V4" s="34">
        <f t="shared" ref="V4:V29" si="7">G4</f>
        <v>3</v>
      </c>
      <c r="W4" s="34" t="s">
        <v>19</v>
      </c>
      <c r="X4" s="42">
        <f t="shared" ref="X4:X29" si="8">H4</f>
        <v>318</v>
      </c>
      <c r="Y4" s="34" t="s">
        <v>20</v>
      </c>
      <c r="Z4" s="34"/>
      <c r="AA4" s="34"/>
      <c r="AB4" s="34"/>
      <c r="AC4" s="34"/>
      <c r="AD4" s="34"/>
      <c r="AE4" s="34"/>
      <c r="AF4" s="34"/>
      <c r="AG4" s="34"/>
      <c r="AH4" s="34"/>
      <c r="AI4" s="34"/>
      <c r="AJ4" s="34"/>
      <c r="AK4" s="34"/>
      <c r="AL4" s="34"/>
      <c r="AM4" s="34"/>
      <c r="AN4" s="34"/>
      <c r="AO4" s="34"/>
      <c r="AP4" s="34"/>
      <c r="AQ4" s="34"/>
      <c r="AR4" s="34"/>
      <c r="AS4" s="34"/>
      <c r="AT4" s="34"/>
      <c r="AU4" s="34"/>
      <c r="AV4" s="34"/>
      <c r="AW4" s="34"/>
      <c r="AX4" s="34"/>
      <c r="AY4" s="34"/>
      <c r="AZ4" s="34"/>
      <c r="BA4" s="34"/>
      <c r="BB4" s="34"/>
      <c r="BC4" s="34"/>
      <c r="BD4" s="34"/>
      <c r="BE4" s="34"/>
      <c r="BF4" s="34"/>
      <c r="BG4" s="34"/>
    </row>
    <row r="5" spans="1:59" s="32" customFormat="1" ht="27.75" customHeight="1" x14ac:dyDescent="0.3">
      <c r="A5" s="2"/>
      <c r="B5" s="1" t="s">
        <v>13</v>
      </c>
      <c r="C5" s="1" t="s">
        <v>22</v>
      </c>
      <c r="D5" s="1">
        <v>53</v>
      </c>
      <c r="E5" s="2">
        <v>52</v>
      </c>
      <c r="F5" s="1">
        <f t="shared" ref="F5" si="9">+D5*E5</f>
        <v>2756</v>
      </c>
      <c r="G5" s="3">
        <v>1</v>
      </c>
      <c r="H5" s="43">
        <f>+F5*G5</f>
        <v>2756</v>
      </c>
      <c r="I5" s="40">
        <f>17.53</f>
        <v>17.53</v>
      </c>
      <c r="J5" s="19">
        <f t="shared" ref="J5" si="10">+I5*H5</f>
        <v>48312.68</v>
      </c>
      <c r="K5" s="41"/>
      <c r="L5" s="34"/>
      <c r="M5" s="34" t="str">
        <f t="shared" si="0"/>
        <v>SNAP State Agency</v>
      </c>
      <c r="N5" s="34" t="s">
        <v>15</v>
      </c>
      <c r="O5" s="34" t="str">
        <f t="shared" si="1"/>
        <v>Weekly Oper.Update</v>
      </c>
      <c r="P5" s="34" t="s">
        <v>16</v>
      </c>
      <c r="Q5" s="34">
        <f t="shared" ref="Q5" si="11">D5</f>
        <v>53</v>
      </c>
      <c r="R5" s="34" t="s">
        <v>17</v>
      </c>
      <c r="S5" s="34">
        <f t="shared" ref="S5" si="12">E5</f>
        <v>52</v>
      </c>
      <c r="T5" s="34" t="str">
        <f t="shared" si="2"/>
        <v>Weekly Oper.Update</v>
      </c>
      <c r="U5" s="34" t="s">
        <v>18</v>
      </c>
      <c r="V5" s="34">
        <f t="shared" ref="V5" si="13">G5</f>
        <v>1</v>
      </c>
      <c r="W5" s="34" t="s">
        <v>19</v>
      </c>
      <c r="X5" s="42">
        <f t="shared" ref="X5" si="14">H5</f>
        <v>2756</v>
      </c>
      <c r="Y5" s="34" t="s">
        <v>20</v>
      </c>
      <c r="Z5" s="34"/>
      <c r="AA5" s="34"/>
      <c r="AB5" s="34"/>
      <c r="AC5" s="34"/>
      <c r="AD5" s="34"/>
      <c r="AE5" s="34"/>
      <c r="AF5" s="34"/>
      <c r="AG5" s="34"/>
      <c r="AH5" s="34"/>
      <c r="AI5" s="34"/>
      <c r="AJ5" s="34"/>
      <c r="AK5" s="34"/>
      <c r="AL5" s="34"/>
      <c r="AM5" s="34"/>
      <c r="AN5" s="34"/>
      <c r="AO5" s="34"/>
      <c r="AP5" s="34"/>
      <c r="AQ5" s="34"/>
      <c r="AR5" s="34"/>
      <c r="AS5" s="34"/>
      <c r="AT5" s="34"/>
      <c r="AU5" s="34"/>
      <c r="AV5" s="34"/>
      <c r="AW5" s="34"/>
      <c r="AX5" s="34"/>
      <c r="AY5" s="34"/>
      <c r="AZ5" s="34"/>
      <c r="BA5" s="34"/>
      <c r="BB5" s="34"/>
      <c r="BC5" s="34"/>
      <c r="BD5" s="34"/>
      <c r="BE5" s="34"/>
      <c r="BF5" s="34"/>
      <c r="BG5" s="34"/>
    </row>
    <row r="6" spans="1:59" s="32" customFormat="1" ht="40.5" customHeight="1" x14ac:dyDescent="0.3">
      <c r="A6" s="2"/>
      <c r="B6" s="1" t="s">
        <v>13</v>
      </c>
      <c r="C6" s="1" t="s">
        <v>23</v>
      </c>
      <c r="D6" s="1">
        <v>53</v>
      </c>
      <c r="E6" s="2">
        <v>2</v>
      </c>
      <c r="F6" s="1">
        <f t="shared" ref="F6" si="15">+D6*E6</f>
        <v>106</v>
      </c>
      <c r="G6" s="3">
        <v>0.33</v>
      </c>
      <c r="H6" s="43">
        <f>+F6*G6</f>
        <v>34.980000000000004</v>
      </c>
      <c r="I6" s="40">
        <f>17.53</f>
        <v>17.53</v>
      </c>
      <c r="J6" s="19">
        <f t="shared" ref="J6" si="16">+I6*H6</f>
        <v>613.19940000000008</v>
      </c>
      <c r="K6" s="41"/>
      <c r="L6" s="34"/>
      <c r="M6" s="34" t="str">
        <f t="shared" si="0"/>
        <v>SNAP State Agency</v>
      </c>
      <c r="N6" s="34" t="s">
        <v>15</v>
      </c>
      <c r="O6" s="34" t="str">
        <f t="shared" si="1"/>
        <v>Continuing Resol Options</v>
      </c>
      <c r="P6" s="34" t="s">
        <v>16</v>
      </c>
      <c r="Q6" s="34">
        <f t="shared" si="5"/>
        <v>53</v>
      </c>
      <c r="R6" s="34" t="s">
        <v>17</v>
      </c>
      <c r="S6" s="34">
        <f t="shared" si="6"/>
        <v>2</v>
      </c>
      <c r="T6" s="34" t="str">
        <f t="shared" si="2"/>
        <v>Continuing Resol Options</v>
      </c>
      <c r="U6" s="34" t="s">
        <v>18</v>
      </c>
      <c r="V6" s="34">
        <f t="shared" si="7"/>
        <v>0.33</v>
      </c>
      <c r="W6" s="34" t="s">
        <v>19</v>
      </c>
      <c r="X6" s="42">
        <f t="shared" si="8"/>
        <v>34.980000000000004</v>
      </c>
      <c r="Y6" s="34" t="s">
        <v>20</v>
      </c>
      <c r="Z6" s="34"/>
      <c r="AA6" s="34"/>
      <c r="AB6" s="34"/>
      <c r="AC6" s="34"/>
      <c r="AD6" s="34"/>
      <c r="AE6" s="34"/>
      <c r="AF6" s="34"/>
      <c r="AG6" s="34"/>
      <c r="AH6" s="34"/>
      <c r="AI6" s="34"/>
      <c r="AJ6" s="34"/>
      <c r="AK6" s="34"/>
      <c r="AL6" s="34"/>
      <c r="AM6" s="34"/>
      <c r="AN6" s="34"/>
      <c r="AO6" s="34"/>
      <c r="AP6" s="34"/>
      <c r="AQ6" s="34"/>
      <c r="AR6" s="34"/>
      <c r="AS6" s="34"/>
      <c r="AT6" s="34"/>
      <c r="AU6" s="34"/>
      <c r="AV6" s="34"/>
      <c r="AW6" s="34"/>
      <c r="AX6" s="34"/>
      <c r="AY6" s="34"/>
      <c r="AZ6" s="34"/>
      <c r="BA6" s="34"/>
      <c r="BB6" s="34"/>
      <c r="BC6" s="34"/>
      <c r="BD6" s="34"/>
      <c r="BE6" s="34"/>
      <c r="BF6" s="34"/>
      <c r="BG6" s="34"/>
    </row>
    <row r="7" spans="1:59" s="32" customFormat="1" x14ac:dyDescent="0.3">
      <c r="A7" s="2"/>
      <c r="B7" s="1" t="s">
        <v>24</v>
      </c>
      <c r="C7" s="1" t="s">
        <v>14</v>
      </c>
      <c r="D7" s="1">
        <v>89</v>
      </c>
      <c r="E7" s="2">
        <v>14</v>
      </c>
      <c r="F7" s="1">
        <f t="shared" si="3"/>
        <v>1246</v>
      </c>
      <c r="G7" s="3">
        <v>0.25</v>
      </c>
      <c r="H7" s="43">
        <f t="shared" ref="H7:H18" si="17">+F7*G7</f>
        <v>311.5</v>
      </c>
      <c r="I7" s="40">
        <f t="shared" ref="I7:I31" si="18">35.05</f>
        <v>35.049999999999997</v>
      </c>
      <c r="J7" s="19">
        <f t="shared" si="4"/>
        <v>10918.074999999999</v>
      </c>
      <c r="K7" s="41"/>
      <c r="L7" s="34"/>
      <c r="M7" s="34" t="str">
        <f t="shared" si="0"/>
        <v>WIC State Program Staff</v>
      </c>
      <c r="N7" s="34" t="s">
        <v>15</v>
      </c>
      <c r="O7" s="34" t="str">
        <f t="shared" si="1"/>
        <v>Waiver</v>
      </c>
      <c r="P7" s="34" t="s">
        <v>16</v>
      </c>
      <c r="Q7" s="34">
        <f t="shared" si="5"/>
        <v>89</v>
      </c>
      <c r="R7" s="34" t="s">
        <v>17</v>
      </c>
      <c r="S7" s="34">
        <f t="shared" si="6"/>
        <v>14</v>
      </c>
      <c r="T7" s="34" t="str">
        <f t="shared" si="2"/>
        <v>Waiver</v>
      </c>
      <c r="U7" s="34" t="s">
        <v>18</v>
      </c>
      <c r="V7" s="34">
        <f t="shared" si="7"/>
        <v>0.25</v>
      </c>
      <c r="W7" s="34" t="s">
        <v>19</v>
      </c>
      <c r="X7" s="42">
        <f t="shared" si="8"/>
        <v>311.5</v>
      </c>
      <c r="Y7" s="34" t="s">
        <v>20</v>
      </c>
      <c r="Z7" s="34"/>
      <c r="AA7" s="34"/>
      <c r="AB7" s="34"/>
      <c r="AC7" s="34"/>
      <c r="AD7" s="34"/>
      <c r="AE7" s="34"/>
      <c r="AF7" s="34"/>
      <c r="AG7" s="34"/>
      <c r="AH7" s="34"/>
      <c r="AI7" s="34"/>
      <c r="AJ7" s="34"/>
      <c r="AK7" s="34"/>
      <c r="AL7" s="34"/>
      <c r="AM7" s="34"/>
      <c r="AN7" s="34"/>
      <c r="AO7" s="34"/>
      <c r="AP7" s="34"/>
      <c r="AQ7" s="34"/>
      <c r="AR7" s="34"/>
      <c r="AS7" s="34"/>
      <c r="AT7" s="34"/>
      <c r="AU7" s="34"/>
      <c r="AV7" s="34"/>
      <c r="AW7" s="34"/>
      <c r="AX7" s="34"/>
      <c r="AY7" s="34"/>
      <c r="AZ7" s="34"/>
      <c r="BA7" s="34"/>
      <c r="BB7" s="34"/>
      <c r="BC7" s="34"/>
      <c r="BD7" s="34"/>
      <c r="BE7" s="34"/>
      <c r="BF7" s="34"/>
      <c r="BG7" s="34"/>
    </row>
    <row r="8" spans="1:59" s="32" customFormat="1" ht="25.5" customHeight="1" x14ac:dyDescent="0.3">
      <c r="A8" s="2"/>
      <c r="B8" s="1" t="s">
        <v>24</v>
      </c>
      <c r="C8" s="1" t="s">
        <v>21</v>
      </c>
      <c r="D8" s="1">
        <v>89</v>
      </c>
      <c r="E8" s="2">
        <v>1</v>
      </c>
      <c r="F8" s="1">
        <f t="shared" ref="F8:F12" si="19">+D8*E8</f>
        <v>89</v>
      </c>
      <c r="G8" s="3">
        <v>2</v>
      </c>
      <c r="H8" s="43">
        <f>+F8*G8</f>
        <v>178</v>
      </c>
      <c r="I8" s="40">
        <f t="shared" si="18"/>
        <v>35.049999999999997</v>
      </c>
      <c r="J8" s="19">
        <f t="shared" ref="J8:J9" si="20">+I8*H8</f>
        <v>6238.9</v>
      </c>
      <c r="K8" s="41"/>
      <c r="L8" s="34"/>
      <c r="M8" s="34" t="str">
        <f t="shared" si="0"/>
        <v>WIC State Program Staff</v>
      </c>
      <c r="N8" s="34" t="s">
        <v>15</v>
      </c>
      <c r="O8" s="34" t="str">
        <f t="shared" si="1"/>
        <v>FFCRA Reporting</v>
      </c>
      <c r="P8" s="34" t="s">
        <v>16</v>
      </c>
      <c r="Q8" s="34">
        <f t="shared" si="5"/>
        <v>89</v>
      </c>
      <c r="R8" s="34" t="s">
        <v>17</v>
      </c>
      <c r="S8" s="34">
        <f t="shared" si="6"/>
        <v>1</v>
      </c>
      <c r="T8" s="34" t="str">
        <f t="shared" si="2"/>
        <v>FFCRA Reporting</v>
      </c>
      <c r="U8" s="34" t="s">
        <v>18</v>
      </c>
      <c r="V8" s="34">
        <f t="shared" si="7"/>
        <v>2</v>
      </c>
      <c r="W8" s="34" t="s">
        <v>19</v>
      </c>
      <c r="X8" s="42">
        <f t="shared" si="8"/>
        <v>178</v>
      </c>
      <c r="Y8" s="34" t="s">
        <v>20</v>
      </c>
      <c r="Z8" s="34"/>
      <c r="AA8" s="34"/>
      <c r="AB8" s="34"/>
      <c r="AC8" s="34"/>
      <c r="AD8" s="34"/>
      <c r="AE8" s="34"/>
      <c r="AF8" s="34"/>
      <c r="AG8" s="34"/>
      <c r="AH8" s="34"/>
      <c r="AI8" s="34"/>
      <c r="AJ8" s="34"/>
      <c r="AK8" s="34"/>
      <c r="AL8" s="34"/>
      <c r="AM8" s="34"/>
      <c r="AN8" s="34"/>
      <c r="AO8" s="34"/>
      <c r="AP8" s="34"/>
      <c r="AQ8" s="34"/>
      <c r="AR8" s="34"/>
      <c r="AS8" s="34"/>
      <c r="AT8" s="34"/>
      <c r="AU8" s="34"/>
      <c r="AV8" s="34"/>
      <c r="AW8" s="34"/>
      <c r="AX8" s="34"/>
      <c r="AY8" s="34"/>
      <c r="AZ8" s="34"/>
      <c r="BA8" s="34"/>
      <c r="BB8" s="34"/>
      <c r="BC8" s="34"/>
      <c r="BD8" s="34"/>
      <c r="BE8" s="34"/>
      <c r="BF8" s="34"/>
      <c r="BG8" s="34"/>
    </row>
    <row r="9" spans="1:59" s="32" customFormat="1" ht="12" customHeight="1" x14ac:dyDescent="0.3">
      <c r="A9" s="2"/>
      <c r="B9" s="1" t="s">
        <v>24</v>
      </c>
      <c r="C9" s="1" t="s">
        <v>25</v>
      </c>
      <c r="D9" s="1">
        <v>89</v>
      </c>
      <c r="E9" s="2">
        <v>1</v>
      </c>
      <c r="F9" s="1">
        <f t="shared" si="19"/>
        <v>89</v>
      </c>
      <c r="G9" s="3">
        <v>1.5</v>
      </c>
      <c r="H9" s="43">
        <f>+F9*G9</f>
        <v>133.5</v>
      </c>
      <c r="I9" s="40">
        <f t="shared" si="18"/>
        <v>35.049999999999997</v>
      </c>
      <c r="J9" s="19">
        <f t="shared" si="20"/>
        <v>4679.1749999999993</v>
      </c>
      <c r="K9" s="41"/>
      <c r="L9" s="34"/>
      <c r="M9" s="34"/>
      <c r="N9" s="34" t="s">
        <v>15</v>
      </c>
      <c r="O9" s="34" t="str">
        <f t="shared" si="1"/>
        <v>MIS Data Pull Form</v>
      </c>
      <c r="P9" s="34"/>
      <c r="Q9" s="34">
        <f t="shared" si="5"/>
        <v>89</v>
      </c>
      <c r="R9" s="34" t="s">
        <v>17</v>
      </c>
      <c r="S9" s="34">
        <f t="shared" si="6"/>
        <v>1</v>
      </c>
      <c r="T9" s="34" t="str">
        <f t="shared" si="2"/>
        <v>MIS Data Pull Form</v>
      </c>
      <c r="U9" s="34" t="s">
        <v>18</v>
      </c>
      <c r="V9" s="34">
        <f t="shared" si="7"/>
        <v>1.5</v>
      </c>
      <c r="W9" s="34" t="s">
        <v>19</v>
      </c>
      <c r="X9" s="42">
        <f t="shared" si="8"/>
        <v>133.5</v>
      </c>
      <c r="Y9" s="34" t="s">
        <v>20</v>
      </c>
      <c r="Z9" s="34"/>
      <c r="AA9" s="34"/>
      <c r="AB9" s="34"/>
      <c r="AC9" s="34"/>
      <c r="AD9" s="34"/>
      <c r="AE9" s="34"/>
      <c r="AF9" s="34"/>
      <c r="AG9" s="34"/>
      <c r="AH9" s="34"/>
      <c r="AI9" s="34"/>
      <c r="AJ9" s="34"/>
      <c r="AK9" s="34"/>
      <c r="AL9" s="34"/>
      <c r="AM9" s="34"/>
      <c r="AN9" s="34"/>
      <c r="AO9" s="34"/>
      <c r="AP9" s="34"/>
      <c r="AQ9" s="34"/>
      <c r="AR9" s="34"/>
      <c r="AS9" s="34"/>
      <c r="AT9" s="34"/>
      <c r="AU9" s="34"/>
      <c r="AV9" s="34"/>
      <c r="AW9" s="34"/>
      <c r="AX9" s="34"/>
      <c r="AY9" s="34"/>
      <c r="AZ9" s="34"/>
      <c r="BA9" s="34"/>
      <c r="BB9" s="34"/>
      <c r="BC9" s="34"/>
      <c r="BD9" s="34"/>
      <c r="BE9" s="34"/>
      <c r="BF9" s="34"/>
      <c r="BG9" s="34"/>
    </row>
    <row r="10" spans="1:59" s="32" customFormat="1" ht="12" customHeight="1" x14ac:dyDescent="0.3">
      <c r="A10" s="2"/>
      <c r="B10" s="1"/>
      <c r="C10" s="1"/>
      <c r="D10" s="1"/>
      <c r="E10" s="2"/>
      <c r="F10" s="1"/>
      <c r="G10" s="3"/>
      <c r="H10" s="43"/>
      <c r="I10" s="40"/>
      <c r="J10" s="19"/>
      <c r="K10" s="41"/>
      <c r="L10" s="34"/>
      <c r="M10" s="34"/>
      <c r="N10" s="34"/>
      <c r="O10" s="34"/>
      <c r="P10" s="34"/>
      <c r="Q10" s="34"/>
      <c r="R10" s="34"/>
      <c r="S10" s="34"/>
      <c r="T10" s="34"/>
      <c r="U10" s="34"/>
      <c r="V10" s="34"/>
      <c r="W10" s="34"/>
      <c r="X10" s="42">
        <f t="shared" si="8"/>
        <v>0</v>
      </c>
      <c r="Y10" s="34"/>
      <c r="Z10" s="34"/>
      <c r="AA10" s="34"/>
      <c r="AB10" s="34"/>
      <c r="AC10" s="34"/>
      <c r="AD10" s="34"/>
      <c r="AE10" s="34"/>
      <c r="AF10" s="34"/>
      <c r="AG10" s="34"/>
      <c r="AH10" s="34"/>
      <c r="AI10" s="34"/>
      <c r="AJ10" s="34"/>
      <c r="AK10" s="34"/>
      <c r="AL10" s="34"/>
      <c r="AM10" s="34"/>
      <c r="AN10" s="34"/>
      <c r="AO10" s="34"/>
      <c r="AP10" s="34"/>
      <c r="AQ10" s="34"/>
      <c r="AR10" s="34"/>
      <c r="AS10" s="34"/>
      <c r="AT10" s="34"/>
      <c r="AU10" s="34"/>
      <c r="AV10" s="34"/>
      <c r="AW10" s="34"/>
      <c r="AX10" s="34"/>
      <c r="AY10" s="34"/>
      <c r="AZ10" s="34"/>
      <c r="BA10" s="34"/>
      <c r="BB10" s="34"/>
      <c r="BC10" s="34"/>
      <c r="BD10" s="34"/>
      <c r="BE10" s="34"/>
      <c r="BF10" s="34"/>
      <c r="BG10" s="34"/>
    </row>
    <row r="11" spans="1:59" s="32" customFormat="1" x14ac:dyDescent="0.3">
      <c r="A11" s="2"/>
      <c r="B11" s="1" t="s">
        <v>26</v>
      </c>
      <c r="C11" s="1" t="s">
        <v>14</v>
      </c>
      <c r="D11" s="1">
        <v>49</v>
      </c>
      <c r="E11" s="2">
        <v>3</v>
      </c>
      <c r="F11" s="1">
        <f t="shared" si="19"/>
        <v>147</v>
      </c>
      <c r="G11" s="3">
        <v>0.25</v>
      </c>
      <c r="H11" s="43">
        <f t="shared" ref="H11:H12" si="21">+F11*G11</f>
        <v>36.75</v>
      </c>
      <c r="I11" s="40">
        <f t="shared" si="18"/>
        <v>35.049999999999997</v>
      </c>
      <c r="J11" s="19">
        <f t="shared" ref="J11:J12" si="22">+I11*H11</f>
        <v>1288.0874999999999</v>
      </c>
      <c r="K11" s="41"/>
      <c r="L11" s="34"/>
      <c r="M11" s="34" t="str">
        <f>B11</f>
        <v>FMNP State Program Staff</v>
      </c>
      <c r="N11" s="34" t="s">
        <v>15</v>
      </c>
      <c r="O11" s="34" t="str">
        <f t="shared" si="1"/>
        <v>Waiver</v>
      </c>
      <c r="P11" s="34" t="s">
        <v>16</v>
      </c>
      <c r="Q11" s="34">
        <f t="shared" si="5"/>
        <v>49</v>
      </c>
      <c r="R11" s="34" t="s">
        <v>17</v>
      </c>
      <c r="S11" s="34">
        <f t="shared" si="6"/>
        <v>3</v>
      </c>
      <c r="T11" s="34" t="str">
        <f t="shared" si="2"/>
        <v>Waiver</v>
      </c>
      <c r="U11" s="34" t="s">
        <v>18</v>
      </c>
      <c r="V11" s="34">
        <f t="shared" si="7"/>
        <v>0.25</v>
      </c>
      <c r="W11" s="34" t="s">
        <v>19</v>
      </c>
      <c r="X11" s="42">
        <f t="shared" si="8"/>
        <v>36.75</v>
      </c>
      <c r="Y11" s="34" t="s">
        <v>20</v>
      </c>
      <c r="Z11" s="34"/>
      <c r="AA11" s="34"/>
      <c r="AB11" s="34"/>
      <c r="AC11" s="34"/>
      <c r="AD11" s="34"/>
      <c r="AE11" s="34"/>
      <c r="AF11" s="34"/>
      <c r="AG11" s="34"/>
      <c r="AH11" s="34"/>
      <c r="AI11" s="34"/>
      <c r="AJ11" s="34"/>
      <c r="AK11" s="34"/>
      <c r="AL11" s="34"/>
      <c r="AM11" s="34"/>
      <c r="AN11" s="34"/>
      <c r="AO11" s="34"/>
      <c r="AP11" s="34"/>
      <c r="AQ11" s="34"/>
      <c r="AR11" s="34"/>
      <c r="AS11" s="34"/>
      <c r="AT11" s="34"/>
      <c r="AU11" s="34"/>
      <c r="AV11" s="34"/>
      <c r="AW11" s="34"/>
      <c r="AX11" s="34"/>
      <c r="AY11" s="34"/>
      <c r="AZ11" s="34"/>
      <c r="BA11" s="34"/>
      <c r="BB11" s="34"/>
      <c r="BC11" s="34"/>
      <c r="BD11" s="34"/>
      <c r="BE11" s="34"/>
      <c r="BF11" s="34"/>
      <c r="BG11" s="34"/>
    </row>
    <row r="12" spans="1:59" s="32" customFormat="1" x14ac:dyDescent="0.3">
      <c r="A12" s="2"/>
      <c r="B12" s="1" t="s">
        <v>26</v>
      </c>
      <c r="C12" s="1" t="s">
        <v>21</v>
      </c>
      <c r="D12" s="1">
        <v>49</v>
      </c>
      <c r="E12" s="2">
        <v>1</v>
      </c>
      <c r="F12" s="1">
        <f t="shared" si="19"/>
        <v>49</v>
      </c>
      <c r="G12" s="3">
        <v>3</v>
      </c>
      <c r="H12" s="43">
        <f t="shared" si="21"/>
        <v>147</v>
      </c>
      <c r="I12" s="40">
        <f t="shared" si="18"/>
        <v>35.049999999999997</v>
      </c>
      <c r="J12" s="19">
        <f t="shared" si="22"/>
        <v>5152.3499999999995</v>
      </c>
      <c r="K12" s="41"/>
      <c r="L12" s="34"/>
      <c r="M12" s="34" t="str">
        <f>B12</f>
        <v>FMNP State Program Staff</v>
      </c>
      <c r="N12" s="34" t="s">
        <v>15</v>
      </c>
      <c r="O12" s="34" t="str">
        <f t="shared" si="1"/>
        <v>FFCRA Reporting</v>
      </c>
      <c r="P12" s="34" t="s">
        <v>16</v>
      </c>
      <c r="Q12" s="34">
        <f t="shared" si="5"/>
        <v>49</v>
      </c>
      <c r="R12" s="34" t="s">
        <v>17</v>
      </c>
      <c r="S12" s="34">
        <f t="shared" si="6"/>
        <v>1</v>
      </c>
      <c r="T12" s="34" t="str">
        <f t="shared" si="2"/>
        <v>FFCRA Reporting</v>
      </c>
      <c r="U12" s="34" t="s">
        <v>18</v>
      </c>
      <c r="V12" s="34">
        <f t="shared" si="7"/>
        <v>3</v>
      </c>
      <c r="W12" s="34" t="s">
        <v>19</v>
      </c>
      <c r="X12" s="42">
        <f t="shared" si="8"/>
        <v>147</v>
      </c>
      <c r="Y12" s="34" t="s">
        <v>20</v>
      </c>
      <c r="Z12" s="34"/>
      <c r="AA12" s="34"/>
      <c r="AB12" s="34"/>
      <c r="AC12" s="34"/>
      <c r="AD12" s="34"/>
      <c r="AE12" s="34"/>
      <c r="AF12" s="34"/>
      <c r="AG12" s="34"/>
      <c r="AH12" s="34"/>
      <c r="AI12" s="34"/>
      <c r="AJ12" s="34"/>
      <c r="AK12" s="34"/>
      <c r="AL12" s="34"/>
      <c r="AM12" s="34"/>
      <c r="AN12" s="34"/>
      <c r="AO12" s="34"/>
      <c r="AP12" s="34"/>
      <c r="AQ12" s="34"/>
      <c r="AR12" s="34"/>
      <c r="AS12" s="34"/>
      <c r="AT12" s="34"/>
      <c r="AU12" s="34"/>
      <c r="AV12" s="34"/>
      <c r="AW12" s="34"/>
      <c r="AX12" s="34"/>
      <c r="AY12" s="34"/>
      <c r="AZ12" s="34"/>
      <c r="BA12" s="34"/>
      <c r="BB12" s="34"/>
      <c r="BC12" s="34"/>
      <c r="BD12" s="34"/>
      <c r="BE12" s="34"/>
      <c r="BF12" s="34"/>
      <c r="BG12" s="34"/>
    </row>
    <row r="13" spans="1:59" s="32" customFormat="1" x14ac:dyDescent="0.3">
      <c r="A13" s="2"/>
      <c r="B13" s="1" t="s">
        <v>27</v>
      </c>
      <c r="C13" s="1" t="s">
        <v>28</v>
      </c>
      <c r="D13" s="1">
        <v>56</v>
      </c>
      <c r="E13" s="2">
        <v>24</v>
      </c>
      <c r="F13" s="1">
        <f t="shared" si="3"/>
        <v>1344</v>
      </c>
      <c r="G13" s="3">
        <v>0.25</v>
      </c>
      <c r="H13" s="43">
        <f t="shared" si="17"/>
        <v>336</v>
      </c>
      <c r="I13" s="40">
        <f t="shared" si="18"/>
        <v>35.049999999999997</v>
      </c>
      <c r="J13" s="19">
        <f t="shared" si="4"/>
        <v>11776.8</v>
      </c>
      <c r="K13" s="41"/>
      <c r="L13" s="34"/>
      <c r="M13" s="34" t="str">
        <f>B13</f>
        <v>CN State Program Staff</v>
      </c>
      <c r="N13" s="34" t="s">
        <v>15</v>
      </c>
      <c r="O13" s="34" t="str">
        <f t="shared" si="1"/>
        <v>Form: FNS10</v>
      </c>
      <c r="P13" s="34" t="s">
        <v>16</v>
      </c>
      <c r="Q13" s="34">
        <f t="shared" si="5"/>
        <v>56</v>
      </c>
      <c r="R13" s="34" t="s">
        <v>17</v>
      </c>
      <c r="S13" s="34">
        <f t="shared" si="6"/>
        <v>24</v>
      </c>
      <c r="T13" s="34" t="str">
        <f t="shared" si="2"/>
        <v>Form: FNS10</v>
      </c>
      <c r="U13" s="34" t="s">
        <v>18</v>
      </c>
      <c r="V13" s="34">
        <f t="shared" si="7"/>
        <v>0.25</v>
      </c>
      <c r="W13" s="34" t="s">
        <v>19</v>
      </c>
      <c r="X13" s="42">
        <f t="shared" si="8"/>
        <v>336</v>
      </c>
      <c r="Y13" s="34" t="s">
        <v>20</v>
      </c>
      <c r="Z13" s="34"/>
      <c r="AA13" s="34"/>
      <c r="AB13" s="34"/>
      <c r="AC13" s="34"/>
      <c r="AD13" s="34"/>
      <c r="AE13" s="34"/>
      <c r="AF13" s="34"/>
      <c r="AG13" s="34"/>
      <c r="AH13" s="34"/>
      <c r="AI13" s="34"/>
      <c r="AJ13" s="34"/>
      <c r="AK13" s="34"/>
      <c r="AL13" s="34"/>
      <c r="AM13" s="34"/>
      <c r="AN13" s="34"/>
      <c r="AO13" s="34"/>
      <c r="AP13" s="34"/>
      <c r="AQ13" s="34"/>
      <c r="AR13" s="34"/>
      <c r="AS13" s="34"/>
      <c r="AT13" s="34"/>
      <c r="AU13" s="34"/>
      <c r="AV13" s="34"/>
      <c r="AW13" s="34"/>
      <c r="AX13" s="34"/>
      <c r="AY13" s="34"/>
      <c r="AZ13" s="34"/>
      <c r="BA13" s="34"/>
      <c r="BB13" s="34"/>
      <c r="BC13" s="34"/>
      <c r="BD13" s="34"/>
      <c r="BE13" s="34"/>
      <c r="BF13" s="34"/>
      <c r="BG13" s="34"/>
    </row>
    <row r="14" spans="1:59" s="32" customFormat="1" x14ac:dyDescent="0.3">
      <c r="A14" s="2"/>
      <c r="B14" s="1"/>
      <c r="C14" s="1" t="s">
        <v>29</v>
      </c>
      <c r="D14" s="1">
        <v>57</v>
      </c>
      <c r="E14" s="2">
        <v>12</v>
      </c>
      <c r="F14" s="1">
        <f t="shared" si="3"/>
        <v>684</v>
      </c>
      <c r="G14" s="3">
        <v>0.25</v>
      </c>
      <c r="H14" s="43">
        <f t="shared" si="17"/>
        <v>171</v>
      </c>
      <c r="I14" s="40">
        <f t="shared" si="18"/>
        <v>35.049999999999997</v>
      </c>
      <c r="J14" s="19">
        <f t="shared" si="4"/>
        <v>5993.5499999999993</v>
      </c>
      <c r="K14" s="41"/>
      <c r="L14" s="34"/>
      <c r="M14" s="34" t="str">
        <f>M13</f>
        <v>CN State Program Staff</v>
      </c>
      <c r="N14" s="34" t="s">
        <v>15</v>
      </c>
      <c r="O14" s="34" t="str">
        <f t="shared" si="1"/>
        <v>Form: FNS44</v>
      </c>
      <c r="P14" s="34" t="s">
        <v>16</v>
      </c>
      <c r="Q14" s="34">
        <f t="shared" si="5"/>
        <v>57</v>
      </c>
      <c r="R14" s="34" t="s">
        <v>17</v>
      </c>
      <c r="S14" s="34">
        <f t="shared" si="6"/>
        <v>12</v>
      </c>
      <c r="T14" s="34" t="str">
        <f t="shared" si="2"/>
        <v>Form: FNS44</v>
      </c>
      <c r="U14" s="34" t="s">
        <v>18</v>
      </c>
      <c r="V14" s="34">
        <f t="shared" si="7"/>
        <v>0.25</v>
      </c>
      <c r="W14" s="34" t="s">
        <v>19</v>
      </c>
      <c r="X14" s="42">
        <f t="shared" si="8"/>
        <v>171</v>
      </c>
      <c r="Y14" s="34" t="s">
        <v>20</v>
      </c>
      <c r="Z14" s="34"/>
      <c r="AA14" s="34"/>
      <c r="AB14" s="34"/>
      <c r="AC14" s="34"/>
      <c r="AD14" s="34"/>
      <c r="AE14" s="34"/>
      <c r="AF14" s="34"/>
      <c r="AG14" s="34"/>
      <c r="AH14" s="34"/>
      <c r="AI14" s="34"/>
      <c r="AJ14" s="34"/>
      <c r="AK14" s="34"/>
      <c r="AL14" s="34"/>
      <c r="AM14" s="34"/>
      <c r="AN14" s="34"/>
      <c r="AO14" s="34"/>
      <c r="AP14" s="34"/>
      <c r="AQ14" s="34"/>
      <c r="AR14" s="34"/>
      <c r="AS14" s="34"/>
      <c r="AT14" s="34"/>
      <c r="AU14" s="34"/>
      <c r="AV14" s="34"/>
      <c r="AW14" s="34"/>
      <c r="AX14" s="34"/>
      <c r="AY14" s="34"/>
      <c r="AZ14" s="34"/>
      <c r="BA14" s="34"/>
      <c r="BB14" s="34"/>
      <c r="BC14" s="34"/>
      <c r="BD14" s="34"/>
      <c r="BE14" s="34"/>
      <c r="BF14" s="34"/>
      <c r="BG14" s="34"/>
    </row>
    <row r="15" spans="1:59" s="32" customFormat="1" ht="14.15" customHeight="1" x14ac:dyDescent="0.3">
      <c r="A15" s="2"/>
      <c r="C15" s="1" t="s">
        <v>30</v>
      </c>
      <c r="D15" s="1">
        <v>53</v>
      </c>
      <c r="E15" s="2">
        <v>12</v>
      </c>
      <c r="F15" s="1">
        <f t="shared" si="3"/>
        <v>636</v>
      </c>
      <c r="G15" s="3">
        <v>0.25</v>
      </c>
      <c r="H15" s="43">
        <f t="shared" si="17"/>
        <v>159</v>
      </c>
      <c r="I15" s="40">
        <f t="shared" si="18"/>
        <v>35.049999999999997</v>
      </c>
      <c r="J15" s="19">
        <f t="shared" si="4"/>
        <v>5572.95</v>
      </c>
      <c r="K15" s="41"/>
      <c r="L15" s="34"/>
      <c r="M15" s="34" t="str">
        <f>M14</f>
        <v>CN State Program Staff</v>
      </c>
      <c r="N15" s="34" t="s">
        <v>15</v>
      </c>
      <c r="O15" s="34" t="str">
        <f t="shared" si="1"/>
        <v>Form: FNS418</v>
      </c>
      <c r="P15" s="34" t="s">
        <v>16</v>
      </c>
      <c r="Q15" s="34">
        <f t="shared" si="5"/>
        <v>53</v>
      </c>
      <c r="R15" s="34" t="s">
        <v>17</v>
      </c>
      <c r="S15" s="34">
        <f t="shared" si="6"/>
        <v>12</v>
      </c>
      <c r="T15" s="34" t="str">
        <f t="shared" si="2"/>
        <v>Form: FNS418</v>
      </c>
      <c r="U15" s="34" t="s">
        <v>18</v>
      </c>
      <c r="V15" s="34">
        <f t="shared" si="7"/>
        <v>0.25</v>
      </c>
      <c r="W15" s="34" t="s">
        <v>19</v>
      </c>
      <c r="X15" s="42">
        <f t="shared" si="8"/>
        <v>159</v>
      </c>
      <c r="Y15" s="34" t="s">
        <v>20</v>
      </c>
      <c r="Z15" s="34"/>
      <c r="AA15" s="34"/>
      <c r="AB15" s="34"/>
      <c r="AC15" s="34"/>
      <c r="AD15" s="34"/>
      <c r="AE15" s="34"/>
      <c r="AF15" s="34"/>
      <c r="AG15" s="34"/>
      <c r="AH15" s="34"/>
      <c r="AI15" s="34"/>
      <c r="AJ15" s="34"/>
      <c r="AK15" s="34"/>
      <c r="AL15" s="34"/>
      <c r="AM15" s="34"/>
      <c r="AN15" s="34"/>
      <c r="AO15" s="34"/>
      <c r="AP15" s="34"/>
      <c r="AQ15" s="34"/>
      <c r="AR15" s="34"/>
      <c r="AS15" s="34"/>
      <c r="AT15" s="34"/>
      <c r="AU15" s="34"/>
      <c r="AV15" s="34"/>
      <c r="AW15" s="34"/>
      <c r="AX15" s="34"/>
      <c r="AY15" s="34"/>
      <c r="AZ15" s="34"/>
      <c r="BA15" s="34"/>
      <c r="BB15" s="34"/>
      <c r="BC15" s="34"/>
      <c r="BD15" s="34"/>
      <c r="BE15" s="34"/>
      <c r="BF15" s="34"/>
      <c r="BG15" s="34"/>
    </row>
    <row r="16" spans="1:59" s="83" customFormat="1" ht="61.5" customHeight="1" x14ac:dyDescent="0.3">
      <c r="A16" s="66"/>
      <c r="B16" s="67" t="s">
        <v>104</v>
      </c>
      <c r="C16" s="67" t="s">
        <v>127</v>
      </c>
      <c r="D16" s="67">
        <v>67</v>
      </c>
      <c r="E16" s="66">
        <v>1</v>
      </c>
      <c r="F16" s="67">
        <f t="shared" si="3"/>
        <v>67</v>
      </c>
      <c r="G16" s="68">
        <v>0.25</v>
      </c>
      <c r="H16" s="69">
        <f t="shared" si="17"/>
        <v>16.75</v>
      </c>
      <c r="I16" s="71">
        <v>27.75</v>
      </c>
      <c r="J16" s="70">
        <f>I16*H16</f>
        <v>464.8125</v>
      </c>
      <c r="K16" s="80"/>
      <c r="L16" s="81"/>
      <c r="M16" s="81"/>
      <c r="N16" s="81"/>
      <c r="O16" s="81" t="str">
        <f t="shared" si="1"/>
        <v>CN NSLA Waiver Protocol Guidance Review / SP 15-2018, CACFP 12-2018, SFSP 05-2018 / Appendix F*</v>
      </c>
      <c r="P16" s="81"/>
      <c r="Q16" s="81">
        <f t="shared" si="5"/>
        <v>67</v>
      </c>
      <c r="R16" s="81"/>
      <c r="S16" s="81">
        <f t="shared" si="6"/>
        <v>1</v>
      </c>
      <c r="T16" s="81" t="str">
        <f t="shared" si="2"/>
        <v>CN NSLA Waiver Protocol Guidance Review / SP 15-2018, CACFP 12-2018, SFSP 05-2018 / Appendix F*</v>
      </c>
      <c r="U16" s="81"/>
      <c r="V16" s="81">
        <f t="shared" si="7"/>
        <v>0.25</v>
      </c>
      <c r="W16" s="81"/>
      <c r="X16" s="82">
        <f t="shared" si="8"/>
        <v>16.75</v>
      </c>
      <c r="Y16" s="81"/>
      <c r="Z16" s="81"/>
      <c r="AA16" s="81"/>
      <c r="AB16" s="81"/>
      <c r="AC16" s="81"/>
      <c r="AD16" s="81"/>
      <c r="AE16" s="81"/>
      <c r="AF16" s="81"/>
      <c r="AG16" s="81"/>
      <c r="AH16" s="81"/>
      <c r="AI16" s="81"/>
      <c r="AJ16" s="81"/>
      <c r="AK16" s="81"/>
      <c r="AL16" s="81"/>
      <c r="AM16" s="81"/>
      <c r="AN16" s="81"/>
      <c r="AO16" s="81"/>
      <c r="AP16" s="81"/>
      <c r="AQ16" s="81"/>
      <c r="AR16" s="81"/>
      <c r="AS16" s="81"/>
      <c r="AT16" s="81"/>
      <c r="AU16" s="81"/>
      <c r="AV16" s="81"/>
      <c r="AW16" s="81"/>
      <c r="AX16" s="81"/>
      <c r="AY16" s="81"/>
      <c r="AZ16" s="81"/>
      <c r="BA16" s="81"/>
      <c r="BB16" s="81"/>
      <c r="BC16" s="81"/>
      <c r="BD16" s="81"/>
      <c r="BE16" s="81"/>
      <c r="BF16" s="81"/>
      <c r="BG16" s="81"/>
    </row>
    <row r="17" spans="1:59" s="83" customFormat="1" ht="69.5" customHeight="1" x14ac:dyDescent="0.3">
      <c r="A17" s="66"/>
      <c r="B17" s="67" t="s">
        <v>109</v>
      </c>
      <c r="C17" s="67" t="s">
        <v>128</v>
      </c>
      <c r="D17" s="67">
        <v>67</v>
      </c>
      <c r="E17" s="72">
        <f>F17/D17</f>
        <v>9.3731343283582085</v>
      </c>
      <c r="F17" s="67">
        <v>628</v>
      </c>
      <c r="G17" s="68">
        <v>1</v>
      </c>
      <c r="H17" s="69">
        <f t="shared" ref="H17" si="23">+F17*G17</f>
        <v>628</v>
      </c>
      <c r="I17" s="71">
        <v>27.75</v>
      </c>
      <c r="J17" s="70">
        <f>I17*H17</f>
        <v>17427</v>
      </c>
      <c r="K17" s="80"/>
      <c r="L17" s="81"/>
      <c r="M17" s="81"/>
      <c r="N17" s="81"/>
      <c r="O17" s="81" t="str">
        <f t="shared" ref="O17" si="24">C17</f>
        <v>Standard CN NSLA Statewide COVID-related Waiver request. Template / Appendix G , Appendix F*</v>
      </c>
      <c r="P17" s="81"/>
      <c r="Q17" s="81">
        <f t="shared" ref="Q17" si="25">D17</f>
        <v>67</v>
      </c>
      <c r="R17" s="81"/>
      <c r="S17" s="81">
        <f t="shared" ref="S17" si="26">E17</f>
        <v>9.3731343283582085</v>
      </c>
      <c r="T17" s="81" t="str">
        <f t="shared" ref="T17" si="27">C17</f>
        <v>Standard CN NSLA Statewide COVID-related Waiver request. Template / Appendix G , Appendix F*</v>
      </c>
      <c r="U17" s="81"/>
      <c r="V17" s="81">
        <f t="shared" ref="V17" si="28">G17</f>
        <v>1</v>
      </c>
      <c r="W17" s="81"/>
      <c r="X17" s="82">
        <f t="shared" ref="X17" si="29">H17</f>
        <v>628</v>
      </c>
      <c r="Y17" s="81"/>
      <c r="Z17" s="81"/>
      <c r="AA17" s="81"/>
      <c r="AB17" s="81"/>
      <c r="AC17" s="81"/>
      <c r="AD17" s="81"/>
      <c r="AE17" s="81"/>
      <c r="AF17" s="81"/>
      <c r="AG17" s="81"/>
      <c r="AH17" s="81"/>
      <c r="AI17" s="81"/>
      <c r="AJ17" s="81"/>
      <c r="AK17" s="81"/>
      <c r="AL17" s="81"/>
      <c r="AM17" s="81"/>
      <c r="AN17" s="81"/>
      <c r="AO17" s="81"/>
      <c r="AP17" s="81"/>
      <c r="AQ17" s="81"/>
      <c r="AR17" s="81"/>
      <c r="AS17" s="81"/>
      <c r="AT17" s="81"/>
      <c r="AU17" s="81"/>
      <c r="AV17" s="81"/>
      <c r="AW17" s="81"/>
      <c r="AX17" s="81"/>
      <c r="AY17" s="81"/>
      <c r="AZ17" s="81"/>
      <c r="BA17" s="81"/>
      <c r="BB17" s="81"/>
      <c r="BC17" s="81"/>
      <c r="BD17" s="81"/>
      <c r="BE17" s="81"/>
      <c r="BF17" s="81"/>
      <c r="BG17" s="81"/>
    </row>
    <row r="18" spans="1:59" s="83" customFormat="1" ht="58" customHeight="1" x14ac:dyDescent="0.3">
      <c r="A18" s="66"/>
      <c r="B18" s="67" t="s">
        <v>107</v>
      </c>
      <c r="C18" s="67" t="s">
        <v>129</v>
      </c>
      <c r="D18" s="67">
        <v>67</v>
      </c>
      <c r="E18" s="72">
        <f>F18/D18</f>
        <v>4.7313432835820892</v>
      </c>
      <c r="F18" s="67">
        <v>317</v>
      </c>
      <c r="G18" s="68">
        <v>0.5</v>
      </c>
      <c r="H18" s="69">
        <f t="shared" si="17"/>
        <v>158.5</v>
      </c>
      <c r="I18" s="71">
        <v>27.75</v>
      </c>
      <c r="J18" s="70">
        <f>I18*H18</f>
        <v>4398.375</v>
      </c>
      <c r="K18" s="80"/>
      <c r="L18" s="81"/>
      <c r="M18" s="81"/>
      <c r="N18" s="81"/>
      <c r="O18" s="81" t="str">
        <f t="shared" si="1"/>
        <v>COVID-19 Statewide Waiver Reporting Tool / Appendix H, Appendix F*</v>
      </c>
      <c r="P18" s="81"/>
      <c r="Q18" s="81">
        <f t="shared" si="5"/>
        <v>67</v>
      </c>
      <c r="R18" s="81"/>
      <c r="S18" s="81">
        <f t="shared" si="6"/>
        <v>4.7313432835820892</v>
      </c>
      <c r="T18" s="81" t="str">
        <f t="shared" si="2"/>
        <v>COVID-19 Statewide Waiver Reporting Tool / Appendix H, Appendix F*</v>
      </c>
      <c r="U18" s="81"/>
      <c r="V18" s="81">
        <f t="shared" si="7"/>
        <v>0.5</v>
      </c>
      <c r="W18" s="81"/>
      <c r="X18" s="82">
        <f t="shared" si="8"/>
        <v>158.5</v>
      </c>
      <c r="Y18" s="81"/>
      <c r="Z18" s="81"/>
      <c r="AA18" s="81"/>
      <c r="AB18" s="81"/>
      <c r="AC18" s="81"/>
      <c r="AD18" s="81"/>
      <c r="AE18" s="81"/>
      <c r="AF18" s="81"/>
      <c r="AG18" s="81"/>
      <c r="AH18" s="81"/>
      <c r="AI18" s="81"/>
      <c r="AJ18" s="81"/>
      <c r="AK18" s="81"/>
      <c r="AL18" s="81"/>
      <c r="AM18" s="81"/>
      <c r="AN18" s="81"/>
      <c r="AO18" s="81"/>
      <c r="AP18" s="81"/>
      <c r="AQ18" s="81"/>
      <c r="AR18" s="81"/>
      <c r="AS18" s="81"/>
      <c r="AT18" s="81"/>
      <c r="AU18" s="81"/>
      <c r="AV18" s="81"/>
      <c r="AW18" s="81"/>
      <c r="AX18" s="81"/>
      <c r="AY18" s="81"/>
      <c r="AZ18" s="81"/>
      <c r="BA18" s="81"/>
      <c r="BB18" s="81"/>
      <c r="BC18" s="81"/>
      <c r="BD18" s="81"/>
      <c r="BE18" s="81"/>
      <c r="BF18" s="81"/>
      <c r="BG18" s="81"/>
    </row>
    <row r="19" spans="1:59" s="83" customFormat="1" ht="57" customHeight="1" x14ac:dyDescent="0.3">
      <c r="A19" s="66"/>
      <c r="B19" s="67" t="s">
        <v>121</v>
      </c>
      <c r="C19" s="67" t="s">
        <v>160</v>
      </c>
      <c r="D19" s="67">
        <v>63</v>
      </c>
      <c r="E19" s="66">
        <v>1</v>
      </c>
      <c r="F19" s="67">
        <f>D19*E19</f>
        <v>63</v>
      </c>
      <c r="G19" s="68">
        <v>0.5</v>
      </c>
      <c r="H19" s="69">
        <f t="shared" ref="H19:H28" si="30">F19*G19</f>
        <v>31.5</v>
      </c>
      <c r="I19" s="71">
        <v>27.75</v>
      </c>
      <c r="J19" s="70">
        <f>I19*H19</f>
        <v>874.125</v>
      </c>
      <c r="K19" s="80"/>
      <c r="L19" s="81"/>
      <c r="M19" s="81"/>
      <c r="N19" s="81"/>
      <c r="O19" s="81" t="str">
        <f t="shared" si="1"/>
        <v>Technical Assistance Guidance Provided to States via email / Appendix S.1^*</v>
      </c>
      <c r="P19" s="81"/>
      <c r="Q19" s="81"/>
      <c r="R19" s="81"/>
      <c r="S19" s="81">
        <f t="shared" si="6"/>
        <v>1</v>
      </c>
      <c r="T19" s="81" t="str">
        <f t="shared" si="2"/>
        <v>Technical Assistance Guidance Provided to States via email / Appendix S.1^*</v>
      </c>
      <c r="U19" s="81"/>
      <c r="V19" s="81"/>
      <c r="W19" s="81"/>
      <c r="X19" s="82"/>
      <c r="Y19" s="81"/>
      <c r="Z19" s="81"/>
      <c r="AA19" s="81"/>
      <c r="AB19" s="81"/>
      <c r="AC19" s="81"/>
      <c r="AD19" s="81"/>
      <c r="AE19" s="81"/>
      <c r="AF19" s="81"/>
      <c r="AG19" s="81"/>
      <c r="AH19" s="81"/>
      <c r="AI19" s="81"/>
      <c r="AJ19" s="81"/>
      <c r="AK19" s="81"/>
      <c r="AL19" s="81"/>
      <c r="AM19" s="81"/>
      <c r="AN19" s="81"/>
      <c r="AO19" s="81"/>
      <c r="AP19" s="81"/>
      <c r="AQ19" s="81"/>
      <c r="AR19" s="81"/>
      <c r="AS19" s="81"/>
      <c r="AT19" s="81"/>
      <c r="AU19" s="81"/>
      <c r="AV19" s="81"/>
      <c r="AW19" s="81"/>
      <c r="AX19" s="81"/>
      <c r="AY19" s="81"/>
      <c r="AZ19" s="81"/>
      <c r="BA19" s="81"/>
      <c r="BB19" s="81"/>
      <c r="BC19" s="81"/>
      <c r="BD19" s="81"/>
      <c r="BE19" s="81"/>
      <c r="BF19" s="81"/>
      <c r="BG19" s="81"/>
    </row>
    <row r="20" spans="1:59" s="83" customFormat="1" ht="100" customHeight="1" x14ac:dyDescent="0.3">
      <c r="A20" s="66"/>
      <c r="B20" s="67" t="s">
        <v>122</v>
      </c>
      <c r="C20" s="67" t="s">
        <v>161</v>
      </c>
      <c r="D20" s="67">
        <v>63</v>
      </c>
      <c r="E20" s="66">
        <v>1</v>
      </c>
      <c r="F20" s="67">
        <f>D20*E20</f>
        <v>63</v>
      </c>
      <c r="G20" s="68">
        <v>2.5</v>
      </c>
      <c r="H20" s="69">
        <f t="shared" si="30"/>
        <v>157.5</v>
      </c>
      <c r="I20" s="71">
        <v>27.75</v>
      </c>
      <c r="J20" s="70">
        <v>4301.25</v>
      </c>
      <c r="K20" s="80"/>
      <c r="L20" s="81"/>
      <c r="M20" s="81"/>
      <c r="N20" s="81"/>
      <c r="O20" s="81"/>
      <c r="P20" s="81"/>
      <c r="Q20" s="81"/>
      <c r="R20" s="81"/>
      <c r="S20" s="81"/>
      <c r="T20" s="81"/>
      <c r="U20" s="81"/>
      <c r="V20" s="81"/>
      <c r="W20" s="81"/>
      <c r="X20" s="82"/>
      <c r="Y20" s="81"/>
      <c r="Z20" s="81"/>
      <c r="AA20" s="81"/>
      <c r="AB20" s="81"/>
      <c r="AC20" s="81"/>
      <c r="AD20" s="81"/>
      <c r="AE20" s="81"/>
      <c r="AF20" s="81"/>
      <c r="AG20" s="81"/>
      <c r="AH20" s="81"/>
      <c r="AI20" s="81"/>
      <c r="AJ20" s="81"/>
      <c r="AK20" s="81"/>
      <c r="AL20" s="81"/>
      <c r="AM20" s="81"/>
      <c r="AN20" s="81"/>
      <c r="AO20" s="81"/>
      <c r="AP20" s="81"/>
      <c r="AQ20" s="81"/>
      <c r="AR20" s="81"/>
      <c r="AS20" s="81"/>
      <c r="AT20" s="81"/>
      <c r="AU20" s="81"/>
      <c r="AV20" s="81"/>
      <c r="AW20" s="81"/>
      <c r="AX20" s="81"/>
      <c r="AY20" s="81"/>
      <c r="AZ20" s="81"/>
      <c r="BA20" s="81"/>
      <c r="BB20" s="81"/>
      <c r="BC20" s="81"/>
      <c r="BD20" s="81"/>
      <c r="BE20" s="81"/>
      <c r="BF20" s="81"/>
      <c r="BG20" s="81"/>
    </row>
    <row r="21" spans="1:59" s="83" customFormat="1" ht="57.5" customHeight="1" x14ac:dyDescent="0.3">
      <c r="A21" s="66"/>
      <c r="B21" s="67" t="s">
        <v>105</v>
      </c>
      <c r="C21" s="67" t="s">
        <v>108</v>
      </c>
      <c r="D21" s="67">
        <v>63</v>
      </c>
      <c r="E21" s="66">
        <v>4</v>
      </c>
      <c r="F21" s="67">
        <f>D21*E21</f>
        <v>252</v>
      </c>
      <c r="G21" s="68">
        <v>0.33400000000000002</v>
      </c>
      <c r="H21" s="69">
        <f t="shared" si="30"/>
        <v>84.168000000000006</v>
      </c>
      <c r="I21" s="71">
        <v>27.75</v>
      </c>
      <c r="J21" s="70">
        <v>8602.5</v>
      </c>
      <c r="K21" s="80"/>
      <c r="L21" s="81"/>
      <c r="M21" s="81"/>
      <c r="N21" s="81"/>
      <c r="O21" s="81"/>
      <c r="P21" s="81"/>
      <c r="Q21" s="81"/>
      <c r="R21" s="81"/>
      <c r="S21" s="81"/>
      <c r="T21" s="81"/>
      <c r="U21" s="81"/>
      <c r="V21" s="81"/>
      <c r="W21" s="81"/>
      <c r="X21" s="82"/>
      <c r="Y21" s="81"/>
      <c r="Z21" s="81"/>
      <c r="AA21" s="81"/>
      <c r="AB21" s="81"/>
      <c r="AC21" s="81"/>
      <c r="AD21" s="81"/>
      <c r="AE21" s="81"/>
      <c r="AF21" s="81"/>
      <c r="AG21" s="81"/>
      <c r="AH21" s="81"/>
      <c r="AI21" s="81"/>
      <c r="AJ21" s="81"/>
      <c r="AK21" s="81"/>
      <c r="AL21" s="81"/>
      <c r="AM21" s="81"/>
      <c r="AN21" s="81"/>
      <c r="AO21" s="81"/>
      <c r="AP21" s="81"/>
      <c r="AQ21" s="81"/>
      <c r="AR21" s="81"/>
      <c r="AS21" s="81"/>
      <c r="AT21" s="81"/>
      <c r="AU21" s="81"/>
      <c r="AV21" s="81"/>
      <c r="AW21" s="81"/>
      <c r="AX21" s="81"/>
      <c r="AY21" s="81"/>
      <c r="AZ21" s="81"/>
      <c r="BA21" s="81"/>
      <c r="BB21" s="81"/>
      <c r="BC21" s="81"/>
      <c r="BD21" s="81"/>
      <c r="BE21" s="81"/>
      <c r="BF21" s="81"/>
      <c r="BG21" s="81"/>
    </row>
    <row r="22" spans="1:59" s="83" customFormat="1" ht="48.5" customHeight="1" x14ac:dyDescent="0.3">
      <c r="A22" s="66"/>
      <c r="B22" s="67" t="s">
        <v>111</v>
      </c>
      <c r="C22" s="67" t="s">
        <v>130</v>
      </c>
      <c r="D22" s="67">
        <v>67</v>
      </c>
      <c r="E22" s="66">
        <f>F22/D22</f>
        <v>10.313432835820896</v>
      </c>
      <c r="F22" s="67">
        <v>691</v>
      </c>
      <c r="G22" s="68">
        <v>0.5</v>
      </c>
      <c r="H22" s="69">
        <f t="shared" si="30"/>
        <v>345.5</v>
      </c>
      <c r="I22" s="71">
        <v>27.75</v>
      </c>
      <c r="J22" s="70">
        <f>H22*I22</f>
        <v>9587.625</v>
      </c>
      <c r="K22" s="80"/>
      <c r="L22" s="81"/>
      <c r="M22" s="81"/>
      <c r="N22" s="81"/>
      <c r="O22" s="81"/>
      <c r="P22" s="81"/>
      <c r="Q22" s="81"/>
      <c r="R22" s="81"/>
      <c r="S22" s="81"/>
      <c r="T22" s="81"/>
      <c r="U22" s="81"/>
      <c r="V22" s="81"/>
      <c r="W22" s="81"/>
      <c r="X22" s="82"/>
      <c r="Y22" s="81"/>
      <c r="Z22" s="81"/>
      <c r="AA22" s="81"/>
      <c r="AB22" s="81"/>
      <c r="AC22" s="81"/>
      <c r="AD22" s="81"/>
      <c r="AE22" s="81"/>
      <c r="AF22" s="81"/>
      <c r="AG22" s="81"/>
      <c r="AH22" s="81"/>
      <c r="AI22" s="81"/>
      <c r="AJ22" s="81"/>
      <c r="AK22" s="81"/>
      <c r="AL22" s="81"/>
      <c r="AM22" s="81"/>
      <c r="AN22" s="81"/>
      <c r="AO22" s="81"/>
      <c r="AP22" s="81"/>
      <c r="AQ22" s="81"/>
      <c r="AR22" s="81"/>
      <c r="AS22" s="81"/>
      <c r="AT22" s="81"/>
      <c r="AU22" s="81"/>
      <c r="AV22" s="81"/>
      <c r="AW22" s="81"/>
      <c r="AX22" s="81"/>
      <c r="AY22" s="81"/>
      <c r="AZ22" s="81"/>
      <c r="BA22" s="81"/>
      <c r="BB22" s="81"/>
      <c r="BC22" s="81"/>
      <c r="BD22" s="81"/>
      <c r="BE22" s="81"/>
      <c r="BF22" s="81"/>
      <c r="BG22" s="81"/>
    </row>
    <row r="23" spans="1:59" s="83" customFormat="1" ht="112" customHeight="1" x14ac:dyDescent="0.3">
      <c r="A23" s="66"/>
      <c r="B23" s="67" t="s">
        <v>110</v>
      </c>
      <c r="C23" s="67" t="s">
        <v>162</v>
      </c>
      <c r="D23" s="67">
        <v>57</v>
      </c>
      <c r="E23" s="66">
        <v>98</v>
      </c>
      <c r="F23" s="67">
        <f>D23*E23</f>
        <v>5586</v>
      </c>
      <c r="G23" s="68">
        <v>8.3500000000000005E-2</v>
      </c>
      <c r="H23" s="69">
        <f t="shared" si="30"/>
        <v>466.43100000000004</v>
      </c>
      <c r="I23" s="71">
        <v>27.75</v>
      </c>
      <c r="J23" s="70">
        <f>I23*H23</f>
        <v>12943.460250000002</v>
      </c>
      <c r="K23" s="80"/>
      <c r="L23" s="81"/>
      <c r="M23" s="81"/>
      <c r="N23" s="81"/>
      <c r="O23" s="81"/>
      <c r="P23" s="81"/>
      <c r="Q23" s="81"/>
      <c r="R23" s="81"/>
      <c r="S23" s="81"/>
      <c r="T23" s="81"/>
      <c r="U23" s="81"/>
      <c r="V23" s="81"/>
      <c r="W23" s="81"/>
      <c r="X23" s="82"/>
      <c r="Y23" s="81"/>
      <c r="Z23" s="81"/>
      <c r="AA23" s="81"/>
      <c r="AB23" s="81"/>
      <c r="AC23" s="81"/>
      <c r="AD23" s="81"/>
      <c r="AE23" s="81"/>
      <c r="AF23" s="81"/>
      <c r="AG23" s="81"/>
      <c r="AH23" s="81"/>
      <c r="AI23" s="81"/>
      <c r="AJ23" s="81"/>
      <c r="AK23" s="81"/>
      <c r="AL23" s="81"/>
      <c r="AM23" s="81"/>
      <c r="AN23" s="81"/>
      <c r="AO23" s="81"/>
      <c r="AP23" s="81"/>
      <c r="AQ23" s="81"/>
      <c r="AR23" s="81"/>
      <c r="AS23" s="81"/>
      <c r="AT23" s="81"/>
      <c r="AU23" s="81"/>
      <c r="AV23" s="81"/>
      <c r="AW23" s="81"/>
      <c r="AX23" s="81"/>
      <c r="AY23" s="81"/>
      <c r="AZ23" s="81"/>
      <c r="BA23" s="81"/>
      <c r="BB23" s="81"/>
      <c r="BC23" s="81"/>
      <c r="BD23" s="81"/>
      <c r="BE23" s="81"/>
      <c r="BF23" s="81"/>
      <c r="BG23" s="81"/>
    </row>
    <row r="24" spans="1:59" s="83" customFormat="1" ht="74.5" customHeight="1" x14ac:dyDescent="0.3">
      <c r="A24" s="66"/>
      <c r="B24" s="67" t="s">
        <v>119</v>
      </c>
      <c r="C24" s="67" t="s">
        <v>136</v>
      </c>
      <c r="D24" s="67">
        <v>67</v>
      </c>
      <c r="E24" s="66">
        <f>F24/D24</f>
        <v>453</v>
      </c>
      <c r="F24" s="108">
        <v>30351</v>
      </c>
      <c r="G24" s="68">
        <v>0.25</v>
      </c>
      <c r="H24" s="69">
        <f t="shared" si="30"/>
        <v>7587.75</v>
      </c>
      <c r="I24" s="71">
        <v>27.75</v>
      </c>
      <c r="J24" s="70">
        <f t="shared" ref="J24:J28" si="31">H24*I24</f>
        <v>210560.0625</v>
      </c>
      <c r="K24" s="80"/>
      <c r="L24" s="81"/>
      <c r="M24" s="81"/>
      <c r="N24" s="81"/>
      <c r="O24" s="81"/>
      <c r="P24" s="81"/>
      <c r="Q24" s="81"/>
      <c r="R24" s="81"/>
      <c r="S24" s="81"/>
      <c r="T24" s="81"/>
      <c r="U24" s="81"/>
      <c r="V24" s="81"/>
      <c r="W24" s="81"/>
      <c r="X24" s="82"/>
      <c r="Y24" s="81"/>
      <c r="Z24" s="81"/>
      <c r="AA24" s="81"/>
      <c r="AB24" s="81"/>
      <c r="AC24" s="81"/>
      <c r="AD24" s="81"/>
      <c r="AE24" s="81"/>
      <c r="AF24" s="81"/>
      <c r="AG24" s="81"/>
      <c r="AH24" s="81"/>
      <c r="AI24" s="81"/>
      <c r="AJ24" s="81"/>
      <c r="AK24" s="81"/>
      <c r="AL24" s="81"/>
      <c r="AM24" s="81"/>
      <c r="AN24" s="81"/>
      <c r="AO24" s="81"/>
      <c r="AP24" s="81"/>
      <c r="AQ24" s="81"/>
      <c r="AR24" s="81"/>
      <c r="AS24" s="81"/>
      <c r="AT24" s="81"/>
      <c r="AU24" s="81"/>
      <c r="AV24" s="81"/>
      <c r="AW24" s="81"/>
      <c r="AX24" s="81"/>
      <c r="AY24" s="81"/>
      <c r="AZ24" s="81"/>
      <c r="BA24" s="81"/>
      <c r="BB24" s="81"/>
      <c r="BC24" s="81"/>
      <c r="BD24" s="81"/>
      <c r="BE24" s="81"/>
      <c r="BF24" s="81"/>
      <c r="BG24" s="81"/>
    </row>
    <row r="25" spans="1:59" s="83" customFormat="1" ht="72" customHeight="1" x14ac:dyDescent="0.3">
      <c r="A25" s="66"/>
      <c r="B25" s="67" t="s">
        <v>118</v>
      </c>
      <c r="C25" s="67" t="s">
        <v>140</v>
      </c>
      <c r="D25" s="67">
        <v>67</v>
      </c>
      <c r="E25" s="66">
        <f>F25/D25</f>
        <v>453</v>
      </c>
      <c r="F25" s="108">
        <v>30351</v>
      </c>
      <c r="G25" s="68">
        <v>0.25</v>
      </c>
      <c r="H25" s="69">
        <f t="shared" si="30"/>
        <v>7587.75</v>
      </c>
      <c r="I25" s="71">
        <v>27.75</v>
      </c>
      <c r="J25" s="70">
        <f t="shared" si="31"/>
        <v>210560.0625</v>
      </c>
      <c r="K25" s="80"/>
      <c r="L25" s="81"/>
      <c r="M25" s="81"/>
      <c r="N25" s="81"/>
      <c r="O25" s="81"/>
      <c r="P25" s="81"/>
      <c r="Q25" s="81"/>
      <c r="R25" s="81"/>
      <c r="S25" s="81"/>
      <c r="T25" s="81"/>
      <c r="U25" s="81"/>
      <c r="V25" s="81"/>
      <c r="W25" s="81"/>
      <c r="X25" s="82"/>
      <c r="Y25" s="81"/>
      <c r="Z25" s="81"/>
      <c r="AA25" s="81"/>
      <c r="AB25" s="81"/>
      <c r="AC25" s="81"/>
      <c r="AD25" s="81"/>
      <c r="AE25" s="81"/>
      <c r="AF25" s="81"/>
      <c r="AG25" s="81"/>
      <c r="AH25" s="81"/>
      <c r="AI25" s="81"/>
      <c r="AJ25" s="81"/>
      <c r="AK25" s="81"/>
      <c r="AL25" s="81"/>
      <c r="AM25" s="81"/>
      <c r="AN25" s="81"/>
      <c r="AO25" s="81"/>
      <c r="AP25" s="81"/>
      <c r="AQ25" s="81"/>
      <c r="AR25" s="81"/>
      <c r="AS25" s="81"/>
      <c r="AT25" s="81"/>
      <c r="AU25" s="81"/>
      <c r="AV25" s="81"/>
      <c r="AW25" s="81"/>
      <c r="AX25" s="81"/>
      <c r="AY25" s="81"/>
      <c r="AZ25" s="81"/>
      <c r="BA25" s="81"/>
      <c r="BB25" s="81"/>
      <c r="BC25" s="81"/>
      <c r="BD25" s="81"/>
      <c r="BE25" s="81"/>
      <c r="BF25" s="81"/>
      <c r="BG25" s="81"/>
    </row>
    <row r="26" spans="1:59" s="83" customFormat="1" ht="96.5" customHeight="1" x14ac:dyDescent="0.3">
      <c r="A26" s="66"/>
      <c r="B26" s="67" t="s">
        <v>116</v>
      </c>
      <c r="C26" s="67" t="s">
        <v>142</v>
      </c>
      <c r="D26" s="67">
        <v>67</v>
      </c>
      <c r="E26" s="66">
        <f>F26/D26</f>
        <v>334</v>
      </c>
      <c r="F26" s="67">
        <v>22378</v>
      </c>
      <c r="G26" s="68">
        <v>0.25</v>
      </c>
      <c r="H26" s="69">
        <f t="shared" si="30"/>
        <v>5594.5</v>
      </c>
      <c r="I26" s="71">
        <v>27.75</v>
      </c>
      <c r="J26" s="70">
        <f t="shared" si="31"/>
        <v>155247.375</v>
      </c>
      <c r="K26" s="80"/>
      <c r="L26" s="81"/>
      <c r="M26" s="81"/>
      <c r="N26" s="81"/>
      <c r="O26" s="81"/>
      <c r="P26" s="81"/>
      <c r="Q26" s="81"/>
      <c r="R26" s="81"/>
      <c r="S26" s="81"/>
      <c r="T26" s="81"/>
      <c r="U26" s="81"/>
      <c r="V26" s="81"/>
      <c r="W26" s="81"/>
      <c r="X26" s="82"/>
      <c r="Y26" s="81"/>
      <c r="Z26" s="81"/>
      <c r="AA26" s="81"/>
      <c r="AB26" s="81"/>
      <c r="AC26" s="81"/>
      <c r="AD26" s="81"/>
      <c r="AE26" s="81"/>
      <c r="AF26" s="81"/>
      <c r="AG26" s="81"/>
      <c r="AH26" s="81"/>
      <c r="AI26" s="81"/>
      <c r="AJ26" s="81"/>
      <c r="AK26" s="81"/>
      <c r="AL26" s="81"/>
      <c r="AM26" s="81"/>
      <c r="AN26" s="81"/>
      <c r="AO26" s="81"/>
      <c r="AP26" s="81"/>
      <c r="AQ26" s="81"/>
      <c r="AR26" s="81"/>
      <c r="AS26" s="81"/>
      <c r="AT26" s="81"/>
      <c r="AU26" s="81"/>
      <c r="AV26" s="81"/>
      <c r="AW26" s="81"/>
      <c r="AX26" s="81"/>
      <c r="AY26" s="81"/>
      <c r="AZ26" s="81"/>
      <c r="BA26" s="81"/>
      <c r="BB26" s="81"/>
      <c r="BC26" s="81"/>
      <c r="BD26" s="81"/>
      <c r="BE26" s="81"/>
      <c r="BF26" s="81"/>
      <c r="BG26" s="81"/>
    </row>
    <row r="27" spans="1:59" s="83" customFormat="1" ht="94.5" customHeight="1" x14ac:dyDescent="0.3">
      <c r="A27" s="66"/>
      <c r="B27" s="67" t="s">
        <v>117</v>
      </c>
      <c r="C27" s="67" t="s">
        <v>146</v>
      </c>
      <c r="D27" s="67">
        <v>67</v>
      </c>
      <c r="E27" s="66">
        <f>F27/D27</f>
        <v>79</v>
      </c>
      <c r="F27" s="67">
        <v>5293</v>
      </c>
      <c r="G27" s="68">
        <v>0.25</v>
      </c>
      <c r="H27" s="69">
        <f t="shared" si="30"/>
        <v>1323.25</v>
      </c>
      <c r="I27" s="71">
        <v>27.75</v>
      </c>
      <c r="J27" s="70">
        <f t="shared" si="31"/>
        <v>36720.1875</v>
      </c>
      <c r="K27" s="80"/>
      <c r="L27" s="81"/>
      <c r="M27" s="81"/>
      <c r="N27" s="81"/>
      <c r="O27" s="81"/>
      <c r="P27" s="81"/>
      <c r="Q27" s="81"/>
      <c r="R27" s="81"/>
      <c r="S27" s="81"/>
      <c r="T27" s="81"/>
      <c r="U27" s="81"/>
      <c r="V27" s="81"/>
      <c r="W27" s="81"/>
      <c r="X27" s="82"/>
      <c r="Y27" s="81"/>
      <c r="Z27" s="81"/>
      <c r="AA27" s="81"/>
      <c r="AB27" s="81"/>
      <c r="AC27" s="81"/>
      <c r="AD27" s="81"/>
      <c r="AE27" s="81"/>
      <c r="AF27" s="81"/>
      <c r="AG27" s="81"/>
      <c r="AH27" s="81"/>
      <c r="AI27" s="81"/>
      <c r="AJ27" s="81"/>
      <c r="AK27" s="81"/>
      <c r="AL27" s="81"/>
      <c r="AM27" s="81"/>
      <c r="AN27" s="81"/>
      <c r="AO27" s="81"/>
      <c r="AP27" s="81"/>
      <c r="AQ27" s="81"/>
      <c r="AR27" s="81"/>
      <c r="AS27" s="81"/>
      <c r="AT27" s="81"/>
      <c r="AU27" s="81"/>
      <c r="AV27" s="81"/>
      <c r="AW27" s="81"/>
      <c r="AX27" s="81"/>
      <c r="AY27" s="81"/>
      <c r="AZ27" s="81"/>
      <c r="BA27" s="81"/>
      <c r="BB27" s="81"/>
      <c r="BC27" s="81"/>
      <c r="BD27" s="81"/>
      <c r="BE27" s="81"/>
      <c r="BF27" s="81"/>
      <c r="BG27" s="81"/>
    </row>
    <row r="28" spans="1:59" s="83" customFormat="1" ht="63.5" customHeight="1" x14ac:dyDescent="0.3">
      <c r="A28" s="66"/>
      <c r="B28" s="67" t="s">
        <v>120</v>
      </c>
      <c r="C28" s="67" t="s">
        <v>163</v>
      </c>
      <c r="D28" s="67">
        <v>67</v>
      </c>
      <c r="E28" s="66">
        <v>1</v>
      </c>
      <c r="F28" s="67">
        <f>D28*E28</f>
        <v>67</v>
      </c>
      <c r="G28" s="68">
        <v>1</v>
      </c>
      <c r="H28" s="69">
        <f t="shared" si="30"/>
        <v>67</v>
      </c>
      <c r="I28" s="71">
        <v>27.75</v>
      </c>
      <c r="J28" s="70">
        <f t="shared" si="31"/>
        <v>1859.25</v>
      </c>
      <c r="K28" s="80"/>
      <c r="L28" s="81"/>
      <c r="M28" s="81"/>
      <c r="N28" s="81"/>
      <c r="O28" s="81"/>
      <c r="P28" s="81"/>
      <c r="Q28" s="81"/>
      <c r="R28" s="81"/>
      <c r="S28" s="81"/>
      <c r="T28" s="81"/>
      <c r="U28" s="81"/>
      <c r="V28" s="81"/>
      <c r="W28" s="81"/>
      <c r="X28" s="82"/>
      <c r="Y28" s="81"/>
      <c r="Z28" s="81"/>
      <c r="AA28" s="81"/>
      <c r="AB28" s="81"/>
      <c r="AC28" s="81"/>
      <c r="AD28" s="81"/>
      <c r="AE28" s="81"/>
      <c r="AF28" s="81"/>
      <c r="AG28" s="81"/>
      <c r="AH28" s="81"/>
      <c r="AI28" s="81"/>
      <c r="AJ28" s="81"/>
      <c r="AK28" s="81"/>
      <c r="AL28" s="81"/>
      <c r="AM28" s="81"/>
      <c r="AN28" s="81"/>
      <c r="AO28" s="81"/>
      <c r="AP28" s="81"/>
      <c r="AQ28" s="81"/>
      <c r="AR28" s="81"/>
      <c r="AS28" s="81"/>
      <c r="AT28" s="81"/>
      <c r="AU28" s="81"/>
      <c r="AV28" s="81"/>
      <c r="AW28" s="81"/>
      <c r="AX28" s="81"/>
      <c r="AY28" s="81"/>
      <c r="AZ28" s="81"/>
      <c r="BA28" s="81"/>
      <c r="BB28" s="81"/>
      <c r="BC28" s="81"/>
      <c r="BD28" s="81"/>
      <c r="BE28" s="81"/>
      <c r="BF28" s="81"/>
      <c r="BG28" s="81"/>
    </row>
    <row r="29" spans="1:59" s="32" customFormat="1" x14ac:dyDescent="0.3">
      <c r="A29" s="2"/>
      <c r="B29" s="1" t="s">
        <v>31</v>
      </c>
      <c r="C29" s="1" t="s">
        <v>32</v>
      </c>
      <c r="D29" s="1">
        <v>60</v>
      </c>
      <c r="E29" s="2">
        <v>52</v>
      </c>
      <c r="F29" s="1">
        <f t="shared" si="3"/>
        <v>3120</v>
      </c>
      <c r="G29" s="3">
        <v>0.25</v>
      </c>
      <c r="H29" s="43">
        <f>+F29*G29</f>
        <v>780</v>
      </c>
      <c r="I29" s="40">
        <f t="shared" si="18"/>
        <v>35.049999999999997</v>
      </c>
      <c r="J29" s="19">
        <f t="shared" si="4"/>
        <v>27338.999999999996</v>
      </c>
      <c r="K29" s="41"/>
      <c r="L29" s="34"/>
      <c r="M29" s="34" t="str">
        <f>B29</f>
        <v>Food Dist. State Program Staff</v>
      </c>
      <c r="N29" s="34" t="s">
        <v>15</v>
      </c>
      <c r="O29" s="34" t="str">
        <f t="shared" si="1"/>
        <v>Form: FNS292A</v>
      </c>
      <c r="P29" s="34" t="s">
        <v>16</v>
      </c>
      <c r="Q29" s="34">
        <f t="shared" si="5"/>
        <v>60</v>
      </c>
      <c r="R29" s="34" t="s">
        <v>17</v>
      </c>
      <c r="S29" s="34">
        <f t="shared" si="6"/>
        <v>52</v>
      </c>
      <c r="T29" s="34" t="str">
        <f t="shared" si="2"/>
        <v>Form: FNS292A</v>
      </c>
      <c r="U29" s="34" t="s">
        <v>18</v>
      </c>
      <c r="V29" s="34">
        <f t="shared" si="7"/>
        <v>0.25</v>
      </c>
      <c r="W29" s="34" t="s">
        <v>19</v>
      </c>
      <c r="X29" s="42">
        <f t="shared" si="8"/>
        <v>780</v>
      </c>
      <c r="Y29" s="34" t="s">
        <v>20</v>
      </c>
      <c r="Z29" s="34"/>
      <c r="AA29" s="34"/>
      <c r="AB29" s="34"/>
      <c r="AC29" s="34"/>
      <c r="AD29" s="34"/>
      <c r="AE29" s="34"/>
      <c r="AF29" s="34"/>
      <c r="AG29" s="34"/>
      <c r="AH29" s="34"/>
      <c r="AI29" s="34"/>
      <c r="AJ29" s="34"/>
      <c r="AK29" s="34"/>
      <c r="AL29" s="34"/>
      <c r="AM29" s="34"/>
      <c r="AN29" s="34"/>
      <c r="AO29" s="34"/>
      <c r="AP29" s="34"/>
      <c r="AQ29" s="34"/>
      <c r="AR29" s="34"/>
      <c r="AS29" s="34"/>
      <c r="AT29" s="34"/>
      <c r="AU29" s="34"/>
      <c r="AV29" s="34"/>
      <c r="AW29" s="34"/>
      <c r="AX29" s="34"/>
      <c r="AY29" s="34"/>
      <c r="AZ29" s="34"/>
      <c r="BA29" s="34"/>
      <c r="BB29" s="34"/>
      <c r="BC29" s="34"/>
      <c r="BD29" s="34"/>
      <c r="BE29" s="34"/>
      <c r="BF29" s="34"/>
      <c r="BG29" s="34"/>
    </row>
    <row r="30" spans="1:59" s="32" customFormat="1" x14ac:dyDescent="0.3">
      <c r="A30" s="2"/>
      <c r="C30" s="1"/>
      <c r="D30" s="1"/>
      <c r="E30" s="2"/>
      <c r="F30" s="1"/>
      <c r="G30" s="3"/>
      <c r="H30" s="43"/>
      <c r="I30" s="40">
        <f t="shared" si="18"/>
        <v>35.049999999999997</v>
      </c>
      <c r="J30" s="19"/>
      <c r="K30" s="41"/>
      <c r="L30" s="34"/>
      <c r="M30" s="34"/>
      <c r="N30" s="34"/>
      <c r="O30" s="34"/>
      <c r="P30" s="34"/>
      <c r="Q30" s="34"/>
      <c r="R30" s="34"/>
      <c r="S30" s="34"/>
      <c r="T30" s="34"/>
      <c r="U30" s="34"/>
      <c r="V30" s="34"/>
      <c r="W30" s="34"/>
      <c r="X30" s="42"/>
      <c r="Y30" s="34"/>
      <c r="Z30" s="34"/>
      <c r="AA30" s="34"/>
      <c r="AB30" s="34"/>
      <c r="AC30" s="34"/>
      <c r="AD30" s="34"/>
      <c r="AE30" s="34"/>
      <c r="AF30" s="34"/>
      <c r="AG30" s="34"/>
      <c r="AH30" s="34"/>
      <c r="AI30" s="34"/>
      <c r="AJ30" s="34"/>
      <c r="AK30" s="34"/>
      <c r="AL30" s="34"/>
      <c r="AM30" s="34"/>
      <c r="AN30" s="34"/>
      <c r="AO30" s="34"/>
      <c r="AP30" s="34"/>
      <c r="AQ30" s="34"/>
      <c r="AR30" s="34"/>
      <c r="AS30" s="34"/>
      <c r="AT30" s="34"/>
      <c r="AU30" s="34"/>
      <c r="AV30" s="34"/>
      <c r="AW30" s="34"/>
      <c r="AX30" s="34"/>
      <c r="AY30" s="34"/>
      <c r="AZ30" s="34"/>
      <c r="BA30" s="34"/>
      <c r="BB30" s="34"/>
      <c r="BC30" s="34"/>
      <c r="BD30" s="34"/>
      <c r="BE30" s="34"/>
      <c r="BF30" s="34"/>
      <c r="BG30" s="34"/>
    </row>
    <row r="31" spans="1:59" s="32" customFormat="1" ht="26" x14ac:dyDescent="0.3">
      <c r="A31" s="2" t="s">
        <v>33</v>
      </c>
      <c r="B31" s="1" t="s">
        <v>34</v>
      </c>
      <c r="C31" s="1" t="s">
        <v>21</v>
      </c>
      <c r="D31" s="1">
        <v>1808</v>
      </c>
      <c r="E31" s="2">
        <v>1</v>
      </c>
      <c r="F31" s="1">
        <f t="shared" ref="F31" si="32">+D31*E31</f>
        <v>1808</v>
      </c>
      <c r="G31" s="3">
        <v>1</v>
      </c>
      <c r="H31" s="43">
        <f t="shared" ref="H31" si="33">+F31*G31</f>
        <v>1808</v>
      </c>
      <c r="I31" s="40">
        <f t="shared" si="18"/>
        <v>35.049999999999997</v>
      </c>
      <c r="J31" s="19">
        <f t="shared" ref="J31" si="34">+I31*H31</f>
        <v>63370.399999999994</v>
      </c>
      <c r="K31" s="41"/>
      <c r="L31" s="34"/>
      <c r="M31" s="34" t="str">
        <f>B31</f>
        <v>WIC Local Agency Program Staff</v>
      </c>
      <c r="N31" s="34" t="s">
        <v>15</v>
      </c>
      <c r="O31" s="34" t="str">
        <f>C31</f>
        <v>FFCRA Reporting</v>
      </c>
      <c r="P31" s="34" t="s">
        <v>16</v>
      </c>
      <c r="Q31" s="34">
        <f t="shared" ref="Q31" si="35">D31</f>
        <v>1808</v>
      </c>
      <c r="R31" s="34" t="s">
        <v>17</v>
      </c>
      <c r="S31" s="34">
        <f t="shared" ref="S31" si="36">E31</f>
        <v>1</v>
      </c>
      <c r="T31" s="34" t="str">
        <f>C31</f>
        <v>FFCRA Reporting</v>
      </c>
      <c r="U31" s="34" t="s">
        <v>18</v>
      </c>
      <c r="V31" s="34">
        <f t="shared" ref="V31" si="37">G31</f>
        <v>1</v>
      </c>
      <c r="W31" s="34" t="s">
        <v>19</v>
      </c>
      <c r="X31" s="42">
        <f t="shared" ref="X31" si="38">H31</f>
        <v>1808</v>
      </c>
      <c r="Y31" s="34" t="s">
        <v>20</v>
      </c>
      <c r="Z31" s="34"/>
      <c r="AA31" s="34"/>
      <c r="AB31" s="34"/>
      <c r="AC31" s="34"/>
      <c r="AD31" s="34"/>
      <c r="AE31" s="34"/>
      <c r="AF31" s="34"/>
      <c r="AG31" s="34"/>
      <c r="AH31" s="34"/>
      <c r="AI31" s="34"/>
      <c r="AJ31" s="34"/>
      <c r="AK31" s="34"/>
      <c r="AL31" s="34"/>
      <c r="AM31" s="34"/>
      <c r="AN31" s="34"/>
      <c r="AO31" s="34"/>
      <c r="AP31" s="34"/>
      <c r="AQ31" s="34"/>
      <c r="AR31" s="34"/>
      <c r="AS31" s="34"/>
      <c r="AT31" s="34"/>
      <c r="AU31" s="34"/>
      <c r="AV31" s="34"/>
      <c r="AW31" s="34"/>
      <c r="AX31" s="34"/>
      <c r="AY31" s="34"/>
      <c r="AZ31" s="34"/>
      <c r="BA31" s="34"/>
      <c r="BB31" s="34"/>
      <c r="BC31" s="34"/>
      <c r="BD31" s="34"/>
      <c r="BE31" s="34"/>
      <c r="BF31" s="34"/>
      <c r="BG31" s="34"/>
    </row>
    <row r="32" spans="1:59" s="86" customFormat="1" ht="78" x14ac:dyDescent="0.3">
      <c r="A32" s="74"/>
      <c r="B32" s="75" t="s">
        <v>112</v>
      </c>
      <c r="C32" s="75" t="s">
        <v>136</v>
      </c>
      <c r="D32" s="75">
        <v>30351</v>
      </c>
      <c r="E32" s="74">
        <v>1</v>
      </c>
      <c r="F32" s="75">
        <f>D32*E32</f>
        <v>30351</v>
      </c>
      <c r="G32" s="76">
        <v>1</v>
      </c>
      <c r="H32" s="77">
        <f t="shared" ref="H32:H37" si="39">F32*G32</f>
        <v>30351</v>
      </c>
      <c r="I32" s="78">
        <v>27.75</v>
      </c>
      <c r="J32" s="79">
        <f t="shared" ref="J32:J37" si="40">H32*I32</f>
        <v>842240.25</v>
      </c>
      <c r="K32" s="85"/>
      <c r="L32" s="81"/>
      <c r="M32" s="81"/>
      <c r="N32" s="81"/>
      <c r="O32" s="81"/>
      <c r="P32" s="81"/>
      <c r="Q32" s="81"/>
      <c r="R32" s="81"/>
      <c r="S32" s="81"/>
      <c r="T32" s="81"/>
      <c r="U32" s="81"/>
      <c r="V32" s="81"/>
      <c r="W32" s="81"/>
      <c r="X32" s="82"/>
      <c r="Y32" s="81"/>
      <c r="Z32" s="81"/>
      <c r="AA32" s="81"/>
      <c r="AB32" s="81"/>
      <c r="AC32" s="81"/>
      <c r="AD32" s="81"/>
      <c r="AE32" s="81"/>
      <c r="AF32" s="81"/>
      <c r="AG32" s="81"/>
      <c r="AH32" s="81"/>
      <c r="AI32" s="81"/>
      <c r="AJ32" s="81"/>
      <c r="AK32" s="81"/>
      <c r="AL32" s="81"/>
      <c r="AM32" s="81"/>
      <c r="AN32" s="81"/>
      <c r="AO32" s="81"/>
      <c r="AP32" s="81"/>
      <c r="AQ32" s="81"/>
      <c r="AR32" s="81"/>
      <c r="AS32" s="81"/>
      <c r="AT32" s="81"/>
      <c r="AU32" s="81"/>
      <c r="AV32" s="81"/>
      <c r="AW32" s="81"/>
      <c r="AX32" s="81"/>
      <c r="AY32" s="81"/>
      <c r="AZ32" s="81"/>
      <c r="BA32" s="81"/>
      <c r="BB32" s="81"/>
      <c r="BC32" s="81"/>
      <c r="BD32" s="81"/>
      <c r="BE32" s="81"/>
      <c r="BF32" s="81"/>
      <c r="BG32" s="81"/>
    </row>
    <row r="33" spans="1:28" s="83" customFormat="1" ht="78" x14ac:dyDescent="0.3">
      <c r="A33" s="66"/>
      <c r="B33" s="67" t="s">
        <v>113</v>
      </c>
      <c r="C33" s="67" t="s">
        <v>140</v>
      </c>
      <c r="D33" s="67">
        <v>30351</v>
      </c>
      <c r="E33" s="66">
        <v>1</v>
      </c>
      <c r="F33" s="67">
        <f t="shared" ref="F33:F37" si="41">D33*E33</f>
        <v>30351</v>
      </c>
      <c r="G33" s="68">
        <v>1</v>
      </c>
      <c r="H33" s="69">
        <f t="shared" si="39"/>
        <v>30351</v>
      </c>
      <c r="I33" s="73">
        <v>27.75</v>
      </c>
      <c r="J33" s="70">
        <f t="shared" si="40"/>
        <v>842240.25</v>
      </c>
      <c r="X33" s="84"/>
    </row>
    <row r="34" spans="1:28" s="81" customFormat="1" ht="95.5" customHeight="1" x14ac:dyDescent="0.3">
      <c r="A34" s="66"/>
      <c r="B34" s="67" t="s">
        <v>114</v>
      </c>
      <c r="C34" s="67" t="s">
        <v>142</v>
      </c>
      <c r="D34" s="67">
        <v>22378</v>
      </c>
      <c r="E34" s="66">
        <v>1</v>
      </c>
      <c r="F34" s="67">
        <f t="shared" si="41"/>
        <v>22378</v>
      </c>
      <c r="G34" s="68">
        <v>1</v>
      </c>
      <c r="H34" s="69">
        <f t="shared" si="39"/>
        <v>22378</v>
      </c>
      <c r="I34" s="73">
        <v>27.75</v>
      </c>
      <c r="J34" s="70">
        <f t="shared" si="40"/>
        <v>620989.5</v>
      </c>
      <c r="X34" s="82"/>
    </row>
    <row r="35" spans="1:28" s="81" customFormat="1" ht="78" x14ac:dyDescent="0.3">
      <c r="A35" s="74"/>
      <c r="B35" s="75" t="s">
        <v>115</v>
      </c>
      <c r="C35" s="75" t="s">
        <v>146</v>
      </c>
      <c r="D35" s="75">
        <v>5293</v>
      </c>
      <c r="E35" s="74">
        <v>1</v>
      </c>
      <c r="F35" s="75">
        <f t="shared" si="41"/>
        <v>5293</v>
      </c>
      <c r="G35" s="76">
        <v>1</v>
      </c>
      <c r="H35" s="77">
        <f t="shared" si="39"/>
        <v>5293</v>
      </c>
      <c r="I35" s="78">
        <v>27.75</v>
      </c>
      <c r="J35" s="79">
        <f t="shared" si="40"/>
        <v>146880.75</v>
      </c>
      <c r="X35" s="82"/>
    </row>
    <row r="36" spans="1:28" s="83" customFormat="1" ht="100.5" customHeight="1" x14ac:dyDescent="0.3">
      <c r="A36" s="66"/>
      <c r="B36" s="67" t="s">
        <v>123</v>
      </c>
      <c r="C36" s="67" t="s">
        <v>164</v>
      </c>
      <c r="D36" s="67">
        <v>4277</v>
      </c>
      <c r="E36" s="66">
        <v>1</v>
      </c>
      <c r="F36" s="67">
        <f t="shared" si="41"/>
        <v>4277</v>
      </c>
      <c r="G36" s="68">
        <v>8.3500000000000005E-2</v>
      </c>
      <c r="H36" s="69">
        <f t="shared" si="39"/>
        <v>357.12950000000001</v>
      </c>
      <c r="I36" s="73">
        <v>27.75</v>
      </c>
      <c r="J36" s="70">
        <f t="shared" si="40"/>
        <v>9910.3436249999995</v>
      </c>
      <c r="X36" s="84"/>
    </row>
    <row r="37" spans="1:28" s="83" customFormat="1" ht="104" x14ac:dyDescent="0.3">
      <c r="A37" s="66"/>
      <c r="B37" s="67" t="s">
        <v>123</v>
      </c>
      <c r="C37" s="67" t="s">
        <v>165</v>
      </c>
      <c r="D37" s="67">
        <v>4277</v>
      </c>
      <c r="E37" s="66">
        <v>1</v>
      </c>
      <c r="F37" s="67">
        <f t="shared" si="41"/>
        <v>4277</v>
      </c>
      <c r="G37" s="68">
        <v>8.3500000000000005E-2</v>
      </c>
      <c r="H37" s="69">
        <f t="shared" si="39"/>
        <v>357.12950000000001</v>
      </c>
      <c r="I37" s="73">
        <v>27.75</v>
      </c>
      <c r="J37" s="70">
        <f t="shared" si="40"/>
        <v>9910.3436249999995</v>
      </c>
      <c r="K37" s="83">
        <f>SUM(F16:F28)</f>
        <v>96107</v>
      </c>
      <c r="X37" s="84"/>
      <c r="AB37" s="96">
        <f>SUM(H16:H28)</f>
        <v>24048.599000000002</v>
      </c>
    </row>
    <row r="38" spans="1:28" ht="13.5" thickBot="1" x14ac:dyDescent="0.35">
      <c r="A38" s="20" t="s">
        <v>35</v>
      </c>
      <c r="B38" s="10" t="s">
        <v>36</v>
      </c>
      <c r="C38" s="11"/>
      <c r="D38" s="12">
        <f>D3+D7+D13+D16+D29+D31+D32</f>
        <v>32484</v>
      </c>
      <c r="E38" s="13">
        <f>+F38/D38</f>
        <v>6.3565447604974761</v>
      </c>
      <c r="F38" s="14">
        <f>SUM(F2:F37)</f>
        <v>206486</v>
      </c>
      <c r="G38" s="13">
        <f>+H38/F38</f>
        <v>0.6442353864184498</v>
      </c>
      <c r="H38" s="45">
        <f>SUM(H2:H37)</f>
        <v>133025.58800000002</v>
      </c>
      <c r="I38" s="33"/>
      <c r="J38" s="15">
        <f>SUM(J2:J37)</f>
        <v>3565528.8294000002</v>
      </c>
      <c r="K38" s="31">
        <f>SUM(F32:F37)</f>
        <v>96927</v>
      </c>
      <c r="M38" s="34" t="str">
        <f>B38</f>
        <v>TOTAL</v>
      </c>
      <c r="N38" s="34" t="s">
        <v>15</v>
      </c>
      <c r="O38" s="34">
        <f>C38</f>
        <v>0</v>
      </c>
      <c r="P38" s="34" t="s">
        <v>16</v>
      </c>
      <c r="Q38" s="34">
        <f t="shared" ref="Q38" si="42">D38</f>
        <v>32484</v>
      </c>
      <c r="R38" s="34" t="s">
        <v>17</v>
      </c>
      <c r="S38" s="34">
        <f t="shared" ref="S38" si="43">E38</f>
        <v>6.3565447604974761</v>
      </c>
      <c r="T38" s="34">
        <f>C38</f>
        <v>0</v>
      </c>
      <c r="U38" s="34" t="s">
        <v>18</v>
      </c>
      <c r="V38" s="34">
        <f t="shared" ref="V38" si="44">G38</f>
        <v>0.6442353864184498</v>
      </c>
      <c r="W38" s="34" t="s">
        <v>19</v>
      </c>
      <c r="X38" s="42">
        <f t="shared" ref="X38" si="45">H38</f>
        <v>133025.58800000002</v>
      </c>
      <c r="Y38" s="34" t="s">
        <v>20</v>
      </c>
      <c r="AB38" s="55">
        <f>SUM(H32:H37)</f>
        <v>89087.258999999991</v>
      </c>
    </row>
    <row r="39" spans="1:28" x14ac:dyDescent="0.3">
      <c r="A39" s="21"/>
      <c r="B39" s="21"/>
      <c r="C39" s="22"/>
      <c r="D39" s="23"/>
      <c r="E39" s="24"/>
      <c r="F39" s="23"/>
      <c r="G39" s="24"/>
      <c r="H39" s="46"/>
      <c r="I39" s="56" t="s">
        <v>37</v>
      </c>
      <c r="J39" s="25">
        <f>J38*1.33</f>
        <v>4742153.3431020007</v>
      </c>
      <c r="K39" s="31">
        <f>K37 + K38</f>
        <v>193034</v>
      </c>
      <c r="X39" s="42"/>
      <c r="AB39" s="55">
        <f>AB37 +AB38</f>
        <v>113135.85799999999</v>
      </c>
    </row>
    <row r="40" spans="1:28" x14ac:dyDescent="0.3">
      <c r="A40" s="21"/>
      <c r="B40" s="21"/>
      <c r="C40" s="22"/>
      <c r="D40" s="23"/>
      <c r="E40" s="24"/>
      <c r="F40" s="23"/>
      <c r="G40" s="24"/>
      <c r="H40" s="46"/>
      <c r="I40" s="56"/>
      <c r="J40" s="25"/>
      <c r="X40" s="42"/>
      <c r="AB40" s="55"/>
    </row>
    <row r="41" spans="1:28" x14ac:dyDescent="0.3">
      <c r="A41" s="21"/>
      <c r="B41" s="21"/>
      <c r="C41" s="22"/>
      <c r="D41" s="23"/>
      <c r="E41" s="24"/>
      <c r="F41" s="23"/>
      <c r="G41" s="24"/>
      <c r="H41" s="46"/>
      <c r="I41" s="56"/>
      <c r="J41" s="25"/>
      <c r="X41" s="42"/>
      <c r="AB41" s="55"/>
    </row>
    <row r="42" spans="1:28" x14ac:dyDescent="0.3">
      <c r="A42" s="65" t="s">
        <v>124</v>
      </c>
      <c r="B42" s="21"/>
      <c r="C42" s="22"/>
      <c r="D42" s="23"/>
      <c r="E42" s="24"/>
      <c r="F42" s="23"/>
      <c r="G42" s="24"/>
      <c r="H42" s="46"/>
      <c r="I42" s="56"/>
      <c r="J42" s="25"/>
      <c r="X42" s="42"/>
      <c r="AB42" s="55"/>
    </row>
    <row r="43" spans="1:28" x14ac:dyDescent="0.3">
      <c r="A43" s="21"/>
      <c r="B43" s="21"/>
      <c r="C43" s="22"/>
      <c r="D43" s="23"/>
      <c r="E43" s="24"/>
      <c r="F43" s="23"/>
      <c r="G43" s="24"/>
      <c r="H43" s="46"/>
      <c r="I43" s="56"/>
      <c r="J43" s="25"/>
      <c r="X43" s="42"/>
      <c r="AB43" s="55"/>
    </row>
    <row r="44" spans="1:28" x14ac:dyDescent="0.3">
      <c r="A44" s="34" t="s">
        <v>131</v>
      </c>
      <c r="B44" s="21"/>
      <c r="C44" s="22"/>
      <c r="D44" s="23"/>
      <c r="E44" s="24"/>
      <c r="F44" s="23"/>
      <c r="G44" s="24"/>
      <c r="H44" s="46"/>
      <c r="I44" s="56"/>
      <c r="J44" s="25"/>
      <c r="X44" s="42"/>
      <c r="AB44" s="55"/>
    </row>
    <row r="45" spans="1:28" x14ac:dyDescent="0.3">
      <c r="A45" s="34" t="s">
        <v>126</v>
      </c>
      <c r="B45" s="109"/>
      <c r="C45" s="110"/>
      <c r="D45" s="111"/>
      <c r="E45" s="112"/>
      <c r="F45" s="111"/>
      <c r="G45" s="112"/>
      <c r="H45" s="113"/>
      <c r="I45" s="56"/>
      <c r="J45" s="114"/>
      <c r="X45" s="42"/>
      <c r="AB45" s="55"/>
    </row>
    <row r="46" spans="1:28" x14ac:dyDescent="0.3">
      <c r="A46" s="34" t="s">
        <v>125</v>
      </c>
      <c r="B46" s="109"/>
      <c r="C46" s="110"/>
      <c r="D46" s="111"/>
      <c r="E46" s="112"/>
      <c r="F46" s="111"/>
      <c r="G46" s="112"/>
      <c r="H46" s="113"/>
      <c r="I46" s="56"/>
      <c r="J46" s="114"/>
      <c r="X46" s="42"/>
      <c r="AB46" s="55"/>
    </row>
    <row r="47" spans="1:28" x14ac:dyDescent="0.3">
      <c r="A47" s="21"/>
      <c r="B47" s="21"/>
      <c r="C47" s="22"/>
      <c r="D47" s="23"/>
      <c r="E47" s="24"/>
      <c r="F47" s="23"/>
      <c r="G47" s="24"/>
      <c r="H47" s="46"/>
      <c r="I47" s="56"/>
      <c r="J47" s="25"/>
      <c r="X47" s="42"/>
      <c r="AB47" s="55"/>
    </row>
    <row r="48" spans="1:28" x14ac:dyDescent="0.3">
      <c r="A48" s="34" t="s">
        <v>132</v>
      </c>
      <c r="B48" s="109"/>
      <c r="C48" s="110"/>
      <c r="D48" s="111"/>
      <c r="E48" s="112"/>
      <c r="F48" s="111"/>
      <c r="G48" s="112"/>
      <c r="H48" s="113"/>
      <c r="I48" s="56"/>
      <c r="J48" s="114"/>
      <c r="X48" s="42"/>
      <c r="AB48" s="55"/>
    </row>
    <row r="49" spans="1:28" x14ac:dyDescent="0.3">
      <c r="A49" s="34" t="s">
        <v>133</v>
      </c>
      <c r="B49" s="109"/>
      <c r="C49" s="110"/>
      <c r="D49" s="111"/>
      <c r="E49" s="112"/>
      <c r="F49" s="111"/>
      <c r="G49" s="112"/>
      <c r="H49" s="113"/>
      <c r="I49" s="56"/>
      <c r="J49" s="114"/>
      <c r="X49" s="42"/>
      <c r="AB49" s="55"/>
    </row>
    <row r="50" spans="1:28" x14ac:dyDescent="0.3">
      <c r="A50" s="34" t="s">
        <v>135</v>
      </c>
      <c r="B50" s="109"/>
      <c r="C50" s="110"/>
      <c r="D50" s="111"/>
      <c r="E50" s="112"/>
      <c r="F50" s="111"/>
      <c r="G50" s="112"/>
      <c r="H50" s="113"/>
      <c r="I50" s="56"/>
      <c r="J50" s="114"/>
      <c r="X50" s="42"/>
      <c r="AB50" s="55"/>
    </row>
    <row r="51" spans="1:28" x14ac:dyDescent="0.3">
      <c r="A51" s="34" t="s">
        <v>134</v>
      </c>
      <c r="B51" s="109"/>
      <c r="C51" s="110"/>
      <c r="D51" s="111"/>
      <c r="E51" s="112"/>
      <c r="F51" s="111"/>
      <c r="G51" s="112"/>
      <c r="H51" s="113"/>
      <c r="I51" s="56"/>
      <c r="J51" s="114"/>
      <c r="X51" s="42"/>
      <c r="AB51" s="55"/>
    </row>
    <row r="52" spans="1:28" x14ac:dyDescent="0.3">
      <c r="A52" s="34" t="s">
        <v>137</v>
      </c>
      <c r="B52" s="109"/>
      <c r="C52" s="110"/>
      <c r="D52" s="111"/>
      <c r="E52" s="112"/>
      <c r="F52" s="111"/>
      <c r="G52" s="112"/>
      <c r="H52" s="113"/>
      <c r="I52" s="56"/>
      <c r="J52" s="114"/>
      <c r="X52" s="42"/>
      <c r="AB52" s="55"/>
    </row>
    <row r="53" spans="1:28" x14ac:dyDescent="0.3">
      <c r="A53" s="34"/>
      <c r="B53" s="109"/>
      <c r="C53" s="110"/>
      <c r="D53" s="111"/>
      <c r="E53" s="112"/>
      <c r="F53" s="111"/>
      <c r="G53" s="112"/>
      <c r="H53" s="113"/>
      <c r="I53" s="56"/>
      <c r="J53" s="114"/>
      <c r="X53" s="42"/>
      <c r="AB53" s="55"/>
    </row>
    <row r="54" spans="1:28" x14ac:dyDescent="0.3">
      <c r="A54" s="34" t="s">
        <v>141</v>
      </c>
      <c r="B54" s="109"/>
      <c r="C54" s="110"/>
      <c r="D54" s="111"/>
      <c r="E54" s="112"/>
      <c r="F54" s="111"/>
      <c r="G54" s="112"/>
      <c r="H54" s="113"/>
      <c r="I54" s="56"/>
      <c r="J54" s="114"/>
      <c r="X54" s="42"/>
      <c r="AB54" s="55"/>
    </row>
    <row r="55" spans="1:28" x14ac:dyDescent="0.3">
      <c r="A55" s="34" t="s">
        <v>133</v>
      </c>
      <c r="B55" s="109"/>
      <c r="C55" s="110"/>
      <c r="D55" s="111"/>
      <c r="E55" s="112"/>
      <c r="F55" s="111"/>
      <c r="G55" s="112"/>
      <c r="H55" s="113"/>
      <c r="I55" s="56"/>
      <c r="J55" s="114"/>
      <c r="X55" s="42"/>
      <c r="AB55" s="55"/>
    </row>
    <row r="56" spans="1:28" x14ac:dyDescent="0.3">
      <c r="A56" s="34" t="s">
        <v>138</v>
      </c>
      <c r="B56" s="109"/>
      <c r="C56" s="110"/>
      <c r="D56" s="111"/>
      <c r="E56" s="112"/>
      <c r="F56" s="111"/>
      <c r="G56" s="112"/>
      <c r="H56" s="113"/>
      <c r="I56" s="56"/>
      <c r="J56" s="114"/>
      <c r="X56" s="42"/>
      <c r="AB56" s="55"/>
    </row>
    <row r="57" spans="1:28" x14ac:dyDescent="0.3">
      <c r="A57" s="34" t="s">
        <v>139</v>
      </c>
      <c r="B57" s="109"/>
      <c r="C57" s="110"/>
      <c r="D57" s="111"/>
      <c r="E57" s="112"/>
      <c r="F57" s="111"/>
      <c r="G57" s="112"/>
      <c r="H57" s="113"/>
      <c r="I57" s="56"/>
      <c r="J57" s="114"/>
      <c r="X57" s="42"/>
      <c r="AB57" s="55"/>
    </row>
    <row r="58" spans="1:28" x14ac:dyDescent="0.3">
      <c r="A58" s="34"/>
      <c r="B58" s="109"/>
      <c r="C58" s="110"/>
      <c r="D58" s="111"/>
      <c r="E58" s="112"/>
      <c r="F58" s="111"/>
      <c r="G58" s="112"/>
      <c r="H58" s="113"/>
      <c r="I58" s="56"/>
      <c r="J58" s="114"/>
      <c r="X58" s="42"/>
      <c r="AB58" s="55"/>
    </row>
    <row r="59" spans="1:28" x14ac:dyDescent="0.3">
      <c r="A59" s="34" t="s">
        <v>143</v>
      </c>
      <c r="B59" s="109"/>
      <c r="C59" s="110"/>
      <c r="D59" s="111"/>
      <c r="E59" s="112"/>
      <c r="F59" s="111"/>
      <c r="G59" s="112"/>
      <c r="H59" s="113"/>
      <c r="I59" s="56"/>
      <c r="J59" s="114"/>
      <c r="X59" s="42"/>
      <c r="AB59" s="55"/>
    </row>
    <row r="60" spans="1:28" x14ac:dyDescent="0.3">
      <c r="A60" s="34" t="s">
        <v>148</v>
      </c>
      <c r="B60" s="109"/>
      <c r="C60" s="110"/>
      <c r="D60" s="111"/>
      <c r="E60" s="112"/>
      <c r="F60" s="111"/>
      <c r="G60" s="112"/>
      <c r="H60" s="113"/>
      <c r="I60" s="56"/>
      <c r="J60" s="114"/>
      <c r="X60" s="42"/>
      <c r="AB60" s="55"/>
    </row>
    <row r="61" spans="1:28" x14ac:dyDescent="0.3">
      <c r="A61" s="34" t="s">
        <v>144</v>
      </c>
      <c r="B61" s="109"/>
      <c r="C61" s="110"/>
      <c r="D61" s="111"/>
      <c r="E61" s="112"/>
      <c r="F61" s="111"/>
      <c r="G61" s="112"/>
      <c r="H61" s="113"/>
      <c r="I61" s="56"/>
      <c r="J61" s="114"/>
      <c r="X61" s="42"/>
      <c r="AB61" s="55"/>
    </row>
    <row r="62" spans="1:28" x14ac:dyDescent="0.3">
      <c r="A62" s="34" t="s">
        <v>145</v>
      </c>
      <c r="B62" s="109"/>
      <c r="C62" s="110"/>
      <c r="D62" s="111"/>
      <c r="E62" s="112"/>
      <c r="F62" s="111"/>
      <c r="G62" s="112"/>
      <c r="H62" s="113"/>
      <c r="I62" s="56"/>
      <c r="J62" s="114"/>
      <c r="X62" s="42"/>
      <c r="AB62" s="55"/>
    </row>
    <row r="63" spans="1:28" x14ac:dyDescent="0.3">
      <c r="A63" s="34"/>
      <c r="B63" s="109"/>
      <c r="C63" s="110"/>
      <c r="D63" s="111"/>
      <c r="E63" s="112"/>
      <c r="F63" s="111"/>
      <c r="G63" s="112"/>
      <c r="H63" s="113"/>
      <c r="I63" s="56"/>
      <c r="J63" s="114"/>
      <c r="X63" s="42"/>
      <c r="AB63" s="55"/>
    </row>
    <row r="64" spans="1:28" x14ac:dyDescent="0.3">
      <c r="A64" s="34" t="s">
        <v>147</v>
      </c>
      <c r="B64" s="109"/>
      <c r="C64" s="110"/>
      <c r="D64" s="111"/>
      <c r="E64" s="112"/>
      <c r="F64" s="111"/>
      <c r="G64" s="112"/>
      <c r="H64" s="113"/>
      <c r="I64" s="56"/>
      <c r="J64" s="114"/>
      <c r="X64" s="42"/>
      <c r="AB64" s="55"/>
    </row>
    <row r="65" spans="1:28" x14ac:dyDescent="0.3">
      <c r="A65" s="34" t="s">
        <v>148</v>
      </c>
      <c r="B65" s="109"/>
      <c r="C65" s="110"/>
      <c r="D65" s="111"/>
      <c r="E65" s="112"/>
      <c r="F65" s="111"/>
      <c r="G65" s="112"/>
      <c r="H65" s="113"/>
      <c r="I65" s="56"/>
      <c r="J65" s="114"/>
      <c r="X65" s="42"/>
      <c r="AB65" s="55"/>
    </row>
    <row r="66" spans="1:28" x14ac:dyDescent="0.3">
      <c r="A66" s="34" t="s">
        <v>149</v>
      </c>
      <c r="B66" s="109"/>
      <c r="C66" s="110"/>
      <c r="D66" s="111"/>
      <c r="E66" s="112"/>
      <c r="F66" s="111"/>
      <c r="G66" s="112"/>
      <c r="H66" s="113"/>
      <c r="I66" s="56"/>
      <c r="J66" s="114"/>
      <c r="X66" s="42"/>
      <c r="AB66" s="55"/>
    </row>
    <row r="67" spans="1:28" x14ac:dyDescent="0.3">
      <c r="A67" s="34" t="s">
        <v>150</v>
      </c>
      <c r="B67" s="109"/>
      <c r="C67" s="110"/>
      <c r="D67" s="111"/>
      <c r="E67" s="112"/>
      <c r="F67" s="111"/>
      <c r="G67" s="112"/>
      <c r="H67" s="113"/>
      <c r="I67" s="56"/>
      <c r="J67" s="114"/>
      <c r="X67" s="42"/>
      <c r="AB67" s="55"/>
    </row>
    <row r="68" spans="1:28" x14ac:dyDescent="0.3">
      <c r="A68" s="34"/>
      <c r="B68" s="109"/>
      <c r="C68" s="110"/>
      <c r="D68" s="111"/>
      <c r="E68" s="112"/>
      <c r="F68" s="111"/>
      <c r="G68" s="112"/>
      <c r="H68" s="113"/>
      <c r="I68" s="56"/>
      <c r="J68" s="114"/>
      <c r="X68" s="42"/>
      <c r="AB68" s="55"/>
    </row>
    <row r="69" spans="1:28" x14ac:dyDescent="0.3">
      <c r="A69" s="34" t="s">
        <v>166</v>
      </c>
      <c r="B69" s="109"/>
      <c r="C69" s="110"/>
      <c r="D69" s="111"/>
      <c r="E69" s="112"/>
      <c r="F69" s="111"/>
      <c r="G69" s="112"/>
      <c r="H69" s="113"/>
      <c r="I69" s="56"/>
      <c r="J69" s="114"/>
      <c r="X69" s="42"/>
      <c r="AB69" s="55"/>
    </row>
    <row r="70" spans="1:28" x14ac:dyDescent="0.3">
      <c r="A70" s="34" t="s">
        <v>151</v>
      </c>
      <c r="B70" s="109"/>
      <c r="C70" s="110"/>
      <c r="D70" s="111"/>
      <c r="E70" s="112"/>
      <c r="F70" s="111"/>
      <c r="G70" s="112"/>
      <c r="H70" s="113"/>
      <c r="I70" s="56"/>
      <c r="J70" s="114"/>
      <c r="X70" s="42"/>
      <c r="AB70" s="55"/>
    </row>
    <row r="71" spans="1:28" x14ac:dyDescent="0.3">
      <c r="A71" s="34" t="s">
        <v>152</v>
      </c>
      <c r="B71" s="109"/>
      <c r="C71" s="110"/>
      <c r="D71" s="111"/>
      <c r="E71" s="112"/>
      <c r="F71" s="111"/>
      <c r="G71" s="112"/>
      <c r="H71" s="113"/>
      <c r="I71" s="56"/>
      <c r="J71" s="114"/>
      <c r="X71" s="42"/>
      <c r="AB71" s="55"/>
    </row>
    <row r="72" spans="1:28" x14ac:dyDescent="0.3">
      <c r="A72" s="34"/>
      <c r="B72" s="109"/>
      <c r="C72" s="110"/>
      <c r="D72" s="111"/>
      <c r="E72" s="112"/>
      <c r="F72" s="111"/>
      <c r="G72" s="112"/>
      <c r="H72" s="113"/>
      <c r="I72" s="56"/>
      <c r="J72" s="114"/>
      <c r="X72" s="42"/>
      <c r="AB72" s="55"/>
    </row>
    <row r="73" spans="1:28" x14ac:dyDescent="0.3">
      <c r="A73" s="34" t="s">
        <v>167</v>
      </c>
      <c r="B73" s="109"/>
      <c r="C73" s="110"/>
      <c r="D73" s="111"/>
      <c r="E73" s="112"/>
      <c r="F73" s="111"/>
      <c r="G73" s="112"/>
      <c r="H73" s="113"/>
      <c r="I73" s="56"/>
      <c r="J73" s="114"/>
      <c r="X73" s="42"/>
      <c r="AB73" s="55"/>
    </row>
    <row r="74" spans="1:28" x14ac:dyDescent="0.3">
      <c r="A74" s="34" t="s">
        <v>153</v>
      </c>
      <c r="B74" s="109"/>
      <c r="C74" s="110"/>
      <c r="D74" s="111"/>
      <c r="E74" s="112"/>
      <c r="F74" s="111"/>
      <c r="G74" s="112"/>
      <c r="H74" s="113"/>
      <c r="I74" s="56"/>
      <c r="J74" s="114"/>
      <c r="X74" s="42"/>
      <c r="AB74" s="55"/>
    </row>
    <row r="75" spans="1:28" x14ac:dyDescent="0.3">
      <c r="A75" s="34" t="s">
        <v>154</v>
      </c>
      <c r="B75" s="109"/>
      <c r="C75" s="110"/>
      <c r="D75" s="111"/>
      <c r="E75" s="112"/>
      <c r="F75" s="111"/>
      <c r="G75" s="112"/>
      <c r="H75" s="113"/>
      <c r="I75" s="56"/>
      <c r="J75" s="114"/>
      <c r="X75" s="42"/>
      <c r="AB75" s="55"/>
    </row>
    <row r="76" spans="1:28" x14ac:dyDescent="0.3">
      <c r="A76" s="34"/>
      <c r="B76" s="109"/>
      <c r="C76" s="110"/>
      <c r="D76" s="111"/>
      <c r="E76" s="112"/>
      <c r="F76" s="111"/>
      <c r="G76" s="112"/>
      <c r="H76" s="113"/>
      <c r="I76" s="56"/>
      <c r="J76" s="114"/>
      <c r="X76" s="42"/>
      <c r="AB76" s="55"/>
    </row>
    <row r="77" spans="1:28" x14ac:dyDescent="0.3">
      <c r="A77" s="34" t="s">
        <v>168</v>
      </c>
      <c r="B77" s="109"/>
      <c r="C77" s="110"/>
      <c r="D77" s="111"/>
      <c r="E77" s="112"/>
      <c r="F77" s="111"/>
      <c r="G77" s="112"/>
      <c r="H77" s="113"/>
      <c r="I77" s="56"/>
      <c r="J77" s="114"/>
      <c r="X77" s="42"/>
      <c r="AB77" s="55"/>
    </row>
    <row r="78" spans="1:28" x14ac:dyDescent="0.3">
      <c r="A78" s="34" t="s">
        <v>155</v>
      </c>
      <c r="B78" s="109"/>
      <c r="C78" s="110"/>
      <c r="D78" s="111"/>
      <c r="E78" s="112"/>
      <c r="F78" s="111"/>
      <c r="G78" s="112"/>
      <c r="H78" s="113"/>
      <c r="I78" s="56"/>
      <c r="J78" s="114"/>
      <c r="X78" s="42"/>
      <c r="AB78" s="55"/>
    </row>
    <row r="79" spans="1:28" x14ac:dyDescent="0.3">
      <c r="A79" s="34" t="s">
        <v>156</v>
      </c>
      <c r="B79" s="109"/>
      <c r="C79" s="110"/>
      <c r="D79" s="111"/>
      <c r="E79" s="112"/>
      <c r="F79" s="111"/>
      <c r="G79" s="112"/>
      <c r="H79" s="113"/>
      <c r="I79" s="56"/>
      <c r="J79" s="114"/>
      <c r="X79" s="42"/>
      <c r="AB79" s="55"/>
    </row>
    <row r="80" spans="1:28" x14ac:dyDescent="0.3">
      <c r="A80" s="34"/>
      <c r="B80" s="109"/>
      <c r="C80" s="110"/>
      <c r="D80" s="111"/>
      <c r="E80" s="112"/>
      <c r="F80" s="111"/>
      <c r="G80" s="112"/>
      <c r="H80" s="113"/>
      <c r="I80" s="56"/>
      <c r="J80" s="114"/>
      <c r="X80" s="42"/>
      <c r="AB80" s="55"/>
    </row>
    <row r="81" spans="1:30" x14ac:dyDescent="0.3">
      <c r="A81" s="34" t="s">
        <v>169</v>
      </c>
      <c r="B81" s="109"/>
      <c r="C81" s="110"/>
      <c r="D81" s="111"/>
      <c r="E81" s="112"/>
      <c r="F81" s="111"/>
      <c r="G81" s="112"/>
      <c r="H81" s="113"/>
      <c r="I81" s="56"/>
      <c r="J81" s="114"/>
      <c r="X81" s="42"/>
      <c r="AB81" s="55"/>
    </row>
    <row r="82" spans="1:30" x14ac:dyDescent="0.3">
      <c r="A82" s="34" t="s">
        <v>157</v>
      </c>
      <c r="B82" s="109"/>
      <c r="C82" s="110"/>
      <c r="D82" s="111"/>
      <c r="E82" s="112"/>
      <c r="F82" s="111"/>
      <c r="G82" s="112"/>
      <c r="H82" s="113"/>
      <c r="I82" s="56"/>
      <c r="J82" s="114"/>
      <c r="X82" s="42"/>
      <c r="AB82" s="55"/>
    </row>
    <row r="83" spans="1:30" x14ac:dyDescent="0.3">
      <c r="A83" s="34" t="s">
        <v>158</v>
      </c>
      <c r="B83" s="109"/>
      <c r="C83" s="110"/>
      <c r="D83" s="111"/>
      <c r="E83" s="112"/>
      <c r="F83" s="111"/>
      <c r="G83" s="112"/>
      <c r="H83" s="113"/>
      <c r="I83" s="56"/>
      <c r="J83" s="114"/>
      <c r="X83" s="42"/>
      <c r="AB83" s="55"/>
    </row>
    <row r="84" spans="1:30" x14ac:dyDescent="0.3">
      <c r="A84" s="34" t="s">
        <v>159</v>
      </c>
      <c r="B84" s="109"/>
      <c r="C84" s="110"/>
      <c r="D84" s="111"/>
      <c r="E84" s="112"/>
      <c r="F84" s="111"/>
      <c r="G84" s="112"/>
      <c r="H84" s="113"/>
      <c r="I84" s="56"/>
      <c r="J84" s="114"/>
      <c r="X84" s="42"/>
      <c r="AB84" s="55"/>
    </row>
    <row r="85" spans="1:30" x14ac:dyDescent="0.3">
      <c r="A85" s="34"/>
      <c r="B85" s="109"/>
      <c r="C85" s="110"/>
      <c r="D85" s="111"/>
      <c r="E85" s="112"/>
      <c r="F85" s="111"/>
      <c r="G85" s="112"/>
      <c r="H85" s="113"/>
      <c r="I85" s="56"/>
      <c r="J85" s="114"/>
      <c r="X85" s="42"/>
      <c r="AB85" s="55"/>
    </row>
    <row r="86" spans="1:30" x14ac:dyDescent="0.3">
      <c r="A86" s="34"/>
      <c r="B86" s="109"/>
      <c r="C86" s="110"/>
      <c r="D86" s="111"/>
      <c r="E86" s="112"/>
      <c r="F86" s="111"/>
      <c r="G86" s="112"/>
      <c r="H86" s="113"/>
      <c r="I86" s="56"/>
      <c r="J86" s="114"/>
      <c r="X86" s="42"/>
      <c r="AB86" s="55"/>
    </row>
    <row r="87" spans="1:30" x14ac:dyDescent="0.3">
      <c r="A87" s="21"/>
      <c r="B87" s="21"/>
      <c r="C87" s="22"/>
      <c r="D87" s="23"/>
      <c r="E87" s="24"/>
      <c r="F87" s="23"/>
      <c r="G87" s="24"/>
      <c r="H87" s="46"/>
      <c r="I87" s="34"/>
      <c r="J87" s="25"/>
      <c r="M87" s="34" t="s">
        <v>38</v>
      </c>
      <c r="N87" s="52">
        <f>J100</f>
        <v>1410647.5888750001</v>
      </c>
      <c r="O87" s="34" t="s">
        <v>39</v>
      </c>
    </row>
    <row r="88" spans="1:30" x14ac:dyDescent="0.3">
      <c r="A88" s="26" t="s">
        <v>40</v>
      </c>
      <c r="B88" s="32" t="s">
        <v>41</v>
      </c>
      <c r="C88" s="27"/>
      <c r="D88" s="28"/>
      <c r="E88" s="29"/>
      <c r="F88" s="28"/>
      <c r="G88" s="29"/>
      <c r="H88" s="47"/>
      <c r="I88" s="32"/>
      <c r="J88" s="39">
        <f>SUM(J3:J6)</f>
        <v>277482.01939999999</v>
      </c>
      <c r="M88" s="31" t="s">
        <v>42</v>
      </c>
      <c r="N88" s="52">
        <f>J88</f>
        <v>277482.01939999999</v>
      </c>
    </row>
    <row r="89" spans="1:30" x14ac:dyDescent="0.3">
      <c r="A89" s="26"/>
      <c r="B89" s="1" t="s">
        <v>43</v>
      </c>
      <c r="C89" s="30" t="s">
        <v>44</v>
      </c>
      <c r="D89" s="17">
        <v>1</v>
      </c>
      <c r="E89" s="29"/>
      <c r="F89" s="17">
        <f>F3+F7+F11</f>
        <v>2665</v>
      </c>
      <c r="G89" s="38">
        <v>0.25</v>
      </c>
      <c r="H89" s="43">
        <f t="shared" ref="H89" si="46">+F89*G89</f>
        <v>666.25</v>
      </c>
      <c r="I89" s="40">
        <f>49.19*1.33</f>
        <v>65.422700000000006</v>
      </c>
      <c r="J89" s="19">
        <f t="shared" ref="J89" si="47">+I89*H89</f>
        <v>43587.873875000005</v>
      </c>
      <c r="L89" s="56" t="s">
        <v>45</v>
      </c>
      <c r="M89" s="34" t="str">
        <f>B89</f>
        <v>Federal Worker, GS13 Step 1</v>
      </c>
      <c r="N89" s="34" t="s">
        <v>46</v>
      </c>
      <c r="O89" s="53">
        <f>F89</f>
        <v>2665</v>
      </c>
      <c r="P89" s="34" t="str">
        <f>C89</f>
        <v xml:space="preserve">Waiver Request </v>
      </c>
      <c r="Q89" s="34" t="s">
        <v>47</v>
      </c>
      <c r="R89" s="54">
        <f>G89</f>
        <v>0.25</v>
      </c>
      <c r="S89" s="34" t="s">
        <v>48</v>
      </c>
      <c r="T89" s="55">
        <f>H89</f>
        <v>666.25</v>
      </c>
      <c r="U89" s="34" t="s">
        <v>49</v>
      </c>
      <c r="V89" s="52">
        <f>I89</f>
        <v>65.422700000000006</v>
      </c>
      <c r="W89" s="34" t="s">
        <v>50</v>
      </c>
      <c r="X89" s="52">
        <f>J89</f>
        <v>43587.873875000005</v>
      </c>
    </row>
    <row r="90" spans="1:30" x14ac:dyDescent="0.3">
      <c r="A90" s="32"/>
      <c r="B90" s="1" t="s">
        <v>43</v>
      </c>
      <c r="C90" s="1" t="s">
        <v>21</v>
      </c>
      <c r="D90" s="32">
        <v>1</v>
      </c>
      <c r="E90" s="32"/>
      <c r="F90" s="32">
        <f>F4+F8+F12+F13+F14+F15+F31</f>
        <v>4716</v>
      </c>
      <c r="G90" s="37">
        <v>3</v>
      </c>
      <c r="H90" s="43">
        <f t="shared" ref="H90" si="48">+F90*G90</f>
        <v>14148</v>
      </c>
      <c r="I90" s="40">
        <f>I89</f>
        <v>65.422700000000006</v>
      </c>
      <c r="J90" s="19">
        <f t="shared" ref="J90" si="49">+I90*H90</f>
        <v>925600.35960000008</v>
      </c>
      <c r="L90" s="56" t="s">
        <v>45</v>
      </c>
      <c r="M90" s="34" t="str">
        <f>B90</f>
        <v>Federal Worker, GS13 Step 1</v>
      </c>
      <c r="N90" s="34" t="s">
        <v>46</v>
      </c>
      <c r="O90" s="53">
        <f t="shared" ref="O90:O91" si="50">F90</f>
        <v>4716</v>
      </c>
      <c r="P90" s="34" t="str">
        <f>C90</f>
        <v>FFCRA Reporting</v>
      </c>
      <c r="Q90" s="34" t="s">
        <v>47</v>
      </c>
      <c r="R90" s="54">
        <f t="shared" ref="R90:R91" si="51">G90</f>
        <v>3</v>
      </c>
      <c r="S90" s="34" t="s">
        <v>48</v>
      </c>
      <c r="T90" s="55">
        <f t="shared" ref="T90:T91" si="52">H90</f>
        <v>14148</v>
      </c>
      <c r="U90" s="34" t="s">
        <v>49</v>
      </c>
      <c r="V90" s="52">
        <f t="shared" ref="V90:V91" si="53">I90</f>
        <v>65.422700000000006</v>
      </c>
      <c r="W90" s="34" t="s">
        <v>50</v>
      </c>
      <c r="X90" s="52">
        <f t="shared" ref="X90:X92" si="54">J90</f>
        <v>925600.35960000008</v>
      </c>
    </row>
    <row r="91" spans="1:30" x14ac:dyDescent="0.3">
      <c r="A91" s="32"/>
      <c r="B91" s="1" t="s">
        <v>43</v>
      </c>
      <c r="C91" s="32" t="s">
        <v>51</v>
      </c>
      <c r="D91" s="32">
        <v>1</v>
      </c>
      <c r="E91" s="32"/>
      <c r="F91" s="32">
        <f>F29</f>
        <v>3120</v>
      </c>
      <c r="G91" s="32">
        <v>0.25</v>
      </c>
      <c r="H91" s="43">
        <f t="shared" ref="H91" si="55">+F91*G91</f>
        <v>780</v>
      </c>
      <c r="I91" s="40">
        <f>I90</f>
        <v>65.422700000000006</v>
      </c>
      <c r="J91" s="19">
        <f t="shared" ref="J91" si="56">+I91*H91</f>
        <v>51029.706000000006</v>
      </c>
      <c r="L91" s="56" t="s">
        <v>45</v>
      </c>
      <c r="M91" s="34" t="str">
        <f>B91</f>
        <v>Federal Worker, GS13 Step 1</v>
      </c>
      <c r="N91" s="34" t="s">
        <v>46</v>
      </c>
      <c r="O91" s="53">
        <f t="shared" si="50"/>
        <v>3120</v>
      </c>
      <c r="P91" s="34" t="str">
        <f>C91</f>
        <v>Review FNS292A</v>
      </c>
      <c r="Q91" s="34" t="s">
        <v>47</v>
      </c>
      <c r="R91" s="54">
        <f t="shared" si="51"/>
        <v>0.25</v>
      </c>
      <c r="S91" s="34" t="s">
        <v>48</v>
      </c>
      <c r="T91" s="55">
        <f t="shared" si="52"/>
        <v>780</v>
      </c>
      <c r="U91" s="34" t="s">
        <v>49</v>
      </c>
      <c r="V91" s="52">
        <f t="shared" si="53"/>
        <v>65.422700000000006</v>
      </c>
      <c r="W91" s="34" t="s">
        <v>50</v>
      </c>
      <c r="X91" s="52">
        <f t="shared" si="54"/>
        <v>51029.706000000006</v>
      </c>
    </row>
    <row r="92" spans="1:30" x14ac:dyDescent="0.3">
      <c r="A92" s="89"/>
      <c r="B92" s="89"/>
      <c r="C92" s="89"/>
      <c r="D92" s="89"/>
      <c r="E92" s="89"/>
      <c r="F92" s="89"/>
      <c r="G92" s="89"/>
      <c r="H92" s="90"/>
      <c r="I92" s="91"/>
      <c r="J92" s="92"/>
      <c r="L92" s="56" t="s">
        <v>45</v>
      </c>
      <c r="M92" s="34">
        <f>B92</f>
        <v>0</v>
      </c>
      <c r="O92" s="53"/>
      <c r="R92" s="54"/>
      <c r="T92" s="55"/>
      <c r="V92" s="52"/>
      <c r="W92" s="34" t="s">
        <v>50</v>
      </c>
      <c r="X92" s="52">
        <f t="shared" si="54"/>
        <v>0</v>
      </c>
    </row>
    <row r="93" spans="1:30" x14ac:dyDescent="0.3">
      <c r="A93" s="87"/>
      <c r="B93" s="87" t="s">
        <v>103</v>
      </c>
      <c r="C93" s="87"/>
      <c r="D93" s="87"/>
      <c r="E93" s="87"/>
      <c r="F93" s="87"/>
      <c r="G93" s="87"/>
      <c r="H93" s="87"/>
      <c r="I93" s="87"/>
      <c r="J93" s="87"/>
      <c r="K93" s="83"/>
      <c r="L93" s="93"/>
      <c r="M93" s="83"/>
      <c r="N93" s="83"/>
      <c r="O93" s="94"/>
      <c r="P93" s="83"/>
      <c r="Q93" s="83"/>
      <c r="R93" s="95"/>
      <c r="S93" s="83"/>
      <c r="T93" s="96"/>
      <c r="U93" s="83"/>
      <c r="V93" s="97"/>
      <c r="W93" s="83"/>
      <c r="X93" s="97"/>
      <c r="Y93" s="83"/>
      <c r="Z93" s="83"/>
      <c r="AA93" s="83"/>
      <c r="AB93" s="83"/>
      <c r="AC93" s="83"/>
      <c r="AD93" s="83"/>
    </row>
    <row r="94" spans="1:30" x14ac:dyDescent="0.3">
      <c r="A94" s="98"/>
      <c r="B94" s="98" t="s">
        <v>43</v>
      </c>
      <c r="C94" s="98" t="s">
        <v>99</v>
      </c>
      <c r="D94" s="98">
        <v>1</v>
      </c>
      <c r="E94" s="98">
        <v>98</v>
      </c>
      <c r="F94" s="98">
        <v>98</v>
      </c>
      <c r="G94" s="98">
        <v>8</v>
      </c>
      <c r="H94" s="99">
        <f t="shared" ref="H94:H99" si="57">F94*G94</f>
        <v>784</v>
      </c>
      <c r="I94" s="100">
        <v>65.42</v>
      </c>
      <c r="J94" s="101">
        <f t="shared" ref="J94:J99" si="58">H94*I94</f>
        <v>51289.279999999999</v>
      </c>
      <c r="K94" s="102"/>
      <c r="L94" s="103"/>
      <c r="M94" s="81"/>
      <c r="N94" s="81"/>
      <c r="O94" s="104"/>
      <c r="P94" s="81"/>
      <c r="Q94" s="81"/>
      <c r="R94" s="105"/>
      <c r="S94" s="81"/>
      <c r="T94" s="106"/>
      <c r="U94" s="81"/>
      <c r="V94" s="107"/>
      <c r="W94" s="81"/>
      <c r="X94" s="107"/>
      <c r="Y94" s="81"/>
      <c r="Z94" s="81"/>
      <c r="AA94" s="81"/>
      <c r="AB94" s="81"/>
      <c r="AC94" s="81"/>
      <c r="AD94" s="81"/>
    </row>
    <row r="95" spans="1:30" x14ac:dyDescent="0.3">
      <c r="A95" s="87"/>
      <c r="B95" s="87" t="s">
        <v>43</v>
      </c>
      <c r="C95" s="87" t="s">
        <v>106</v>
      </c>
      <c r="D95" s="87">
        <v>1</v>
      </c>
      <c r="E95" s="87">
        <v>691</v>
      </c>
      <c r="F95" s="87">
        <v>691</v>
      </c>
      <c r="G95" s="87">
        <v>1</v>
      </c>
      <c r="H95" s="69">
        <f t="shared" si="57"/>
        <v>691</v>
      </c>
      <c r="I95" s="73">
        <v>65.42</v>
      </c>
      <c r="J95" s="88">
        <f t="shared" si="58"/>
        <v>45205.22</v>
      </c>
      <c r="L95" s="56"/>
      <c r="O95" s="53"/>
      <c r="R95" s="54"/>
      <c r="T95" s="55"/>
      <c r="V95" s="52"/>
      <c r="X95" s="52"/>
    </row>
    <row r="96" spans="1:30" ht="26" x14ac:dyDescent="0.3">
      <c r="A96" s="87"/>
      <c r="B96" s="87" t="s">
        <v>43</v>
      </c>
      <c r="C96" s="67" t="s">
        <v>100</v>
      </c>
      <c r="D96" s="87">
        <v>3</v>
      </c>
      <c r="E96" s="87">
        <v>1</v>
      </c>
      <c r="F96" s="87">
        <f>D96*E96</f>
        <v>3</v>
      </c>
      <c r="G96" s="87">
        <v>5</v>
      </c>
      <c r="H96" s="69">
        <f t="shared" si="57"/>
        <v>15</v>
      </c>
      <c r="I96" s="73">
        <v>65.42</v>
      </c>
      <c r="J96" s="88">
        <f t="shared" si="58"/>
        <v>981.30000000000007</v>
      </c>
      <c r="L96" s="56"/>
      <c r="O96" s="53"/>
      <c r="R96" s="54"/>
      <c r="T96" s="55"/>
      <c r="V96" s="52"/>
      <c r="X96" s="52"/>
    </row>
    <row r="97" spans="1:24" ht="39" x14ac:dyDescent="0.3">
      <c r="A97" s="87"/>
      <c r="B97" s="87" t="s">
        <v>43</v>
      </c>
      <c r="C97" s="67" t="s">
        <v>98</v>
      </c>
      <c r="D97" s="87">
        <v>3</v>
      </c>
      <c r="E97" s="87">
        <v>1</v>
      </c>
      <c r="F97" s="87">
        <f>D97*E97</f>
        <v>3</v>
      </c>
      <c r="G97" s="87">
        <v>5</v>
      </c>
      <c r="H97" s="69">
        <f t="shared" si="57"/>
        <v>15</v>
      </c>
      <c r="I97" s="73">
        <v>65.42</v>
      </c>
      <c r="J97" s="88">
        <f t="shared" si="58"/>
        <v>981.30000000000007</v>
      </c>
      <c r="L97" s="56"/>
      <c r="O97" s="53"/>
      <c r="R97" s="54"/>
      <c r="T97" s="55"/>
      <c r="V97" s="52"/>
      <c r="X97" s="52"/>
    </row>
    <row r="98" spans="1:24" ht="26" x14ac:dyDescent="0.3">
      <c r="A98" s="87"/>
      <c r="B98" s="87" t="s">
        <v>43</v>
      </c>
      <c r="C98" s="67" t="s">
        <v>101</v>
      </c>
      <c r="D98" s="87">
        <v>5</v>
      </c>
      <c r="E98" s="87">
        <f>F98/D98</f>
        <v>63.4</v>
      </c>
      <c r="F98" s="87">
        <v>317</v>
      </c>
      <c r="G98" s="87">
        <v>0.5</v>
      </c>
      <c r="H98" s="69">
        <f t="shared" si="57"/>
        <v>158.5</v>
      </c>
      <c r="I98" s="73">
        <v>65.42</v>
      </c>
      <c r="J98" s="88">
        <f t="shared" si="58"/>
        <v>10369.07</v>
      </c>
      <c r="L98" s="56"/>
      <c r="O98" s="53"/>
      <c r="R98" s="54"/>
      <c r="T98" s="55"/>
      <c r="V98" s="52"/>
      <c r="X98" s="52"/>
    </row>
    <row r="99" spans="1:24" ht="39" x14ac:dyDescent="0.3">
      <c r="A99" s="87"/>
      <c r="B99" s="87" t="s">
        <v>43</v>
      </c>
      <c r="C99" s="67" t="s">
        <v>102</v>
      </c>
      <c r="D99" s="87">
        <v>5</v>
      </c>
      <c r="E99" s="87">
        <f>F99/D99</f>
        <v>50.4</v>
      </c>
      <c r="F99" s="87">
        <v>252</v>
      </c>
      <c r="G99" s="87">
        <v>0.25</v>
      </c>
      <c r="H99" s="69">
        <f t="shared" si="57"/>
        <v>63</v>
      </c>
      <c r="I99" s="73">
        <v>65.42</v>
      </c>
      <c r="J99" s="88">
        <f t="shared" si="58"/>
        <v>4121.46</v>
      </c>
      <c r="L99" s="56"/>
      <c r="O99" s="53"/>
      <c r="R99" s="54"/>
      <c r="T99" s="55"/>
      <c r="V99" s="52"/>
      <c r="X99" s="52"/>
    </row>
    <row r="100" spans="1:24" x14ac:dyDescent="0.3">
      <c r="A100" s="35"/>
      <c r="B100" s="35" t="s">
        <v>52</v>
      </c>
      <c r="C100" s="35"/>
      <c r="D100" s="35"/>
      <c r="E100" s="35"/>
      <c r="F100" s="35"/>
      <c r="G100" s="35"/>
      <c r="H100" s="48"/>
      <c r="I100" s="35"/>
      <c r="J100" s="36">
        <f>SUM(J88:J99)</f>
        <v>1410647.5888750001</v>
      </c>
    </row>
    <row r="101" spans="1:24" ht="14.5" x14ac:dyDescent="0.35">
      <c r="H101" s="49" t="s">
        <v>53</v>
      </c>
      <c r="M101" s="57" t="s">
        <v>54</v>
      </c>
    </row>
    <row r="104" spans="1:24" x14ac:dyDescent="0.3">
      <c r="F104" s="62"/>
    </row>
    <row r="105" spans="1:24" x14ac:dyDescent="0.3">
      <c r="F105" s="64"/>
    </row>
    <row r="106" spans="1:24" x14ac:dyDescent="0.3">
      <c r="F106" s="63"/>
    </row>
    <row r="109" spans="1:24" x14ac:dyDescent="0.3">
      <c r="M109" s="51"/>
    </row>
    <row r="110" spans="1:24" x14ac:dyDescent="0.3">
      <c r="M110" s="50"/>
    </row>
    <row r="111" spans="1:24" x14ac:dyDescent="0.3">
      <c r="M111" s="50"/>
    </row>
    <row r="112" spans="1:24" x14ac:dyDescent="0.3">
      <c r="M112" s="50"/>
    </row>
    <row r="113" spans="13:13" x14ac:dyDescent="0.3">
      <c r="M113" s="50"/>
    </row>
    <row r="114" spans="13:13" x14ac:dyDescent="0.3">
      <c r="M114" s="50"/>
    </row>
    <row r="115" spans="13:13" x14ac:dyDescent="0.3">
      <c r="M115" s="50"/>
    </row>
    <row r="116" spans="13:13" x14ac:dyDescent="0.3">
      <c r="M116" s="50" t="s">
        <v>55</v>
      </c>
    </row>
  </sheetData>
  <hyperlinks>
    <hyperlink ref="M101" r:id="rId1"/>
  </hyperlinks>
  <pageMargins left="0.7" right="0.7" top="0.75" bottom="0.75" header="0.3" footer="0.3"/>
  <pageSetup scale="74" fitToHeight="0" orientation="landscape" r:id="rId2"/>
  <headerFooter>
    <oddHeader>Page &amp;P&amp;R</oddHeader>
  </headerFooter>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F20"/>
  <sheetViews>
    <sheetView topLeftCell="A13" workbookViewId="0">
      <selection activeCell="D15" sqref="D15"/>
    </sheetView>
  </sheetViews>
  <sheetFormatPr defaultColWidth="9.1796875" defaultRowHeight="14.5" x14ac:dyDescent="0.35"/>
  <cols>
    <col min="1" max="1" width="6.54296875" style="58" customWidth="1"/>
    <col min="2" max="2" width="18.81640625" style="59" customWidth="1"/>
    <col min="3" max="3" width="10.81640625" style="58" customWidth="1"/>
    <col min="4" max="4" width="72.7265625" style="59" customWidth="1"/>
    <col min="5" max="5" width="14.54296875" style="58" customWidth="1"/>
    <col min="6" max="6" width="13" style="58" customWidth="1"/>
    <col min="7" max="16384" width="9.1796875" style="58"/>
  </cols>
  <sheetData>
    <row r="3" spans="1:6" x14ac:dyDescent="0.35">
      <c r="A3" s="60"/>
      <c r="B3" s="61"/>
      <c r="C3" s="60" t="s">
        <v>56</v>
      </c>
      <c r="D3" s="61" t="s">
        <v>57</v>
      </c>
      <c r="E3" s="60" t="s">
        <v>58</v>
      </c>
      <c r="F3" s="61" t="s">
        <v>59</v>
      </c>
    </row>
    <row r="4" spans="1:6" ht="45.75" customHeight="1" x14ac:dyDescent="0.35">
      <c r="A4" s="60" t="s">
        <v>60</v>
      </c>
      <c r="B4" s="61" t="s">
        <v>61</v>
      </c>
      <c r="C4" s="60" t="s">
        <v>62</v>
      </c>
      <c r="D4" s="61" t="s">
        <v>63</v>
      </c>
      <c r="E4" s="60" t="s">
        <v>64</v>
      </c>
      <c r="F4" s="60" t="s">
        <v>65</v>
      </c>
    </row>
    <row r="5" spans="1:6" ht="62.25" customHeight="1" x14ac:dyDescent="0.35">
      <c r="A5" s="60"/>
      <c r="B5" s="61" t="s">
        <v>66</v>
      </c>
      <c r="C5" s="60" t="s">
        <v>67</v>
      </c>
      <c r="D5" s="61" t="s">
        <v>68</v>
      </c>
      <c r="E5" s="60" t="s">
        <v>64</v>
      </c>
      <c r="F5" s="60" t="s">
        <v>65</v>
      </c>
    </row>
    <row r="6" spans="1:6" ht="123" customHeight="1" x14ac:dyDescent="0.35">
      <c r="A6" s="60"/>
      <c r="B6" s="61" t="s">
        <v>69</v>
      </c>
      <c r="C6" s="60" t="s">
        <v>62</v>
      </c>
      <c r="D6" s="61" t="s">
        <v>70</v>
      </c>
      <c r="E6" s="60" t="s">
        <v>64</v>
      </c>
      <c r="F6" s="60" t="s">
        <v>71</v>
      </c>
    </row>
    <row r="7" spans="1:6" ht="36.75" customHeight="1" x14ac:dyDescent="0.35">
      <c r="A7" s="60"/>
      <c r="B7" s="61" t="s">
        <v>72</v>
      </c>
      <c r="C7" s="60" t="s">
        <v>67</v>
      </c>
      <c r="D7" s="61" t="s">
        <v>73</v>
      </c>
      <c r="E7" s="60" t="s">
        <v>74</v>
      </c>
      <c r="F7" s="60" t="s">
        <v>75</v>
      </c>
    </row>
    <row r="8" spans="1:6" ht="47.25" customHeight="1" x14ac:dyDescent="0.35">
      <c r="A8" s="60" t="s">
        <v>76</v>
      </c>
      <c r="B8" s="61" t="s">
        <v>61</v>
      </c>
      <c r="C8" s="60" t="s">
        <v>67</v>
      </c>
      <c r="D8" s="61" t="s">
        <v>68</v>
      </c>
      <c r="E8" s="60" t="s">
        <v>74</v>
      </c>
      <c r="F8" s="60" t="s">
        <v>75</v>
      </c>
    </row>
    <row r="9" spans="1:6" ht="84" customHeight="1" x14ac:dyDescent="0.35">
      <c r="A9" s="60"/>
      <c r="B9" s="61" t="s">
        <v>66</v>
      </c>
      <c r="C9" s="60" t="s">
        <v>67</v>
      </c>
      <c r="D9" s="61" t="s">
        <v>77</v>
      </c>
      <c r="E9" s="60" t="s">
        <v>74</v>
      </c>
      <c r="F9" s="60" t="s">
        <v>75</v>
      </c>
    </row>
    <row r="10" spans="1:6" x14ac:dyDescent="0.35">
      <c r="A10" s="60"/>
      <c r="B10" s="61" t="s">
        <v>78</v>
      </c>
      <c r="C10" s="60"/>
      <c r="D10" s="61"/>
      <c r="E10" s="60"/>
      <c r="F10" s="60" t="s">
        <v>75</v>
      </c>
    </row>
    <row r="11" spans="1:6" x14ac:dyDescent="0.35">
      <c r="A11" s="60"/>
      <c r="B11" s="61" t="s">
        <v>79</v>
      </c>
      <c r="C11" s="60"/>
      <c r="D11" s="61"/>
      <c r="E11" s="60"/>
      <c r="F11" s="60" t="s">
        <v>65</v>
      </c>
    </row>
    <row r="12" spans="1:6" x14ac:dyDescent="0.35">
      <c r="A12" s="60"/>
      <c r="B12" s="61" t="s">
        <v>80</v>
      </c>
      <c r="C12" s="60"/>
      <c r="D12" s="61"/>
      <c r="E12" s="60"/>
      <c r="F12" s="60" t="s">
        <v>75</v>
      </c>
    </row>
    <row r="13" spans="1:6" ht="43.5" x14ac:dyDescent="0.35">
      <c r="A13" s="60" t="s">
        <v>81</v>
      </c>
      <c r="B13" s="61" t="s">
        <v>61</v>
      </c>
      <c r="C13" s="60" t="s">
        <v>67</v>
      </c>
      <c r="D13" s="61" t="s">
        <v>68</v>
      </c>
      <c r="E13" s="60" t="s">
        <v>82</v>
      </c>
      <c r="F13" s="60" t="s">
        <v>75</v>
      </c>
    </row>
    <row r="14" spans="1:6" ht="72.5" x14ac:dyDescent="0.35">
      <c r="A14" s="60"/>
      <c r="B14" s="61" t="s">
        <v>66</v>
      </c>
      <c r="C14" s="60" t="s">
        <v>67</v>
      </c>
      <c r="D14" s="61" t="s">
        <v>77</v>
      </c>
      <c r="E14" s="60"/>
      <c r="F14" s="60" t="s">
        <v>75</v>
      </c>
    </row>
    <row r="15" spans="1:6" ht="29" x14ac:dyDescent="0.35">
      <c r="A15" s="60" t="s">
        <v>83</v>
      </c>
      <c r="B15" s="61" t="s">
        <v>61</v>
      </c>
      <c r="C15" s="60" t="s">
        <v>71</v>
      </c>
      <c r="D15" s="61" t="s">
        <v>84</v>
      </c>
      <c r="E15" s="60"/>
      <c r="F15" s="60"/>
    </row>
    <row r="16" spans="1:6" ht="43.5" x14ac:dyDescent="0.35">
      <c r="A16" s="60"/>
      <c r="B16" s="61" t="s">
        <v>66</v>
      </c>
      <c r="C16" s="60" t="s">
        <v>85</v>
      </c>
      <c r="D16" s="61" t="s">
        <v>86</v>
      </c>
      <c r="E16" s="60" t="s">
        <v>87</v>
      </c>
      <c r="F16" s="60"/>
    </row>
    <row r="17" spans="1:6" x14ac:dyDescent="0.35">
      <c r="A17" s="60"/>
      <c r="B17" s="61" t="s">
        <v>88</v>
      </c>
      <c r="C17" s="60"/>
      <c r="D17" s="61"/>
      <c r="E17" s="60" t="s">
        <v>89</v>
      </c>
      <c r="F17" s="60" t="s">
        <v>90</v>
      </c>
    </row>
    <row r="18" spans="1:6" x14ac:dyDescent="0.35">
      <c r="A18" s="60"/>
      <c r="B18" s="61" t="s">
        <v>91</v>
      </c>
      <c r="C18" s="60"/>
      <c r="D18" s="61"/>
      <c r="E18" s="60" t="s">
        <v>89</v>
      </c>
      <c r="F18" s="60" t="s">
        <v>90</v>
      </c>
    </row>
    <row r="19" spans="1:6" x14ac:dyDescent="0.35">
      <c r="A19" s="60"/>
      <c r="B19" s="61" t="s">
        <v>92</v>
      </c>
      <c r="C19" s="60"/>
      <c r="D19" s="61"/>
      <c r="E19" s="60" t="s">
        <v>89</v>
      </c>
      <c r="F19" s="60" t="s">
        <v>90</v>
      </c>
    </row>
    <row r="20" spans="1:6" ht="29" x14ac:dyDescent="0.35">
      <c r="A20" s="60" t="s">
        <v>93</v>
      </c>
      <c r="B20" s="61" t="s">
        <v>94</v>
      </c>
      <c r="C20" s="60" t="s">
        <v>85</v>
      </c>
      <c r="D20" s="61" t="s">
        <v>95</v>
      </c>
      <c r="E20" s="60" t="s">
        <v>64</v>
      </c>
      <c r="F20" s="60" t="s">
        <v>90</v>
      </c>
    </row>
  </sheetData>
  <pageMargins left="0.7" right="0.7" top="0.75" bottom="0.75" header="0.3" footer="0.3"/>
  <pageSetup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D18"/>
  <sheetViews>
    <sheetView workbookViewId="0">
      <selection activeCell="A7" sqref="A7:XFD7"/>
    </sheetView>
  </sheetViews>
  <sheetFormatPr defaultRowHeight="14.5" x14ac:dyDescent="0.35"/>
  <sheetData>
    <row r="3" spans="1:4" ht="53" thickBot="1" x14ac:dyDescent="0.4">
      <c r="A3" s="5" t="s">
        <v>0</v>
      </c>
      <c r="B3" s="6" t="s">
        <v>1</v>
      </c>
      <c r="C3" s="6" t="s">
        <v>2</v>
      </c>
      <c r="D3" s="8" t="s">
        <v>3</v>
      </c>
    </row>
    <row r="4" spans="1:4" x14ac:dyDescent="0.35">
      <c r="A4" s="16"/>
      <c r="B4" s="1"/>
      <c r="C4" s="1"/>
      <c r="D4" s="17"/>
    </row>
    <row r="5" spans="1:4" ht="39.5" x14ac:dyDescent="0.35">
      <c r="A5" s="2" t="s">
        <v>12</v>
      </c>
      <c r="B5" s="1" t="s">
        <v>13</v>
      </c>
      <c r="C5" s="1" t="s">
        <v>14</v>
      </c>
      <c r="D5" s="1">
        <v>53</v>
      </c>
    </row>
    <row r="6" spans="1:4" ht="39.5" x14ac:dyDescent="0.35">
      <c r="A6" s="2"/>
      <c r="B6" s="1" t="s">
        <v>24</v>
      </c>
      <c r="C6" s="1" t="s">
        <v>14</v>
      </c>
      <c r="D6" s="1">
        <v>89</v>
      </c>
    </row>
    <row r="7" spans="1:4" ht="39.5" x14ac:dyDescent="0.35">
      <c r="A7" s="2"/>
      <c r="B7" s="1" t="s">
        <v>24</v>
      </c>
      <c r="C7" s="1" t="s">
        <v>25</v>
      </c>
      <c r="D7" s="1">
        <v>89</v>
      </c>
    </row>
    <row r="8" spans="1:4" ht="39.5" x14ac:dyDescent="0.35">
      <c r="A8" s="2"/>
      <c r="B8" s="1" t="s">
        <v>24</v>
      </c>
      <c r="C8" s="1" t="s">
        <v>96</v>
      </c>
      <c r="D8" s="1">
        <v>89</v>
      </c>
    </row>
    <row r="9" spans="1:4" ht="52.5" x14ac:dyDescent="0.35">
      <c r="A9" s="2"/>
      <c r="B9" s="1" t="s">
        <v>26</v>
      </c>
      <c r="C9" s="1" t="s">
        <v>14</v>
      </c>
      <c r="D9" s="1">
        <v>49</v>
      </c>
    </row>
    <row r="10" spans="1:4" ht="52.5" x14ac:dyDescent="0.35">
      <c r="A10" s="2"/>
      <c r="B10" s="1" t="s">
        <v>26</v>
      </c>
      <c r="C10" s="1" t="s">
        <v>66</v>
      </c>
      <c r="D10" s="1">
        <v>49</v>
      </c>
    </row>
    <row r="11" spans="1:4" ht="39.5" x14ac:dyDescent="0.35">
      <c r="A11" s="2"/>
      <c r="B11" s="1" t="s">
        <v>27</v>
      </c>
      <c r="C11" s="1" t="s">
        <v>28</v>
      </c>
      <c r="D11" s="1">
        <v>56</v>
      </c>
    </row>
    <row r="12" spans="1:4" ht="26.5" x14ac:dyDescent="0.35">
      <c r="A12" s="2"/>
      <c r="B12" s="1"/>
      <c r="C12" s="1" t="s">
        <v>29</v>
      </c>
      <c r="D12" s="1">
        <v>57</v>
      </c>
    </row>
    <row r="13" spans="1:4" ht="26.5" x14ac:dyDescent="0.35">
      <c r="A13" s="2"/>
      <c r="B13" s="32"/>
      <c r="C13" s="1" t="s">
        <v>30</v>
      </c>
      <c r="D13" s="1">
        <v>53</v>
      </c>
    </row>
    <row r="14" spans="1:4" ht="52.5" x14ac:dyDescent="0.35">
      <c r="A14" s="2"/>
      <c r="B14" s="1" t="s">
        <v>31</v>
      </c>
      <c r="C14" s="1" t="s">
        <v>32</v>
      </c>
      <c r="D14" s="1">
        <v>60</v>
      </c>
    </row>
    <row r="15" spans="1:4" x14ac:dyDescent="0.35">
      <c r="A15" s="2"/>
      <c r="B15" s="32"/>
      <c r="C15" s="1"/>
      <c r="D15" s="1"/>
    </row>
    <row r="16" spans="1:4" ht="52.5" x14ac:dyDescent="0.35">
      <c r="A16" s="2" t="s">
        <v>33</v>
      </c>
      <c r="B16" s="1" t="s">
        <v>34</v>
      </c>
      <c r="C16" s="1" t="s">
        <v>97</v>
      </c>
      <c r="D16" s="1">
        <v>1808</v>
      </c>
    </row>
    <row r="17" spans="1:4" x14ac:dyDescent="0.35">
      <c r="A17" s="2"/>
      <c r="B17" s="1"/>
      <c r="C17" s="1"/>
      <c r="D17" s="1"/>
    </row>
    <row r="18" spans="1:4" ht="27" thickBot="1" x14ac:dyDescent="0.4">
      <c r="A18" s="20" t="s">
        <v>35</v>
      </c>
      <c r="B18" s="10" t="s">
        <v>36</v>
      </c>
      <c r="C18" s="11"/>
      <c r="D18" s="12">
        <f>D5+D6+D11+D14+D16</f>
        <v>2066</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B92703E1AA7C1148AC39BD50188BB6CF" ma:contentTypeVersion="7" ma:contentTypeDescription="Create a new document." ma:contentTypeScope="" ma:versionID="527a60bbea5cc881e554a3c57d4c4b85">
  <xsd:schema xmlns:xsd="http://www.w3.org/2001/XMLSchema" xmlns:xs="http://www.w3.org/2001/XMLSchema" xmlns:p="http://schemas.microsoft.com/office/2006/metadata/properties" xmlns:ns3="ee828c56-32a3-4aec-975e-eb9a1185def9" targetNamespace="http://schemas.microsoft.com/office/2006/metadata/properties" ma:root="true" ma:fieldsID="8a4695587b9a6bb4cfb1dc64aaec5607" ns3:_="">
    <xsd:import namespace="ee828c56-32a3-4aec-975e-eb9a1185def9"/>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e828c56-32a3-4aec-975e-eb9a1185def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30E0E67-CA88-4439-9995-1BD02DF171E2}">
  <ds:schemaRefs>
    <ds:schemaRef ds:uri="http://purl.org/dc/dcmitype/"/>
    <ds:schemaRef ds:uri="http://schemas.microsoft.com/office/2006/documentManagement/types"/>
    <ds:schemaRef ds:uri="http://purl.org/dc/elements/1.1/"/>
    <ds:schemaRef ds:uri="http://schemas.microsoft.com/office/2006/metadata/properties"/>
    <ds:schemaRef ds:uri="http://purl.org/dc/terms/"/>
    <ds:schemaRef ds:uri="http://schemas.openxmlformats.org/package/2006/metadata/core-properties"/>
    <ds:schemaRef ds:uri="ee828c56-32a3-4aec-975e-eb9a1185def9"/>
    <ds:schemaRef ds:uri="http://schemas.microsoft.com/office/infopath/2007/PartnerControls"/>
    <ds:schemaRef ds:uri="http://www.w3.org/XML/1998/namespace"/>
  </ds:schemaRefs>
</ds:datastoreItem>
</file>

<file path=customXml/itemProps2.xml><?xml version="1.0" encoding="utf-8"?>
<ds:datastoreItem xmlns:ds="http://schemas.openxmlformats.org/officeDocument/2006/customXml" ds:itemID="{B5EB942A-49F8-4B99-B67D-ACF4A9FCDFF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e828c56-32a3-4aec-975e-eb9a1185def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C35B21A-079E-4704-B46D-031E7ACA787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Sample Burden Table - Studies</vt:lpstr>
      <vt:lpstr>Sheet2</vt:lpstr>
      <vt:lpstr>Sheet3</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lywilliams</dc:creator>
  <cp:keywords/>
  <dc:description/>
  <cp:lastModifiedBy>Sandberg, Christina - FNS</cp:lastModifiedBy>
  <cp:revision/>
  <dcterms:created xsi:type="dcterms:W3CDTF">2013-01-08T21:49:18Z</dcterms:created>
  <dcterms:modified xsi:type="dcterms:W3CDTF">2021-12-15T23:39:35Z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0x010100B92703E1AA7C1148AC39BD50188BB6CF</vt:lpwstr>
  </property>
  <property fmtid="{D5CDD505-2E9C-101B-9397-08002B2CF9AE}" pid="3" name="Order">
    <vt:r8>400</vt:r8>
  </property>
  <property fmtid="{D5CDD505-2E9C-101B-9397-08002B2CF9AE}" pid="4" name="xd_ProgID">
    <vt:lpwstr/>
  </property>
  <property fmtid="{D5CDD505-2E9C-101B-9397-08002B2CF9AE}" pid="5" name="_dlc_DocId">
    <vt:lpwstr>PAT56XDWNNC6-1500440792-4</vt:lpwstr>
  </property>
  <property fmtid="{D5CDD505-2E9C-101B-9397-08002B2CF9AE}" pid="6" name="_dlc_DocIdUrl">
    <vt:lpwstr>https://fncspro.usda.net/offices/ops/prao/_layouts/15/DocIdRedir.aspx?ID=PAT56XDWNNC6-1500440792-4, PAT56XDWNNC6-1500440792-4</vt:lpwstr>
  </property>
  <property fmtid="{D5CDD505-2E9C-101B-9397-08002B2CF9AE}" pid="7" name="TemplateUrl">
    <vt:lpwstr/>
  </property>
  <property fmtid="{D5CDD505-2E9C-101B-9397-08002B2CF9AE}" pid="8" name="_dlc_DocIdItemGuid">
    <vt:lpwstr>6f7a8186-86dd-4396-921e-535d9f4e8142</vt:lpwstr>
  </property>
</Properties>
</file>