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codeName="{4470D2CD-2249-CD33-4A35-6F278624656F}"/>
  <workbookPr codeName="ThisWorkbook" defaultThemeVersion="124226"/>
  <mc:AlternateContent xmlns:mc="http://schemas.openxmlformats.org/markup-compatibility/2006">
    <mc:Choice Requires="x15">
      <x15ac:absPath xmlns:x15ac="http://schemas.microsoft.com/office/spreadsheetml/2010/11/ac" url="https://usepa-my.sharepoint.com/personal/purdy_mark_epa_gov/Documents/ICRs/2060-0170/9.29.21 Rule/"/>
    </mc:Choice>
  </mc:AlternateContent>
  <xr:revisionPtr revIDLastSave="0" documentId="8_{E4793BB8-F485-40C5-AD1A-F4CE35BBAED9}" xr6:coauthVersionLast="46" xr6:coauthVersionMax="46" xr10:uidLastSave="{00000000-0000-0000-0000-000000000000}"/>
  <workbookProtection workbookAlgorithmName="SHA-512" workbookHashValue="mMiSdId0rDKMbX2iKaTehG5h4g9tHHt3Gj9tX79q2B8FTUqTeiVA4v5yH9vjG8vKD+LVWfJZ4azuvVJ32PGZDQ==" workbookSaltValue="UqmJ6pzzItLV++MXNthyOQ==" workbookSpinCount="100000" lockStructure="1"/>
  <bookViews>
    <workbookView xWindow="-110" yWindow="-110" windowWidth="19420" windowHeight="10420" tabRatio="843" xr2:uid="{00000000-000D-0000-FFFF-FFFF00000000}"/>
  </bookViews>
  <sheets>
    <sheet name="Instructions" sheetId="2" r:id="rId1"/>
    <sheet name="Section 1" sheetId="1" r:id="rId2"/>
    <sheet name="Section 2" sheetId="3" r:id="rId3"/>
    <sheet name="Section 3" sheetId="4" r:id="rId4"/>
    <sheet name="Section 4" sheetId="15" r:id="rId5"/>
    <sheet name="Summary" sheetId="8" r:id="rId6"/>
    <sheet name="Reference List" sheetId="11" r:id="rId7"/>
    <sheet name="Lists" sheetId="7" state="hidden" r:id="rId8"/>
    <sheet name="Checks" sheetId="9" state="hidden" r:id="rId9"/>
    <sheet name="OutputForCSV" sheetId="10" state="hidden" r:id="rId10"/>
    <sheet name="TempOutput" sheetId="12" state="hidden" r:id="rId11"/>
  </sheets>
  <definedNames>
    <definedName name="AllError">Checks!$D$18</definedName>
    <definedName name="ClassIIChemicals">Lists!$B$3:$B$44</definedName>
    <definedName name="CompName">OutputForCSV!$G$1</definedName>
    <definedName name="CSVDate">Lists!$H$3</definedName>
    <definedName name="CSVS2End">Lists!$X$3</definedName>
    <definedName name="CSVS3End">Lists!$X$5</definedName>
    <definedName name="CSVS3Start">Lists!$X$4</definedName>
    <definedName name="FormVersion">OutputForCSV!$E$1</definedName>
    <definedName name="LastCol">OutputForCSV!$L$1</definedName>
    <definedName name="LastRow">OutputForCSV!$B$22</definedName>
    <definedName name="LockStatus">Instructions!$H$15</definedName>
    <definedName name="MaxOutput">Lists!$X$6</definedName>
    <definedName name="_xlnm.Print_Area" localSheetId="0">Instructions!$B$2:$D$22</definedName>
    <definedName name="_xlnm.Print_Area" localSheetId="1">'Section 1'!$B$2:$G$13</definedName>
    <definedName name="_xlnm.Print_Area" localSheetId="2">'Section 2'!$C$2:$L$24</definedName>
    <definedName name="_xlnm.Print_Area" localSheetId="3">'Section 3'!$C$2:$H$26</definedName>
    <definedName name="_xlnm.Print_Area" localSheetId="4">'Section 4'!$C$2:$L$14</definedName>
    <definedName name="_xlnm.Print_Area" localSheetId="5">Summary!$C$2:$H$18</definedName>
    <definedName name="Purpose">Lists!$G$3:$G$4</definedName>
    <definedName name="ReportingQuarter">Lists!$F$3:$F$6</definedName>
    <definedName name="ReportingYear">Lists!$D$5:$D$7</definedName>
    <definedName name="ReportQtr">'Section 1'!$D$12</definedName>
    <definedName name="ReportType">Lists!$I$3</definedName>
    <definedName name="ReportYr">'Section 1'!$D$11</definedName>
    <definedName name="Sec1Status">Checks!$D$3</definedName>
    <definedName name="Sec2Duplicates">Checks!$D$4</definedName>
    <definedName name="Sec2Error">Checks!$D$9</definedName>
    <definedName name="Sec2Filled">Checks!$D$10</definedName>
    <definedName name="Sec2GrProd">Checks!$D$6</definedName>
    <definedName name="Sec2inSec3">Checks!$D$16</definedName>
    <definedName name="Sec2Negatives">Checks!$D$5</definedName>
    <definedName name="Sec2NegNumber">Checks!$D$8</definedName>
    <definedName name="Sec2ValidChem">Checks!$D$7</definedName>
    <definedName name="Sec3Complete">Checks!$D$13</definedName>
    <definedName name="Sec3Error">Checks!$D$15</definedName>
    <definedName name="Sec3inSec2">Checks!$D$17</definedName>
    <definedName name="Sec3NegNumber">Checks!$D$14</definedName>
    <definedName name="Sec3PasteRow">Lists!$X$7</definedName>
    <definedName name="Sec3ValidChem">Checks!$D$11</definedName>
    <definedName name="Sec3ValidPurpose">Checks!$D$12</definedName>
    <definedName name="SubDate">'Section 1'!$D$5</definedName>
    <definedName name="SubmissionType">Lists!$C$3:$C$4</definedName>
    <definedName name="SubTSelection">'Section 1'!$D$10</definedName>
    <definedName name="VersionNumber">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15" l="1"/>
  <c r="E6" i="15"/>
  <c r="D52" i="15"/>
  <c r="D51" i="15"/>
  <c r="D50" i="15"/>
  <c r="D49" i="15"/>
  <c r="D48" i="15"/>
  <c r="D47" i="15"/>
  <c r="D46" i="15"/>
  <c r="D45" i="15"/>
  <c r="D44" i="15"/>
  <c r="D43" i="15"/>
  <c r="D42" i="15"/>
  <c r="D41" i="15"/>
  <c r="D40" i="15"/>
  <c r="D39" i="15"/>
  <c r="D38" i="15"/>
  <c r="D37" i="15"/>
  <c r="D36" i="15"/>
  <c r="D35" i="15"/>
  <c r="D34" i="15"/>
  <c r="D33" i="15"/>
  <c r="D32" i="15"/>
  <c r="D31" i="15"/>
  <c r="D30" i="15"/>
  <c r="D29" i="15"/>
  <c r="D28" i="15"/>
  <c r="D27" i="15"/>
  <c r="D26" i="15"/>
  <c r="D25" i="15"/>
  <c r="D24" i="15"/>
  <c r="D23" i="15"/>
  <c r="D22" i="15"/>
  <c r="D21" i="15"/>
  <c r="D20" i="15"/>
  <c r="D19" i="15"/>
  <c r="D18" i="15"/>
  <c r="D17" i="15"/>
  <c r="D16" i="15"/>
  <c r="D15" i="15"/>
  <c r="S13" i="15"/>
  <c r="R13" i="15"/>
  <c r="Q13" i="15"/>
  <c r="P13" i="15"/>
  <c r="O13" i="15"/>
  <c r="A13" i="15"/>
  <c r="N13" i="15" s="1"/>
  <c r="R17" i="4"/>
  <c r="R18" i="4"/>
  <c r="R19" i="4"/>
  <c r="R20" i="4"/>
  <c r="R21" i="4"/>
  <c r="R22" i="4"/>
  <c r="R23" i="4"/>
  <c r="R24" i="4"/>
  <c r="R25" i="4"/>
  <c r="R16" i="4"/>
  <c r="D14" i="9" s="1"/>
  <c r="T15" i="3"/>
  <c r="T16" i="3"/>
  <c r="T17" i="3"/>
  <c r="T18" i="3"/>
  <c r="T19" i="3"/>
  <c r="T20" i="3"/>
  <c r="T21" i="3"/>
  <c r="T22" i="3"/>
  <c r="T23" i="3"/>
  <c r="T14" i="3"/>
  <c r="D8" i="9" l="1"/>
  <c r="T3" i="7" l="1"/>
  <c r="K15" i="3" l="1"/>
  <c r="K16" i="3"/>
  <c r="K17" i="3"/>
  <c r="K18" i="3"/>
  <c r="K19" i="3"/>
  <c r="K20" i="3"/>
  <c r="K21" i="3"/>
  <c r="K22" i="3"/>
  <c r="K23" i="3"/>
  <c r="K14" i="3"/>
  <c r="E3" i="7"/>
  <c r="I11" i="1" s="1"/>
  <c r="G28" i="4"/>
  <c r="G27" i="4"/>
  <c r="D60" i="4"/>
  <c r="D61" i="4"/>
  <c r="D62" i="4"/>
  <c r="D63" i="4"/>
  <c r="D64" i="4"/>
  <c r="D52" i="4"/>
  <c r="D53" i="4"/>
  <c r="D54" i="4"/>
  <c r="D55" i="4"/>
  <c r="D56" i="4"/>
  <c r="D57" i="4"/>
  <c r="D58" i="4"/>
  <c r="D59" i="4"/>
  <c r="D28" i="4"/>
  <c r="D29" i="4"/>
  <c r="D30" i="4"/>
  <c r="D31" i="4"/>
  <c r="D32" i="4"/>
  <c r="D33" i="4"/>
  <c r="D34" i="4"/>
  <c r="D35" i="4"/>
  <c r="D36" i="4"/>
  <c r="D37" i="4"/>
  <c r="D38" i="4"/>
  <c r="D39" i="4"/>
  <c r="D40" i="4"/>
  <c r="D41" i="4"/>
  <c r="D42" i="4"/>
  <c r="D43" i="4"/>
  <c r="D44" i="4"/>
  <c r="D45" i="4"/>
  <c r="D46" i="4"/>
  <c r="D47" i="4"/>
  <c r="D48" i="4"/>
  <c r="D49" i="4"/>
  <c r="D50" i="4"/>
  <c r="D51" i="4"/>
  <c r="D27" i="4"/>
  <c r="D62" i="3"/>
  <c r="D55" i="3"/>
  <c r="D56" i="3"/>
  <c r="D57" i="3"/>
  <c r="D58" i="3"/>
  <c r="D59" i="3"/>
  <c r="D60" i="3"/>
  <c r="D61"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25" i="3"/>
  <c r="D14" i="1"/>
  <c r="D15" i="1"/>
  <c r="A510" i="12"/>
  <c r="A509" i="12"/>
  <c r="A508" i="12"/>
  <c r="A507" i="12"/>
  <c r="A506" i="12"/>
  <c r="A505" i="12"/>
  <c r="A504" i="12"/>
  <c r="A503" i="12"/>
  <c r="A502" i="12"/>
  <c r="A501" i="12"/>
  <c r="A500" i="12"/>
  <c r="A499" i="12"/>
  <c r="A498" i="12"/>
  <c r="A497" i="12"/>
  <c r="A496" i="12"/>
  <c r="A495" i="12"/>
  <c r="A494" i="12"/>
  <c r="A493" i="12"/>
  <c r="A492" i="12"/>
  <c r="A491" i="12"/>
  <c r="A490" i="12"/>
  <c r="A489" i="12"/>
  <c r="A488" i="12"/>
  <c r="A487" i="12"/>
  <c r="A486" i="12"/>
  <c r="A485" i="12"/>
  <c r="A484" i="12"/>
  <c r="A483" i="12"/>
  <c r="A482" i="12"/>
  <c r="A481" i="12"/>
  <c r="A480" i="12"/>
  <c r="A479" i="12"/>
  <c r="A478" i="12"/>
  <c r="A477" i="12"/>
  <c r="A476" i="12"/>
  <c r="A475" i="12"/>
  <c r="A474" i="12"/>
  <c r="A473" i="12"/>
  <c r="A472" i="12"/>
  <c r="A471" i="12"/>
  <c r="A470" i="12"/>
  <c r="A469" i="12"/>
  <c r="A468" i="12"/>
  <c r="A467" i="12"/>
  <c r="A466" i="12"/>
  <c r="A465" i="12"/>
  <c r="A464" i="12"/>
  <c r="A463" i="12"/>
  <c r="A462" i="12"/>
  <c r="A461" i="12"/>
  <c r="A460" i="12"/>
  <c r="A459" i="12"/>
  <c r="A458" i="12"/>
  <c r="A457" i="12"/>
  <c r="A456" i="12"/>
  <c r="A455" i="12"/>
  <c r="A454" i="12"/>
  <c r="A453" i="12"/>
  <c r="A452" i="12"/>
  <c r="A451" i="12"/>
  <c r="A450" i="12"/>
  <c r="A449" i="12"/>
  <c r="A448" i="12"/>
  <c r="A447" i="12"/>
  <c r="A446" i="12"/>
  <c r="A445" i="12"/>
  <c r="A444" i="12"/>
  <c r="A443" i="12"/>
  <c r="A442" i="12"/>
  <c r="A441" i="12"/>
  <c r="A440" i="12"/>
  <c r="A439" i="12"/>
  <c r="A438" i="12"/>
  <c r="A437" i="12"/>
  <c r="A436" i="12"/>
  <c r="A435" i="12"/>
  <c r="A434" i="12"/>
  <c r="A433" i="12"/>
  <c r="A432" i="12"/>
  <c r="A431" i="12"/>
  <c r="A430" i="12"/>
  <c r="A429" i="12"/>
  <c r="A428" i="12"/>
  <c r="A427" i="12"/>
  <c r="A426" i="12"/>
  <c r="A425" i="12"/>
  <c r="A424" i="12"/>
  <c r="A423" i="12"/>
  <c r="A422" i="12"/>
  <c r="A421" i="12"/>
  <c r="A420" i="12"/>
  <c r="A419" i="12"/>
  <c r="A418" i="12"/>
  <c r="A417" i="12"/>
  <c r="A416" i="12"/>
  <c r="A415" i="12"/>
  <c r="A414" i="12"/>
  <c r="A413" i="12"/>
  <c r="A412" i="12"/>
  <c r="A411" i="12"/>
  <c r="A410" i="12"/>
  <c r="A409" i="12"/>
  <c r="A408" i="12"/>
  <c r="A407" i="12"/>
  <c r="A406" i="12"/>
  <c r="A405" i="12"/>
  <c r="A404" i="12"/>
  <c r="A403" i="12"/>
  <c r="A402" i="12"/>
  <c r="A401" i="12"/>
  <c r="A400" i="12"/>
  <c r="A399" i="12"/>
  <c r="A398" i="12"/>
  <c r="A397" i="12"/>
  <c r="A396" i="12"/>
  <c r="A395" i="12"/>
  <c r="A394" i="12"/>
  <c r="A393" i="12"/>
  <c r="A392" i="12"/>
  <c r="A391" i="12"/>
  <c r="A390" i="12"/>
  <c r="A389" i="12"/>
  <c r="A388" i="12"/>
  <c r="A387" i="12"/>
  <c r="A386" i="12"/>
  <c r="A385" i="12"/>
  <c r="A384" i="12"/>
  <c r="A383" i="12"/>
  <c r="A382" i="12"/>
  <c r="A381" i="12"/>
  <c r="A380" i="12"/>
  <c r="A379" i="12"/>
  <c r="A378" i="12"/>
  <c r="A377" i="12"/>
  <c r="A376" i="12"/>
  <c r="A375" i="12"/>
  <c r="A374" i="12"/>
  <c r="A373" i="12"/>
  <c r="A372" i="12"/>
  <c r="A371" i="12"/>
  <c r="A370" i="12"/>
  <c r="A369" i="12"/>
  <c r="A368" i="12"/>
  <c r="A367" i="12"/>
  <c r="A366" i="12"/>
  <c r="A365" i="12"/>
  <c r="A364" i="12"/>
  <c r="A363" i="12"/>
  <c r="A362" i="12"/>
  <c r="A361" i="12"/>
  <c r="A360" i="12"/>
  <c r="A359" i="12"/>
  <c r="A358" i="12"/>
  <c r="A357" i="12"/>
  <c r="A356" i="12"/>
  <c r="A355" i="12"/>
  <c r="A354" i="12"/>
  <c r="A353" i="12"/>
  <c r="A352" i="12"/>
  <c r="A351" i="12"/>
  <c r="A350" i="12"/>
  <c r="A349" i="12"/>
  <c r="A348" i="12"/>
  <c r="A347" i="12"/>
  <c r="A346" i="12"/>
  <c r="A345" i="12"/>
  <c r="A344" i="12"/>
  <c r="A343" i="12"/>
  <c r="A342" i="12"/>
  <c r="A341" i="12"/>
  <c r="A340" i="12"/>
  <c r="A339" i="12"/>
  <c r="A338" i="12"/>
  <c r="A337" i="12"/>
  <c r="A336" i="12"/>
  <c r="A335" i="12"/>
  <c r="A334" i="12"/>
  <c r="A333" i="12"/>
  <c r="A332" i="12"/>
  <c r="A331" i="12"/>
  <c r="A330" i="12"/>
  <c r="A329" i="12"/>
  <c r="A328" i="12"/>
  <c r="A327" i="12"/>
  <c r="A326" i="12"/>
  <c r="A325" i="12"/>
  <c r="A324" i="12"/>
  <c r="A323" i="12"/>
  <c r="A322" i="12"/>
  <c r="A321" i="12"/>
  <c r="A320" i="12"/>
  <c r="A319" i="12"/>
  <c r="A318" i="12"/>
  <c r="A317" i="12"/>
  <c r="A316" i="12"/>
  <c r="A315" i="12"/>
  <c r="A314" i="12"/>
  <c r="A313" i="12"/>
  <c r="A312" i="12"/>
  <c r="A311" i="12"/>
  <c r="A310" i="12"/>
  <c r="A309" i="12"/>
  <c r="A308" i="12"/>
  <c r="A307" i="12"/>
  <c r="A306" i="12"/>
  <c r="A305" i="12"/>
  <c r="A304" i="12"/>
  <c r="A303" i="12"/>
  <c r="A302" i="12"/>
  <c r="A301" i="12"/>
  <c r="A300" i="12"/>
  <c r="A299" i="12"/>
  <c r="A298" i="12"/>
  <c r="A297" i="12"/>
  <c r="A296" i="12"/>
  <c r="A295" i="12"/>
  <c r="A294" i="12"/>
  <c r="A293" i="12"/>
  <c r="A292" i="12"/>
  <c r="A291" i="12"/>
  <c r="A290" i="12"/>
  <c r="A289" i="12"/>
  <c r="A288" i="12"/>
  <c r="A287" i="12"/>
  <c r="A286" i="12"/>
  <c r="A285" i="12"/>
  <c r="A284" i="12"/>
  <c r="A283" i="12"/>
  <c r="A282" i="12"/>
  <c r="A281" i="12"/>
  <c r="A280" i="12"/>
  <c r="A279" i="12"/>
  <c r="A278" i="12"/>
  <c r="A277" i="12"/>
  <c r="A276" i="12"/>
  <c r="A275" i="12"/>
  <c r="A274" i="12"/>
  <c r="A273" i="12"/>
  <c r="A272" i="12"/>
  <c r="A271" i="12"/>
  <c r="A270" i="12"/>
  <c r="A269" i="12"/>
  <c r="A268" i="12"/>
  <c r="A267" i="12"/>
  <c r="A266" i="12"/>
  <c r="A265" i="12"/>
  <c r="A264" i="12"/>
  <c r="A263" i="12"/>
  <c r="A262" i="12"/>
  <c r="A261" i="12"/>
  <c r="A260" i="12"/>
  <c r="A259" i="12"/>
  <c r="A258" i="12"/>
  <c r="A257" i="12"/>
  <c r="A256" i="12"/>
  <c r="A255" i="12"/>
  <c r="A254" i="12"/>
  <c r="A253" i="12"/>
  <c r="A252" i="12"/>
  <c r="A251" i="12"/>
  <c r="A250" i="12"/>
  <c r="A249" i="12"/>
  <c r="A248" i="12"/>
  <c r="A247" i="12"/>
  <c r="A246" i="12"/>
  <c r="A245" i="12"/>
  <c r="A244" i="12"/>
  <c r="A243" i="12"/>
  <c r="A242" i="12"/>
  <c r="A241" i="12"/>
  <c r="A240" i="12"/>
  <c r="A239" i="12"/>
  <c r="A238" i="12"/>
  <c r="A237" i="12"/>
  <c r="A236" i="12"/>
  <c r="A235" i="12"/>
  <c r="A234" i="12"/>
  <c r="A233" i="12"/>
  <c r="A232" i="12"/>
  <c r="A231" i="12"/>
  <c r="A230" i="12"/>
  <c r="A229" i="12"/>
  <c r="A228" i="12"/>
  <c r="A227" i="12"/>
  <c r="A226" i="12"/>
  <c r="A225" i="12"/>
  <c r="A224" i="12"/>
  <c r="A223" i="12"/>
  <c r="A222" i="12"/>
  <c r="A221" i="12"/>
  <c r="A220" i="12"/>
  <c r="A219" i="12"/>
  <c r="A218" i="12"/>
  <c r="A217" i="12"/>
  <c r="A216" i="12"/>
  <c r="A215" i="12"/>
  <c r="A214" i="12"/>
  <c r="A213" i="12"/>
  <c r="A212" i="12"/>
  <c r="A211" i="12"/>
  <c r="A210" i="12"/>
  <c r="A209" i="12"/>
  <c r="A208" i="12"/>
  <c r="A207" i="12"/>
  <c r="A206" i="12"/>
  <c r="A205" i="12"/>
  <c r="A204" i="12"/>
  <c r="A203" i="12"/>
  <c r="A202" i="12"/>
  <c r="A201" i="12"/>
  <c r="A200" i="12"/>
  <c r="A199" i="12"/>
  <c r="A198" i="12"/>
  <c r="A197" i="12"/>
  <c r="A196" i="12"/>
  <c r="A195" i="12"/>
  <c r="A194" i="12"/>
  <c r="A193" i="12"/>
  <c r="A192" i="12"/>
  <c r="A191" i="12"/>
  <c r="A190" i="12"/>
  <c r="A189" i="12"/>
  <c r="A188" i="12"/>
  <c r="A187" i="12"/>
  <c r="A186" i="12"/>
  <c r="A185" i="12"/>
  <c r="A184" i="12"/>
  <c r="A183" i="12"/>
  <c r="A182" i="12"/>
  <c r="A181" i="12"/>
  <c r="A180" i="12"/>
  <c r="A179" i="12"/>
  <c r="A178" i="12"/>
  <c r="A177" i="12"/>
  <c r="A176" i="12"/>
  <c r="A175" i="12"/>
  <c r="A174" i="12"/>
  <c r="A173" i="12"/>
  <c r="A172" i="12"/>
  <c r="A171" i="12"/>
  <c r="A170" i="12"/>
  <c r="A169" i="12"/>
  <c r="A168" i="12"/>
  <c r="A167" i="12"/>
  <c r="A166" i="12"/>
  <c r="A165" i="12"/>
  <c r="A164" i="12"/>
  <c r="A163" i="12"/>
  <c r="A162" i="12"/>
  <c r="A161" i="12"/>
  <c r="A160" i="12"/>
  <c r="A159" i="12"/>
  <c r="A158" i="12"/>
  <c r="A157" i="12"/>
  <c r="A156" i="12"/>
  <c r="A155" i="12"/>
  <c r="A154" i="12"/>
  <c r="A153" i="12"/>
  <c r="A152" i="12"/>
  <c r="A151" i="12"/>
  <c r="A150" i="12"/>
  <c r="A149" i="12"/>
  <c r="A148" i="12"/>
  <c r="A147" i="12"/>
  <c r="A146" i="12"/>
  <c r="A145" i="12"/>
  <c r="A144" i="12"/>
  <c r="A143" i="12"/>
  <c r="A142" i="12"/>
  <c r="A141" i="12"/>
  <c r="A140" i="12"/>
  <c r="A139" i="12"/>
  <c r="A138" i="12"/>
  <c r="A137" i="12"/>
  <c r="A136" i="12"/>
  <c r="A135" i="12"/>
  <c r="A134" i="12"/>
  <c r="A133" i="12"/>
  <c r="A132" i="12"/>
  <c r="A131" i="12"/>
  <c r="A130" i="12"/>
  <c r="A129" i="12"/>
  <c r="A128" i="12"/>
  <c r="A127" i="12"/>
  <c r="A126" i="12"/>
  <c r="A125" i="12"/>
  <c r="A124" i="12"/>
  <c r="A123" i="12"/>
  <c r="A122" i="12"/>
  <c r="A121" i="12"/>
  <c r="A120" i="12"/>
  <c r="A119" i="12"/>
  <c r="A118" i="12"/>
  <c r="A117" i="12"/>
  <c r="A116"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6" i="12"/>
  <c r="A5" i="12"/>
  <c r="A4" i="12"/>
  <c r="A3" i="12"/>
  <c r="A2" i="12"/>
  <c r="J1" i="10"/>
  <c r="I1" i="10"/>
  <c r="H1" i="10"/>
  <c r="G1" i="10"/>
  <c r="D10" i="9"/>
  <c r="T4" i="7"/>
  <c r="D16" i="8" s="1"/>
  <c r="E16" i="8" s="1"/>
  <c r="E6" i="8"/>
  <c r="E5" i="8"/>
  <c r="Q25" i="4"/>
  <c r="P25" i="4"/>
  <c r="O25" i="4"/>
  <c r="N25" i="4"/>
  <c r="M25" i="4"/>
  <c r="A25" i="4"/>
  <c r="L25" i="4" s="1"/>
  <c r="Q24" i="4"/>
  <c r="P24" i="4"/>
  <c r="O24" i="4"/>
  <c r="N24" i="4"/>
  <c r="M24" i="4"/>
  <c r="A24" i="4"/>
  <c r="L24" i="4"/>
  <c r="Q23" i="4"/>
  <c r="P23" i="4"/>
  <c r="O23" i="4"/>
  <c r="N23" i="4"/>
  <c r="M23" i="4"/>
  <c r="A23" i="4"/>
  <c r="L23" i="4" s="1"/>
  <c r="Q22" i="4"/>
  <c r="P22" i="4"/>
  <c r="O22" i="4"/>
  <c r="N22" i="4"/>
  <c r="M22" i="4"/>
  <c r="A22" i="4"/>
  <c r="L22" i="4"/>
  <c r="Q21" i="4"/>
  <c r="P21" i="4"/>
  <c r="O21" i="4"/>
  <c r="N21" i="4"/>
  <c r="M21" i="4"/>
  <c r="A21" i="4"/>
  <c r="L21" i="4" s="1"/>
  <c r="Q20" i="4"/>
  <c r="P20" i="4"/>
  <c r="O20" i="4"/>
  <c r="N20" i="4"/>
  <c r="M20" i="4"/>
  <c r="A20" i="4"/>
  <c r="L20" i="4" s="1"/>
  <c r="Q19" i="4"/>
  <c r="P19" i="4"/>
  <c r="O19" i="4"/>
  <c r="N19" i="4"/>
  <c r="M19" i="4"/>
  <c r="A19" i="4"/>
  <c r="L19" i="4" s="1"/>
  <c r="Q18" i="4"/>
  <c r="P18" i="4"/>
  <c r="O18" i="4"/>
  <c r="N18" i="4"/>
  <c r="M18" i="4"/>
  <c r="A18" i="4"/>
  <c r="L18" i="4"/>
  <c r="Q17" i="4"/>
  <c r="P17" i="4"/>
  <c r="O17" i="4"/>
  <c r="N17" i="4"/>
  <c r="M17" i="4"/>
  <c r="A17" i="4"/>
  <c r="L17" i="4" s="1"/>
  <c r="Q16" i="4"/>
  <c r="P16" i="4"/>
  <c r="O16" i="4"/>
  <c r="N16" i="4"/>
  <c r="M16" i="4"/>
  <c r="A16" i="4"/>
  <c r="E20" i="10" s="1"/>
  <c r="E6" i="4"/>
  <c r="E5" i="4"/>
  <c r="S23" i="3"/>
  <c r="R23" i="3"/>
  <c r="Q23" i="3"/>
  <c r="P23" i="3"/>
  <c r="A23" i="3"/>
  <c r="O23" i="3" s="1"/>
  <c r="S22" i="3"/>
  <c r="R22" i="3"/>
  <c r="Q22" i="3"/>
  <c r="P22" i="3"/>
  <c r="A22" i="3"/>
  <c r="O22" i="3" s="1"/>
  <c r="S21" i="3"/>
  <c r="R21" i="3"/>
  <c r="Q21" i="3"/>
  <c r="P21" i="3"/>
  <c r="A21" i="3"/>
  <c r="O21" i="3" s="1"/>
  <c r="S20" i="3"/>
  <c r="R20" i="3"/>
  <c r="Q20" i="3"/>
  <c r="P20" i="3"/>
  <c r="A20" i="3"/>
  <c r="O20" i="3" s="1"/>
  <c r="S19" i="3"/>
  <c r="R19" i="3"/>
  <c r="Q19" i="3"/>
  <c r="P19" i="3"/>
  <c r="A19" i="3"/>
  <c r="O19" i="3" s="1"/>
  <c r="S18" i="3"/>
  <c r="R18" i="3"/>
  <c r="Q18" i="3"/>
  <c r="P18" i="3"/>
  <c r="A18" i="3"/>
  <c r="O18" i="3" s="1"/>
  <c r="S17" i="3"/>
  <c r="R17" i="3"/>
  <c r="Q17" i="3"/>
  <c r="P17" i="3"/>
  <c r="A17" i="3"/>
  <c r="O17" i="3" s="1"/>
  <c r="S16" i="3"/>
  <c r="R16" i="3"/>
  <c r="Q16" i="3"/>
  <c r="P16" i="3"/>
  <c r="A16" i="3"/>
  <c r="O16" i="3" s="1"/>
  <c r="S15" i="3"/>
  <c r="R15" i="3"/>
  <c r="Q15" i="3"/>
  <c r="P15" i="3"/>
  <c r="A15" i="3"/>
  <c r="O15" i="3" s="1"/>
  <c r="S14" i="3"/>
  <c r="R14" i="3"/>
  <c r="Q14" i="3"/>
  <c r="P14" i="3"/>
  <c r="A14" i="3"/>
  <c r="K13" i="3"/>
  <c r="E6" i="3"/>
  <c r="E5" i="3"/>
  <c r="I12" i="1"/>
  <c r="F12" i="1"/>
  <c r="I10" i="1"/>
  <c r="F10" i="1"/>
  <c r="F9" i="1"/>
  <c r="D5" i="1"/>
  <c r="F1" i="10" s="1"/>
  <c r="X6" i="7" l="1"/>
  <c r="G13" i="10"/>
  <c r="D13" i="9"/>
  <c r="F16" i="10"/>
  <c r="D16" i="10"/>
  <c r="A16" i="10" s="1"/>
  <c r="D6" i="9"/>
  <c r="F15" i="10"/>
  <c r="D7" i="9"/>
  <c r="G17" i="10"/>
  <c r="G19" i="10"/>
  <c r="D2" i="10"/>
  <c r="C2" i="10" s="1"/>
  <c r="E8" i="10"/>
  <c r="D14" i="8"/>
  <c r="G14" i="8" s="1"/>
  <c r="D12" i="8"/>
  <c r="F12" i="8" s="1"/>
  <c r="D4" i="9"/>
  <c r="D4" i="10"/>
  <c r="C4" i="10" s="1"/>
  <c r="D3" i="10"/>
  <c r="C3" i="10" s="1"/>
  <c r="D16" i="9"/>
  <c r="D5" i="9"/>
  <c r="J5" i="10"/>
  <c r="D17" i="9"/>
  <c r="J3" i="10"/>
  <c r="H8" i="10"/>
  <c r="E10" i="10"/>
  <c r="H6" i="10"/>
  <c r="E6" i="10"/>
  <c r="D6" i="10"/>
  <c r="D8" i="10"/>
  <c r="F5" i="10"/>
  <c r="D15" i="10"/>
  <c r="F7" i="10"/>
  <c r="G4" i="10"/>
  <c r="J9" i="10"/>
  <c r="D14" i="10"/>
  <c r="E3" i="10"/>
  <c r="F14" i="10"/>
  <c r="L16" i="4"/>
  <c r="G20" i="10"/>
  <c r="D13" i="8"/>
  <c r="I9" i="10"/>
  <c r="E5" i="10"/>
  <c r="F11" i="10"/>
  <c r="G6" i="10"/>
  <c r="I11" i="10"/>
  <c r="E7" i="10"/>
  <c r="J2" i="10"/>
  <c r="G8" i="10"/>
  <c r="H3" i="10"/>
  <c r="D13" i="10"/>
  <c r="E21" i="10"/>
  <c r="E14" i="10"/>
  <c r="G16" i="10"/>
  <c r="O14" i="3"/>
  <c r="J7" i="10"/>
  <c r="E18" i="10"/>
  <c r="G12" i="10"/>
  <c r="D17" i="8"/>
  <c r="J8" i="10"/>
  <c r="F4" i="10"/>
  <c r="H9" i="10"/>
  <c r="D5" i="10"/>
  <c r="J10" i="10"/>
  <c r="F6" i="10"/>
  <c r="H11" i="10"/>
  <c r="D7" i="10"/>
  <c r="I2" i="10"/>
  <c r="D19" i="10"/>
  <c r="F21" i="10"/>
  <c r="E17" i="10"/>
  <c r="G18" i="10"/>
  <c r="H10" i="10"/>
  <c r="I3" i="10"/>
  <c r="G11" i="10"/>
  <c r="F13" i="10"/>
  <c r="D10" i="10"/>
  <c r="J11" i="10"/>
  <c r="G2" i="10"/>
  <c r="F9" i="10"/>
  <c r="E16" i="10"/>
  <c r="D18" i="8"/>
  <c r="F18" i="8" s="1"/>
  <c r="E9" i="10"/>
  <c r="G10" i="10"/>
  <c r="E11" i="10"/>
  <c r="F2" i="10"/>
  <c r="H7" i="10"/>
  <c r="F20" i="10"/>
  <c r="F12" i="10"/>
  <c r="E12" i="10"/>
  <c r="D21" i="10"/>
  <c r="G15" i="10"/>
  <c r="D11" i="9"/>
  <c r="D12" i="9"/>
  <c r="F8" i="10"/>
  <c r="D9" i="10"/>
  <c r="G5" i="10"/>
  <c r="E2" i="10"/>
  <c r="G21" i="10"/>
  <c r="F3" i="10"/>
  <c r="G14" i="10"/>
  <c r="I5" i="10"/>
  <c r="I7" i="10"/>
  <c r="D12" i="10"/>
  <c r="J4" i="10"/>
  <c r="H5" i="10"/>
  <c r="J6" i="10"/>
  <c r="E19" i="10"/>
  <c r="D15" i="8"/>
  <c r="G3" i="10"/>
  <c r="I4" i="10"/>
  <c r="F10" i="10"/>
  <c r="D11" i="10"/>
  <c r="I6" i="10"/>
  <c r="F18" i="10"/>
  <c r="F19" i="10"/>
  <c r="E15" i="10"/>
  <c r="D20" i="10"/>
  <c r="G7" i="10"/>
  <c r="H2" i="10"/>
  <c r="I8" i="10"/>
  <c r="E4" i="10"/>
  <c r="G9" i="10"/>
  <c r="H4" i="10"/>
  <c r="I10" i="10"/>
  <c r="D17" i="10"/>
  <c r="F17" i="10"/>
  <c r="E13" i="10"/>
  <c r="D18" i="10"/>
  <c r="E12" i="8"/>
  <c r="G16" i="8"/>
  <c r="F16" i="8"/>
  <c r="H3" i="7"/>
  <c r="G12" i="8"/>
  <c r="F11" i="1"/>
  <c r="D3" i="9" s="1"/>
  <c r="A2" i="10" l="1"/>
  <c r="D15" i="9"/>
  <c r="C16" i="10"/>
  <c r="D9" i="9"/>
  <c r="A4" i="10"/>
  <c r="E14" i="8"/>
  <c r="F14" i="8"/>
  <c r="D18" i="9"/>
  <c r="A3" i="10"/>
  <c r="C8" i="10"/>
  <c r="A8" i="10"/>
  <c r="C11" i="10"/>
  <c r="A11" i="10"/>
  <c r="G18" i="8"/>
  <c r="E18" i="8"/>
  <c r="E15" i="8"/>
  <c r="F15" i="8"/>
  <c r="G15" i="8"/>
  <c r="C21" i="10"/>
  <c r="A21" i="10"/>
  <c r="A7" i="10"/>
  <c r="C7" i="10"/>
  <c r="G17" i="8"/>
  <c r="E17" i="8"/>
  <c r="F17" i="8"/>
  <c r="A14" i="10"/>
  <c r="C14" i="10"/>
  <c r="A6" i="10"/>
  <c r="C6" i="10"/>
  <c r="C12" i="10"/>
  <c r="A12" i="10"/>
  <c r="C9" i="10"/>
  <c r="A9" i="10"/>
  <c r="F13" i="8"/>
  <c r="G13" i="8"/>
  <c r="E13" i="8"/>
  <c r="C17" i="10"/>
  <c r="A17" i="10"/>
  <c r="A20" i="10"/>
  <c r="C20" i="10"/>
  <c r="C5" i="10"/>
  <c r="A5" i="10"/>
  <c r="C18" i="10"/>
  <c r="A18" i="10"/>
  <c r="D23" i="9"/>
  <c r="D24" i="9"/>
  <c r="C15" i="10"/>
  <c r="A15" i="10"/>
  <c r="A13" i="10"/>
  <c r="C13" i="10"/>
  <c r="A10" i="10"/>
  <c r="C10" i="10"/>
  <c r="C19" i="10"/>
  <c r="A19" i="10"/>
  <c r="X3" i="7" l="1"/>
  <c r="X7" i="7" s="1"/>
  <c r="X4" i="7"/>
  <c r="X5" i="7"/>
  <c r="D2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Lieberman</author>
    <author>Lauren Flinn</author>
    <author>ICF</author>
    <author>Cory Jemison</author>
  </authors>
  <commentList>
    <comment ref="D11" authorId="0" shapeId="0" xr:uid="{00000000-0006-0000-0200-000001000000}">
      <text>
        <r>
          <rPr>
            <sz val="8"/>
            <color indexed="81"/>
            <rFont val="Tahoma"/>
            <family val="2"/>
          </rPr>
          <t xml:space="preserve">Select the name of the chemical produced.  Each chemical should only appear once in the table.
If </t>
        </r>
        <r>
          <rPr>
            <b/>
            <sz val="8"/>
            <color indexed="81"/>
            <rFont val="Tahoma"/>
            <family val="2"/>
          </rPr>
          <t xml:space="preserve">copying and pasting data </t>
        </r>
        <r>
          <rPr>
            <sz val="8"/>
            <color indexed="81"/>
            <rFont val="Tahoma"/>
            <family val="2"/>
          </rPr>
          <t>into the table, please refer to the Reference List for the valid list of chemical names.</t>
        </r>
      </text>
    </comment>
    <comment ref="E11" authorId="1" shapeId="0" xr:uid="{00000000-0006-0000-0200-000002000000}">
      <text>
        <r>
          <rPr>
            <sz val="8"/>
            <color indexed="81"/>
            <rFont val="Tahoma"/>
            <family val="2"/>
          </rPr>
          <t>Enter the gross quantity (kg) of the chemical produced during the reporting period.</t>
        </r>
      </text>
    </comment>
    <comment ref="F11" authorId="0" shapeId="0" xr:uid="{00000000-0006-0000-0200-000003000000}">
      <text>
        <r>
          <rPr>
            <sz val="8"/>
            <color indexed="81"/>
            <rFont val="Tahoma"/>
            <family val="2"/>
          </rPr>
          <t xml:space="preserve">Enter the quantity (kg) of the chemical produced for in-house transformation during the reporting period. This quantity must be less than or equal to the gross quantity produced.  </t>
        </r>
      </text>
    </comment>
    <comment ref="G11" authorId="0" shapeId="0" xr:uid="{00000000-0006-0000-0200-000004000000}">
      <text>
        <r>
          <rPr>
            <sz val="8"/>
            <color indexed="81"/>
            <rFont val="Tahoma"/>
            <family val="2"/>
          </rPr>
          <t xml:space="preserve">Enter the quantity (kg) of the chemical produced for second party transformation during the reporting period. This quantity must be less than or equal to the gross quantity produced.  </t>
        </r>
      </text>
    </comment>
    <comment ref="H11" authorId="0" shapeId="0" xr:uid="{00000000-0006-0000-0200-000005000000}">
      <text>
        <r>
          <rPr>
            <sz val="8"/>
            <color indexed="81"/>
            <rFont val="Tahoma"/>
            <family val="2"/>
          </rPr>
          <t xml:space="preserve">Enter the quantity (kg) of the chemical produced for in-house destruction during the reporting period. This quantity must be less than or equal to the gross quantity produced.   </t>
        </r>
      </text>
    </comment>
    <comment ref="I11" authorId="0" shapeId="0" xr:uid="{00000000-0006-0000-0200-000006000000}">
      <text>
        <r>
          <rPr>
            <sz val="8"/>
            <color indexed="81"/>
            <rFont val="Tahoma"/>
            <family val="2"/>
          </rPr>
          <t xml:space="preserve">Enter the quantity (kg) of the chemical produced for second party destruction during the reporting period. This quantity must be less than or equal to the gross quantity produced.  </t>
        </r>
      </text>
    </comment>
    <comment ref="J11" authorId="1" shapeId="0" xr:uid="{00000000-0006-0000-0200-000007000000}">
      <text>
        <r>
          <rPr>
            <sz val="8"/>
            <color indexed="81"/>
            <rFont val="Tahoma"/>
            <family val="2"/>
          </rPr>
          <t xml:space="preserve">Enter the quantity (kg) of the chemical produced using Article 5 allowances during the reporting period. This quantity must be less than or equal to the gross quantity produced.  </t>
        </r>
      </text>
    </comment>
    <comment ref="K11" authorId="2" shapeId="0" xr:uid="{00000000-0006-0000-0200-000008000000}">
      <text>
        <r>
          <rPr>
            <sz val="8"/>
            <color indexed="81"/>
            <rFont val="Tahoma"/>
            <family val="2"/>
          </rPr>
          <t>Net production (kg) equals gross production - in-house transformation - 2nd party transformation - in-house destruction - 2nd party destruction - Article 5 production.  This field is autopopulated and cannot be negative.</t>
        </r>
      </text>
    </comment>
    <comment ref="P13" authorId="3" shapeId="0" xr:uid="{00000000-0006-0000-0200-000009000000}">
      <text>
        <r>
          <rPr>
            <b/>
            <sz val="9"/>
            <color indexed="81"/>
            <rFont val="Tahoma"/>
            <family val="2"/>
          </rPr>
          <t>Cory Jemison:</t>
        </r>
        <r>
          <rPr>
            <sz val="9"/>
            <color indexed="81"/>
            <rFont val="Tahoma"/>
            <family val="2"/>
          </rPr>
          <t xml:space="preserve">
These columns will be hidden</t>
        </r>
      </text>
    </comment>
    <comment ref="A14" authorId="3" shapeId="0" xr:uid="{00000000-0006-0000-0200-00000A000000}">
      <text>
        <r>
          <rPr>
            <b/>
            <sz val="9"/>
            <color indexed="81"/>
            <rFont val="Tahoma"/>
            <family val="2"/>
          </rPr>
          <t>Cory Jemison:</t>
        </r>
        <r>
          <rPr>
            <sz val="9"/>
            <color indexed="81"/>
            <rFont val="Tahoma"/>
            <family val="2"/>
          </rPr>
          <t xml:space="preserve">
This column will be hidden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Lieberman</author>
    <author>Emily Golla</author>
  </authors>
  <commentList>
    <comment ref="D13" authorId="0" shapeId="0" xr:uid="{00000000-0006-0000-0300-000001000000}">
      <text>
        <r>
          <rPr>
            <sz val="8"/>
            <color indexed="81"/>
            <rFont val="Tahoma"/>
            <family val="2"/>
          </rPr>
          <t xml:space="preserve">Select the chemical name from the dropdown list if the controlled substance was produced during the reporting period and subsequently shipped to a second party for transformation or destruction, or produced with Article 5 allowances and sold domestically prior to export.  If the material was shipped to more than one company, enter the chemical name in more than one row.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E13" authorId="1" shapeId="0" xr:uid="{00000000-0006-0000-0300-000002000000}">
      <text>
        <r>
          <rPr>
            <sz val="8"/>
            <color indexed="81"/>
            <rFont val="Tahoma"/>
            <family val="2"/>
          </rPr>
          <t>Enter the name of the company that received or purchased material during the quarter for transformation, destruction, or Article 5 exports.</t>
        </r>
      </text>
    </comment>
    <comment ref="F13" authorId="1" shapeId="0" xr:uid="{00000000-0006-0000-0300-000003000000}">
      <text>
        <r>
          <rPr>
            <sz val="8"/>
            <color indexed="81"/>
            <rFont val="Tahoma"/>
            <family val="2"/>
          </rPr>
          <t xml:space="preserve">Enter the quantity (kg) of the chemical shipped to or purchased by the recipient company during the reporting period.  </t>
        </r>
      </text>
    </comment>
    <comment ref="G13" authorId="1" shapeId="0" xr:uid="{00000000-0006-0000-0300-000004000000}">
      <text>
        <r>
          <rPr>
            <sz val="8"/>
            <color indexed="81"/>
            <rFont val="Tahoma"/>
            <family val="2"/>
          </rPr>
          <t>Identify whether the material will be (1) transformed, (2) destroyed, or (3) exported by the recipient company to an Article 5 country.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Flinn</author>
    <author>Oksana Bihun</author>
    <author>Daniel Lieberman</author>
    <author>ICF</author>
    <author>Cory Jemison</author>
  </authors>
  <commentList>
    <comment ref="D11" authorId="0" shapeId="0" xr:uid="{E6724CEE-F2CD-444F-BF4E-41D09173418D}">
      <text>
        <r>
          <rPr>
            <sz val="8"/>
            <color indexed="81"/>
            <rFont val="Tahoma"/>
            <family val="2"/>
          </rPr>
          <t>Enter the gross quantity (kg) of HFC-23 generated during the reporting period.</t>
        </r>
      </text>
    </comment>
    <comment ref="E11" authorId="1" shapeId="0" xr:uid="{8DD3F185-EA6E-4ACF-A121-03C21D2B5943}">
      <text>
        <r>
          <rPr>
            <sz val="8"/>
            <color indexed="81"/>
            <rFont val="Tahoma"/>
            <family val="2"/>
          </rPr>
          <t xml:space="preserve">Enter the quantity (kg) of HFC-23 emitted. This quantity must be less than or equal to the total amount of HFC-23 generated.  </t>
        </r>
      </text>
    </comment>
    <comment ref="F11" authorId="2" shapeId="0" xr:uid="{3C2C3FDC-DD72-45D1-A905-6F8CBEF7CE4D}">
      <text>
        <r>
          <rPr>
            <sz val="8"/>
            <color indexed="81"/>
            <rFont val="Tahoma"/>
            <family val="2"/>
          </rPr>
          <t xml:space="preserve">Enter the quantity (kg) of HFC-23 captured. This quantity must be less than or equal to the total amount of HFC-23 generated.  </t>
        </r>
      </text>
    </comment>
    <comment ref="G11" authorId="2" shapeId="0" xr:uid="{79946A94-E320-45EC-96F5-47BCD5FC493B}">
      <text>
        <r>
          <rPr>
            <sz val="8"/>
            <color indexed="81"/>
            <rFont val="Tahoma"/>
            <family val="2"/>
          </rPr>
          <t xml:space="preserve">Enter the quantity (kg) of HFC-23 captured for feedstock use in the United States. This quantity must be less than or equal to the total amount of HFC-23 captured.  </t>
        </r>
      </text>
    </comment>
    <comment ref="H11" authorId="2" shapeId="0" xr:uid="{C1E43AB8-3FCD-4282-BAA2-518AEAE3B9EF}">
      <text>
        <r>
          <rPr>
            <sz val="8"/>
            <color indexed="81"/>
            <rFont val="Tahoma"/>
            <family val="2"/>
          </rPr>
          <t xml:space="preserve">Enter the quantity (kg) of HFC-23 captured for destruction. This quantity must be less than or equal to the total amount of HFC-23 captured.   </t>
        </r>
      </text>
    </comment>
    <comment ref="I11" authorId="2" shapeId="0" xr:uid="{4C907656-7F37-4C0E-9050-2A1150CD4654}">
      <text>
        <r>
          <rPr>
            <sz val="8"/>
            <color indexed="81"/>
            <rFont val="Tahoma"/>
            <family val="2"/>
          </rPr>
          <t xml:space="preserve">Enter the quantity (kg) of HFC-23 used for feedstock without prior capture. This quantity must be less than or equal to the total amount of HFC-23 generated.  </t>
        </r>
      </text>
    </comment>
    <comment ref="J11" authorId="3" shapeId="0" xr:uid="{D4654D79-CD52-4225-BDD6-61719B0C4B59}">
      <text>
        <r>
          <rPr>
            <sz val="8"/>
            <color indexed="81"/>
            <rFont val="Tahoma"/>
            <family val="2"/>
          </rPr>
          <t xml:space="preserve">Enter the quantity (kg) of HFC-23 destroyed without prior capture. This quantity must be less than or equal to the total amount of HFC-23 generated.  </t>
        </r>
      </text>
    </comment>
    <comment ref="A13" authorId="4" shapeId="0" xr:uid="{CDD53047-A26A-49E1-8533-6FA36D8E2599}">
      <text>
        <r>
          <rPr>
            <b/>
            <sz val="9"/>
            <color indexed="81"/>
            <rFont val="Tahoma"/>
            <family val="2"/>
          </rPr>
          <t>Cory Jemison:</t>
        </r>
        <r>
          <rPr>
            <sz val="9"/>
            <color indexed="81"/>
            <rFont val="Tahoma"/>
            <family val="2"/>
          </rPr>
          <t xml:space="preserve">
This column will be hidden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Garfinkel, Johanna</author>
  </authors>
  <commentList>
    <comment ref="N28" authorId="0" shapeId="0" xr:uid="{BC09F258-84D1-44DC-A7AB-CE41DB6FA0F2}">
      <text>
        <r>
          <rPr>
            <b/>
            <sz val="9"/>
            <color indexed="81"/>
            <rFont val="Tahoma"/>
            <family val="2"/>
          </rPr>
          <t>Garfinkel, Johanna:</t>
        </r>
        <r>
          <rPr>
            <sz val="9"/>
            <color indexed="81"/>
            <rFont val="Tahoma"/>
            <family val="2"/>
          </rPr>
          <t xml:space="preserve">
En Space</t>
        </r>
      </text>
    </comment>
    <comment ref="O28" authorId="0" shapeId="0" xr:uid="{F1789B63-655A-4581-8D2F-3925FA2E9741}">
      <text>
        <r>
          <rPr>
            <b/>
            <sz val="9"/>
            <color indexed="81"/>
            <rFont val="Tahoma"/>
            <family val="2"/>
          </rPr>
          <t>Garfinkel, Johanna:</t>
        </r>
        <r>
          <rPr>
            <sz val="9"/>
            <color indexed="81"/>
            <rFont val="Tahoma"/>
            <family val="2"/>
          </rPr>
          <t xml:space="preserve">
Space</t>
        </r>
      </text>
    </comment>
    <comment ref="N29" authorId="0" shapeId="0" xr:uid="{8F01AE7F-63DB-4CB9-8455-1F557B99AAF1}">
      <text>
        <r>
          <rPr>
            <b/>
            <sz val="9"/>
            <color indexed="81"/>
            <rFont val="Tahoma"/>
            <family val="2"/>
          </rPr>
          <t>Garfinkel, Johanna:</t>
        </r>
        <r>
          <rPr>
            <sz val="9"/>
            <color indexed="81"/>
            <rFont val="Tahoma"/>
            <family val="2"/>
          </rPr>
          <t xml:space="preserve">
Em Space</t>
        </r>
      </text>
    </comment>
    <comment ref="O29" authorId="0" shapeId="0" xr:uid="{730F7256-3949-4BF6-8512-729883185A06}">
      <text>
        <r>
          <rPr>
            <b/>
            <sz val="9"/>
            <color indexed="81"/>
            <rFont val="Tahoma"/>
            <family val="2"/>
          </rPr>
          <t>Garfinkel, Johanna:</t>
        </r>
        <r>
          <rPr>
            <sz val="9"/>
            <color indexed="81"/>
            <rFont val="Tahoma"/>
            <family val="2"/>
          </rPr>
          <t xml:space="preserve">
Space</t>
        </r>
      </text>
    </comment>
    <comment ref="N30" authorId="0" shapeId="0" xr:uid="{98678283-47C5-4782-A095-80AD06B270CE}">
      <text>
        <r>
          <rPr>
            <b/>
            <sz val="9"/>
            <color indexed="81"/>
            <rFont val="Tahoma"/>
            <family val="2"/>
          </rPr>
          <t>Garfinkel, Johanna:</t>
        </r>
        <r>
          <rPr>
            <sz val="9"/>
            <color indexed="81"/>
            <rFont val="Tahoma"/>
            <family val="2"/>
          </rPr>
          <t xml:space="preserve">
En Dash</t>
        </r>
      </text>
    </comment>
    <comment ref="O30" authorId="0" shapeId="0" xr:uid="{432CFEC5-23AC-4BE4-84FC-265E55F2240D}">
      <text>
        <r>
          <rPr>
            <b/>
            <sz val="9"/>
            <color indexed="81"/>
            <rFont val="Tahoma"/>
            <family val="2"/>
          </rPr>
          <t>Garfinkel, Johanna:</t>
        </r>
        <r>
          <rPr>
            <sz val="9"/>
            <color indexed="81"/>
            <rFont val="Tahoma"/>
            <family val="2"/>
          </rPr>
          <t xml:space="preserve">
Space</t>
        </r>
      </text>
    </comment>
    <comment ref="N31" authorId="0" shapeId="0" xr:uid="{67C85E99-D17B-46C1-A39B-6057642988A6}">
      <text>
        <r>
          <rPr>
            <b/>
            <sz val="9"/>
            <color indexed="81"/>
            <rFont val="Tahoma"/>
            <family val="2"/>
          </rPr>
          <t>Garfinkel, Johanna:</t>
        </r>
        <r>
          <rPr>
            <sz val="9"/>
            <color indexed="81"/>
            <rFont val="Tahoma"/>
            <family val="2"/>
          </rPr>
          <t xml:space="preserve">
Em Dash</t>
        </r>
      </text>
    </comment>
    <comment ref="O31" authorId="0" shapeId="0" xr:uid="{9F83F508-9CD4-4306-B972-AD06CC9349C5}">
      <text>
        <r>
          <rPr>
            <b/>
            <sz val="9"/>
            <color indexed="81"/>
            <rFont val="Tahoma"/>
            <family val="2"/>
          </rPr>
          <t>Garfinkel, Johanna:</t>
        </r>
        <r>
          <rPr>
            <sz val="9"/>
            <color indexed="81"/>
            <rFont val="Tahoma"/>
            <family val="2"/>
          </rPr>
          <t xml:space="preserve">
Space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B1" authorId="0" shapeId="0" xr:uid="{00000000-0006-0000-08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L1" authorId="0" shapeId="0" xr:uid="{00000000-0006-0000-0800-000002000000}">
      <text>
        <r>
          <rPr>
            <b/>
            <sz val="9"/>
            <color indexed="81"/>
            <rFont val="Tahoma"/>
            <family val="2"/>
          </rPr>
          <t>Cory Jemison:</t>
        </r>
        <r>
          <rPr>
            <sz val="9"/>
            <color indexed="81"/>
            <rFont val="Tahoma"/>
            <family val="2"/>
          </rPr>
          <t xml:space="preserve">
Used for export to CSV</t>
        </r>
      </text>
    </comment>
    <comment ref="B22" authorId="0" shapeId="0" xr:uid="{00000000-0006-0000-0800-00000300000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<sst xmlns="http://schemas.openxmlformats.org/spreadsheetml/2006/main" count="424" uniqueCount="294">
  <si>
    <t>Stratospheric Ozone Protection Program</t>
  </si>
  <si>
    <t>U.S. Environmental Protection Agency</t>
  </si>
  <si>
    <t xml:space="preserve">Section 1: Report Identification Information </t>
  </si>
  <si>
    <t>Class II Producer Quarterly Report</t>
  </si>
  <si>
    <t>Class II Producer Quarterly Report 
(Sec 82.24)</t>
  </si>
  <si>
    <t>Instructions</t>
  </si>
  <si>
    <t>Section 2: Production Data</t>
  </si>
  <si>
    <t>Chemical Name</t>
  </si>
  <si>
    <t>Gross Production</t>
  </si>
  <si>
    <t>Net Production</t>
  </si>
  <si>
    <t>Selection</t>
  </si>
  <si>
    <t>kg</t>
  </si>
  <si>
    <t>HCFC-22</t>
  </si>
  <si>
    <t>HCFC-123a</t>
  </si>
  <si>
    <t>Recipient Company Name</t>
  </si>
  <si>
    <t>Quantity</t>
  </si>
  <si>
    <t>Purpose</t>
  </si>
  <si>
    <t>Text</t>
  </si>
  <si>
    <t>Company A</t>
  </si>
  <si>
    <t>Transformation</t>
  </si>
  <si>
    <t>Submission Type</t>
  </si>
  <si>
    <t>Reporting Year:</t>
  </si>
  <si>
    <t>Reporting Year</t>
  </si>
  <si>
    <t>Reporting Quarter</t>
  </si>
  <si>
    <t>Submission Type:</t>
  </si>
  <si>
    <t>Reporting Quarter:</t>
  </si>
  <si>
    <t>HCFC-21</t>
  </si>
  <si>
    <t>HCFC-123</t>
  </si>
  <si>
    <t>HCFC-124</t>
  </si>
  <si>
    <t>HCFC-124a</t>
  </si>
  <si>
    <t>HCFC-141b</t>
  </si>
  <si>
    <t>HCFC-142b</t>
  </si>
  <si>
    <t>HCFC-225ca</t>
  </si>
  <si>
    <t>HCFC-225cb</t>
  </si>
  <si>
    <t>HCFC-123b</t>
  </si>
  <si>
    <t>Original Submission</t>
  </si>
  <si>
    <t>Re-Submittal</t>
  </si>
  <si>
    <t>Destruction</t>
  </si>
  <si>
    <t xml:space="preserve">Company Name: </t>
  </si>
  <si>
    <t>Allowance Summary</t>
  </si>
  <si>
    <t xml:space="preserve">Consumption </t>
  </si>
  <si>
    <t xml:space="preserve">Production </t>
  </si>
  <si>
    <t>Article 5</t>
  </si>
  <si>
    <t>Complete all fields below.  No fields may be left blank.</t>
  </si>
  <si>
    <t>Form Type</t>
  </si>
  <si>
    <t>Current Year</t>
  </si>
  <si>
    <t>Section 1</t>
  </si>
  <si>
    <t>Entry</t>
  </si>
  <si>
    <t>Duplicate Check</t>
  </si>
  <si>
    <t>Section 2</t>
  </si>
  <si>
    <t>All</t>
  </si>
  <si>
    <t>Duplicates</t>
  </si>
  <si>
    <t>Negative Net Production</t>
  </si>
  <si>
    <r>
      <rPr>
        <b/>
        <sz val="11"/>
        <color theme="1"/>
        <rFont val="Calibri"/>
        <family val="2"/>
        <scheme val="minor"/>
      </rPr>
      <t>Status</t>
    </r>
    <r>
      <rPr>
        <sz val="11"/>
        <color theme="1"/>
        <rFont val="Calibri"/>
        <family val="2"/>
        <scheme val="minor"/>
      </rPr>
      <t xml:space="preserve"> (1 = Incomplete, 0 = Complete)</t>
    </r>
  </si>
  <si>
    <t>Production Check</t>
  </si>
  <si>
    <t>Gross Production Check</t>
  </si>
  <si>
    <t>Error Check</t>
  </si>
  <si>
    <t>Filled Out?</t>
  </si>
  <si>
    <t>Character Check</t>
  </si>
  <si>
    <t>Section 3</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</si>
  <si>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</si>
  <si>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</si>
  <si>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</si>
  <si>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</si>
  <si>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</si>
  <si>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</si>
  <si>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</si>
  <si>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</si>
  <si>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</si>
  <si>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</si>
  <si>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</si>
  <si>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</si>
  <si>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</si>
  <si>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</si>
  <si>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</si>
  <si>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</si>
  <si>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</si>
  <si>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</si>
  <si>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</si>
  <si>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</si>
  <si>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</si>
  <si>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</si>
  <si>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</si>
  <si>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</si>
  <si>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</si>
  <si>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</si>
  <si>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</si>
  <si>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</si>
  <si>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</si>
  <si>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</si>
  <si>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</si>
  <si>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</si>
  <si>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</si>
  <si>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</si>
  <si>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</si>
  <si>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</si>
  <si>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</si>
  <si>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</si>
  <si>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</si>
  <si>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</si>
  <si>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</si>
  <si>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</si>
  <si>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</si>
  <si>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</si>
  <si>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</si>
  <si>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</si>
  <si>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</si>
  <si>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Company Name:</t>
  </si>
  <si>
    <t>Reporting Period:</t>
  </si>
  <si>
    <t>Section</t>
  </si>
  <si>
    <t>Allowances Expended (kg)</t>
  </si>
  <si>
    <t>Sec 3 Inclusion</t>
  </si>
  <si>
    <t>Sec2 2nd party trans/destruction reflected in Sec 3?</t>
  </si>
  <si>
    <t>Sec 2 Inclusion</t>
  </si>
  <si>
    <t>Sec 3 reflected in Sec 2?</t>
  </si>
  <si>
    <t>Check Description</t>
  </si>
  <si>
    <t>LastRow</t>
  </si>
  <si>
    <t>LastColumn</t>
  </si>
  <si>
    <t>Completeness check</t>
  </si>
  <si>
    <t>Complete?</t>
  </si>
  <si>
    <t>Autopopulated</t>
  </si>
  <si>
    <t>Valid Chem Name</t>
  </si>
  <si>
    <t>Selected?</t>
  </si>
  <si>
    <t>Chem List with Allowances</t>
  </si>
  <si>
    <t>Active Row?</t>
  </si>
  <si>
    <t>ActiveRow?</t>
  </si>
  <si>
    <t>Section 3 Quantity</t>
  </si>
  <si>
    <t>ALL</t>
  </si>
  <si>
    <t>TOTAL</t>
  </si>
  <si>
    <t>Numerical Checks against Output for CSV</t>
  </si>
  <si>
    <t xml:space="preserve">All information submitted to EPA will be treated as confidential in accordance with 40 CFR Part 2, Subpart B, and will only be disclosed by the means set forth in the subpart. </t>
  </si>
  <si>
    <t>Reference List</t>
  </si>
  <si>
    <r>
      <rPr>
        <b/>
        <i/>
        <sz val="10"/>
        <color theme="1"/>
        <rFont val="Calibri"/>
        <family val="2"/>
        <scheme val="minor"/>
      </rPr>
      <t xml:space="preserve">Note: </t>
    </r>
    <r>
      <rPr>
        <i/>
        <sz val="10"/>
        <color theme="1"/>
        <rFont val="Calibri"/>
        <family val="2"/>
        <scheme val="minor"/>
      </rPr>
      <t>Due to a potential time lag between the date of production and the date of shipment, it is recognized that for a given quarter the information in Section 3 may not match the information reported in Section 2; however, it is expected that all material produced for second party transformation or second party destruction will eventually be shipped to a second party and must be reported as such in the applicable quarterly report.</t>
    </r>
  </si>
  <si>
    <t>Section 3: Shipment/Sales Data</t>
  </si>
  <si>
    <t xml:space="preserve">In-House Transformation </t>
  </si>
  <si>
    <t xml:space="preserve">In-House Destruction </t>
  </si>
  <si>
    <t xml:space="preserve">Article 5 </t>
  </si>
  <si>
    <t>MaxRow</t>
  </si>
  <si>
    <t>Row #</t>
  </si>
  <si>
    <t>Variables for Data Submission</t>
  </si>
  <si>
    <t>Sec2End</t>
  </si>
  <si>
    <t>Sec3Start</t>
  </si>
  <si>
    <t>Sec3End</t>
  </si>
  <si>
    <t>MaxTempRow</t>
  </si>
  <si>
    <t>Sec3PasteRow</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</si>
  <si>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</si>
  <si>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</si>
  <si>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</si>
  <si>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t>Date for CSV Title</t>
  </si>
  <si>
    <t>Form Name for CSV Title</t>
  </si>
  <si>
    <t>The values in the table below are calculated based on data entered in Section 2 for chemicals that have allowances.  If the totals appear to be incorrect, please return to Section 2 to review your data.</t>
  </si>
  <si>
    <t xml:space="preserve">Second Party Transformation </t>
  </si>
  <si>
    <t xml:space="preserve">Second Party Destruction </t>
  </si>
  <si>
    <t>Valid Purpose</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</si>
  <si>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</si>
  <si>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https://www.epa.gov/ods-phaseout/ods-recordkeeping-and-reporting</t>
  </si>
  <si>
    <t>Name of the Class II Chemical Produced</t>
  </si>
  <si>
    <t>EPA Form #5900-202</t>
  </si>
  <si>
    <t>HCFC-31</t>
  </si>
  <si>
    <t>HCFC-121</t>
  </si>
  <si>
    <t>HCFC-122</t>
  </si>
  <si>
    <t>HCFC-131</t>
  </si>
  <si>
    <t>HCFC-151</t>
  </si>
  <si>
    <t>HCFC-221</t>
  </si>
  <si>
    <t>HCFC-222</t>
  </si>
  <si>
    <t>HCFC-223</t>
  </si>
  <si>
    <t>HCFC-224</t>
  </si>
  <si>
    <t>HCFC-226</t>
  </si>
  <si>
    <t>HCFC-231</t>
  </si>
  <si>
    <t>HCFC-232</t>
  </si>
  <si>
    <t>HCFC-233</t>
  </si>
  <si>
    <t>HCFC-234</t>
  </si>
  <si>
    <t>HCFC-235</t>
  </si>
  <si>
    <t>HCFC-241</t>
  </si>
  <si>
    <t>HCFC-242</t>
  </si>
  <si>
    <t>HCFC-243</t>
  </si>
  <si>
    <t>HCFC-244</t>
  </si>
  <si>
    <t>HCFC-251</t>
  </si>
  <si>
    <t>HCFC-252</t>
  </si>
  <si>
    <t>HCFC-253</t>
  </si>
  <si>
    <t>HCFC-261</t>
  </si>
  <si>
    <t>HCFC-262</t>
  </si>
  <si>
    <t>HCFC-271</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</si>
  <si>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</si>
  <si>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</si>
  <si>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</si>
  <si>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x</t>
  </si>
  <si>
    <t>HCFC-141</t>
  </si>
  <si>
    <t>HCFC-141a</t>
  </si>
  <si>
    <t>HCFC-142</t>
  </si>
  <si>
    <t>HCFC-142a</t>
  </si>
  <si>
    <t xml:space="preserve">   Date Prepared:</t>
  </si>
  <si>
    <t>HCFC-133a</t>
  </si>
  <si>
    <t>HCFC-132b</t>
  </si>
  <si>
    <r>
      <t xml:space="preserve">In the table below, enter the quantity of each class II controlled substance that was produced during the reporting period.  If no controlled substances were produced, the table may be left blank.  As a reminder, </t>
    </r>
    <r>
      <rPr>
        <b/>
        <i/>
        <sz val="10"/>
        <color theme="1"/>
        <rFont val="Calibri"/>
        <family val="2"/>
        <scheme val="minor"/>
      </rPr>
      <t xml:space="preserve">if material was produced for second party transformation or second party destruction, </t>
    </r>
    <r>
      <rPr>
        <i/>
        <sz val="10"/>
        <color theme="1"/>
        <rFont val="Calibri"/>
        <family val="2"/>
        <scheme val="minor"/>
      </rPr>
      <t xml:space="preserve">a copy of the transformation and/or destruction verification from each company for whom material was produced must be provided to EPA along with the submission of this report.
</t>
    </r>
  </si>
  <si>
    <t xml:space="preserve">Identify the recipient company(s) of the material produced for second party transformation or second party destruction, and the amount shipped to each company during the quarter. </t>
  </si>
  <si>
    <t>As a reminder, a copy of the transformation and/or destruction verification from each company for which material was produced must be provided to EPA along with the submission of this report.</t>
  </si>
  <si>
    <t>4</t>
  </si>
  <si>
    <t xml:space="preserve">HCFC-231 </t>
  </si>
  <si>
    <t xml:space="preserve">HCFC-131 </t>
  </si>
  <si>
    <t xml:space="preserve">HCFC-151 </t>
  </si>
  <si>
    <t xml:space="preserve">HCFC-232 </t>
  </si>
  <si>
    <t xml:space="preserve">HCFC-31 </t>
  </si>
  <si>
    <t xml:space="preserve">HCFC-221 </t>
  </si>
  <si>
    <t xml:space="preserve">HCFC-121 </t>
  </si>
  <si>
    <t xml:space="preserve">HCFC-222 </t>
  </si>
  <si>
    <t xml:space="preserve">HCFC-122 </t>
  </si>
  <si>
    <t xml:space="preserve">HCFC-223 </t>
  </si>
  <si>
    <t xml:space="preserve">HCFC-224 </t>
  </si>
  <si>
    <t xml:space="preserve">HCFC-226 </t>
  </si>
  <si>
    <t xml:space="preserve">U.S. Environmental Protection Agency </t>
  </si>
  <si>
    <t>OMB Control Number: 2060-0170</t>
  </si>
  <si>
    <t>This collection of information is approved by OMB under the Paperwork Reduction Act, 44 U.S.C. 3501 et seq. (OMB Control No. 2060-0170). Responses to this collection of information are mandatory (40 CFR 82.24).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be 4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</si>
  <si>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Version 4.1</t>
  </si>
  <si>
    <t>Incorrect Capitalizations</t>
  </si>
  <si>
    <t>Invalid Character</t>
  </si>
  <si>
    <t>Replacement Character</t>
  </si>
  <si>
    <t>hcfc</t>
  </si>
  <si>
    <t>HCFC</t>
  </si>
  <si>
    <t>À</t>
  </si>
  <si>
    <t>A</t>
  </si>
  <si>
    <t>123A</t>
  </si>
  <si>
    <t>123a</t>
  </si>
  <si>
    <t>Á</t>
  </si>
  <si>
    <t>123B</t>
  </si>
  <si>
    <t>123b</t>
  </si>
  <si>
    <t>Ã</t>
  </si>
  <si>
    <t>124A</t>
  </si>
  <si>
    <t>124a</t>
  </si>
  <si>
    <t>Ä</t>
  </si>
  <si>
    <t>132B</t>
  </si>
  <si>
    <t>132b</t>
  </si>
  <si>
    <t>Â</t>
  </si>
  <si>
    <t>133A</t>
  </si>
  <si>
    <t>133a</t>
  </si>
  <si>
    <t>Å</t>
  </si>
  <si>
    <t>141A</t>
  </si>
  <si>
    <t>141a</t>
  </si>
  <si>
    <t>È</t>
  </si>
  <si>
    <t>E</t>
  </si>
  <si>
    <t>141B</t>
  </si>
  <si>
    <t>141b</t>
  </si>
  <si>
    <t>É</t>
  </si>
  <si>
    <t>142A</t>
  </si>
  <si>
    <t>142a</t>
  </si>
  <si>
    <t>Ê</t>
  </si>
  <si>
    <t>142B</t>
  </si>
  <si>
    <t>142b</t>
  </si>
  <si>
    <t>Ë</t>
  </si>
  <si>
    <t>225CA</t>
  </si>
  <si>
    <t>225ca</t>
  </si>
  <si>
    <t>Ì</t>
  </si>
  <si>
    <t>I</t>
  </si>
  <si>
    <t>225CB</t>
  </si>
  <si>
    <t>225cb</t>
  </si>
  <si>
    <t>Í</t>
  </si>
  <si>
    <t>Ï</t>
  </si>
  <si>
    <t>Ò</t>
  </si>
  <si>
    <t>O</t>
  </si>
  <si>
    <t>Ó</t>
  </si>
  <si>
    <t>Ô</t>
  </si>
  <si>
    <t>Ö</t>
  </si>
  <si>
    <t>Õ</t>
  </si>
  <si>
    <t>Ù</t>
  </si>
  <si>
    <t>U</t>
  </si>
  <si>
    <t>Ú</t>
  </si>
  <si>
    <t>Û</t>
  </si>
  <si>
    <t>Ü</t>
  </si>
  <si>
    <t>Ç</t>
  </si>
  <si>
    <t>C</t>
  </si>
  <si>
    <t>Ñ</t>
  </si>
  <si>
    <t>N</t>
  </si>
  <si>
    <t> </t>
  </si>
  <si>
    <t xml:space="preserve"> </t>
  </si>
  <si>
    <t> </t>
  </si>
  <si>
    <t>–</t>
  </si>
  <si>
    <t>—</t>
  </si>
  <si>
    <t>Correct Capitalization</t>
  </si>
  <si>
    <t>NegNumbers?</t>
  </si>
  <si>
    <t>Negative Numbers?</t>
  </si>
  <si>
    <t>blah</t>
  </si>
  <si>
    <t>hcfc-124</t>
  </si>
  <si>
    <t>hcfc-142B</t>
  </si>
  <si>
    <t>Section 4: HFC-23 Generation</t>
  </si>
  <si>
    <t>HFC-23 Generated</t>
  </si>
  <si>
    <t>HFC-23 Emitted</t>
  </si>
  <si>
    <t>HFC-23 Used for Feedstock without Prior Capture</t>
  </si>
  <si>
    <t>HFC-23 Destroyed without Prior Capture</t>
  </si>
  <si>
    <t>Expiration Date: MM/DD/YYYY</t>
  </si>
  <si>
    <t xml:space="preserve">Last Updated: </t>
  </si>
  <si>
    <t xml:space="preserve">In the table below, enter the quantity of HFC-23 generated during the manufacture of class II controlled substances during the reporting period. If no HFC-23 was generated, the table may be left blank.  
</t>
  </si>
  <si>
    <t>HFC-23 Generated and Captured</t>
  </si>
  <si>
    <t>HFC-23 Generated and Captured for Feedstock Use in the U.S.</t>
  </si>
  <si>
    <t>HFC-23 Generated and Captured for Destruction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</si>
</sst>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43"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sz val="8"/>
      <color theme="1"/>
      <name val="Arial"/>
      <family val="2"/>
    </font>
    <font>
      <i/>
      <sz val="11"/>
      <color theme="1"/>
      <name val="Calibri"/>
      <family val="2"/>
      <scheme val="minor"/>
    </font>
    <font>
      <b/>
      <i/>
      <sz val="10"/>
      <color theme="1"/>
      <name val="Calibri"/>
      <family val="2"/>
      <scheme val="minor"/>
    </font>
    <font>
      <sz val="10"/>
      <color theme="4"/>
      <name val="Calibri"/>
      <family val="2"/>
      <scheme val="minor"/>
    </font>
    <font>
      <b/>
      <sz val="8"/>
      <color indexed="81"/>
      <name val="Tahoma"/>
      <family val="2"/>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b/>
      <sz val="10"/>
      <color rgb="FF000000"/>
      <name val="Calibri"/>
      <family val="2"/>
    </font>
    <font>
      <sz val="10"/>
      <color rgb="FF000000"/>
      <name val="Calibri"/>
      <family val="2"/>
    </font>
    <font>
      <u/>
      <sz val="10"/>
      <color theme="10"/>
      <name val="Calibri"/>
      <family val="2"/>
      <scheme val="minor"/>
    </font>
    <font>
      <sz val="10"/>
      <color theme="1"/>
      <name val="Calibri"/>
      <family val="2"/>
    </font>
    <font>
      <sz val="10"/>
      <color theme="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3" fillId="0" borderId="0"/>
    <xf numFmtId="0" fontId="33" fillId="0" borderId="0"/>
  </cellStyleXfs>
  <cellXfs count="220">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4" fillId="2" borderId="0" xfId="0" applyFont="1" applyFill="1" applyBorder="1" applyProtection="1">
      <protection locked="0"/>
    </xf>
    <xf numFmtId="0" fontId="0" fillId="2" borderId="0" xfId="0" applyFill="1" applyProtection="1">
      <protection locked="0"/>
    </xf>
    <xf numFmtId="0" fontId="16" fillId="2" borderId="0" xfId="0" applyFont="1" applyFill="1" applyBorder="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1" fillId="0" borderId="0" xfId="0" applyFont="1" applyBorder="1" applyAlignment="1">
      <alignment horizontal="left"/>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0" fillId="2" borderId="10" xfId="0" applyFill="1" applyBorder="1"/>
    <xf numFmtId="0" fontId="0" fillId="2" borderId="12" xfId="0" applyFill="1" applyBorder="1"/>
    <xf numFmtId="0" fontId="0" fillId="2" borderId="11" xfId="0" applyFill="1" applyBorder="1"/>
    <xf numFmtId="0" fontId="0" fillId="0" borderId="0" xfId="0" applyAlignment="1">
      <alignment horizontal="center"/>
    </xf>
    <xf numFmtId="0" fontId="12" fillId="0" borderId="1" xfId="0" applyFont="1" applyBorder="1"/>
    <xf numFmtId="0" fontId="8" fillId="0" borderId="1" xfId="0" applyFont="1" applyBorder="1"/>
    <xf numFmtId="0" fontId="27" fillId="0" borderId="0" xfId="0" applyFont="1" applyFill="1" applyAlignment="1">
      <alignment horizontal="left"/>
    </xf>
    <xf numFmtId="0" fontId="0" fillId="0" borderId="6" xfId="0" applyFill="1" applyBorder="1" applyProtection="1"/>
    <xf numFmtId="0" fontId="14" fillId="0" borderId="6" xfId="0" applyFont="1" applyFill="1" applyBorder="1" applyProtection="1"/>
    <xf numFmtId="0" fontId="16" fillId="0" borderId="6" xfId="0" applyFont="1" applyFill="1" applyBorder="1" applyProtection="1"/>
    <xf numFmtId="0" fontId="0" fillId="0" borderId="7"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14" fillId="0" borderId="2" xfId="0" applyFont="1" applyFill="1" applyBorder="1" applyProtection="1"/>
    <xf numFmtId="0" fontId="16" fillId="0" borderId="2" xfId="0" applyFont="1" applyFill="1" applyBorder="1" applyProtection="1"/>
    <xf numFmtId="0" fontId="0" fillId="2" borderId="0" xfId="0" applyFill="1" applyProtection="1"/>
    <xf numFmtId="0" fontId="6" fillId="2" borderId="0" xfId="0" applyFont="1" applyFill="1" applyProtection="1"/>
    <xf numFmtId="0" fontId="14" fillId="2" borderId="0" xfId="0" applyFont="1" applyFill="1" applyBorder="1" applyProtection="1"/>
    <xf numFmtId="0" fontId="3" fillId="0" borderId="1" xfId="0" applyFont="1" applyBorder="1" applyAlignment="1">
      <alignment horizontal="left"/>
    </xf>
    <xf numFmtId="0" fontId="18" fillId="0" borderId="1" xfId="0" applyFont="1" applyBorder="1" applyAlignment="1">
      <alignment vertical="top"/>
    </xf>
    <xf numFmtId="0" fontId="28" fillId="0" borderId="1" xfId="0" applyFont="1" applyBorder="1"/>
    <xf numFmtId="0" fontId="12" fillId="0" borderId="1" xfId="0" applyFont="1" applyBorder="1" applyAlignment="1">
      <alignment horizontal="center" wrapText="1"/>
    </xf>
    <xf numFmtId="0" fontId="3" fillId="0" borderId="13" xfId="0" applyFont="1" applyBorder="1" applyAlignment="1">
      <alignment horizontal="left"/>
    </xf>
    <xf numFmtId="0" fontId="8" fillId="0" borderId="13" xfId="0" applyFont="1" applyBorder="1"/>
    <xf numFmtId="0" fontId="2" fillId="2" borderId="0" xfId="0" applyFont="1" applyFill="1" applyProtection="1">
      <protection locked="0"/>
    </xf>
    <xf numFmtId="0" fontId="3" fillId="0" borderId="1" xfId="0" applyFont="1" applyBorder="1" applyAlignment="1">
      <alignment horizontal="center" wrapText="1"/>
    </xf>
    <xf numFmtId="0" fontId="2" fillId="0" borderId="1" xfId="0" applyFont="1" applyBorder="1"/>
    <xf numFmtId="0" fontId="0" fillId="0" borderId="1" xfId="0" applyBorder="1" applyAlignment="1">
      <alignment horizontal="center" wrapText="1"/>
    </xf>
    <xf numFmtId="0" fontId="0" fillId="0" borderId="1" xfId="0" applyBorder="1"/>
    <xf numFmtId="0" fontId="0" fillId="0" borderId="1" xfId="0" applyBorder="1" applyAlignment="1">
      <alignment wrapText="1"/>
    </xf>
    <xf numFmtId="0" fontId="0" fillId="0" borderId="1" xfId="0" applyFont="1" applyBorder="1"/>
    <xf numFmtId="0" fontId="29" fillId="0" borderId="1" xfId="0" applyFont="1" applyBorder="1" applyAlignment="1">
      <alignment horizontal="right" wrapText="1"/>
    </xf>
    <xf numFmtId="0" fontId="8" fillId="2" borderId="0" xfId="0" applyFont="1" applyFill="1" applyProtection="1"/>
    <xf numFmtId="0" fontId="8" fillId="2" borderId="0" xfId="0" applyFont="1" applyFill="1" applyBorder="1" applyProtection="1"/>
    <xf numFmtId="0" fontId="0" fillId="2" borderId="10" xfId="0" applyFill="1" applyBorder="1" applyProtection="1"/>
    <xf numFmtId="0" fontId="0" fillId="2" borderId="12" xfId="0" applyFill="1" applyBorder="1" applyProtection="1"/>
    <xf numFmtId="0" fontId="0" fillId="2" borderId="11" xfId="0" applyFill="1" applyBorder="1" applyProtection="1"/>
    <xf numFmtId="0" fontId="8" fillId="2" borderId="0" xfId="0" applyFont="1" applyFill="1" applyAlignment="1" applyProtection="1">
      <alignment horizontal="right"/>
    </xf>
    <xf numFmtId="4" fontId="0" fillId="0" borderId="1" xfId="0" applyNumberFormat="1" applyBorder="1"/>
    <xf numFmtId="0" fontId="2" fillId="0" borderId="0" xfId="0" applyFont="1" applyAlignment="1">
      <alignment horizontal="right"/>
    </xf>
    <xf numFmtId="0" fontId="2" fillId="0" borderId="0" xfId="0" applyFont="1" applyAlignment="1"/>
    <xf numFmtId="0" fontId="8" fillId="0" borderId="6" xfId="0" applyFont="1" applyBorder="1"/>
    <xf numFmtId="164" fontId="8" fillId="0" borderId="2" xfId="0" applyNumberFormat="1" applyFont="1" applyBorder="1" applyAlignment="1">
      <alignment horizontal="left"/>
    </xf>
    <xf numFmtId="0" fontId="8" fillId="2" borderId="0" xfId="0" applyFont="1" applyFill="1"/>
    <xf numFmtId="0" fontId="8" fillId="0" borderId="0" xfId="0" applyFont="1" applyFill="1" applyBorder="1" applyAlignment="1">
      <alignment wrapText="1"/>
    </xf>
    <xf numFmtId="0" fontId="10" fillId="0" borderId="0" xfId="0" applyFont="1" applyBorder="1" applyAlignment="1">
      <alignment vertical="center" wrapText="1"/>
    </xf>
    <xf numFmtId="0" fontId="2" fillId="0" borderId="0" xfId="0" applyFont="1" applyFill="1" applyBorder="1" applyAlignment="1"/>
    <xf numFmtId="0" fontId="6" fillId="0" borderId="3" xfId="0" applyFont="1" applyFill="1" applyBorder="1" applyProtection="1"/>
    <xf numFmtId="0" fontId="6" fillId="0" borderId="6" xfId="0" applyFont="1" applyFill="1" applyBorder="1" applyProtection="1"/>
    <xf numFmtId="0" fontId="0" fillId="0" borderId="6" xfId="0" applyBorder="1" applyProtection="1"/>
    <xf numFmtId="0" fontId="0" fillId="2" borderId="0" xfId="0" applyFill="1" applyBorder="1" applyProtection="1"/>
    <xf numFmtId="0" fontId="26" fillId="2" borderId="0" xfId="0" applyFont="1" applyFill="1" applyAlignment="1" applyProtection="1">
      <alignment horizontal="left"/>
    </xf>
    <xf numFmtId="0" fontId="24" fillId="2" borderId="0" xfId="0" applyFont="1" applyFill="1" applyProtection="1"/>
    <xf numFmtId="0" fontId="6" fillId="0" borderId="3" xfId="0" applyFont="1" applyBorder="1" applyProtection="1"/>
    <xf numFmtId="0" fontId="5" fillId="0" borderId="4" xfId="0" applyFont="1" applyBorder="1" applyProtection="1"/>
    <xf numFmtId="0" fontId="6" fillId="0" borderId="4" xfId="0" applyFont="1" applyBorder="1" applyProtection="1"/>
    <xf numFmtId="0" fontId="6" fillId="0" borderId="5" xfId="0" applyFont="1" applyBorder="1" applyProtection="1"/>
    <xf numFmtId="0" fontId="6" fillId="0" borderId="6" xfId="0" applyFont="1" applyBorder="1" applyProtection="1"/>
    <xf numFmtId="0" fontId="7" fillId="0" borderId="0" xfId="0" applyFont="1" applyBorder="1" applyProtection="1"/>
    <xf numFmtId="0" fontId="6" fillId="0" borderId="0" xfId="0" applyFont="1" applyBorder="1" applyProtection="1"/>
    <xf numFmtId="0" fontId="6" fillId="0" borderId="2" xfId="0" applyFont="1" applyBorder="1" applyProtection="1"/>
    <xf numFmtId="0" fontId="12" fillId="0" borderId="0" xfId="0" applyNumberFormat="1" applyFont="1" applyFill="1" applyBorder="1" applyAlignment="1" applyProtection="1">
      <alignment horizontal="left" vertical="center"/>
    </xf>
    <xf numFmtId="14" fontId="8" fillId="0" borderId="0" xfId="0" applyNumberFormat="1" applyFont="1" applyBorder="1" applyAlignment="1" applyProtection="1">
      <alignment horizontal="left" vertical="center"/>
    </xf>
    <xf numFmtId="0" fontId="0" fillId="0" borderId="2" xfId="0" applyBorder="1" applyProtection="1"/>
    <xf numFmtId="0" fontId="12"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0" fillId="0" borderId="0" xfId="0" applyBorder="1" applyProtection="1"/>
    <xf numFmtId="0" fontId="10" fillId="0" borderId="0" xfId="0" applyFont="1" applyFill="1" applyBorder="1" applyAlignment="1" applyProtection="1">
      <alignment horizontal="left" vertical="top" wrapText="1"/>
    </xf>
    <xf numFmtId="0" fontId="8" fillId="3"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14" fontId="8" fillId="3" borderId="1" xfId="0" applyNumberFormat="1" applyFont="1" applyFill="1" applyBorder="1" applyAlignment="1" applyProtection="1">
      <alignment horizontal="left" vertical="center" wrapText="1"/>
      <protection locked="0"/>
    </xf>
    <xf numFmtId="0" fontId="0" fillId="0" borderId="0" xfId="0"/>
    <xf numFmtId="0" fontId="8" fillId="0" borderId="0" xfId="0" applyFont="1"/>
    <xf numFmtId="0" fontId="8" fillId="0" borderId="1" xfId="0" applyFont="1" applyBorder="1"/>
    <xf numFmtId="0" fontId="8" fillId="0" borderId="1" xfId="0" applyFont="1" applyBorder="1" applyAlignment="1">
      <alignment horizontal="center"/>
    </xf>
    <xf numFmtId="0" fontId="0" fillId="0" borderId="1" xfId="0" applyBorder="1"/>
    <xf numFmtId="0" fontId="0" fillId="0" borderId="0" xfId="0" applyProtection="1">
      <protection locked="0"/>
    </xf>
    <xf numFmtId="0" fontId="17"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left" vertical="center" wrapText="1"/>
      <protection locked="0"/>
    </xf>
    <xf numFmtId="2" fontId="17" fillId="3" borderId="1"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12" fillId="0" borderId="0" xfId="0" applyFont="1"/>
    <xf numFmtId="0" fontId="34" fillId="0" borderId="0" xfId="2" applyFont="1" applyFill="1" applyBorder="1" applyAlignment="1">
      <alignment vertical="top" wrapText="1"/>
    </xf>
    <xf numFmtId="49" fontId="8" fillId="3" borderId="1" xfId="0" applyNumberFormat="1" applyFont="1" applyFill="1" applyBorder="1" applyAlignment="1" applyProtection="1">
      <alignment horizontal="center" vertical="center" wrapText="1"/>
      <protection locked="0"/>
    </xf>
    <xf numFmtId="0" fontId="38" fillId="6" borderId="1" xfId="0" applyFont="1" applyFill="1" applyBorder="1" applyAlignment="1">
      <alignment horizontal="center" vertical="center" wrapText="1"/>
    </xf>
    <xf numFmtId="0" fontId="39" fillId="0" borderId="1" xfId="0" applyFont="1" applyFill="1" applyBorder="1"/>
    <xf numFmtId="0" fontId="16" fillId="2" borderId="0" xfId="0" applyFont="1" applyFill="1" applyBorder="1" applyProtection="1"/>
    <xf numFmtId="0" fontId="17" fillId="2" borderId="1" xfId="0" applyNumberFormat="1" applyFont="1" applyFill="1" applyBorder="1" applyAlignment="1" applyProtection="1">
      <alignment horizontal="left" vertical="center" wrapText="1"/>
      <protection locked="0"/>
    </xf>
    <xf numFmtId="0" fontId="17" fillId="3" borderId="1" xfId="0" applyNumberFormat="1" applyFont="1" applyFill="1" applyBorder="1" applyAlignment="1" applyProtection="1">
      <alignment horizontal="center" vertical="center" wrapText="1"/>
      <protection locked="0"/>
    </xf>
    <xf numFmtId="0" fontId="40" fillId="0" borderId="0" xfId="2" applyFont="1" applyFill="1" applyProtection="1"/>
    <xf numFmtId="0" fontId="0" fillId="2" borderId="0" xfId="0" applyFill="1" applyAlignment="1">
      <alignment vertical="top"/>
    </xf>
    <xf numFmtId="0" fontId="0" fillId="0" borderId="6" xfId="0" applyFill="1" applyBorder="1" applyAlignment="1" applyProtection="1">
      <alignment vertical="top"/>
    </xf>
    <xf numFmtId="0" fontId="0" fillId="0" borderId="2" xfId="0" applyFill="1" applyBorder="1" applyAlignment="1" applyProtection="1">
      <alignment vertical="top"/>
    </xf>
    <xf numFmtId="0" fontId="0" fillId="2" borderId="0" xfId="0" applyFill="1" applyAlignment="1" applyProtection="1">
      <alignment vertical="top"/>
    </xf>
    <xf numFmtId="0" fontId="41" fillId="0" borderId="1" xfId="0" applyFont="1" applyBorder="1" applyAlignment="1">
      <alignment vertical="center" wrapText="1"/>
    </xf>
    <xf numFmtId="0" fontId="0" fillId="2" borderId="0" xfId="0" applyFill="1" applyBorder="1" applyAlignment="1">
      <alignment horizontal="left"/>
    </xf>
    <xf numFmtId="0" fontId="26" fillId="2" borderId="0" xfId="0" applyFont="1" applyFill="1" applyProtection="1"/>
    <xf numFmtId="0" fontId="0" fillId="2" borderId="0" xfId="0" applyFill="1" applyBorder="1" applyAlignment="1"/>
    <xf numFmtId="0" fontId="26" fillId="2" borderId="0" xfId="0" applyFont="1" applyFill="1" applyBorder="1" applyAlignment="1"/>
    <xf numFmtId="0" fontId="5" fillId="0" borderId="4" xfId="0" applyFont="1" applyFill="1" applyBorder="1" applyProtection="1"/>
    <xf numFmtId="0" fontId="6" fillId="0" borderId="4" xfId="0" applyFont="1" applyFill="1" applyBorder="1" applyProtection="1"/>
    <xf numFmtId="0" fontId="7" fillId="0" borderId="0" xfId="0" applyFont="1" applyFill="1" applyBorder="1" applyProtection="1"/>
    <xf numFmtId="0" fontId="6" fillId="0" borderId="0" xfId="0" applyFont="1" applyFill="1" applyBorder="1" applyProtection="1"/>
    <xf numFmtId="0" fontId="0" fillId="0" borderId="0" xfId="0" applyFill="1" applyBorder="1" applyProtection="1"/>
    <xf numFmtId="0" fontId="4" fillId="0" borderId="0" xfId="0" applyFont="1" applyFill="1" applyBorder="1" applyAlignment="1" applyProtection="1">
      <alignment vertical="center"/>
    </xf>
    <xf numFmtId="0" fontId="10" fillId="0" borderId="2" xfId="0" applyFont="1" applyFill="1" applyBorder="1" applyAlignment="1" applyProtection="1">
      <alignment vertical="top" wrapText="1"/>
    </xf>
    <xf numFmtId="0" fontId="10" fillId="0" borderId="2" xfId="0" applyFont="1" applyFill="1" applyBorder="1" applyAlignment="1" applyProtection="1">
      <alignment horizontal="left" vertical="top" wrapText="1"/>
    </xf>
    <xf numFmtId="0" fontId="0" fillId="0" borderId="9" xfId="0" applyFill="1" applyBorder="1" applyProtection="1"/>
    <xf numFmtId="0" fontId="26" fillId="2" borderId="0" xfId="0" applyFont="1" applyFill="1" applyBorder="1" applyAlignment="1" applyProtection="1"/>
    <xf numFmtId="0" fontId="0" fillId="2" borderId="0" xfId="0" applyFill="1" applyBorder="1" applyAlignment="1" applyProtection="1"/>
    <xf numFmtId="0" fontId="26" fillId="2" borderId="0" xfId="0" applyFont="1" applyFill="1" applyBorder="1" applyProtection="1"/>
    <xf numFmtId="0" fontId="0" fillId="2" borderId="0" xfId="0" applyFill="1" applyBorder="1" applyAlignment="1" applyProtection="1">
      <alignment horizontal="left"/>
    </xf>
    <xf numFmtId="0" fontId="27" fillId="0" borderId="8" xfId="0" quotePrefix="1" applyFont="1" applyBorder="1"/>
    <xf numFmtId="0" fontId="12" fillId="5" borderId="1" xfId="0" applyFont="1" applyFill="1" applyBorder="1" applyAlignment="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0" fontId="27" fillId="0" borderId="8" xfId="0" applyFont="1" applyFill="1" applyBorder="1" applyAlignment="1"/>
    <xf numFmtId="0" fontId="0" fillId="0" borderId="8" xfId="0" applyFill="1" applyBorder="1" applyAlignment="1"/>
    <xf numFmtId="164" fontId="0" fillId="0" borderId="8" xfId="0" applyNumberFormat="1" applyFill="1" applyBorder="1" applyAlignment="1">
      <alignment horizontal="left"/>
    </xf>
    <xf numFmtId="0" fontId="0" fillId="0" borderId="8" xfId="0" applyFill="1" applyBorder="1"/>
    <xf numFmtId="0" fontId="3" fillId="3"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2" fillId="3" borderId="1" xfId="0" applyFont="1" applyFill="1" applyBorder="1" applyProtection="1"/>
    <xf numFmtId="39" fontId="22" fillId="3" borderId="1" xfId="1" applyNumberFormat="1" applyFont="1" applyFill="1" applyBorder="1" applyProtection="1"/>
    <xf numFmtId="0" fontId="42" fillId="0" borderId="8" xfId="0" applyFont="1" applyFill="1" applyBorder="1" applyAlignment="1" applyProtection="1">
      <alignment wrapText="1"/>
    </xf>
    <xf numFmtId="0" fontId="8" fillId="0" borderId="8" xfId="0" applyFont="1" applyFill="1" applyBorder="1" applyAlignment="1" applyProtection="1">
      <alignment wrapText="1"/>
    </xf>
    <xf numFmtId="0" fontId="17" fillId="5" borderId="1" xfId="0" applyFont="1" applyFill="1" applyBorder="1" applyAlignment="1" applyProtection="1">
      <alignment horizontal="left"/>
    </xf>
    <xf numFmtId="39" fontId="17" fillId="5" borderId="1" xfId="1" applyNumberFormat="1" applyFont="1" applyFill="1" applyBorder="1" applyProtection="1"/>
    <xf numFmtId="39" fontId="18" fillId="4" borderId="1" xfId="1" applyNumberFormat="1" applyFont="1" applyFill="1" applyBorder="1" applyAlignment="1" applyProtection="1">
      <alignment vertical="top"/>
      <protection locked="0"/>
    </xf>
    <xf numFmtId="49" fontId="18" fillId="4" borderId="1" xfId="0" applyNumberFormat="1" applyFont="1" applyFill="1" applyBorder="1" applyAlignment="1" applyProtection="1">
      <alignment vertical="top"/>
      <protection locked="0"/>
    </xf>
    <xf numFmtId="49" fontId="17" fillId="4" borderId="1" xfId="1" applyNumberFormat="1" applyFont="1" applyFill="1" applyBorder="1" applyProtection="1">
      <protection locked="0"/>
    </xf>
    <xf numFmtId="49" fontId="18" fillId="4" borderId="1" xfId="0" applyNumberFormat="1" applyFont="1" applyFill="1" applyBorder="1" applyAlignment="1" applyProtection="1">
      <protection locked="0"/>
    </xf>
    <xf numFmtId="39" fontId="18" fillId="4" borderId="1" xfId="0" applyNumberFormat="1" applyFont="1" applyFill="1" applyBorder="1" applyAlignment="1" applyProtection="1">
      <alignment vertical="top"/>
      <protection locked="0"/>
    </xf>
    <xf numFmtId="165" fontId="8" fillId="5" borderId="1" xfId="1" applyNumberFormat="1" applyFont="1" applyFill="1" applyBorder="1" applyAlignment="1">
      <alignment horizontal="right" vertical="center"/>
    </xf>
    <xf numFmtId="0" fontId="12" fillId="3" borderId="1" xfId="0" applyFont="1" applyFill="1" applyBorder="1" applyAlignment="1">
      <alignment vertical="center"/>
    </xf>
    <xf numFmtId="0" fontId="18" fillId="4" borderId="1" xfId="0" applyFont="1" applyFill="1" applyBorder="1" applyAlignment="1" applyProtection="1">
      <alignment vertical="top"/>
      <protection locked="0"/>
    </xf>
    <xf numFmtId="0" fontId="5" fillId="0" borderId="0" xfId="0" applyFont="1" applyBorder="1" applyAlignment="1">
      <alignment horizontal="center"/>
    </xf>
    <xf numFmtId="0" fontId="0" fillId="0" borderId="2" xfId="0" applyBorder="1" applyAlignment="1"/>
    <xf numFmtId="0" fontId="11" fillId="0" borderId="4" xfId="0" applyFont="1" applyBorder="1" applyAlignment="1">
      <alignment horizontal="right"/>
    </xf>
    <xf numFmtId="0" fontId="3" fillId="3" borderId="9" xfId="0" applyFont="1" applyFill="1" applyBorder="1" applyAlignment="1">
      <alignment horizontal="center" vertical="center"/>
    </xf>
    <xf numFmtId="0" fontId="3" fillId="3" borderId="7" xfId="0" applyFont="1" applyFill="1" applyBorder="1" applyAlignment="1">
      <alignment horizontal="center" vertical="center"/>
    </xf>
    <xf numFmtId="0" fontId="8" fillId="0" borderId="5" xfId="0" applyFont="1" applyBorder="1"/>
    <xf numFmtId="0" fontId="8" fillId="0" borderId="3" xfId="0" applyFont="1" applyBorder="1"/>
    <xf numFmtId="0" fontId="8" fillId="0" borderId="14" xfId="0" applyFont="1" applyBorder="1"/>
    <xf numFmtId="0" fontId="8" fillId="0" borderId="2" xfId="0" applyFont="1" applyBorder="1"/>
    <xf numFmtId="0" fontId="41" fillId="0" borderId="14" xfId="0" applyFont="1" applyBorder="1"/>
    <xf numFmtId="0" fontId="41" fillId="0" borderId="13" xfId="0" applyFont="1" applyBorder="1"/>
    <xf numFmtId="0" fontId="41" fillId="0" borderId="5" xfId="0" applyFont="1" applyBorder="1"/>
    <xf numFmtId="0" fontId="41" fillId="0" borderId="3" xfId="0" applyFont="1" applyBorder="1"/>
    <xf numFmtId="0" fontId="35" fillId="0" borderId="0" xfId="2" applyFont="1" applyFill="1" applyBorder="1" applyAlignment="1">
      <alignment vertical="top"/>
    </xf>
    <xf numFmtId="0" fontId="19" fillId="0" borderId="0" xfId="2" applyFill="1" applyBorder="1" applyAlignment="1">
      <alignment vertical="top"/>
    </xf>
    <xf numFmtId="0" fontId="11" fillId="0" borderId="0" xfId="0" applyFont="1" applyFill="1" applyBorder="1" applyAlignment="1">
      <alignment horizontal="right"/>
    </xf>
    <xf numFmtId="0" fontId="8" fillId="0" borderId="0" xfId="0" applyFont="1" applyFill="1" applyBorder="1" applyAlignment="1"/>
    <xf numFmtId="0" fontId="20" fillId="0" borderId="0" xfId="0" applyFont="1" applyFill="1" applyBorder="1" applyAlignment="1">
      <alignment wrapText="1"/>
    </xf>
    <xf numFmtId="0" fontId="10" fillId="0" borderId="0" xfId="0" applyFont="1" applyFill="1" applyBorder="1" applyAlignment="1" applyProtection="1">
      <alignment horizontal="left" vertical="top" wrapText="1"/>
    </xf>
    <xf numFmtId="0" fontId="10" fillId="0" borderId="0" xfId="0" applyFont="1" applyFill="1" applyBorder="1" applyAlignment="1">
      <alignment vertical="top" wrapText="1"/>
    </xf>
    <xf numFmtId="0" fontId="35" fillId="0" borderId="0" xfId="2" applyFont="1" applyFill="1" applyBorder="1" applyAlignment="1">
      <alignment horizontal="left" vertical="top"/>
    </xf>
    <xf numFmtId="0" fontId="19" fillId="0" borderId="0" xfId="2" applyFill="1" applyBorder="1" applyAlignment="1">
      <alignment horizontal="left" vertical="top"/>
    </xf>
    <xf numFmtId="0" fontId="10" fillId="0" borderId="0" xfId="0" applyFont="1" applyFill="1" applyBorder="1" applyAlignment="1" applyProtection="1">
      <alignment vertical="top" wrapText="1"/>
    </xf>
    <xf numFmtId="0" fontId="30" fillId="0" borderId="0" xfId="0" applyFont="1" applyFill="1" applyBorder="1" applyAlignment="1" applyProtection="1">
      <alignment vertical="top" wrapText="1"/>
    </xf>
    <xf numFmtId="0" fontId="35" fillId="0" borderId="0" xfId="2" applyFont="1" applyFill="1" applyBorder="1" applyAlignment="1" applyProtection="1">
      <alignment horizontal="left" vertical="top" wrapText="1"/>
    </xf>
    <xf numFmtId="0" fontId="10" fillId="0" borderId="0" xfId="0" applyFont="1" applyFill="1" applyBorder="1" applyAlignment="1">
      <alignment horizontal="left" vertical="top" wrapText="1"/>
    </xf>
    <xf numFmtId="0" fontId="3" fillId="3" borderId="1" xfId="0" applyFont="1" applyFill="1" applyBorder="1" applyAlignment="1" applyProtection="1">
      <alignment horizontal="center" vertical="center" wrapText="1"/>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0" fillId="0" borderId="0" xfId="0" applyFont="1" applyBorder="1" applyAlignment="1">
      <alignment vertical="center" wrapText="1"/>
    </xf>
    <xf numFmtId="0" fontId="10" fillId="0" borderId="0" xfId="0" applyFont="1" applyBorder="1" applyAlignment="1">
      <alignment horizontal="left" vertical="top" wrapText="1"/>
    </xf>
    <xf numFmtId="0" fontId="3" fillId="5" borderId="1" xfId="0" applyFont="1" applyFill="1" applyBorder="1" applyAlignment="1">
      <alignment horizontal="center" vertical="center"/>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18">
    <dxf>
      <fill>
        <patternFill>
          <bgColor rgb="FF00B050"/>
        </patternFill>
      </fill>
    </dxf>
    <dxf>
      <fill>
        <patternFill>
          <bgColor rgb="FFFF0000"/>
        </patternFill>
      </fill>
    </dxf>
    <dxf>
      <fill>
        <patternFill>
          <bgColor rgb="FF00B050"/>
        </patternFill>
      </fill>
    </dxf>
    <dxf>
      <fill>
        <patternFill>
          <bgColor rgb="FFFF0000"/>
        </patternFill>
      </fill>
    </dxf>
    <dxf>
      <font>
        <b val="0"/>
        <i val="0"/>
        <strike val="0"/>
        <condense val="0"/>
        <extend val="0"/>
        <outline val="0"/>
        <shadow val="0"/>
        <u val="none"/>
        <vertAlign val="baseline"/>
        <sz val="10"/>
        <color theme="1"/>
        <name val="Calibri"/>
        <family val="2"/>
        <scheme val="minor"/>
      </font>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Calibri"/>
        <family val="2"/>
        <scheme val="minor"/>
      </font>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none"/>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font>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2" Type="http://schemas.openxmlformats.org/officeDocument/2006/relationships/hyperlink" Target="#'Section 4'!A1"/><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ummary!A1"/></Relationships>
</file>

<file path=xl/drawings/_rels/drawing6.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_rels/drawing7.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3785235</xdr:colOff>
      <xdr:row>6</xdr:row>
      <xdr:rowOff>62864</xdr:rowOff>
    </xdr:from>
    <xdr:to>
      <xdr:col>2</xdr:col>
      <xdr:colOff>5339715</xdr:colOff>
      <xdr:row>9</xdr:row>
      <xdr:rowOff>121919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181475" y="939164"/>
          <a:ext cx="1554480" cy="62293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2667001</xdr:colOff>
      <xdr:row>3</xdr:row>
      <xdr:rowOff>51434</xdr:rowOff>
    </xdr:from>
    <xdr:to>
      <xdr:col>5</xdr:col>
      <xdr:colOff>104776</xdr:colOff>
      <xdr:row>6</xdr:row>
      <xdr:rowOff>171449</xdr:rowOff>
    </xdr:to>
    <xdr:sp macro="[0]!GoToSection2" textlink="">
      <xdr:nvSpPr>
        <xdr:cNvPr id="3" name="Right Arrow 2">
          <a:extLst>
            <a:ext uri="{FF2B5EF4-FFF2-40B4-BE49-F238E27FC236}">
              <a16:creationId xmlns:a16="http://schemas.microsoft.com/office/drawing/2014/main" id="{00000000-0008-0000-0100-000003000000}"/>
            </a:ext>
          </a:extLst>
        </xdr:cNvPr>
        <xdr:cNvSpPr/>
      </xdr:nvSpPr>
      <xdr:spPr>
        <a:xfrm>
          <a:off x="4305301" y="832484"/>
          <a:ext cx="1581150" cy="6915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2228848</xdr:colOff>
      <xdr:row>1</xdr:row>
      <xdr:rowOff>137160</xdr:rowOff>
    </xdr:from>
    <xdr:to>
      <xdr:col>3</xdr:col>
      <xdr:colOff>3783328</xdr:colOff>
      <xdr:row>3</xdr:row>
      <xdr:rowOff>186690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3867148" y="327660"/>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352425</xdr:colOff>
      <xdr:row>3</xdr:row>
      <xdr:rowOff>158750</xdr:rowOff>
    </xdr:from>
    <xdr:to>
      <xdr:col>11</xdr:col>
      <xdr:colOff>0</xdr:colOff>
      <xdr:row>7</xdr:row>
      <xdr:rowOff>74168</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5791200" y="930275"/>
          <a:ext cx="1762125" cy="658368"/>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7</xdr:col>
      <xdr:colOff>596901</xdr:colOff>
      <xdr:row>1</xdr:row>
      <xdr:rowOff>181610</xdr:rowOff>
    </xdr:from>
    <xdr:to>
      <xdr:col>10</xdr:col>
      <xdr:colOff>456693</xdr:colOff>
      <xdr:row>4</xdr:row>
      <xdr:rowOff>55245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5083176" y="362585"/>
          <a:ext cx="1764792" cy="65468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3023235</xdr:colOff>
      <xdr:row>1</xdr:row>
      <xdr:rowOff>217169</xdr:rowOff>
    </xdr:from>
    <xdr:to>
      <xdr:col>6</xdr:col>
      <xdr:colOff>222123</xdr:colOff>
      <xdr:row>4</xdr:row>
      <xdr:rowOff>95249</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4562475" y="400049"/>
          <a:ext cx="1618488"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390525</xdr:colOff>
      <xdr:row>3</xdr:row>
      <xdr:rowOff>146683</xdr:rowOff>
    </xdr:from>
    <xdr:to>
      <xdr:col>6</xdr:col>
      <xdr:colOff>942213</xdr:colOff>
      <xdr:row>6</xdr:row>
      <xdr:rowOff>222883</xdr:rowOff>
    </xdr:to>
    <xdr:sp macro="[0]!GoToSummary" textlink="">
      <xdr:nvSpPr>
        <xdr:cNvPr id="5" name="Right Arrow 4">
          <a:hlinkClick xmlns:r="http://schemas.openxmlformats.org/officeDocument/2006/relationships" r:id="rId2"/>
          <a:extLst>
            <a:ext uri="{FF2B5EF4-FFF2-40B4-BE49-F238E27FC236}">
              <a16:creationId xmlns:a16="http://schemas.microsoft.com/office/drawing/2014/main" id="{00000000-0008-0000-0300-000005000000}"/>
            </a:ext>
          </a:extLst>
        </xdr:cNvPr>
        <xdr:cNvSpPr/>
      </xdr:nvSpPr>
      <xdr:spPr>
        <a:xfrm>
          <a:off x="5282565" y="908683"/>
          <a:ext cx="1618488"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4</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543656</xdr:colOff>
      <xdr:row>3</xdr:row>
      <xdr:rowOff>161925</xdr:rowOff>
    </xdr:from>
    <xdr:to>
      <xdr:col>10</xdr:col>
      <xdr:colOff>6446</xdr:colOff>
      <xdr:row>7</xdr:row>
      <xdr:rowOff>74168</xdr:rowOff>
    </xdr:to>
    <xdr:sp macro="[0]!GoToSummary" textlink="">
      <xdr:nvSpPr>
        <xdr:cNvPr id="2" name="Right Arrow 1">
          <a:hlinkClick xmlns:r="http://schemas.openxmlformats.org/officeDocument/2006/relationships" r:id="rId1"/>
          <a:extLst>
            <a:ext uri="{FF2B5EF4-FFF2-40B4-BE49-F238E27FC236}">
              <a16:creationId xmlns:a16="http://schemas.microsoft.com/office/drawing/2014/main" id="{ADC20E46-7BFD-48B4-ABD3-EF5D250F5ACE}"/>
            </a:ext>
          </a:extLst>
        </xdr:cNvPr>
        <xdr:cNvSpPr/>
      </xdr:nvSpPr>
      <xdr:spPr>
        <a:xfrm>
          <a:off x="5858606" y="933450"/>
          <a:ext cx="1691640" cy="655193"/>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twoCellAnchor>
    <xdr:from>
      <xdr:col>7</xdr:col>
      <xdr:colOff>723900</xdr:colOff>
      <xdr:row>1</xdr:row>
      <xdr:rowOff>181610</xdr:rowOff>
    </xdr:from>
    <xdr:to>
      <xdr:col>9</xdr:col>
      <xdr:colOff>281940</xdr:colOff>
      <xdr:row>4</xdr:row>
      <xdr:rowOff>55245</xdr:rowOff>
    </xdr:to>
    <xdr:sp macro="[0]!GoToSection3" textlink="">
      <xdr:nvSpPr>
        <xdr:cNvPr id="3" name="Left Arrow 2">
          <a:hlinkClick xmlns:r="http://schemas.openxmlformats.org/officeDocument/2006/relationships" r:id="rId2"/>
          <a:extLst>
            <a:ext uri="{FF2B5EF4-FFF2-40B4-BE49-F238E27FC236}">
              <a16:creationId xmlns:a16="http://schemas.microsoft.com/office/drawing/2014/main" id="{3C2A7CAD-0C4C-4BD5-9D64-8BA59BD911A1}"/>
            </a:ext>
          </a:extLst>
        </xdr:cNvPr>
        <xdr:cNvSpPr/>
      </xdr:nvSpPr>
      <xdr:spPr>
        <a:xfrm>
          <a:off x="5000625" y="362585"/>
          <a:ext cx="1691640" cy="65468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247650</xdr:colOff>
      <xdr:row>2</xdr:row>
      <xdr:rowOff>220980</xdr:rowOff>
    </xdr:from>
    <xdr:to>
      <xdr:col>6</xdr:col>
      <xdr:colOff>0</xdr:colOff>
      <xdr:row>5</xdr:row>
      <xdr:rowOff>69849</xdr:rowOff>
    </xdr:to>
    <xdr:sp macro="[0]!PrepareSubmission" textlink="">
      <xdr:nvSpPr>
        <xdr:cNvPr id="2" name="Rectangle 1">
          <a:extLst>
            <a:ext uri="{FF2B5EF4-FFF2-40B4-BE49-F238E27FC236}">
              <a16:creationId xmlns:a16="http://schemas.microsoft.com/office/drawing/2014/main" id="{00000000-0008-0000-0400-000002000000}"/>
            </a:ext>
          </a:extLst>
        </xdr:cNvPr>
        <xdr:cNvSpPr/>
      </xdr:nvSpPr>
      <xdr:spPr>
        <a:xfrm>
          <a:off x="3524250" y="754380"/>
          <a:ext cx="1123950" cy="458469"/>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3</xdr:col>
      <xdr:colOff>591185</xdr:colOff>
      <xdr:row>18</xdr:row>
      <xdr:rowOff>101918</xdr:rowOff>
    </xdr:from>
    <xdr:to>
      <xdr:col>4</xdr:col>
      <xdr:colOff>845820</xdr:colOff>
      <xdr:row>18</xdr:row>
      <xdr:rowOff>754698</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a:off x="1076960" y="4140518"/>
          <a:ext cx="1673860" cy="6527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1066800</xdr:colOff>
      <xdr:row>18</xdr:row>
      <xdr:rowOff>103696</xdr:rowOff>
    </xdr:from>
    <xdr:to>
      <xdr:col>5</xdr:col>
      <xdr:colOff>1368552</xdr:colOff>
      <xdr:row>18</xdr:row>
      <xdr:rowOff>752920</xdr:rowOff>
    </xdr:to>
    <xdr:sp macro="" textlink="">
      <xdr:nvSpPr>
        <xdr:cNvPr id="5" name="Left Arrow 4">
          <a:hlinkClick xmlns:r="http://schemas.openxmlformats.org/officeDocument/2006/relationships" r:id="rId2"/>
          <a:extLst>
            <a:ext uri="{FF2B5EF4-FFF2-40B4-BE49-F238E27FC236}">
              <a16:creationId xmlns:a16="http://schemas.microsoft.com/office/drawing/2014/main" id="{00000000-0008-0000-0400-000005000000}"/>
            </a:ext>
          </a:extLst>
        </xdr:cNvPr>
        <xdr:cNvSpPr/>
      </xdr:nvSpPr>
      <xdr:spPr>
        <a:xfrm>
          <a:off x="2971800" y="4142296"/>
          <a:ext cx="1673352" cy="649224"/>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601980</xdr:colOff>
      <xdr:row>18</xdr:row>
      <xdr:rowOff>125730</xdr:rowOff>
    </xdr:from>
    <xdr:to>
      <xdr:col>4</xdr:col>
      <xdr:colOff>258699</xdr:colOff>
      <xdr:row>18</xdr:row>
      <xdr:rowOff>748665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120140" y="4225290"/>
          <a:ext cx="1637919" cy="6229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586740</xdr:colOff>
      <xdr:row>18</xdr:row>
      <xdr:rowOff>146685</xdr:rowOff>
    </xdr:from>
    <xdr:to>
      <xdr:col>6</xdr:col>
      <xdr:colOff>272034</xdr:colOff>
      <xdr:row>18</xdr:row>
      <xdr:rowOff>775335</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3086100" y="4246245"/>
          <a:ext cx="1666494"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0581716-5854-4BB7-B7FC-109EE9F798AC}" name="TableChar" displayName="TableChar" ref="N2:O31" totalsRowShown="0" headerRowDxfId="16" dataDxfId="14" headerRowBorderDxfId="15" tableBorderDxfId="13" totalsRowBorderDxfId="12">
  <autoFilter ref="N2:O31" xr:uid="{77FF7C95-07C2-47C2-905A-7F2672C66CF4}"/>
  <tableColumns count="2">
    <tableColumn id="1" xr3:uid="{79020F56-22E8-4CE7-8A11-87E9419892F4}" name="Invalid Character" dataDxfId="11"/>
    <tableColumn id="2" xr3:uid="{86DDAB2F-96CC-4D54-AEFE-CC366C36DC15}" name="Replacement Character" dataDxfId="1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EA2B81B-530A-43F4-A84C-5A973BB7E808}" name="TableChemII" displayName="TableChemII" ref="K2:L14" totalsRowShown="0" headerRowDxfId="9" headerRowBorderDxfId="8" tableBorderDxfId="7" totalsRowBorderDxfId="6">
  <autoFilter ref="K2:L14" xr:uid="{0F3D6A17-9323-4E92-BF47-26DEFD3B4E17}"/>
  <tableColumns count="2">
    <tableColumn id="1" xr3:uid="{583966F9-AB17-4E06-B258-1C1EE11A25B8}" name="Incorrect Capitalizations" dataDxfId="5"/>
    <tableColumn id="2" xr3:uid="{8D80CC79-8CA9-4576-8B46-FFCF6557C3DF}" name="Correct Capitalization" dataDxfId="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heetViews>
  <sheetFormatPr defaultColWidth="9.08984375" defaultRowHeight="14.5" x14ac:dyDescent="0.35"/>
  <cols>
    <col min="1" max="1" width="3.453125" style="20" customWidth="1"/>
    <col min="2" max="2" width="2.26953125" style="20" customWidth="1"/>
    <col min="3" max="3" width="82.26953125" style="20" customWidth="1"/>
    <col min="4" max="4" width="2.453125" style="20" customWidth="1"/>
    <col min="5" max="16384" width="9.08984375" style="20"/>
  </cols>
  <sheetData>
    <row r="2" spans="2:8" ht="23.25" customHeight="1" x14ac:dyDescent="0.35">
      <c r="B2" s="8"/>
      <c r="C2" s="190" t="s">
        <v>211</v>
      </c>
      <c r="D2" s="9"/>
    </row>
    <row r="3" spans="2:8" ht="12.65" customHeight="1" x14ac:dyDescent="0.35">
      <c r="B3" s="10"/>
      <c r="C3" s="203" t="s">
        <v>288</v>
      </c>
      <c r="D3" s="189"/>
    </row>
    <row r="4" spans="2:8" ht="23.25" customHeight="1" x14ac:dyDescent="0.45">
      <c r="B4" s="10"/>
      <c r="C4" s="188" t="s">
        <v>210</v>
      </c>
      <c r="D4" s="189"/>
    </row>
    <row r="5" spans="2:8" ht="17" x14ac:dyDescent="0.4">
      <c r="B5" s="10"/>
      <c r="C5" s="4" t="s">
        <v>0</v>
      </c>
      <c r="D5" s="11"/>
    </row>
    <row r="6" spans="2:8" x14ac:dyDescent="0.35">
      <c r="B6" s="10"/>
      <c r="C6" s="2"/>
      <c r="D6" s="12"/>
    </row>
    <row r="7" spans="2:8" s="23" customFormat="1" ht="15.5" x14ac:dyDescent="0.35">
      <c r="B7" s="13"/>
      <c r="C7" s="43" t="s">
        <v>4</v>
      </c>
      <c r="D7" s="14"/>
    </row>
    <row r="8" spans="2:8" s="23" customFormat="1" x14ac:dyDescent="0.35">
      <c r="B8" s="13"/>
      <c r="C8" s="204" t="s">
        <v>213</v>
      </c>
      <c r="D8" s="15"/>
    </row>
    <row r="9" spans="2:8" s="23" customFormat="1" x14ac:dyDescent="0.35">
      <c r="B9" s="13"/>
      <c r="C9" s="204" t="s">
        <v>289</v>
      </c>
      <c r="D9" s="15"/>
    </row>
    <row r="10" spans="2:8" s="23" customFormat="1" x14ac:dyDescent="0.35">
      <c r="B10" s="13"/>
      <c r="C10" s="5"/>
      <c r="D10" s="15"/>
    </row>
    <row r="11" spans="2:8" s="23" customFormat="1" ht="15.5" x14ac:dyDescent="0.35">
      <c r="B11" s="13"/>
      <c r="C11" s="6" t="s">
        <v>5</v>
      </c>
      <c r="D11" s="15"/>
    </row>
    <row r="12" spans="2:8" s="23" customFormat="1" ht="48.15" customHeight="1" x14ac:dyDescent="0.35">
      <c r="B12" s="13"/>
      <c r="C12" s="42" t="s">
        <v>154</v>
      </c>
      <c r="D12" s="15"/>
    </row>
    <row r="13" spans="2:8" s="23" customFormat="1" ht="30.15" customHeight="1" x14ac:dyDescent="0.35">
      <c r="B13" s="13"/>
      <c r="C13" s="92" t="s">
        <v>146</v>
      </c>
      <c r="D13" s="15"/>
    </row>
    <row r="14" spans="2:8" s="23" customFormat="1" ht="31.65" customHeight="1" x14ac:dyDescent="0.35">
      <c r="B14" s="13"/>
      <c r="C14" s="133" t="s">
        <v>147</v>
      </c>
      <c r="D14" s="15"/>
    </row>
    <row r="15" spans="2:8" s="23" customFormat="1" ht="46.9" customHeight="1" x14ac:dyDescent="0.35">
      <c r="B15" s="13"/>
      <c r="C15" s="92" t="s">
        <v>185</v>
      </c>
      <c r="D15" s="15"/>
      <c r="H15" s="72"/>
    </row>
    <row r="16" spans="2:8" s="91" customFormat="1" ht="14" customHeight="1" x14ac:dyDescent="0.3">
      <c r="B16" s="89"/>
      <c r="C16" s="140" t="s">
        <v>155</v>
      </c>
      <c r="D16" s="90"/>
    </row>
    <row r="17" spans="2:4" x14ac:dyDescent="0.35">
      <c r="B17" s="10"/>
      <c r="C17" s="1"/>
      <c r="D17" s="11"/>
    </row>
    <row r="18" spans="2:4" ht="24.5" x14ac:dyDescent="0.35">
      <c r="B18" s="10"/>
      <c r="C18" s="7" t="s">
        <v>130</v>
      </c>
      <c r="D18" s="11"/>
    </row>
    <row r="19" spans="2:4" ht="123" customHeight="1" x14ac:dyDescent="0.35">
      <c r="B19" s="10"/>
      <c r="C19" s="205" t="s">
        <v>212</v>
      </c>
      <c r="D19" s="11"/>
    </row>
    <row r="20" spans="2:4" ht="12.15" customHeight="1" x14ac:dyDescent="0.35">
      <c r="B20" s="10"/>
      <c r="C20" s="7"/>
      <c r="D20" s="11"/>
    </row>
    <row r="21" spans="2:4" ht="12.15" customHeight="1" x14ac:dyDescent="0.35">
      <c r="B21" s="10"/>
      <c r="C21" s="19" t="s">
        <v>157</v>
      </c>
      <c r="D21" s="11"/>
    </row>
    <row r="22" spans="2:4" ht="9" customHeight="1" x14ac:dyDescent="0.35">
      <c r="B22" s="16"/>
      <c r="C22" s="17"/>
      <c r="D22" s="18"/>
    </row>
  </sheetData>
  <sheetProtection algorithmName="SHA-512" hashValue="F2XEC3ih1zZS2l5hp3yDvX+cxL9VTPTdQ/LO3Mmr05q9NYODf5kl0ZkFpSM0RseQdzUuL96yrkYl+ZG5swnlCw==" saltValue="kNqqRAtxvy1+3shdy6XOBw==" spinCount="100000" sheet="1" objects="1" scenarios="1"/>
  <hyperlinks>
    <hyperlink ref="C14"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6"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BH22"/>
  <sheetViews>
    <sheetView workbookViewId="0">
      <selection activeCell="C1" sqref="C1"/>
    </sheetView>
  </sheetViews>
  <sheetFormatPr defaultColWidth="8.7265625" defaultRowHeight="14.5" x14ac:dyDescent="0.35"/>
  <cols>
    <col min="1" max="1" width="7.08984375" style="120" customWidth="1"/>
    <col min="2" max="2" width="6.08984375" customWidth="1"/>
    <col min="3" max="3" width="13.26953125" style="131" bestFit="1" customWidth="1"/>
    <col min="4" max="4" width="13.26953125" style="125" bestFit="1" customWidth="1"/>
    <col min="5" max="5" width="16.7265625" style="125" customWidth="1"/>
    <col min="6" max="6" width="19.7265625" style="125" customWidth="1"/>
    <col min="7" max="7" width="20.453125" style="125" customWidth="1"/>
    <col min="8" max="8" width="15.26953125" style="125" customWidth="1"/>
    <col min="9" max="9" width="15.7265625" style="125" customWidth="1"/>
    <col min="10" max="10" width="14.26953125" style="125" customWidth="1"/>
    <col min="11" max="11" width="12.453125" style="125" customWidth="1"/>
    <col min="12" max="12" width="11.7265625" style="125" customWidth="1"/>
    <col min="13" max="13" width="11.26953125" style="125" bestFit="1" customWidth="1"/>
    <col min="14" max="60" width="9.08984375" style="125"/>
  </cols>
  <sheetData>
    <row r="1" spans="1:12" x14ac:dyDescent="0.35">
      <c r="A1" s="120" t="s">
        <v>138</v>
      </c>
      <c r="B1" t="s">
        <v>47</v>
      </c>
      <c r="C1" s="130">
        <v>1</v>
      </c>
      <c r="D1" s="117" t="s">
        <v>88</v>
      </c>
      <c r="E1" s="134" t="s">
        <v>197</v>
      </c>
      <c r="F1" s="119">
        <f ca="1">'Section 1'!D5</f>
        <v>44468</v>
      </c>
      <c r="G1" s="117">
        <f>'Section 1'!D9</f>
        <v>0</v>
      </c>
      <c r="H1" s="117">
        <f>'Section 1'!D10</f>
        <v>0</v>
      </c>
      <c r="I1" s="117">
        <f>'Section 1'!D11</f>
        <v>0</v>
      </c>
      <c r="J1" s="117">
        <f>'Section 1'!D12</f>
        <v>0</v>
      </c>
      <c r="L1" s="125" t="s">
        <v>117</v>
      </c>
    </row>
    <row r="2" spans="1:12" x14ac:dyDescent="0.35">
      <c r="A2" s="120" t="str">
        <f>IF(D2="","",ROWS($A$1:A2))</f>
        <v/>
      </c>
      <c r="B2" s="50">
        <v>1</v>
      </c>
      <c r="C2" s="126" t="str">
        <f>IF(D2="","",2)</f>
        <v/>
      </c>
      <c r="D2" s="118" t="str">
        <f>IFERROR(VLOOKUP($B2,'Section 2'!$A$14:$K$23,COLUMNS('Section 2'!$A$14:D$14),0),"")</f>
        <v/>
      </c>
      <c r="E2" s="138" t="str">
        <f>IFERROR(VLOOKUP($B2,'Section 2'!$A$14:$K$23,COLUMNS('Section 2'!$A$14:E$14),0),"")</f>
        <v/>
      </c>
      <c r="F2" s="138" t="str">
        <f>IFERROR(VLOOKUP($B2,'Section 2'!$A$14:$K$23,COLUMNS('Section 2'!$A$14:F$14),0),"")</f>
        <v/>
      </c>
      <c r="G2" s="138" t="str">
        <f>IFERROR(VLOOKUP($B2,'Section 2'!$A$14:$K$23,COLUMNS('Section 2'!$A$14:G$14),0),"")</f>
        <v/>
      </c>
      <c r="H2" s="138" t="str">
        <f>IFERROR(VLOOKUP($B2,'Section 2'!$A$14:$K$23,COLUMNS('Section 2'!$A$14:H$14),0),"")</f>
        <v/>
      </c>
      <c r="I2" s="138" t="str">
        <f>IFERROR(VLOOKUP($B2,'Section 2'!$A$14:$K$23,COLUMNS('Section 2'!$A$14:I$14),0),"")</f>
        <v/>
      </c>
      <c r="J2" s="138" t="str">
        <f>IFERROR(VLOOKUP($B2,'Section 2'!$A$14:$K$23,COLUMNS('Section 2'!$A$14:J$14),0),"")</f>
        <v/>
      </c>
    </row>
    <row r="3" spans="1:12" x14ac:dyDescent="0.35">
      <c r="A3" s="120" t="str">
        <f>IF(D3="","",ROWS($A$1:A3))</f>
        <v/>
      </c>
      <c r="B3" s="50">
        <v>2</v>
      </c>
      <c r="C3" s="126" t="str">
        <f t="shared" ref="C3:C11" si="0">IF(D3="","",2)</f>
        <v/>
      </c>
      <c r="D3" s="118" t="str">
        <f>IFERROR(VLOOKUP($B3,'Section 2'!$A$14:$K$23,COLUMNS('Section 2'!$A$14:D$14),0),"")</f>
        <v/>
      </c>
      <c r="E3" s="138" t="str">
        <f>IFERROR(VLOOKUP($B3,'Section 2'!$A$14:$K$23,COLUMNS('Section 2'!$A$14:E$14),0),"")</f>
        <v/>
      </c>
      <c r="F3" s="138" t="str">
        <f>IFERROR(VLOOKUP($B3,'Section 2'!$A$14:$K$23,COLUMNS('Section 2'!$A$14:F$14),0),"")</f>
        <v/>
      </c>
      <c r="G3" s="138" t="str">
        <f>IFERROR(VLOOKUP($B3,'Section 2'!$A$14:$K$23,COLUMNS('Section 2'!$A$14:G$14),0),"")</f>
        <v/>
      </c>
      <c r="H3" s="138" t="str">
        <f>IFERROR(VLOOKUP($B3,'Section 2'!$A$14:$K$23,COLUMNS('Section 2'!$A$14:H$14),0),"")</f>
        <v/>
      </c>
      <c r="I3" s="138" t="str">
        <f>IFERROR(VLOOKUP($B3,'Section 2'!$A$14:$K$23,COLUMNS('Section 2'!$A$14:I$14),0),"")</f>
        <v/>
      </c>
      <c r="J3" s="138" t="str">
        <f>IFERROR(VLOOKUP($B3,'Section 2'!$A$14:$K$23,COLUMNS('Section 2'!$A$14:J$14),0),"")</f>
        <v/>
      </c>
    </row>
    <row r="4" spans="1:12" x14ac:dyDescent="0.35">
      <c r="A4" s="120" t="str">
        <f>IF(D4="","",ROWS($A$1:A4))</f>
        <v/>
      </c>
      <c r="B4" s="50">
        <v>3</v>
      </c>
      <c r="C4" s="126" t="str">
        <f t="shared" si="0"/>
        <v/>
      </c>
      <c r="D4" s="118" t="str">
        <f>IFERROR(VLOOKUP($B4,'Section 2'!$A$14:$K$23,COLUMNS('Section 2'!$A$14:D$14),0),"")</f>
        <v/>
      </c>
      <c r="E4" s="138" t="str">
        <f>IFERROR(VLOOKUP($B4,'Section 2'!$A$14:$K$23,COLUMNS('Section 2'!$A$14:E$14),0),"")</f>
        <v/>
      </c>
      <c r="F4" s="138" t="str">
        <f>IFERROR(VLOOKUP($B4,'Section 2'!$A$14:$K$23,COLUMNS('Section 2'!$A$14:F$14),0),"")</f>
        <v/>
      </c>
      <c r="G4" s="138" t="str">
        <f>IFERROR(VLOOKUP($B4,'Section 2'!$A$14:$K$23,COLUMNS('Section 2'!$A$14:G$14),0),"")</f>
        <v/>
      </c>
      <c r="H4" s="138" t="str">
        <f>IFERROR(VLOOKUP($B4,'Section 2'!$A$14:$K$23,COLUMNS('Section 2'!$A$14:H$14),0),"")</f>
        <v/>
      </c>
      <c r="I4" s="138" t="str">
        <f>IFERROR(VLOOKUP($B4,'Section 2'!$A$14:$K$23,COLUMNS('Section 2'!$A$14:I$14),0),"")</f>
        <v/>
      </c>
      <c r="J4" s="138" t="str">
        <f>IFERROR(VLOOKUP($B4,'Section 2'!$A$14:$K$23,COLUMNS('Section 2'!$A$14:J$14),0),"")</f>
        <v/>
      </c>
    </row>
    <row r="5" spans="1:12" x14ac:dyDescent="0.35">
      <c r="A5" s="120" t="str">
        <f>IF(D5="","",ROWS($A$1:A5))</f>
        <v/>
      </c>
      <c r="B5" s="50">
        <v>4</v>
      </c>
      <c r="C5" s="126" t="str">
        <f t="shared" si="0"/>
        <v/>
      </c>
      <c r="D5" s="118" t="str">
        <f>IFERROR(VLOOKUP($B5,'Section 2'!$A$14:$K$23,COLUMNS('Section 2'!$A$14:D$14),0),"")</f>
        <v/>
      </c>
      <c r="E5" s="138" t="str">
        <f>IFERROR(VLOOKUP($B5,'Section 2'!$A$14:$K$23,COLUMNS('Section 2'!$A$14:E$14),0),"")</f>
        <v/>
      </c>
      <c r="F5" s="138" t="str">
        <f>IFERROR(VLOOKUP($B5,'Section 2'!$A$14:$K$23,COLUMNS('Section 2'!$A$14:F$14),0),"")</f>
        <v/>
      </c>
      <c r="G5" s="138" t="str">
        <f>IFERROR(VLOOKUP($B5,'Section 2'!$A$14:$K$23,COLUMNS('Section 2'!$A$14:G$14),0),"")</f>
        <v/>
      </c>
      <c r="H5" s="138" t="str">
        <f>IFERROR(VLOOKUP($B5,'Section 2'!$A$14:$K$23,COLUMNS('Section 2'!$A$14:H$14),0),"")</f>
        <v/>
      </c>
      <c r="I5" s="138" t="str">
        <f>IFERROR(VLOOKUP($B5,'Section 2'!$A$14:$K$23,COLUMNS('Section 2'!$A$14:I$14),0),"")</f>
        <v/>
      </c>
      <c r="J5" s="138" t="str">
        <f>IFERROR(VLOOKUP($B5,'Section 2'!$A$14:$K$23,COLUMNS('Section 2'!$A$14:J$14),0),"")</f>
        <v/>
      </c>
    </row>
    <row r="6" spans="1:12" x14ac:dyDescent="0.35">
      <c r="A6" s="120" t="str">
        <f>IF(D6="","",ROWS($A$1:A6))</f>
        <v/>
      </c>
      <c r="B6" s="50">
        <v>5</v>
      </c>
      <c r="C6" s="126" t="str">
        <f t="shared" si="0"/>
        <v/>
      </c>
      <c r="D6" s="118" t="str">
        <f>IFERROR(VLOOKUP($B6,'Section 2'!$A$14:$K$23,COLUMNS('Section 2'!$A$14:D$14),0),"")</f>
        <v/>
      </c>
      <c r="E6" s="138" t="str">
        <f>IFERROR(VLOOKUP($B6,'Section 2'!$A$14:$K$23,COLUMNS('Section 2'!$A$14:E$14),0),"")</f>
        <v/>
      </c>
      <c r="F6" s="138" t="str">
        <f>IFERROR(VLOOKUP($B6,'Section 2'!$A$14:$K$23,COLUMNS('Section 2'!$A$14:F$14),0),"")</f>
        <v/>
      </c>
      <c r="G6" s="138" t="str">
        <f>IFERROR(VLOOKUP($B6,'Section 2'!$A$14:$K$23,COLUMNS('Section 2'!$A$14:G$14),0),"")</f>
        <v/>
      </c>
      <c r="H6" s="138" t="str">
        <f>IFERROR(VLOOKUP($B6,'Section 2'!$A$14:$K$23,COLUMNS('Section 2'!$A$14:H$14),0),"")</f>
        <v/>
      </c>
      <c r="I6" s="138" t="str">
        <f>IFERROR(VLOOKUP($B6,'Section 2'!$A$14:$K$23,COLUMNS('Section 2'!$A$14:I$14),0),"")</f>
        <v/>
      </c>
      <c r="J6" s="138" t="str">
        <f>IFERROR(VLOOKUP($B6,'Section 2'!$A$14:$K$23,COLUMNS('Section 2'!$A$14:J$14),0),"")</f>
        <v/>
      </c>
    </row>
    <row r="7" spans="1:12" x14ac:dyDescent="0.35">
      <c r="A7" s="120" t="str">
        <f>IF(D7="","",ROWS($A$1:A7))</f>
        <v/>
      </c>
      <c r="B7" s="50">
        <v>6</v>
      </c>
      <c r="C7" s="126" t="str">
        <f t="shared" si="0"/>
        <v/>
      </c>
      <c r="D7" s="118" t="str">
        <f>IFERROR(VLOOKUP($B7,'Section 2'!$A$14:$K$23,COLUMNS('Section 2'!$A$14:D$14),0),"")</f>
        <v/>
      </c>
      <c r="E7" s="138" t="str">
        <f>IFERROR(VLOOKUP($B7,'Section 2'!$A$14:$K$23,COLUMNS('Section 2'!$A$14:E$14),0),"")</f>
        <v/>
      </c>
      <c r="F7" s="138" t="str">
        <f>IFERROR(VLOOKUP($B7,'Section 2'!$A$14:$K$23,COLUMNS('Section 2'!$A$14:F$14),0),"")</f>
        <v/>
      </c>
      <c r="G7" s="138" t="str">
        <f>IFERROR(VLOOKUP($B7,'Section 2'!$A$14:$K$23,COLUMNS('Section 2'!$A$14:G$14),0),"")</f>
        <v/>
      </c>
      <c r="H7" s="138" t="str">
        <f>IFERROR(VLOOKUP($B7,'Section 2'!$A$14:$K$23,COLUMNS('Section 2'!$A$14:H$14),0),"")</f>
        <v/>
      </c>
      <c r="I7" s="138" t="str">
        <f>IFERROR(VLOOKUP($B7,'Section 2'!$A$14:$K$23,COLUMNS('Section 2'!$A$14:I$14),0),"")</f>
        <v/>
      </c>
      <c r="J7" s="138" t="str">
        <f>IFERROR(VLOOKUP($B7,'Section 2'!$A$14:$K$23,COLUMNS('Section 2'!$A$14:J$14),0),"")</f>
        <v/>
      </c>
    </row>
    <row r="8" spans="1:12" x14ac:dyDescent="0.35">
      <c r="A8" s="120" t="str">
        <f>IF(D8="","",ROWS($A$1:A8))</f>
        <v/>
      </c>
      <c r="B8" s="50">
        <v>7</v>
      </c>
      <c r="C8" s="126" t="str">
        <f t="shared" si="0"/>
        <v/>
      </c>
      <c r="D8" s="118" t="str">
        <f>IFERROR(VLOOKUP($B8,'Section 2'!$A$14:$K$23,COLUMNS('Section 2'!$A$14:D$14),0),"")</f>
        <v/>
      </c>
      <c r="E8" s="138" t="str">
        <f>IFERROR(VLOOKUP($B8,'Section 2'!$A$14:$K$23,COLUMNS('Section 2'!$A$14:E$14),0),"")</f>
        <v/>
      </c>
      <c r="F8" s="138" t="str">
        <f>IFERROR(VLOOKUP($B8,'Section 2'!$A$14:$K$23,COLUMNS('Section 2'!$A$14:F$14),0),"")</f>
        <v/>
      </c>
      <c r="G8" s="138" t="str">
        <f>IFERROR(VLOOKUP($B8,'Section 2'!$A$14:$K$23,COLUMNS('Section 2'!$A$14:G$14),0),"")</f>
        <v/>
      </c>
      <c r="H8" s="138" t="str">
        <f>IFERROR(VLOOKUP($B8,'Section 2'!$A$14:$K$23,COLUMNS('Section 2'!$A$14:H$14),0),"")</f>
        <v/>
      </c>
      <c r="I8" s="138" t="str">
        <f>IFERROR(VLOOKUP($B8,'Section 2'!$A$14:$K$23,COLUMNS('Section 2'!$A$14:I$14),0),"")</f>
        <v/>
      </c>
      <c r="J8" s="138" t="str">
        <f>IFERROR(VLOOKUP($B8,'Section 2'!$A$14:$K$23,COLUMNS('Section 2'!$A$14:J$14),0),"")</f>
        <v/>
      </c>
    </row>
    <row r="9" spans="1:12" x14ac:dyDescent="0.35">
      <c r="A9" s="120" t="str">
        <f>IF(D9="","",ROWS($A$1:A9))</f>
        <v/>
      </c>
      <c r="B9" s="50">
        <v>8</v>
      </c>
      <c r="C9" s="126" t="str">
        <f t="shared" si="0"/>
        <v/>
      </c>
      <c r="D9" s="118" t="str">
        <f>IFERROR(VLOOKUP($B9,'Section 2'!$A$14:$K$23,COLUMNS('Section 2'!$A$14:D$14),0),"")</f>
        <v/>
      </c>
      <c r="E9" s="138" t="str">
        <f>IFERROR(VLOOKUP($B9,'Section 2'!$A$14:$K$23,COLUMNS('Section 2'!$A$14:E$14),0),"")</f>
        <v/>
      </c>
      <c r="F9" s="138" t="str">
        <f>IFERROR(VLOOKUP($B9,'Section 2'!$A$14:$K$23,COLUMNS('Section 2'!$A$14:F$14),0),"")</f>
        <v/>
      </c>
      <c r="G9" s="138" t="str">
        <f>IFERROR(VLOOKUP($B9,'Section 2'!$A$14:$K$23,COLUMNS('Section 2'!$A$14:G$14),0),"")</f>
        <v/>
      </c>
      <c r="H9" s="138" t="str">
        <f>IFERROR(VLOOKUP($B9,'Section 2'!$A$14:$K$23,COLUMNS('Section 2'!$A$14:H$14),0),"")</f>
        <v/>
      </c>
      <c r="I9" s="138" t="str">
        <f>IFERROR(VLOOKUP($B9,'Section 2'!$A$14:$K$23,COLUMNS('Section 2'!$A$14:I$14),0),"")</f>
        <v/>
      </c>
      <c r="J9" s="138" t="str">
        <f>IFERROR(VLOOKUP($B9,'Section 2'!$A$14:$K$23,COLUMNS('Section 2'!$A$14:J$14),0),"")</f>
        <v/>
      </c>
    </row>
    <row r="10" spans="1:12" x14ac:dyDescent="0.35">
      <c r="A10" s="120" t="str">
        <f>IF(D10="","",ROWS($A$1:A10))</f>
        <v/>
      </c>
      <c r="B10" s="50">
        <v>9</v>
      </c>
      <c r="C10" s="126" t="str">
        <f t="shared" si="0"/>
        <v/>
      </c>
      <c r="D10" s="118" t="str">
        <f>IFERROR(VLOOKUP($B10,'Section 2'!$A$14:$K$23,COLUMNS('Section 2'!$A$14:D$14),0),"")</f>
        <v/>
      </c>
      <c r="E10" s="138" t="str">
        <f>IFERROR(VLOOKUP($B10,'Section 2'!$A$14:$K$23,COLUMNS('Section 2'!$A$14:E$14),0),"")</f>
        <v/>
      </c>
      <c r="F10" s="138" t="str">
        <f>IFERROR(VLOOKUP($B10,'Section 2'!$A$14:$K$23,COLUMNS('Section 2'!$A$14:F$14),0),"")</f>
        <v/>
      </c>
      <c r="G10" s="138" t="str">
        <f>IFERROR(VLOOKUP($B10,'Section 2'!$A$14:$K$23,COLUMNS('Section 2'!$A$14:G$14),0),"")</f>
        <v/>
      </c>
      <c r="H10" s="138" t="str">
        <f>IFERROR(VLOOKUP($B10,'Section 2'!$A$14:$K$23,COLUMNS('Section 2'!$A$14:H$14),0),"")</f>
        <v/>
      </c>
      <c r="I10" s="138" t="str">
        <f>IFERROR(VLOOKUP($B10,'Section 2'!$A$14:$K$23,COLUMNS('Section 2'!$A$14:I$14),0),"")</f>
        <v/>
      </c>
      <c r="J10" s="138" t="str">
        <f>IFERROR(VLOOKUP($B10,'Section 2'!$A$14:$K$23,COLUMNS('Section 2'!$A$14:J$14),0),"")</f>
        <v/>
      </c>
    </row>
    <row r="11" spans="1:12" x14ac:dyDescent="0.35">
      <c r="A11" s="120" t="str">
        <f>IF(D11="","",ROWS($A$1:A11))</f>
        <v/>
      </c>
      <c r="B11" s="50">
        <v>10</v>
      </c>
      <c r="C11" s="126" t="str">
        <f t="shared" si="0"/>
        <v/>
      </c>
      <c r="D11" s="118" t="str">
        <f>IFERROR(VLOOKUP($B11,'Section 2'!$A$14:$K$23,COLUMNS('Section 2'!$A$14:D$14),0),"")</f>
        <v/>
      </c>
      <c r="E11" s="138" t="str">
        <f>IFERROR(VLOOKUP($B11,'Section 2'!$A$14:$K$23,COLUMNS('Section 2'!$A$14:E$14),0),"")</f>
        <v/>
      </c>
      <c r="F11" s="138" t="str">
        <f>IFERROR(VLOOKUP($B11,'Section 2'!$A$14:$K$23,COLUMNS('Section 2'!$A$14:F$14),0),"")</f>
        <v/>
      </c>
      <c r="G11" s="138" t="str">
        <f>IFERROR(VLOOKUP($B11,'Section 2'!$A$14:$K$23,COLUMNS('Section 2'!$A$14:G$14),0),"")</f>
        <v/>
      </c>
      <c r="H11" s="138" t="str">
        <f>IFERROR(VLOOKUP($B11,'Section 2'!$A$14:$K$23,COLUMNS('Section 2'!$A$14:H$14),0),"")</f>
        <v/>
      </c>
      <c r="I11" s="138" t="str">
        <f>IFERROR(VLOOKUP($B11,'Section 2'!$A$14:$K$23,COLUMNS('Section 2'!$A$14:I$14),0),"")</f>
        <v/>
      </c>
      <c r="J11" s="138" t="str">
        <f>IFERROR(VLOOKUP($B11,'Section 2'!$A$14:$K$23,COLUMNS('Section 2'!$A$14:J$14),0),"")</f>
        <v/>
      </c>
    </row>
    <row r="12" spans="1:12" x14ac:dyDescent="0.35">
      <c r="A12" s="120" t="str">
        <f>IF(D12="","",ROWS($A$1:A12))</f>
        <v/>
      </c>
      <c r="B12" s="50">
        <v>1</v>
      </c>
      <c r="C12" s="127" t="str">
        <f>IF(D12="","",3)</f>
        <v/>
      </c>
      <c r="D12" s="128" t="str">
        <f>IFERROR(VLOOKUP($B12,'Section 3'!$A$16:$G$25,COLUMNS('Section 3'!$A$16:D$16),0),"")</f>
        <v/>
      </c>
      <c r="E12" s="127" t="str">
        <f>IFERROR(VLOOKUP($B12,'Section 3'!$A$16:$G$25,COLUMNS('Section 3'!$A$16:E$16),0),"")</f>
        <v/>
      </c>
      <c r="F12" s="139" t="str">
        <f>IFERROR(VLOOKUP($B12,'Section 3'!$A$16:$G$25,COLUMNS('Section 3'!$A$16:F$16),0),"")</f>
        <v/>
      </c>
      <c r="G12" s="127" t="str">
        <f>IFERROR(PROPER(VLOOKUP($B12,'Section 3'!$A$16:$G$25,COLUMNS('Section 3'!$A$16:G$16),0)),"")</f>
        <v/>
      </c>
    </row>
    <row r="13" spans="1:12" x14ac:dyDescent="0.35">
      <c r="A13" s="120" t="str">
        <f>IF(D13="","",ROWS($A$1:A13))</f>
        <v/>
      </c>
      <c r="B13" s="50">
        <v>2</v>
      </c>
      <c r="C13" s="127" t="str">
        <f t="shared" ref="C13:C21" si="1">IF(D13="","",3)</f>
        <v/>
      </c>
      <c r="D13" s="128" t="str">
        <f>IFERROR(VLOOKUP($B13,'Section 3'!$A$16:$G$25,COLUMNS('Section 3'!$A$16:D$16),0),"")</f>
        <v/>
      </c>
      <c r="E13" s="127" t="str">
        <f>IFERROR(VLOOKUP($B13,'Section 3'!$A$16:$G$25,COLUMNS('Section 3'!$A$16:E$16),0),"")</f>
        <v/>
      </c>
      <c r="F13" s="139" t="str">
        <f>IFERROR(VLOOKUP($B13,'Section 3'!$A$16:$G$25,COLUMNS('Section 3'!$A$16:F$16),0),"")</f>
        <v/>
      </c>
      <c r="G13" s="127" t="str">
        <f>IFERROR(PROPER(VLOOKUP($B13,'Section 3'!$A$16:$G$25,COLUMNS('Section 3'!$A$16:G$16),0)),"")</f>
        <v/>
      </c>
    </row>
    <row r="14" spans="1:12" x14ac:dyDescent="0.35">
      <c r="A14" s="120" t="str">
        <f>IF(D14="","",ROWS($A$1:A14))</f>
        <v/>
      </c>
      <c r="B14" s="50">
        <v>3</v>
      </c>
      <c r="C14" s="127" t="str">
        <f t="shared" si="1"/>
        <v/>
      </c>
      <c r="D14" s="128" t="str">
        <f>IFERROR(VLOOKUP($B14,'Section 3'!$A$16:$G$25,COLUMNS('Section 3'!$A$16:D$16),0),"")</f>
        <v/>
      </c>
      <c r="E14" s="127" t="str">
        <f>IFERROR(VLOOKUP($B14,'Section 3'!$A$16:$G$25,COLUMNS('Section 3'!$A$16:E$16),0),"")</f>
        <v/>
      </c>
      <c r="F14" s="139" t="str">
        <f>IFERROR(VLOOKUP($B14,'Section 3'!$A$16:$G$25,COLUMNS('Section 3'!$A$16:F$16),0),"")</f>
        <v/>
      </c>
      <c r="G14" s="127" t="str">
        <f>IFERROR(PROPER(VLOOKUP($B14,'Section 3'!$A$16:$G$25,COLUMNS('Section 3'!$A$16:G$16),0)),"")</f>
        <v/>
      </c>
    </row>
    <row r="15" spans="1:12" x14ac:dyDescent="0.35">
      <c r="A15" s="120" t="str">
        <f>IF(D15="","",ROWS($A$1:A15))</f>
        <v/>
      </c>
      <c r="B15" s="50">
        <v>4</v>
      </c>
      <c r="C15" s="127" t="str">
        <f t="shared" si="1"/>
        <v/>
      </c>
      <c r="D15" s="128" t="str">
        <f>IFERROR(VLOOKUP($B15,'Section 3'!$A$16:$G$25,COLUMNS('Section 3'!$A$16:D$16),0),"")</f>
        <v/>
      </c>
      <c r="E15" s="127" t="str">
        <f>IFERROR(VLOOKUP($B15,'Section 3'!$A$16:$G$25,COLUMNS('Section 3'!$A$16:E$16),0),"")</f>
        <v/>
      </c>
      <c r="F15" s="139" t="str">
        <f>IFERROR(VLOOKUP($B15,'Section 3'!$A$16:$G$25,COLUMNS('Section 3'!$A$16:F$16),0),"")</f>
        <v/>
      </c>
      <c r="G15" s="127" t="str">
        <f>IFERROR(PROPER(VLOOKUP($B15,'Section 3'!$A$16:$G$25,COLUMNS('Section 3'!$A$16:G$16),0)),"")</f>
        <v/>
      </c>
    </row>
    <row r="16" spans="1:12" x14ac:dyDescent="0.35">
      <c r="A16" s="120" t="str">
        <f>IF(D16="","",ROWS($A$1:A16))</f>
        <v/>
      </c>
      <c r="B16" s="50">
        <v>5</v>
      </c>
      <c r="C16" s="127" t="str">
        <f t="shared" si="1"/>
        <v/>
      </c>
      <c r="D16" s="128" t="str">
        <f>IFERROR(VLOOKUP($B16,'Section 3'!$A$16:$G$25,COLUMNS('Section 3'!$A$16:D$16),0),"")</f>
        <v/>
      </c>
      <c r="E16" s="127" t="str">
        <f>IFERROR(VLOOKUP($B16,'Section 3'!$A$16:$G$25,COLUMNS('Section 3'!$A$16:E$16),0),"")</f>
        <v/>
      </c>
      <c r="F16" s="139" t="str">
        <f>IFERROR(VLOOKUP($B16,'Section 3'!$A$16:$G$25,COLUMNS('Section 3'!$A$16:F$16),0),"")</f>
        <v/>
      </c>
      <c r="G16" s="127" t="str">
        <f>IFERROR(PROPER(VLOOKUP($B16,'Section 3'!$A$16:$G$25,COLUMNS('Section 3'!$A$16:G$16),0)),"")</f>
        <v/>
      </c>
    </row>
    <row r="17" spans="1:7" x14ac:dyDescent="0.35">
      <c r="A17" s="120" t="str">
        <f>IF(D17="","",ROWS($A$1:A17))</f>
        <v/>
      </c>
      <c r="B17" s="50">
        <v>6</v>
      </c>
      <c r="C17" s="127" t="str">
        <f t="shared" si="1"/>
        <v/>
      </c>
      <c r="D17" s="128" t="str">
        <f>IFERROR(VLOOKUP($B17,'Section 3'!$A$16:$G$25,COLUMNS('Section 3'!$A$16:D$16),0),"")</f>
        <v/>
      </c>
      <c r="E17" s="127" t="str">
        <f>IFERROR(VLOOKUP($B17,'Section 3'!$A$16:$G$25,COLUMNS('Section 3'!$A$16:E$16),0),"")</f>
        <v/>
      </c>
      <c r="F17" s="139" t="str">
        <f>IFERROR(VLOOKUP($B17,'Section 3'!$A$16:$G$25,COLUMNS('Section 3'!$A$16:F$16),0),"")</f>
        <v/>
      </c>
      <c r="G17" s="127" t="str">
        <f>IFERROR(PROPER(VLOOKUP($B17,'Section 3'!$A$16:$G$25,COLUMNS('Section 3'!$A$16:G$16),0)),"")</f>
        <v/>
      </c>
    </row>
    <row r="18" spans="1:7" x14ac:dyDescent="0.35">
      <c r="A18" s="120" t="str">
        <f>IF(D18="","",ROWS($A$1:A18))</f>
        <v/>
      </c>
      <c r="B18" s="50">
        <v>7</v>
      </c>
      <c r="C18" s="127" t="str">
        <f t="shared" si="1"/>
        <v/>
      </c>
      <c r="D18" s="128" t="str">
        <f>IFERROR(VLOOKUP($B18,'Section 3'!$A$16:$G$25,COLUMNS('Section 3'!$A$16:D$16),0),"")</f>
        <v/>
      </c>
      <c r="E18" s="127" t="str">
        <f>IFERROR(VLOOKUP($B18,'Section 3'!$A$16:$G$25,COLUMNS('Section 3'!$A$16:E$16),0),"")</f>
        <v/>
      </c>
      <c r="F18" s="139" t="str">
        <f>IFERROR(VLOOKUP($B18,'Section 3'!$A$16:$G$25,COLUMNS('Section 3'!$A$16:F$16),0),"")</f>
        <v/>
      </c>
      <c r="G18" s="127" t="str">
        <f>IFERROR(PROPER(VLOOKUP($B18,'Section 3'!$A$16:$G$25,COLUMNS('Section 3'!$A$16:G$16),0)),"")</f>
        <v/>
      </c>
    </row>
    <row r="19" spans="1:7" x14ac:dyDescent="0.35">
      <c r="A19" s="120" t="str">
        <f>IF(D19="","",ROWS($A$1:A19))</f>
        <v/>
      </c>
      <c r="B19" s="50">
        <v>8</v>
      </c>
      <c r="C19" s="127" t="str">
        <f t="shared" si="1"/>
        <v/>
      </c>
      <c r="D19" s="128" t="str">
        <f>IFERROR(VLOOKUP($B19,'Section 3'!$A$16:$G$25,COLUMNS('Section 3'!$A$16:D$16),0),"")</f>
        <v/>
      </c>
      <c r="E19" s="127" t="str">
        <f>IFERROR(VLOOKUP($B19,'Section 3'!$A$16:$G$25,COLUMNS('Section 3'!$A$16:E$16),0),"")</f>
        <v/>
      </c>
      <c r="F19" s="139" t="str">
        <f>IFERROR(VLOOKUP($B19,'Section 3'!$A$16:$G$25,COLUMNS('Section 3'!$A$16:F$16),0),"")</f>
        <v/>
      </c>
      <c r="G19" s="127" t="str">
        <f>IFERROR(PROPER(VLOOKUP($B19,'Section 3'!$A$16:$G$25,COLUMNS('Section 3'!$A$16:G$16),0)),"")</f>
        <v/>
      </c>
    </row>
    <row r="20" spans="1:7" x14ac:dyDescent="0.35">
      <c r="A20" s="120" t="str">
        <f>IF(D20="","",ROWS($A$1:A20))</f>
        <v/>
      </c>
      <c r="B20" s="50">
        <v>9</v>
      </c>
      <c r="C20" s="127" t="str">
        <f t="shared" si="1"/>
        <v/>
      </c>
      <c r="D20" s="128" t="str">
        <f>IFERROR(VLOOKUP($B20,'Section 3'!$A$16:$G$25,COLUMNS('Section 3'!$A$16:D$16),0),"")</f>
        <v/>
      </c>
      <c r="E20" s="127" t="str">
        <f>IFERROR(VLOOKUP($B20,'Section 3'!$A$16:$G$25,COLUMNS('Section 3'!$A$16:E$16),0),"")</f>
        <v/>
      </c>
      <c r="F20" s="139" t="str">
        <f>IFERROR(VLOOKUP($B20,'Section 3'!$A$16:$G$25,COLUMNS('Section 3'!$A$16:F$16),0),"")</f>
        <v/>
      </c>
      <c r="G20" s="127" t="str">
        <f>IFERROR(PROPER(VLOOKUP($B20,'Section 3'!$A$16:$G$25,COLUMNS('Section 3'!$A$16:G$16),0)),"")</f>
        <v/>
      </c>
    </row>
    <row r="21" spans="1:7" x14ac:dyDescent="0.35">
      <c r="A21" s="120" t="str">
        <f>IF(D21="","",ROWS($A$1:A21))</f>
        <v/>
      </c>
      <c r="B21" s="50">
        <v>10</v>
      </c>
      <c r="C21" s="127" t="str">
        <f t="shared" si="1"/>
        <v/>
      </c>
      <c r="D21" s="128" t="str">
        <f>IFERROR(VLOOKUP($B21,'Section 3'!$A$16:$G$25,COLUMNS('Section 3'!$A$16:D$16),0),"")</f>
        <v/>
      </c>
      <c r="E21" s="127" t="str">
        <f>IFERROR(VLOOKUP($B21,'Section 3'!$A$16:$G$25,COLUMNS('Section 3'!$A$16:E$16),0),"")</f>
        <v/>
      </c>
      <c r="F21" s="139" t="str">
        <f>IFERROR(VLOOKUP($B21,'Section 3'!$A$16:$G$25,COLUMNS('Section 3'!$A$16:F$16),0),"")</f>
        <v/>
      </c>
      <c r="G21" s="127" t="str">
        <f>IFERROR(PROPER(VLOOKUP($B21,'Section 3'!$A$16:$G$25,COLUMNS('Section 3'!$A$16:G$16),0)),"")</f>
        <v/>
      </c>
    </row>
    <row r="22" spans="1:7" x14ac:dyDescent="0.35">
      <c r="B22" t="s">
        <v>116</v>
      </c>
    </row>
  </sheetData>
  <sheetProtection algorithmName="SHA-512" hashValue="0Y4v+e8ueT7VRsp5MZDI9lZh2Xx+tcNOmBMZ6KOV+bJRdC9xhTpo1OcxDorGugqtbKDx1F9ClYjThan7pAHF0Q==" saltValue="vCGkXFqJW1pCR52ypMH7Ig=="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J11 C12:G21" xr:uid="{00000000-0002-0000-0800-000000000000}"/>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AZ510"/>
  <sheetViews>
    <sheetView workbookViewId="0">
      <selection activeCell="B4" sqref="B4:J4"/>
    </sheetView>
  </sheetViews>
  <sheetFormatPr defaultColWidth="8.7265625" defaultRowHeight="14.5" x14ac:dyDescent="0.35"/>
  <cols>
    <col min="2" max="4" width="9.08984375" style="125"/>
    <col min="5" max="5" width="10.453125" style="125" bestFit="1" customWidth="1"/>
    <col min="6" max="6" width="10" style="125" customWidth="1"/>
    <col min="7" max="7" width="11.453125" style="125" customWidth="1"/>
    <col min="8" max="8" width="12.7265625" style="125" customWidth="1"/>
    <col min="9" max="52" width="9.08984375" style="125"/>
  </cols>
  <sheetData>
    <row r="1" spans="1:9" ht="26" x14ac:dyDescent="0.35">
      <c r="A1" s="124" t="s">
        <v>137</v>
      </c>
      <c r="B1" s="130">
        <v>1</v>
      </c>
      <c r="C1" s="117" t="s">
        <v>88</v>
      </c>
      <c r="D1" s="134" t="s">
        <v>197</v>
      </c>
      <c r="E1" s="119">
        <v>44005</v>
      </c>
      <c r="F1" s="117" t="s">
        <v>280</v>
      </c>
      <c r="G1" s="117" t="s">
        <v>35</v>
      </c>
      <c r="H1" s="117">
        <v>2019</v>
      </c>
      <c r="I1" s="117">
        <v>1</v>
      </c>
    </row>
    <row r="2" spans="1:9" x14ac:dyDescent="0.35">
      <c r="A2" s="124">
        <f>IF(OR(B2="",B2=0),"",ROWS($A$1:A2))</f>
        <v>2</v>
      </c>
      <c r="B2" s="126">
        <v>2</v>
      </c>
      <c r="C2" s="118" t="s">
        <v>281</v>
      </c>
      <c r="D2" s="138">
        <v>2</v>
      </c>
      <c r="E2" s="138">
        <v>0</v>
      </c>
      <c r="F2" s="138">
        <v>2</v>
      </c>
      <c r="G2" s="138">
        <v>0</v>
      </c>
      <c r="H2" s="138">
        <v>0</v>
      </c>
      <c r="I2" s="138">
        <v>0</v>
      </c>
    </row>
    <row r="3" spans="1:9" x14ac:dyDescent="0.35">
      <c r="A3" s="124">
        <f>IF(OR(B3="",B3=0),"",ROWS($A$1:A3))</f>
        <v>3</v>
      </c>
      <c r="B3" s="126">
        <v>2</v>
      </c>
      <c r="C3" s="118" t="s">
        <v>282</v>
      </c>
      <c r="D3" s="138">
        <v>2</v>
      </c>
      <c r="E3" s="138">
        <v>2</v>
      </c>
      <c r="F3" s="138">
        <v>0</v>
      </c>
      <c r="G3" s="138">
        <v>0</v>
      </c>
      <c r="H3" s="138">
        <v>0</v>
      </c>
      <c r="I3" s="138">
        <v>0</v>
      </c>
    </row>
    <row r="4" spans="1:9" ht="26" x14ac:dyDescent="0.35">
      <c r="A4" s="124">
        <f>IF(OR(B4="",B4=0),"",ROWS($A$1:A4))</f>
        <v>4</v>
      </c>
      <c r="B4" s="127">
        <v>3</v>
      </c>
      <c r="C4" s="128" t="s">
        <v>281</v>
      </c>
      <c r="D4" s="127" t="s">
        <v>18</v>
      </c>
      <c r="E4" s="139">
        <v>1</v>
      </c>
      <c r="F4" s="127" t="s">
        <v>19</v>
      </c>
    </row>
    <row r="5" spans="1:9" x14ac:dyDescent="0.35">
      <c r="A5" s="124" t="str">
        <f>IF(OR(B5="",B5=0),"",ROWS($A$1:A5))</f>
        <v/>
      </c>
      <c r="B5" s="127"/>
      <c r="C5" s="128"/>
      <c r="D5" s="127"/>
      <c r="E5" s="129"/>
      <c r="F5" s="127"/>
    </row>
    <row r="6" spans="1:9" x14ac:dyDescent="0.35">
      <c r="A6" s="124" t="str">
        <f>IF(OR(B6="",B6=0),"",ROWS($A$1:A6))</f>
        <v/>
      </c>
      <c r="B6" s="127"/>
      <c r="C6" s="128"/>
      <c r="D6" s="127"/>
      <c r="E6" s="129"/>
      <c r="F6" s="127"/>
    </row>
    <row r="7" spans="1:9" x14ac:dyDescent="0.35">
      <c r="A7" s="124" t="str">
        <f>IF(OR(B7="",B7=0),"",ROWS($A$1:A7))</f>
        <v/>
      </c>
      <c r="B7" s="127"/>
      <c r="C7" s="128"/>
      <c r="D7" s="127"/>
      <c r="E7" s="129"/>
      <c r="F7" s="127"/>
    </row>
    <row r="8" spans="1:9" x14ac:dyDescent="0.35">
      <c r="A8" s="124" t="str">
        <f>IF(OR(B8="",B8=0),"",ROWS($A$1:A8))</f>
        <v/>
      </c>
      <c r="B8" s="127"/>
      <c r="C8" s="128"/>
      <c r="D8" s="127"/>
      <c r="E8" s="129"/>
      <c r="F8" s="127"/>
    </row>
    <row r="9" spans="1:9" x14ac:dyDescent="0.35">
      <c r="A9" s="124" t="str">
        <f>IF(OR(B9="",B9=0),"",ROWS($A$1:A9))</f>
        <v/>
      </c>
    </row>
    <row r="10" spans="1:9" x14ac:dyDescent="0.35">
      <c r="A10" s="124" t="str">
        <f>IF(OR(B10="",B10=0),"",ROWS($A$1:A10))</f>
        <v/>
      </c>
    </row>
    <row r="11" spans="1:9" x14ac:dyDescent="0.35">
      <c r="A11" s="124" t="str">
        <f>IF(OR(B11="",B11=0),"",ROWS($A$1:A11))</f>
        <v/>
      </c>
    </row>
    <row r="12" spans="1:9" x14ac:dyDescent="0.35">
      <c r="A12" s="124" t="str">
        <f>IF(OR(B12="",B12=0),"",ROWS($A$1:A12))</f>
        <v/>
      </c>
    </row>
    <row r="13" spans="1:9" x14ac:dyDescent="0.35">
      <c r="A13" s="124" t="str">
        <f>IF(OR(B13="",B13=0),"",ROWS($A$1:A13))</f>
        <v/>
      </c>
    </row>
    <row r="14" spans="1:9" x14ac:dyDescent="0.35">
      <c r="A14" s="124" t="str">
        <f>IF(OR(B14="",B14=0),"",ROWS($A$1:A14))</f>
        <v/>
      </c>
    </row>
    <row r="15" spans="1:9" x14ac:dyDescent="0.35">
      <c r="A15" s="124" t="str">
        <f>IF(OR(B15="",B15=0),"",ROWS($A$1:A15))</f>
        <v/>
      </c>
    </row>
    <row r="16" spans="1:9" x14ac:dyDescent="0.35">
      <c r="A16" s="124" t="str">
        <f>IF(OR(B16="",B16=0),"",ROWS($A$1:A16))</f>
        <v/>
      </c>
    </row>
    <row r="17" spans="1:1" x14ac:dyDescent="0.35">
      <c r="A17" s="124" t="str">
        <f>IF(OR(B17="",B17=0),"",ROWS($A$1:A17))</f>
        <v/>
      </c>
    </row>
    <row r="18" spans="1:1" x14ac:dyDescent="0.35">
      <c r="A18" s="124" t="str">
        <f>IF(OR(B18="",B18=0),"",ROWS($A$1:A18))</f>
        <v/>
      </c>
    </row>
    <row r="19" spans="1:1" x14ac:dyDescent="0.35">
      <c r="A19" s="124" t="str">
        <f>IF(OR(B19="",B19=0),"",ROWS($A$1:A19))</f>
        <v/>
      </c>
    </row>
    <row r="20" spans="1:1" x14ac:dyDescent="0.35">
      <c r="A20" s="124" t="str">
        <f>IF(OR(B20="",B20=0),"",ROWS($A$1:A20))</f>
        <v/>
      </c>
    </row>
    <row r="21" spans="1:1" x14ac:dyDescent="0.35">
      <c r="A21" s="124" t="str">
        <f>IF(OR(B21="",B21=0),"",ROWS($A$1:A21))</f>
        <v/>
      </c>
    </row>
    <row r="22" spans="1:1" x14ac:dyDescent="0.35">
      <c r="A22" s="124" t="str">
        <f>IF(OR(B22="",B22=0),"",ROWS($A$1:A22))</f>
        <v/>
      </c>
    </row>
    <row r="23" spans="1:1" x14ac:dyDescent="0.35">
      <c r="A23" s="124" t="str">
        <f>IF(OR(B23="",B23=0),"",ROWS($A$1:A23))</f>
        <v/>
      </c>
    </row>
    <row r="24" spans="1:1" x14ac:dyDescent="0.35">
      <c r="A24" s="124" t="str">
        <f>IF(OR(B24="",B24=0),"",ROWS($A$1:A24))</f>
        <v/>
      </c>
    </row>
    <row r="25" spans="1:1" x14ac:dyDescent="0.35">
      <c r="A25" s="124" t="str">
        <f>IF(OR(B25="",B25=0),"",ROWS($A$1:A25))</f>
        <v/>
      </c>
    </row>
    <row r="26" spans="1:1" x14ac:dyDescent="0.35">
      <c r="A26" s="124" t="str">
        <f>IF(OR(B26="",B26=0),"",ROWS($A$1:A26))</f>
        <v/>
      </c>
    </row>
    <row r="27" spans="1:1" x14ac:dyDescent="0.35">
      <c r="A27" s="124" t="str">
        <f>IF(OR(B27="",B27=0),"",ROWS($A$1:A27))</f>
        <v/>
      </c>
    </row>
    <row r="28" spans="1:1" x14ac:dyDescent="0.35">
      <c r="A28" s="124" t="str">
        <f>IF(OR(B28="",B28=0),"",ROWS($A$1:A28))</f>
        <v/>
      </c>
    </row>
    <row r="29" spans="1:1" x14ac:dyDescent="0.35">
      <c r="A29" s="124" t="str">
        <f>IF(OR(B29="",B29=0),"",ROWS($A$1:A29))</f>
        <v/>
      </c>
    </row>
    <row r="30" spans="1:1" x14ac:dyDescent="0.35">
      <c r="A30" s="124" t="str">
        <f>IF(OR(B30="",B30=0),"",ROWS($A$1:A30))</f>
        <v/>
      </c>
    </row>
    <row r="31" spans="1:1" x14ac:dyDescent="0.35">
      <c r="A31" s="124" t="str">
        <f>IF(OR(B31="",B31=0),"",ROWS($A$1:A31))</f>
        <v/>
      </c>
    </row>
    <row r="32" spans="1:1" x14ac:dyDescent="0.35">
      <c r="A32" s="124" t="str">
        <f>IF(OR(B32="",B32=0),"",ROWS($A$1:A32))</f>
        <v/>
      </c>
    </row>
    <row r="33" spans="1:1" x14ac:dyDescent="0.35">
      <c r="A33" s="124" t="str">
        <f>IF(OR(B33="",B33=0),"",ROWS($A$1:A33))</f>
        <v/>
      </c>
    </row>
    <row r="34" spans="1:1" x14ac:dyDescent="0.35">
      <c r="A34" s="124" t="str">
        <f>IF(OR(B34="",B34=0),"",ROWS($A$1:A34))</f>
        <v/>
      </c>
    </row>
    <row r="35" spans="1:1" x14ac:dyDescent="0.35">
      <c r="A35" s="124" t="str">
        <f>IF(OR(B35="",B35=0),"",ROWS($A$1:A35))</f>
        <v/>
      </c>
    </row>
    <row r="36" spans="1:1" x14ac:dyDescent="0.35">
      <c r="A36" s="124" t="str">
        <f>IF(OR(B36="",B36=0),"",ROWS($A$1:A36))</f>
        <v/>
      </c>
    </row>
    <row r="37" spans="1:1" x14ac:dyDescent="0.35">
      <c r="A37" s="124" t="str">
        <f>IF(OR(B37="",B37=0),"",ROWS($A$1:A37))</f>
        <v/>
      </c>
    </row>
    <row r="38" spans="1:1" x14ac:dyDescent="0.35">
      <c r="A38" s="124" t="str">
        <f>IF(OR(B38="",B38=0),"",ROWS($A$1:A38))</f>
        <v/>
      </c>
    </row>
    <row r="39" spans="1:1" x14ac:dyDescent="0.35">
      <c r="A39" s="124" t="str">
        <f>IF(OR(B39="",B39=0),"",ROWS($A$1:A39))</f>
        <v/>
      </c>
    </row>
    <row r="40" spans="1:1" x14ac:dyDescent="0.35">
      <c r="A40" s="124" t="str">
        <f>IF(OR(B40="",B40=0),"",ROWS($A$1:A40))</f>
        <v/>
      </c>
    </row>
    <row r="41" spans="1:1" x14ac:dyDescent="0.35">
      <c r="A41" s="124" t="str">
        <f>IF(OR(B41="",B41=0),"",ROWS($A$1:A41))</f>
        <v/>
      </c>
    </row>
    <row r="42" spans="1:1" x14ac:dyDescent="0.35">
      <c r="A42" s="124" t="str">
        <f>IF(OR(B42="",B42=0),"",ROWS($A$1:A42))</f>
        <v/>
      </c>
    </row>
    <row r="43" spans="1:1" x14ac:dyDescent="0.35">
      <c r="A43" s="124" t="str">
        <f>IF(OR(B43="",B43=0),"",ROWS($A$1:A43))</f>
        <v/>
      </c>
    </row>
    <row r="44" spans="1:1" x14ac:dyDescent="0.35">
      <c r="A44" s="124" t="str">
        <f>IF(OR(B44="",B44=0),"",ROWS($A$1:A44))</f>
        <v/>
      </c>
    </row>
    <row r="45" spans="1:1" x14ac:dyDescent="0.35">
      <c r="A45" s="124" t="str">
        <f>IF(OR(B45="",B45=0),"",ROWS($A$1:A45))</f>
        <v/>
      </c>
    </row>
    <row r="46" spans="1:1" x14ac:dyDescent="0.35">
      <c r="A46" s="124" t="str">
        <f>IF(OR(B46="",B46=0),"",ROWS($A$1:A46))</f>
        <v/>
      </c>
    </row>
    <row r="47" spans="1:1" x14ac:dyDescent="0.35">
      <c r="A47" s="124" t="str">
        <f>IF(OR(B47="",B47=0),"",ROWS($A$1:A47))</f>
        <v/>
      </c>
    </row>
    <row r="48" spans="1:1" x14ac:dyDescent="0.35">
      <c r="A48" s="124" t="str">
        <f>IF(OR(B48="",B48=0),"",ROWS($A$1:A48))</f>
        <v/>
      </c>
    </row>
    <row r="49" spans="1:1" x14ac:dyDescent="0.35">
      <c r="A49" s="124" t="str">
        <f>IF(OR(B49="",B49=0),"",ROWS($A$1:A49))</f>
        <v/>
      </c>
    </row>
    <row r="50" spans="1:1" x14ac:dyDescent="0.35">
      <c r="A50" s="124" t="str">
        <f>IF(OR(B50="",B50=0),"",ROWS($A$1:A50))</f>
        <v/>
      </c>
    </row>
    <row r="51" spans="1:1" x14ac:dyDescent="0.35">
      <c r="A51" s="124" t="str">
        <f>IF(OR(B51="",B51=0),"",ROWS($A$1:A51))</f>
        <v/>
      </c>
    </row>
    <row r="52" spans="1:1" x14ac:dyDescent="0.35">
      <c r="A52" s="124" t="str">
        <f>IF(OR(B52="",B52=0),"",ROWS($A$1:A52))</f>
        <v/>
      </c>
    </row>
    <row r="53" spans="1:1" x14ac:dyDescent="0.35">
      <c r="A53" s="124" t="str">
        <f>IF(OR(B53="",B53=0),"",ROWS($A$1:A53))</f>
        <v/>
      </c>
    </row>
    <row r="54" spans="1:1" x14ac:dyDescent="0.35">
      <c r="A54" s="124" t="str">
        <f>IF(OR(B54="",B54=0),"",ROWS($A$1:A54))</f>
        <v/>
      </c>
    </row>
    <row r="55" spans="1:1" x14ac:dyDescent="0.35">
      <c r="A55" s="124" t="str">
        <f>IF(OR(B55="",B55=0),"",ROWS($A$1:A55))</f>
        <v/>
      </c>
    </row>
    <row r="56" spans="1:1" x14ac:dyDescent="0.35">
      <c r="A56" s="124" t="str">
        <f>IF(OR(B56="",B56=0),"",ROWS($A$1:A56))</f>
        <v/>
      </c>
    </row>
    <row r="57" spans="1:1" x14ac:dyDescent="0.35">
      <c r="A57" s="124" t="str">
        <f>IF(OR(B57="",B57=0),"",ROWS($A$1:A57))</f>
        <v/>
      </c>
    </row>
    <row r="58" spans="1:1" x14ac:dyDescent="0.35">
      <c r="A58" s="124" t="str">
        <f>IF(OR(B58="",B58=0),"",ROWS($A$1:A58))</f>
        <v/>
      </c>
    </row>
    <row r="59" spans="1:1" x14ac:dyDescent="0.35">
      <c r="A59" s="124" t="str">
        <f>IF(OR(B59="",B59=0),"",ROWS($A$1:A59))</f>
        <v/>
      </c>
    </row>
    <row r="60" spans="1:1" x14ac:dyDescent="0.35">
      <c r="A60" s="124" t="str">
        <f>IF(OR(B60="",B60=0),"",ROWS($A$1:A60))</f>
        <v/>
      </c>
    </row>
    <row r="61" spans="1:1" x14ac:dyDescent="0.35">
      <c r="A61" s="124" t="str">
        <f>IF(OR(B61="",B61=0),"",ROWS($A$1:A61))</f>
        <v/>
      </c>
    </row>
    <row r="62" spans="1:1" x14ac:dyDescent="0.35">
      <c r="A62" s="124" t="str">
        <f>IF(OR(B62="",B62=0),"",ROWS($A$1:A62))</f>
        <v/>
      </c>
    </row>
    <row r="63" spans="1:1" x14ac:dyDescent="0.35">
      <c r="A63" s="124" t="str">
        <f>IF(OR(B63="",B63=0),"",ROWS($A$1:A63))</f>
        <v/>
      </c>
    </row>
    <row r="64" spans="1:1" x14ac:dyDescent="0.35">
      <c r="A64" s="124" t="str">
        <f>IF(OR(B64="",B64=0),"",ROWS($A$1:A64))</f>
        <v/>
      </c>
    </row>
    <row r="65" spans="1:1" x14ac:dyDescent="0.35">
      <c r="A65" s="124" t="str">
        <f>IF(OR(B65="",B65=0),"",ROWS($A$1:A65))</f>
        <v/>
      </c>
    </row>
    <row r="66" spans="1:1" x14ac:dyDescent="0.35">
      <c r="A66" s="124" t="str">
        <f>IF(OR(B66="",B66=0),"",ROWS($A$1:A66))</f>
        <v/>
      </c>
    </row>
    <row r="67" spans="1:1" x14ac:dyDescent="0.35">
      <c r="A67" s="124" t="str">
        <f>IF(OR(B67="",B67=0),"",ROWS($A$1:A67))</f>
        <v/>
      </c>
    </row>
    <row r="68" spans="1:1" x14ac:dyDescent="0.35">
      <c r="A68" s="124" t="str">
        <f>IF(OR(B68="",B68=0),"",ROWS($A$1:A68))</f>
        <v/>
      </c>
    </row>
    <row r="69" spans="1:1" x14ac:dyDescent="0.35">
      <c r="A69" s="124" t="str">
        <f>IF(OR(B69="",B69=0),"",ROWS($A$1:A69))</f>
        <v/>
      </c>
    </row>
    <row r="70" spans="1:1" x14ac:dyDescent="0.35">
      <c r="A70" s="124" t="str">
        <f>IF(OR(B70="",B70=0),"",ROWS($A$1:A70))</f>
        <v/>
      </c>
    </row>
    <row r="71" spans="1:1" x14ac:dyDescent="0.35">
      <c r="A71" s="124" t="str">
        <f>IF(OR(B71="",B71=0),"",ROWS($A$1:A71))</f>
        <v/>
      </c>
    </row>
    <row r="72" spans="1:1" x14ac:dyDescent="0.35">
      <c r="A72" s="124" t="str">
        <f>IF(OR(B72="",B72=0),"",ROWS($A$1:A72))</f>
        <v/>
      </c>
    </row>
    <row r="73" spans="1:1" x14ac:dyDescent="0.35">
      <c r="A73" s="124" t="str">
        <f>IF(OR(B73="",B73=0),"",ROWS($A$1:A73))</f>
        <v/>
      </c>
    </row>
    <row r="74" spans="1:1" x14ac:dyDescent="0.35">
      <c r="A74" s="124" t="str">
        <f>IF(OR(B74="",B74=0),"",ROWS($A$1:A74))</f>
        <v/>
      </c>
    </row>
    <row r="75" spans="1:1" x14ac:dyDescent="0.35">
      <c r="A75" s="124" t="str">
        <f>IF(OR(B75="",B75=0),"",ROWS($A$1:A75))</f>
        <v/>
      </c>
    </row>
    <row r="76" spans="1:1" x14ac:dyDescent="0.35">
      <c r="A76" s="124" t="str">
        <f>IF(OR(B76="",B76=0),"",ROWS($A$1:A76))</f>
        <v/>
      </c>
    </row>
    <row r="77" spans="1:1" x14ac:dyDescent="0.35">
      <c r="A77" s="124" t="str">
        <f>IF(OR(B77="",B77=0),"",ROWS($A$1:A77))</f>
        <v/>
      </c>
    </row>
    <row r="78" spans="1:1" x14ac:dyDescent="0.35">
      <c r="A78" s="124" t="str">
        <f>IF(OR(B78="",B78=0),"",ROWS($A$1:A78))</f>
        <v/>
      </c>
    </row>
    <row r="79" spans="1:1" x14ac:dyDescent="0.35">
      <c r="A79" s="124" t="str">
        <f>IF(OR(B79="",B79=0),"",ROWS($A$1:A79))</f>
        <v/>
      </c>
    </row>
    <row r="80" spans="1:1" x14ac:dyDescent="0.35">
      <c r="A80" s="124" t="str">
        <f>IF(OR(B80="",B80=0),"",ROWS($A$1:A80))</f>
        <v/>
      </c>
    </row>
    <row r="81" spans="1:1" x14ac:dyDescent="0.35">
      <c r="A81" s="124" t="str">
        <f>IF(OR(B81="",B81=0),"",ROWS($A$1:A81))</f>
        <v/>
      </c>
    </row>
    <row r="82" spans="1:1" x14ac:dyDescent="0.35">
      <c r="A82" s="124" t="str">
        <f>IF(OR(B82="",B82=0),"",ROWS($A$1:A82))</f>
        <v/>
      </c>
    </row>
    <row r="83" spans="1:1" x14ac:dyDescent="0.35">
      <c r="A83" s="124" t="str">
        <f>IF(OR(B83="",B83=0),"",ROWS($A$1:A83))</f>
        <v/>
      </c>
    </row>
    <row r="84" spans="1:1" x14ac:dyDescent="0.35">
      <c r="A84" s="124" t="str">
        <f>IF(OR(B84="",B84=0),"",ROWS($A$1:A84))</f>
        <v/>
      </c>
    </row>
    <row r="85" spans="1:1" x14ac:dyDescent="0.35">
      <c r="A85" s="124" t="str">
        <f>IF(OR(B85="",B85=0),"",ROWS($A$1:A85))</f>
        <v/>
      </c>
    </row>
    <row r="86" spans="1:1" x14ac:dyDescent="0.35">
      <c r="A86" s="124" t="str">
        <f>IF(OR(B86="",B86=0),"",ROWS($A$1:A86))</f>
        <v/>
      </c>
    </row>
    <row r="87" spans="1:1" x14ac:dyDescent="0.35">
      <c r="A87" s="124" t="str">
        <f>IF(OR(B87="",B87=0),"",ROWS($A$1:A87))</f>
        <v/>
      </c>
    </row>
    <row r="88" spans="1:1" x14ac:dyDescent="0.35">
      <c r="A88" s="124" t="str">
        <f>IF(OR(B88="",B88=0),"",ROWS($A$1:A88))</f>
        <v/>
      </c>
    </row>
    <row r="89" spans="1:1" x14ac:dyDescent="0.35">
      <c r="A89" s="124" t="str">
        <f>IF(OR(B89="",B89=0),"",ROWS($A$1:A89))</f>
        <v/>
      </c>
    </row>
    <row r="90" spans="1:1" x14ac:dyDescent="0.35">
      <c r="A90" s="124" t="str">
        <f>IF(OR(B90="",B90=0),"",ROWS($A$1:A90))</f>
        <v/>
      </c>
    </row>
    <row r="91" spans="1:1" x14ac:dyDescent="0.35">
      <c r="A91" s="124" t="str">
        <f>IF(OR(B91="",B91=0),"",ROWS($A$1:A91))</f>
        <v/>
      </c>
    </row>
    <row r="92" spans="1:1" x14ac:dyDescent="0.35">
      <c r="A92" s="124" t="str">
        <f>IF(OR(B92="",B92=0),"",ROWS($A$1:A92))</f>
        <v/>
      </c>
    </row>
    <row r="93" spans="1:1" x14ac:dyDescent="0.35">
      <c r="A93" s="124" t="str">
        <f>IF(OR(B93="",B93=0),"",ROWS($A$1:A93))</f>
        <v/>
      </c>
    </row>
    <row r="94" spans="1:1" x14ac:dyDescent="0.35">
      <c r="A94" s="124" t="str">
        <f>IF(OR(B94="",B94=0),"",ROWS($A$1:A94))</f>
        <v/>
      </c>
    </row>
    <row r="95" spans="1:1" x14ac:dyDescent="0.35">
      <c r="A95" s="124" t="str">
        <f>IF(OR(B95="",B95=0),"",ROWS($A$1:A95))</f>
        <v/>
      </c>
    </row>
    <row r="96" spans="1:1" x14ac:dyDescent="0.35">
      <c r="A96" s="124" t="str">
        <f>IF(OR(B96="",B96=0),"",ROWS($A$1:A96))</f>
        <v/>
      </c>
    </row>
    <row r="97" spans="1:1" x14ac:dyDescent="0.35">
      <c r="A97" s="124" t="str">
        <f>IF(OR(B97="",B97=0),"",ROWS($A$1:A97))</f>
        <v/>
      </c>
    </row>
    <row r="98" spans="1:1" x14ac:dyDescent="0.35">
      <c r="A98" s="124" t="str">
        <f>IF(OR(B98="",B98=0),"",ROWS($A$1:A98))</f>
        <v/>
      </c>
    </row>
    <row r="99" spans="1:1" x14ac:dyDescent="0.35">
      <c r="A99" s="124" t="str">
        <f>IF(OR(B99="",B99=0),"",ROWS($A$1:A99))</f>
        <v/>
      </c>
    </row>
    <row r="100" spans="1:1" x14ac:dyDescent="0.35">
      <c r="A100" s="124" t="str">
        <f>IF(OR(B100="",B100=0),"",ROWS($A$1:A100))</f>
        <v/>
      </c>
    </row>
    <row r="101" spans="1:1" x14ac:dyDescent="0.35">
      <c r="A101" s="124" t="str">
        <f>IF(OR(B101="",B101=0),"",ROWS($A$1:A101))</f>
        <v/>
      </c>
    </row>
    <row r="102" spans="1:1" x14ac:dyDescent="0.35">
      <c r="A102" s="124" t="str">
        <f>IF(OR(B102="",B102=0),"",ROWS($A$1:A102))</f>
        <v/>
      </c>
    </row>
    <row r="103" spans="1:1" x14ac:dyDescent="0.35">
      <c r="A103" s="124" t="str">
        <f>IF(OR(B103="",B103=0),"",ROWS($A$1:A103))</f>
        <v/>
      </c>
    </row>
    <row r="104" spans="1:1" x14ac:dyDescent="0.35">
      <c r="A104" s="124" t="str">
        <f>IF(OR(B104="",B104=0),"",ROWS($A$1:A104))</f>
        <v/>
      </c>
    </row>
    <row r="105" spans="1:1" x14ac:dyDescent="0.35">
      <c r="A105" s="124" t="str">
        <f>IF(OR(B105="",B105=0),"",ROWS($A$1:A105))</f>
        <v/>
      </c>
    </row>
    <row r="106" spans="1:1" x14ac:dyDescent="0.35">
      <c r="A106" s="124" t="str">
        <f>IF(OR(B106="",B106=0),"",ROWS($A$1:A106))</f>
        <v/>
      </c>
    </row>
    <row r="107" spans="1:1" x14ac:dyDescent="0.35">
      <c r="A107" s="124" t="str">
        <f>IF(OR(B107="",B107=0),"",ROWS($A$1:A107))</f>
        <v/>
      </c>
    </row>
    <row r="108" spans="1:1" x14ac:dyDescent="0.35">
      <c r="A108" s="124" t="str">
        <f>IF(OR(B108="",B108=0),"",ROWS($A$1:A108))</f>
        <v/>
      </c>
    </row>
    <row r="109" spans="1:1" x14ac:dyDescent="0.35">
      <c r="A109" s="124" t="str">
        <f>IF(OR(B109="",B109=0),"",ROWS($A$1:A109))</f>
        <v/>
      </c>
    </row>
    <row r="110" spans="1:1" x14ac:dyDescent="0.35">
      <c r="A110" s="124" t="str">
        <f>IF(OR(B110="",B110=0),"",ROWS($A$1:A110))</f>
        <v/>
      </c>
    </row>
    <row r="111" spans="1:1" x14ac:dyDescent="0.35">
      <c r="A111" s="124" t="str">
        <f>IF(OR(B111="",B111=0),"",ROWS($A$1:A111))</f>
        <v/>
      </c>
    </row>
    <row r="112" spans="1:1" x14ac:dyDescent="0.35">
      <c r="A112" s="124" t="str">
        <f>IF(OR(B112="",B112=0),"",ROWS($A$1:A112))</f>
        <v/>
      </c>
    </row>
    <row r="113" spans="1:1" x14ac:dyDescent="0.35">
      <c r="A113" s="124" t="str">
        <f>IF(OR(B113="",B113=0),"",ROWS($A$1:A113))</f>
        <v/>
      </c>
    </row>
    <row r="114" spans="1:1" x14ac:dyDescent="0.35">
      <c r="A114" s="124" t="str">
        <f>IF(OR(B114="",B114=0),"",ROWS($A$1:A114))</f>
        <v/>
      </c>
    </row>
    <row r="115" spans="1:1" x14ac:dyDescent="0.35">
      <c r="A115" s="124" t="str">
        <f>IF(OR(B115="",B115=0),"",ROWS($A$1:A115))</f>
        <v/>
      </c>
    </row>
    <row r="116" spans="1:1" x14ac:dyDescent="0.35">
      <c r="A116" s="124" t="str">
        <f>IF(OR(B116="",B116=0),"",ROWS($A$1:A116))</f>
        <v/>
      </c>
    </row>
    <row r="117" spans="1:1" x14ac:dyDescent="0.35">
      <c r="A117" s="124" t="str">
        <f>IF(OR(B117="",B117=0),"",ROWS($A$1:A117))</f>
        <v/>
      </c>
    </row>
    <row r="118" spans="1:1" x14ac:dyDescent="0.35">
      <c r="A118" s="124" t="str">
        <f>IF(OR(B118="",B118=0),"",ROWS($A$1:A118))</f>
        <v/>
      </c>
    </row>
    <row r="119" spans="1:1" x14ac:dyDescent="0.35">
      <c r="A119" s="124" t="str">
        <f>IF(OR(B119="",B119=0),"",ROWS($A$1:A119))</f>
        <v/>
      </c>
    </row>
    <row r="120" spans="1:1" x14ac:dyDescent="0.35">
      <c r="A120" s="124" t="str">
        <f>IF(OR(B120="",B120=0),"",ROWS($A$1:A120))</f>
        <v/>
      </c>
    </row>
    <row r="121" spans="1:1" x14ac:dyDescent="0.35">
      <c r="A121" s="124" t="str">
        <f>IF(OR(B121="",B121=0),"",ROWS($A$1:A121))</f>
        <v/>
      </c>
    </row>
    <row r="122" spans="1:1" x14ac:dyDescent="0.35">
      <c r="A122" s="124" t="str">
        <f>IF(OR(B122="",B122=0),"",ROWS($A$1:A122))</f>
        <v/>
      </c>
    </row>
    <row r="123" spans="1:1" x14ac:dyDescent="0.35">
      <c r="A123" s="124" t="str">
        <f>IF(OR(B123="",B123=0),"",ROWS($A$1:A123))</f>
        <v/>
      </c>
    </row>
    <row r="124" spans="1:1" x14ac:dyDescent="0.35">
      <c r="A124" s="124" t="str">
        <f>IF(OR(B124="",B124=0),"",ROWS($A$1:A124))</f>
        <v/>
      </c>
    </row>
    <row r="125" spans="1:1" x14ac:dyDescent="0.35">
      <c r="A125" s="124" t="str">
        <f>IF(OR(B125="",B125=0),"",ROWS($A$1:A125))</f>
        <v/>
      </c>
    </row>
    <row r="126" spans="1:1" x14ac:dyDescent="0.35">
      <c r="A126" s="124" t="str">
        <f>IF(OR(B126="",B126=0),"",ROWS($A$1:A126))</f>
        <v/>
      </c>
    </row>
    <row r="127" spans="1:1" x14ac:dyDescent="0.35">
      <c r="A127" s="124" t="str">
        <f>IF(OR(B127="",B127=0),"",ROWS($A$1:A127))</f>
        <v/>
      </c>
    </row>
    <row r="128" spans="1:1" x14ac:dyDescent="0.35">
      <c r="A128" s="124" t="str">
        <f>IF(OR(B128="",B128=0),"",ROWS($A$1:A128))</f>
        <v/>
      </c>
    </row>
    <row r="129" spans="1:1" x14ac:dyDescent="0.35">
      <c r="A129" s="124" t="str">
        <f>IF(OR(B129="",B129=0),"",ROWS($A$1:A129))</f>
        <v/>
      </c>
    </row>
    <row r="130" spans="1:1" x14ac:dyDescent="0.35">
      <c r="A130" s="124" t="str">
        <f>IF(OR(B130="",B130=0),"",ROWS($A$1:A130))</f>
        <v/>
      </c>
    </row>
    <row r="131" spans="1:1" x14ac:dyDescent="0.35">
      <c r="A131" s="124" t="str">
        <f>IF(OR(B131="",B131=0),"",ROWS($A$1:A131))</f>
        <v/>
      </c>
    </row>
    <row r="132" spans="1:1" x14ac:dyDescent="0.35">
      <c r="A132" s="124" t="str">
        <f>IF(OR(B132="",B132=0),"",ROWS($A$1:A132))</f>
        <v/>
      </c>
    </row>
    <row r="133" spans="1:1" x14ac:dyDescent="0.35">
      <c r="A133" s="124" t="str">
        <f>IF(OR(B133="",B133=0),"",ROWS($A$1:A133))</f>
        <v/>
      </c>
    </row>
    <row r="134" spans="1:1" x14ac:dyDescent="0.35">
      <c r="A134" s="124" t="str">
        <f>IF(OR(B134="",B134=0),"",ROWS($A$1:A134))</f>
        <v/>
      </c>
    </row>
    <row r="135" spans="1:1" x14ac:dyDescent="0.35">
      <c r="A135" s="124" t="str">
        <f>IF(OR(B135="",B135=0),"",ROWS($A$1:A135))</f>
        <v/>
      </c>
    </row>
    <row r="136" spans="1:1" x14ac:dyDescent="0.35">
      <c r="A136" s="124" t="str">
        <f>IF(OR(B136="",B136=0),"",ROWS($A$1:A136))</f>
        <v/>
      </c>
    </row>
    <row r="137" spans="1:1" x14ac:dyDescent="0.35">
      <c r="A137" s="124" t="str">
        <f>IF(OR(B137="",B137=0),"",ROWS($A$1:A137))</f>
        <v/>
      </c>
    </row>
    <row r="138" spans="1:1" x14ac:dyDescent="0.35">
      <c r="A138" s="124" t="str">
        <f>IF(OR(B138="",B138=0),"",ROWS($A$1:A138))</f>
        <v/>
      </c>
    </row>
    <row r="139" spans="1:1" x14ac:dyDescent="0.35">
      <c r="A139" s="124" t="str">
        <f>IF(OR(B139="",B139=0),"",ROWS($A$1:A139))</f>
        <v/>
      </c>
    </row>
    <row r="140" spans="1:1" x14ac:dyDescent="0.35">
      <c r="A140" s="124" t="str">
        <f>IF(OR(B140="",B140=0),"",ROWS($A$1:A140))</f>
        <v/>
      </c>
    </row>
    <row r="141" spans="1:1" x14ac:dyDescent="0.35">
      <c r="A141" s="124" t="str">
        <f>IF(OR(B141="",B141=0),"",ROWS($A$1:A141))</f>
        <v/>
      </c>
    </row>
    <row r="142" spans="1:1" x14ac:dyDescent="0.35">
      <c r="A142" s="124" t="str">
        <f>IF(OR(B142="",B142=0),"",ROWS($A$1:A142))</f>
        <v/>
      </c>
    </row>
    <row r="143" spans="1:1" x14ac:dyDescent="0.35">
      <c r="A143" s="124" t="str">
        <f>IF(OR(B143="",B143=0),"",ROWS($A$1:A143))</f>
        <v/>
      </c>
    </row>
    <row r="144" spans="1:1" x14ac:dyDescent="0.35">
      <c r="A144" s="124" t="str">
        <f>IF(OR(B144="",B144=0),"",ROWS($A$1:A144))</f>
        <v/>
      </c>
    </row>
    <row r="145" spans="1:1" x14ac:dyDescent="0.35">
      <c r="A145" s="124" t="str">
        <f>IF(OR(B145="",B145=0),"",ROWS($A$1:A145))</f>
        <v/>
      </c>
    </row>
    <row r="146" spans="1:1" x14ac:dyDescent="0.35">
      <c r="A146" s="124" t="str">
        <f>IF(OR(B146="",B146=0),"",ROWS($A$1:A146))</f>
        <v/>
      </c>
    </row>
    <row r="147" spans="1:1" x14ac:dyDescent="0.35">
      <c r="A147" s="124" t="str">
        <f>IF(OR(B147="",B147=0),"",ROWS($A$1:A147))</f>
        <v/>
      </c>
    </row>
    <row r="148" spans="1:1" x14ac:dyDescent="0.35">
      <c r="A148" s="124" t="str">
        <f>IF(OR(B148="",B148=0),"",ROWS($A$1:A148))</f>
        <v/>
      </c>
    </row>
    <row r="149" spans="1:1" x14ac:dyDescent="0.35">
      <c r="A149" s="124" t="str">
        <f>IF(OR(B149="",B149=0),"",ROWS($A$1:A149))</f>
        <v/>
      </c>
    </row>
    <row r="150" spans="1:1" x14ac:dyDescent="0.35">
      <c r="A150" s="124" t="str">
        <f>IF(OR(B150="",B150=0),"",ROWS($A$1:A150))</f>
        <v/>
      </c>
    </row>
    <row r="151" spans="1:1" x14ac:dyDescent="0.35">
      <c r="A151" s="124" t="str">
        <f>IF(OR(B151="",B151=0),"",ROWS($A$1:A151))</f>
        <v/>
      </c>
    </row>
    <row r="152" spans="1:1" x14ac:dyDescent="0.35">
      <c r="A152" s="124" t="str">
        <f>IF(OR(B152="",B152=0),"",ROWS($A$1:A152))</f>
        <v/>
      </c>
    </row>
    <row r="153" spans="1:1" x14ac:dyDescent="0.35">
      <c r="A153" s="124" t="str">
        <f>IF(OR(B153="",B153=0),"",ROWS($A$1:A153))</f>
        <v/>
      </c>
    </row>
    <row r="154" spans="1:1" x14ac:dyDescent="0.35">
      <c r="A154" s="124" t="str">
        <f>IF(OR(B154="",B154=0),"",ROWS($A$1:A154))</f>
        <v/>
      </c>
    </row>
    <row r="155" spans="1:1" x14ac:dyDescent="0.35">
      <c r="A155" s="124" t="str">
        <f>IF(OR(B155="",B155=0),"",ROWS($A$1:A155))</f>
        <v/>
      </c>
    </row>
    <row r="156" spans="1:1" x14ac:dyDescent="0.35">
      <c r="A156" s="124" t="str">
        <f>IF(OR(B156="",B156=0),"",ROWS($A$1:A156))</f>
        <v/>
      </c>
    </row>
    <row r="157" spans="1:1" x14ac:dyDescent="0.35">
      <c r="A157" s="124" t="str">
        <f>IF(OR(B157="",B157=0),"",ROWS($A$1:A157))</f>
        <v/>
      </c>
    </row>
    <row r="158" spans="1:1" x14ac:dyDescent="0.35">
      <c r="A158" s="124" t="str">
        <f>IF(OR(B158="",B158=0),"",ROWS($A$1:A158))</f>
        <v/>
      </c>
    </row>
    <row r="159" spans="1:1" x14ac:dyDescent="0.35">
      <c r="A159" s="124" t="str">
        <f>IF(OR(B159="",B159=0),"",ROWS($A$1:A159))</f>
        <v/>
      </c>
    </row>
    <row r="160" spans="1:1" x14ac:dyDescent="0.35">
      <c r="A160" s="124" t="str">
        <f>IF(OR(B160="",B160=0),"",ROWS($A$1:A160))</f>
        <v/>
      </c>
    </row>
    <row r="161" spans="1:1" x14ac:dyDescent="0.35">
      <c r="A161" s="124" t="str">
        <f>IF(OR(B161="",B161=0),"",ROWS($A$1:A161))</f>
        <v/>
      </c>
    </row>
    <row r="162" spans="1:1" x14ac:dyDescent="0.35">
      <c r="A162" s="124" t="str">
        <f>IF(OR(B162="",B162=0),"",ROWS($A$1:A162))</f>
        <v/>
      </c>
    </row>
    <row r="163" spans="1:1" x14ac:dyDescent="0.35">
      <c r="A163" s="124" t="str">
        <f>IF(OR(B163="",B163=0),"",ROWS($A$1:A163))</f>
        <v/>
      </c>
    </row>
    <row r="164" spans="1:1" x14ac:dyDescent="0.35">
      <c r="A164" s="124" t="str">
        <f>IF(OR(B164="",B164=0),"",ROWS($A$1:A164))</f>
        <v/>
      </c>
    </row>
    <row r="165" spans="1:1" x14ac:dyDescent="0.35">
      <c r="A165" s="124" t="str">
        <f>IF(OR(B165="",B165=0),"",ROWS($A$1:A165))</f>
        <v/>
      </c>
    </row>
    <row r="166" spans="1:1" x14ac:dyDescent="0.35">
      <c r="A166" s="124" t="str">
        <f>IF(OR(B166="",B166=0),"",ROWS($A$1:A166))</f>
        <v/>
      </c>
    </row>
    <row r="167" spans="1:1" x14ac:dyDescent="0.35">
      <c r="A167" s="124" t="str">
        <f>IF(OR(B167="",B167=0),"",ROWS($A$1:A167))</f>
        <v/>
      </c>
    </row>
    <row r="168" spans="1:1" x14ac:dyDescent="0.35">
      <c r="A168" s="124" t="str">
        <f>IF(OR(B168="",B168=0),"",ROWS($A$1:A168))</f>
        <v/>
      </c>
    </row>
    <row r="169" spans="1:1" x14ac:dyDescent="0.35">
      <c r="A169" s="124" t="str">
        <f>IF(OR(B169="",B169=0),"",ROWS($A$1:A169))</f>
        <v/>
      </c>
    </row>
    <row r="170" spans="1:1" x14ac:dyDescent="0.35">
      <c r="A170" s="124" t="str">
        <f>IF(OR(B170="",B170=0),"",ROWS($A$1:A170))</f>
        <v/>
      </c>
    </row>
    <row r="171" spans="1:1" x14ac:dyDescent="0.35">
      <c r="A171" s="124" t="str">
        <f>IF(OR(B171="",B171=0),"",ROWS($A$1:A171))</f>
        <v/>
      </c>
    </row>
    <row r="172" spans="1:1" x14ac:dyDescent="0.35">
      <c r="A172" s="124" t="str">
        <f>IF(OR(B172="",B172=0),"",ROWS($A$1:A172))</f>
        <v/>
      </c>
    </row>
    <row r="173" spans="1:1" x14ac:dyDescent="0.35">
      <c r="A173" s="124" t="str">
        <f>IF(OR(B173="",B173=0),"",ROWS($A$1:A173))</f>
        <v/>
      </c>
    </row>
    <row r="174" spans="1:1" x14ac:dyDescent="0.35">
      <c r="A174" s="124" t="str">
        <f>IF(OR(B174="",B174=0),"",ROWS($A$1:A174))</f>
        <v/>
      </c>
    </row>
    <row r="175" spans="1:1" x14ac:dyDescent="0.35">
      <c r="A175" s="124" t="str">
        <f>IF(OR(B175="",B175=0),"",ROWS($A$1:A175))</f>
        <v/>
      </c>
    </row>
    <row r="176" spans="1:1" x14ac:dyDescent="0.35">
      <c r="A176" s="124" t="str">
        <f>IF(OR(B176="",B176=0),"",ROWS($A$1:A176))</f>
        <v/>
      </c>
    </row>
    <row r="177" spans="1:1" x14ac:dyDescent="0.35">
      <c r="A177" s="124" t="str">
        <f>IF(OR(B177="",B177=0),"",ROWS($A$1:A177))</f>
        <v/>
      </c>
    </row>
    <row r="178" spans="1:1" x14ac:dyDescent="0.35">
      <c r="A178" s="124" t="str">
        <f>IF(OR(B178="",B178=0),"",ROWS($A$1:A178))</f>
        <v/>
      </c>
    </row>
    <row r="179" spans="1:1" x14ac:dyDescent="0.35">
      <c r="A179" s="124" t="str">
        <f>IF(OR(B179="",B179=0),"",ROWS($A$1:A179))</f>
        <v/>
      </c>
    </row>
    <row r="180" spans="1:1" x14ac:dyDescent="0.35">
      <c r="A180" s="124" t="str">
        <f>IF(OR(B180="",B180=0),"",ROWS($A$1:A180))</f>
        <v/>
      </c>
    </row>
    <row r="181" spans="1:1" x14ac:dyDescent="0.35">
      <c r="A181" s="124" t="str">
        <f>IF(OR(B181="",B181=0),"",ROWS($A$1:A181))</f>
        <v/>
      </c>
    </row>
    <row r="182" spans="1:1" x14ac:dyDescent="0.35">
      <c r="A182" s="124" t="str">
        <f>IF(OR(B182="",B182=0),"",ROWS($A$1:A182))</f>
        <v/>
      </c>
    </row>
    <row r="183" spans="1:1" x14ac:dyDescent="0.35">
      <c r="A183" s="124" t="str">
        <f>IF(OR(B183="",B183=0),"",ROWS($A$1:A183))</f>
        <v/>
      </c>
    </row>
    <row r="184" spans="1:1" x14ac:dyDescent="0.35">
      <c r="A184" s="124" t="str">
        <f>IF(OR(B184="",B184=0),"",ROWS($A$1:A184))</f>
        <v/>
      </c>
    </row>
    <row r="185" spans="1:1" x14ac:dyDescent="0.35">
      <c r="A185" s="124" t="str">
        <f>IF(OR(B185="",B185=0),"",ROWS($A$1:A185))</f>
        <v/>
      </c>
    </row>
    <row r="186" spans="1:1" x14ac:dyDescent="0.35">
      <c r="A186" s="124" t="str">
        <f>IF(OR(B186="",B186=0),"",ROWS($A$1:A186))</f>
        <v/>
      </c>
    </row>
    <row r="187" spans="1:1" x14ac:dyDescent="0.35">
      <c r="A187" s="124" t="str">
        <f>IF(OR(B187="",B187=0),"",ROWS($A$1:A187))</f>
        <v/>
      </c>
    </row>
    <row r="188" spans="1:1" x14ac:dyDescent="0.35">
      <c r="A188" s="124" t="str">
        <f>IF(OR(B188="",B188=0),"",ROWS($A$1:A188))</f>
        <v/>
      </c>
    </row>
    <row r="189" spans="1:1" x14ac:dyDescent="0.35">
      <c r="A189" s="124" t="str">
        <f>IF(OR(B189="",B189=0),"",ROWS($A$1:A189))</f>
        <v/>
      </c>
    </row>
    <row r="190" spans="1:1" x14ac:dyDescent="0.35">
      <c r="A190" s="124" t="str">
        <f>IF(OR(B190="",B190=0),"",ROWS($A$1:A190))</f>
        <v/>
      </c>
    </row>
    <row r="191" spans="1:1" x14ac:dyDescent="0.35">
      <c r="A191" s="124" t="str">
        <f>IF(OR(B191="",B191=0),"",ROWS($A$1:A191))</f>
        <v/>
      </c>
    </row>
    <row r="192" spans="1:1" x14ac:dyDescent="0.35">
      <c r="A192" s="124" t="str">
        <f>IF(OR(B192="",B192=0),"",ROWS($A$1:A192))</f>
        <v/>
      </c>
    </row>
    <row r="193" spans="1:1" x14ac:dyDescent="0.35">
      <c r="A193" s="124" t="str">
        <f>IF(OR(B193="",B193=0),"",ROWS($A$1:A193))</f>
        <v/>
      </c>
    </row>
    <row r="194" spans="1:1" x14ac:dyDescent="0.35">
      <c r="A194" s="124" t="str">
        <f>IF(OR(B194="",B194=0),"",ROWS($A$1:A194))</f>
        <v/>
      </c>
    </row>
    <row r="195" spans="1:1" x14ac:dyDescent="0.35">
      <c r="A195" s="124" t="str">
        <f>IF(OR(B195="",B195=0),"",ROWS($A$1:A195))</f>
        <v/>
      </c>
    </row>
    <row r="196" spans="1:1" x14ac:dyDescent="0.35">
      <c r="A196" s="124" t="str">
        <f>IF(OR(B196="",B196=0),"",ROWS($A$1:A196))</f>
        <v/>
      </c>
    </row>
    <row r="197" spans="1:1" x14ac:dyDescent="0.35">
      <c r="A197" s="124" t="str">
        <f>IF(OR(B197="",B197=0),"",ROWS($A$1:A197))</f>
        <v/>
      </c>
    </row>
    <row r="198" spans="1:1" x14ac:dyDescent="0.35">
      <c r="A198" s="124" t="str">
        <f>IF(OR(B198="",B198=0),"",ROWS($A$1:A198))</f>
        <v/>
      </c>
    </row>
    <row r="199" spans="1:1" x14ac:dyDescent="0.35">
      <c r="A199" s="124" t="str">
        <f>IF(OR(B199="",B199=0),"",ROWS($A$1:A199))</f>
        <v/>
      </c>
    </row>
    <row r="200" spans="1:1" x14ac:dyDescent="0.35">
      <c r="A200" s="124" t="str">
        <f>IF(OR(B200="",B200=0),"",ROWS($A$1:A200))</f>
        <v/>
      </c>
    </row>
    <row r="201" spans="1:1" x14ac:dyDescent="0.35">
      <c r="A201" s="124" t="str">
        <f>IF(OR(B201="",B201=0),"",ROWS($A$1:A201))</f>
        <v/>
      </c>
    </row>
    <row r="202" spans="1:1" x14ac:dyDescent="0.35">
      <c r="A202" s="124" t="str">
        <f>IF(OR(B202="",B202=0),"",ROWS($A$1:A202))</f>
        <v/>
      </c>
    </row>
    <row r="203" spans="1:1" x14ac:dyDescent="0.35">
      <c r="A203" s="124" t="str">
        <f>IF(OR(B203="",B203=0),"",ROWS($A$1:A203))</f>
        <v/>
      </c>
    </row>
    <row r="204" spans="1:1" x14ac:dyDescent="0.35">
      <c r="A204" s="124" t="str">
        <f>IF(OR(B204="",B204=0),"",ROWS($A$1:A204))</f>
        <v/>
      </c>
    </row>
    <row r="205" spans="1:1" x14ac:dyDescent="0.35">
      <c r="A205" s="124" t="str">
        <f>IF(OR(B205="",B205=0),"",ROWS($A$1:A205))</f>
        <v/>
      </c>
    </row>
    <row r="206" spans="1:1" x14ac:dyDescent="0.35">
      <c r="A206" s="124" t="str">
        <f>IF(OR(B206="",B206=0),"",ROWS($A$1:A206))</f>
        <v/>
      </c>
    </row>
    <row r="207" spans="1:1" x14ac:dyDescent="0.35">
      <c r="A207" s="124" t="str">
        <f>IF(OR(B207="",B207=0),"",ROWS($A$1:A207))</f>
        <v/>
      </c>
    </row>
    <row r="208" spans="1:1" x14ac:dyDescent="0.35">
      <c r="A208" s="124" t="str">
        <f>IF(OR(B208="",B208=0),"",ROWS($A$1:A208))</f>
        <v/>
      </c>
    </row>
    <row r="209" spans="1:1" x14ac:dyDescent="0.35">
      <c r="A209" s="124" t="str">
        <f>IF(OR(B209="",B209=0),"",ROWS($A$1:A209))</f>
        <v/>
      </c>
    </row>
    <row r="210" spans="1:1" x14ac:dyDescent="0.35">
      <c r="A210" s="124" t="str">
        <f>IF(OR(B210="",B210=0),"",ROWS($A$1:A210))</f>
        <v/>
      </c>
    </row>
    <row r="211" spans="1:1" x14ac:dyDescent="0.35">
      <c r="A211" s="124" t="str">
        <f>IF(OR(B211="",B211=0),"",ROWS($A$1:A211))</f>
        <v/>
      </c>
    </row>
    <row r="212" spans="1:1" x14ac:dyDescent="0.35">
      <c r="A212" s="124" t="str">
        <f>IF(OR(B212="",B212=0),"",ROWS($A$1:A212))</f>
        <v/>
      </c>
    </row>
    <row r="213" spans="1:1" x14ac:dyDescent="0.35">
      <c r="A213" s="124" t="str">
        <f>IF(OR(B213="",B213=0),"",ROWS($A$1:A213))</f>
        <v/>
      </c>
    </row>
    <row r="214" spans="1:1" x14ac:dyDescent="0.35">
      <c r="A214" s="124" t="str">
        <f>IF(OR(B214="",B214=0),"",ROWS($A$1:A214))</f>
        <v/>
      </c>
    </row>
    <row r="215" spans="1:1" x14ac:dyDescent="0.35">
      <c r="A215" s="124" t="str">
        <f>IF(OR(B215="",B215=0),"",ROWS($A$1:A215))</f>
        <v/>
      </c>
    </row>
    <row r="216" spans="1:1" x14ac:dyDescent="0.35">
      <c r="A216" s="124" t="str">
        <f>IF(OR(B216="",B216=0),"",ROWS($A$1:A216))</f>
        <v/>
      </c>
    </row>
    <row r="217" spans="1:1" x14ac:dyDescent="0.35">
      <c r="A217" s="124" t="str">
        <f>IF(OR(B217="",B217=0),"",ROWS($A$1:A217))</f>
        <v/>
      </c>
    </row>
    <row r="218" spans="1:1" x14ac:dyDescent="0.35">
      <c r="A218" s="124" t="str">
        <f>IF(OR(B218="",B218=0),"",ROWS($A$1:A218))</f>
        <v/>
      </c>
    </row>
    <row r="219" spans="1:1" x14ac:dyDescent="0.35">
      <c r="A219" s="124" t="str">
        <f>IF(OR(B219="",B219=0),"",ROWS($A$1:A219))</f>
        <v/>
      </c>
    </row>
    <row r="220" spans="1:1" x14ac:dyDescent="0.35">
      <c r="A220" s="124" t="str">
        <f>IF(OR(B220="",B220=0),"",ROWS($A$1:A220))</f>
        <v/>
      </c>
    </row>
    <row r="221" spans="1:1" x14ac:dyDescent="0.35">
      <c r="A221" s="124" t="str">
        <f>IF(OR(B221="",B221=0),"",ROWS($A$1:A221))</f>
        <v/>
      </c>
    </row>
    <row r="222" spans="1:1" x14ac:dyDescent="0.35">
      <c r="A222" s="124" t="str">
        <f>IF(OR(B222="",B222=0),"",ROWS($A$1:A222))</f>
        <v/>
      </c>
    </row>
    <row r="223" spans="1:1" x14ac:dyDescent="0.35">
      <c r="A223" s="124" t="str">
        <f>IF(OR(B223="",B223=0),"",ROWS($A$1:A223))</f>
        <v/>
      </c>
    </row>
    <row r="224" spans="1:1" x14ac:dyDescent="0.35">
      <c r="A224" s="124" t="str">
        <f>IF(OR(B224="",B224=0),"",ROWS($A$1:A224))</f>
        <v/>
      </c>
    </row>
    <row r="225" spans="1:1" x14ac:dyDescent="0.35">
      <c r="A225" s="124" t="str">
        <f>IF(OR(B225="",B225=0),"",ROWS($A$1:A225))</f>
        <v/>
      </c>
    </row>
    <row r="226" spans="1:1" x14ac:dyDescent="0.35">
      <c r="A226" s="124" t="str">
        <f>IF(OR(B226="",B226=0),"",ROWS($A$1:A226))</f>
        <v/>
      </c>
    </row>
    <row r="227" spans="1:1" x14ac:dyDescent="0.35">
      <c r="A227" s="124" t="str">
        <f>IF(OR(B227="",B227=0),"",ROWS($A$1:A227))</f>
        <v/>
      </c>
    </row>
    <row r="228" spans="1:1" x14ac:dyDescent="0.35">
      <c r="A228" s="124" t="str">
        <f>IF(OR(B228="",B228=0),"",ROWS($A$1:A228))</f>
        <v/>
      </c>
    </row>
    <row r="229" spans="1:1" x14ac:dyDescent="0.35">
      <c r="A229" s="124" t="str">
        <f>IF(OR(B229="",B229=0),"",ROWS($A$1:A229))</f>
        <v/>
      </c>
    </row>
    <row r="230" spans="1:1" x14ac:dyDescent="0.35">
      <c r="A230" s="124" t="str">
        <f>IF(OR(B230="",B230=0),"",ROWS($A$1:A230))</f>
        <v/>
      </c>
    </row>
    <row r="231" spans="1:1" x14ac:dyDescent="0.35">
      <c r="A231" s="124" t="str">
        <f>IF(OR(B231="",B231=0),"",ROWS($A$1:A231))</f>
        <v/>
      </c>
    </row>
    <row r="232" spans="1:1" x14ac:dyDescent="0.35">
      <c r="A232" s="124" t="str">
        <f>IF(OR(B232="",B232=0),"",ROWS($A$1:A232))</f>
        <v/>
      </c>
    </row>
    <row r="233" spans="1:1" x14ac:dyDescent="0.35">
      <c r="A233" s="124" t="str">
        <f>IF(OR(B233="",B233=0),"",ROWS($A$1:A233))</f>
        <v/>
      </c>
    </row>
    <row r="234" spans="1:1" x14ac:dyDescent="0.35">
      <c r="A234" s="124" t="str">
        <f>IF(OR(B234="",B234=0),"",ROWS($A$1:A234))</f>
        <v/>
      </c>
    </row>
    <row r="235" spans="1:1" x14ac:dyDescent="0.35">
      <c r="A235" s="124" t="str">
        <f>IF(OR(B235="",B235=0),"",ROWS($A$1:A235))</f>
        <v/>
      </c>
    </row>
    <row r="236" spans="1:1" x14ac:dyDescent="0.35">
      <c r="A236" s="124" t="str">
        <f>IF(OR(B236="",B236=0),"",ROWS($A$1:A236))</f>
        <v/>
      </c>
    </row>
    <row r="237" spans="1:1" x14ac:dyDescent="0.35">
      <c r="A237" s="124" t="str">
        <f>IF(OR(B237="",B237=0),"",ROWS($A$1:A237))</f>
        <v/>
      </c>
    </row>
    <row r="238" spans="1:1" x14ac:dyDescent="0.35">
      <c r="A238" s="124" t="str">
        <f>IF(OR(B238="",B238=0),"",ROWS($A$1:A238))</f>
        <v/>
      </c>
    </row>
    <row r="239" spans="1:1" x14ac:dyDescent="0.35">
      <c r="A239" s="124" t="str">
        <f>IF(OR(B239="",B239=0),"",ROWS($A$1:A239))</f>
        <v/>
      </c>
    </row>
    <row r="240" spans="1:1" x14ac:dyDescent="0.35">
      <c r="A240" s="124" t="str">
        <f>IF(OR(B240="",B240=0),"",ROWS($A$1:A240))</f>
        <v/>
      </c>
    </row>
    <row r="241" spans="1:1" x14ac:dyDescent="0.35">
      <c r="A241" s="124" t="str">
        <f>IF(OR(B241="",B241=0),"",ROWS($A$1:A241))</f>
        <v/>
      </c>
    </row>
    <row r="242" spans="1:1" x14ac:dyDescent="0.35">
      <c r="A242" s="124" t="str">
        <f>IF(OR(B242="",B242=0),"",ROWS($A$1:A242))</f>
        <v/>
      </c>
    </row>
    <row r="243" spans="1:1" x14ac:dyDescent="0.35">
      <c r="A243" s="124" t="str">
        <f>IF(OR(B243="",B243=0),"",ROWS($A$1:A243))</f>
        <v/>
      </c>
    </row>
    <row r="244" spans="1:1" x14ac:dyDescent="0.35">
      <c r="A244" s="124" t="str">
        <f>IF(OR(B244="",B244=0),"",ROWS($A$1:A244))</f>
        <v/>
      </c>
    </row>
    <row r="245" spans="1:1" x14ac:dyDescent="0.35">
      <c r="A245" s="124" t="str">
        <f>IF(OR(B245="",B245=0),"",ROWS($A$1:A245))</f>
        <v/>
      </c>
    </row>
    <row r="246" spans="1:1" x14ac:dyDescent="0.35">
      <c r="A246" s="124" t="str">
        <f>IF(OR(B246="",B246=0),"",ROWS($A$1:A246))</f>
        <v/>
      </c>
    </row>
    <row r="247" spans="1:1" x14ac:dyDescent="0.35">
      <c r="A247" s="124" t="str">
        <f>IF(OR(B247="",B247=0),"",ROWS($A$1:A247))</f>
        <v/>
      </c>
    </row>
    <row r="248" spans="1:1" x14ac:dyDescent="0.35">
      <c r="A248" s="124" t="str">
        <f>IF(OR(B248="",B248=0),"",ROWS($A$1:A248))</f>
        <v/>
      </c>
    </row>
    <row r="249" spans="1:1" x14ac:dyDescent="0.35">
      <c r="A249" s="124" t="str">
        <f>IF(OR(B249="",B249=0),"",ROWS($A$1:A249))</f>
        <v/>
      </c>
    </row>
    <row r="250" spans="1:1" x14ac:dyDescent="0.35">
      <c r="A250" s="124" t="str">
        <f>IF(OR(B250="",B250=0),"",ROWS($A$1:A250))</f>
        <v/>
      </c>
    </row>
    <row r="251" spans="1:1" x14ac:dyDescent="0.35">
      <c r="A251" s="124" t="str">
        <f>IF(OR(B251="",B251=0),"",ROWS($A$1:A251))</f>
        <v/>
      </c>
    </row>
    <row r="252" spans="1:1" x14ac:dyDescent="0.35">
      <c r="A252" s="124" t="str">
        <f>IF(OR(B252="",B252=0),"",ROWS($A$1:A252))</f>
        <v/>
      </c>
    </row>
    <row r="253" spans="1:1" x14ac:dyDescent="0.35">
      <c r="A253" s="124" t="str">
        <f>IF(OR(B253="",B253=0),"",ROWS($A$1:A253))</f>
        <v/>
      </c>
    </row>
    <row r="254" spans="1:1" x14ac:dyDescent="0.35">
      <c r="A254" s="124" t="str">
        <f>IF(OR(B254="",B254=0),"",ROWS($A$1:A254))</f>
        <v/>
      </c>
    </row>
    <row r="255" spans="1:1" x14ac:dyDescent="0.35">
      <c r="A255" s="124" t="str">
        <f>IF(OR(B255="",B255=0),"",ROWS($A$1:A255))</f>
        <v/>
      </c>
    </row>
    <row r="256" spans="1:1" x14ac:dyDescent="0.35">
      <c r="A256" s="124" t="str">
        <f>IF(OR(B256="",B256=0),"",ROWS($A$1:A256))</f>
        <v/>
      </c>
    </row>
    <row r="257" spans="1:1" x14ac:dyDescent="0.35">
      <c r="A257" s="124" t="str">
        <f>IF(OR(B257="",B257=0),"",ROWS($A$1:A257))</f>
        <v/>
      </c>
    </row>
    <row r="258" spans="1:1" x14ac:dyDescent="0.35">
      <c r="A258" s="124" t="str">
        <f>IF(OR(B258="",B258=0),"",ROWS($A$1:A258))</f>
        <v/>
      </c>
    </row>
    <row r="259" spans="1:1" x14ac:dyDescent="0.35">
      <c r="A259" s="124" t="str">
        <f>IF(OR(B259="",B259=0),"",ROWS($A$1:A259))</f>
        <v/>
      </c>
    </row>
    <row r="260" spans="1:1" x14ac:dyDescent="0.35">
      <c r="A260" s="124" t="str">
        <f>IF(OR(B260="",B260=0),"",ROWS($A$1:A260))</f>
        <v/>
      </c>
    </row>
    <row r="261" spans="1:1" x14ac:dyDescent="0.35">
      <c r="A261" s="124" t="str">
        <f>IF(OR(B261="",B261=0),"",ROWS($A$1:A261))</f>
        <v/>
      </c>
    </row>
    <row r="262" spans="1:1" x14ac:dyDescent="0.35">
      <c r="A262" s="124" t="str">
        <f>IF(OR(B262="",B262=0),"",ROWS($A$1:A262))</f>
        <v/>
      </c>
    </row>
    <row r="263" spans="1:1" x14ac:dyDescent="0.35">
      <c r="A263" s="124" t="str">
        <f>IF(OR(B263="",B263=0),"",ROWS($A$1:A263))</f>
        <v/>
      </c>
    </row>
    <row r="264" spans="1:1" x14ac:dyDescent="0.35">
      <c r="A264" s="124" t="str">
        <f>IF(OR(B264="",B264=0),"",ROWS($A$1:A264))</f>
        <v/>
      </c>
    </row>
    <row r="265" spans="1:1" x14ac:dyDescent="0.35">
      <c r="A265" s="124" t="str">
        <f>IF(OR(B265="",B265=0),"",ROWS($A$1:A265))</f>
        <v/>
      </c>
    </row>
    <row r="266" spans="1:1" x14ac:dyDescent="0.35">
      <c r="A266" s="124" t="str">
        <f>IF(OR(B266="",B266=0),"",ROWS($A$1:A266))</f>
        <v/>
      </c>
    </row>
    <row r="267" spans="1:1" x14ac:dyDescent="0.35">
      <c r="A267" s="124" t="str">
        <f>IF(OR(B267="",B267=0),"",ROWS($A$1:A267))</f>
        <v/>
      </c>
    </row>
    <row r="268" spans="1:1" x14ac:dyDescent="0.35">
      <c r="A268" s="124" t="str">
        <f>IF(OR(B268="",B268=0),"",ROWS($A$1:A268))</f>
        <v/>
      </c>
    </row>
    <row r="269" spans="1:1" x14ac:dyDescent="0.35">
      <c r="A269" s="124" t="str">
        <f>IF(OR(B269="",B269=0),"",ROWS($A$1:A269))</f>
        <v/>
      </c>
    </row>
    <row r="270" spans="1:1" x14ac:dyDescent="0.35">
      <c r="A270" s="124" t="str">
        <f>IF(OR(B270="",B270=0),"",ROWS($A$1:A270))</f>
        <v/>
      </c>
    </row>
    <row r="271" spans="1:1" x14ac:dyDescent="0.35">
      <c r="A271" s="124" t="str">
        <f>IF(OR(B271="",B271=0),"",ROWS($A$1:A271))</f>
        <v/>
      </c>
    </row>
    <row r="272" spans="1:1" x14ac:dyDescent="0.35">
      <c r="A272" s="124" t="str">
        <f>IF(OR(B272="",B272=0),"",ROWS($A$1:A272))</f>
        <v/>
      </c>
    </row>
    <row r="273" spans="1:1" x14ac:dyDescent="0.35">
      <c r="A273" s="124" t="str">
        <f>IF(OR(B273="",B273=0),"",ROWS($A$1:A273))</f>
        <v/>
      </c>
    </row>
    <row r="274" spans="1:1" x14ac:dyDescent="0.35">
      <c r="A274" s="124" t="str">
        <f>IF(OR(B274="",B274=0),"",ROWS($A$1:A274))</f>
        <v/>
      </c>
    </row>
    <row r="275" spans="1:1" x14ac:dyDescent="0.35">
      <c r="A275" s="124" t="str">
        <f>IF(OR(B275="",B275=0),"",ROWS($A$1:A275))</f>
        <v/>
      </c>
    </row>
    <row r="276" spans="1:1" x14ac:dyDescent="0.35">
      <c r="A276" s="124" t="str">
        <f>IF(OR(B276="",B276=0),"",ROWS($A$1:A276))</f>
        <v/>
      </c>
    </row>
    <row r="277" spans="1:1" x14ac:dyDescent="0.35">
      <c r="A277" s="124" t="str">
        <f>IF(OR(B277="",B277=0),"",ROWS($A$1:A277))</f>
        <v/>
      </c>
    </row>
    <row r="278" spans="1:1" x14ac:dyDescent="0.35">
      <c r="A278" s="124" t="str">
        <f>IF(OR(B278="",B278=0),"",ROWS($A$1:A278))</f>
        <v/>
      </c>
    </row>
    <row r="279" spans="1:1" x14ac:dyDescent="0.35">
      <c r="A279" s="124" t="str">
        <f>IF(OR(B279="",B279=0),"",ROWS($A$1:A279))</f>
        <v/>
      </c>
    </row>
    <row r="280" spans="1:1" x14ac:dyDescent="0.35">
      <c r="A280" s="124" t="str">
        <f>IF(OR(B280="",B280=0),"",ROWS($A$1:A280))</f>
        <v/>
      </c>
    </row>
    <row r="281" spans="1:1" x14ac:dyDescent="0.35">
      <c r="A281" s="124" t="str">
        <f>IF(OR(B281="",B281=0),"",ROWS($A$1:A281))</f>
        <v/>
      </c>
    </row>
    <row r="282" spans="1:1" x14ac:dyDescent="0.35">
      <c r="A282" s="124" t="str">
        <f>IF(OR(B282="",B282=0),"",ROWS($A$1:A282))</f>
        <v/>
      </c>
    </row>
    <row r="283" spans="1:1" x14ac:dyDescent="0.35">
      <c r="A283" s="124" t="str">
        <f>IF(OR(B283="",B283=0),"",ROWS($A$1:A283))</f>
        <v/>
      </c>
    </row>
    <row r="284" spans="1:1" x14ac:dyDescent="0.35">
      <c r="A284" s="124" t="str">
        <f>IF(OR(B284="",B284=0),"",ROWS($A$1:A284))</f>
        <v/>
      </c>
    </row>
    <row r="285" spans="1:1" x14ac:dyDescent="0.35">
      <c r="A285" s="124" t="str">
        <f>IF(OR(B285="",B285=0),"",ROWS($A$1:A285))</f>
        <v/>
      </c>
    </row>
    <row r="286" spans="1:1" x14ac:dyDescent="0.35">
      <c r="A286" s="124" t="str">
        <f>IF(OR(B286="",B286=0),"",ROWS($A$1:A286))</f>
        <v/>
      </c>
    </row>
    <row r="287" spans="1:1" x14ac:dyDescent="0.35">
      <c r="A287" s="124" t="str">
        <f>IF(OR(B287="",B287=0),"",ROWS($A$1:A287))</f>
        <v/>
      </c>
    </row>
    <row r="288" spans="1:1" x14ac:dyDescent="0.35">
      <c r="A288" s="124" t="str">
        <f>IF(OR(B288="",B288=0),"",ROWS($A$1:A288))</f>
        <v/>
      </c>
    </row>
    <row r="289" spans="1:1" x14ac:dyDescent="0.35">
      <c r="A289" s="124" t="str">
        <f>IF(OR(B289="",B289=0),"",ROWS($A$1:A289))</f>
        <v/>
      </c>
    </row>
    <row r="290" spans="1:1" x14ac:dyDescent="0.35">
      <c r="A290" s="124" t="str">
        <f>IF(OR(B290="",B290=0),"",ROWS($A$1:A290))</f>
        <v/>
      </c>
    </row>
    <row r="291" spans="1:1" x14ac:dyDescent="0.35">
      <c r="A291" s="124" t="str">
        <f>IF(OR(B291="",B291=0),"",ROWS($A$1:A291))</f>
        <v/>
      </c>
    </row>
    <row r="292" spans="1:1" x14ac:dyDescent="0.35">
      <c r="A292" s="124" t="str">
        <f>IF(OR(B292="",B292=0),"",ROWS($A$1:A292))</f>
        <v/>
      </c>
    </row>
    <row r="293" spans="1:1" x14ac:dyDescent="0.35">
      <c r="A293" s="124" t="str">
        <f>IF(OR(B293="",B293=0),"",ROWS($A$1:A293))</f>
        <v/>
      </c>
    </row>
    <row r="294" spans="1:1" x14ac:dyDescent="0.35">
      <c r="A294" s="124" t="str">
        <f>IF(OR(B294="",B294=0),"",ROWS($A$1:A294))</f>
        <v/>
      </c>
    </row>
    <row r="295" spans="1:1" x14ac:dyDescent="0.35">
      <c r="A295" s="124" t="str">
        <f>IF(OR(B295="",B295=0),"",ROWS($A$1:A295))</f>
        <v/>
      </c>
    </row>
    <row r="296" spans="1:1" x14ac:dyDescent="0.35">
      <c r="A296" s="124" t="str">
        <f>IF(OR(B296="",B296=0),"",ROWS($A$1:A296))</f>
        <v/>
      </c>
    </row>
    <row r="297" spans="1:1" x14ac:dyDescent="0.35">
      <c r="A297" s="124" t="str">
        <f>IF(OR(B297="",B297=0),"",ROWS($A$1:A297))</f>
        <v/>
      </c>
    </row>
    <row r="298" spans="1:1" x14ac:dyDescent="0.35">
      <c r="A298" s="124" t="str">
        <f>IF(OR(B298="",B298=0),"",ROWS($A$1:A298))</f>
        <v/>
      </c>
    </row>
    <row r="299" spans="1:1" x14ac:dyDescent="0.35">
      <c r="A299" s="124" t="str">
        <f>IF(OR(B299="",B299=0),"",ROWS($A$1:A299))</f>
        <v/>
      </c>
    </row>
    <row r="300" spans="1:1" x14ac:dyDescent="0.35">
      <c r="A300" s="124" t="str">
        <f>IF(OR(B300="",B300=0),"",ROWS($A$1:A300))</f>
        <v/>
      </c>
    </row>
    <row r="301" spans="1:1" x14ac:dyDescent="0.35">
      <c r="A301" s="124" t="str">
        <f>IF(OR(B301="",B301=0),"",ROWS($A$1:A301))</f>
        <v/>
      </c>
    </row>
    <row r="302" spans="1:1" x14ac:dyDescent="0.35">
      <c r="A302" s="124" t="str">
        <f>IF(OR(B302="",B302=0),"",ROWS($A$1:A302))</f>
        <v/>
      </c>
    </row>
    <row r="303" spans="1:1" x14ac:dyDescent="0.35">
      <c r="A303" s="124" t="str">
        <f>IF(OR(B303="",B303=0),"",ROWS($A$1:A303))</f>
        <v/>
      </c>
    </row>
    <row r="304" spans="1:1" x14ac:dyDescent="0.35">
      <c r="A304" s="124" t="str">
        <f>IF(OR(B304="",B304=0),"",ROWS($A$1:A304))</f>
        <v/>
      </c>
    </row>
    <row r="305" spans="1:1" x14ac:dyDescent="0.35">
      <c r="A305" s="124" t="str">
        <f>IF(OR(B305="",B305=0),"",ROWS($A$1:A305))</f>
        <v/>
      </c>
    </row>
    <row r="306" spans="1:1" x14ac:dyDescent="0.35">
      <c r="A306" s="124" t="str">
        <f>IF(OR(B306="",B306=0),"",ROWS($A$1:A306))</f>
        <v/>
      </c>
    </row>
    <row r="307" spans="1:1" x14ac:dyDescent="0.35">
      <c r="A307" s="124" t="str">
        <f>IF(OR(B307="",B307=0),"",ROWS($A$1:A307))</f>
        <v/>
      </c>
    </row>
    <row r="308" spans="1:1" x14ac:dyDescent="0.35">
      <c r="A308" s="124" t="str">
        <f>IF(OR(B308="",B308=0),"",ROWS($A$1:A308))</f>
        <v/>
      </c>
    </row>
    <row r="309" spans="1:1" x14ac:dyDescent="0.35">
      <c r="A309" s="124" t="str">
        <f>IF(OR(B309="",B309=0),"",ROWS($A$1:A309))</f>
        <v/>
      </c>
    </row>
    <row r="310" spans="1:1" x14ac:dyDescent="0.35">
      <c r="A310" s="124" t="str">
        <f>IF(OR(B310="",B310=0),"",ROWS($A$1:A310))</f>
        <v/>
      </c>
    </row>
    <row r="311" spans="1:1" x14ac:dyDescent="0.35">
      <c r="A311" s="124" t="str">
        <f>IF(OR(B311="",B311=0),"",ROWS($A$1:A311))</f>
        <v/>
      </c>
    </row>
    <row r="312" spans="1:1" x14ac:dyDescent="0.35">
      <c r="A312" s="124" t="str">
        <f>IF(OR(B312="",B312=0),"",ROWS($A$1:A312))</f>
        <v/>
      </c>
    </row>
    <row r="313" spans="1:1" x14ac:dyDescent="0.35">
      <c r="A313" s="124" t="str">
        <f>IF(OR(B313="",B313=0),"",ROWS($A$1:A313))</f>
        <v/>
      </c>
    </row>
    <row r="314" spans="1:1" x14ac:dyDescent="0.35">
      <c r="A314" s="124" t="str">
        <f>IF(OR(B314="",B314=0),"",ROWS($A$1:A314))</f>
        <v/>
      </c>
    </row>
    <row r="315" spans="1:1" x14ac:dyDescent="0.35">
      <c r="A315" s="124" t="str">
        <f>IF(OR(B315="",B315=0),"",ROWS($A$1:A315))</f>
        <v/>
      </c>
    </row>
    <row r="316" spans="1:1" x14ac:dyDescent="0.35">
      <c r="A316" s="124" t="str">
        <f>IF(OR(B316="",B316=0),"",ROWS($A$1:A316))</f>
        <v/>
      </c>
    </row>
    <row r="317" spans="1:1" x14ac:dyDescent="0.35">
      <c r="A317" s="124" t="str">
        <f>IF(OR(B317="",B317=0),"",ROWS($A$1:A317))</f>
        <v/>
      </c>
    </row>
    <row r="318" spans="1:1" x14ac:dyDescent="0.35">
      <c r="A318" s="124" t="str">
        <f>IF(OR(B318="",B318=0),"",ROWS($A$1:A318))</f>
        <v/>
      </c>
    </row>
    <row r="319" spans="1:1" x14ac:dyDescent="0.35">
      <c r="A319" s="124" t="str">
        <f>IF(OR(B319="",B319=0),"",ROWS($A$1:A319))</f>
        <v/>
      </c>
    </row>
    <row r="320" spans="1:1" x14ac:dyDescent="0.35">
      <c r="A320" s="124" t="str">
        <f>IF(OR(B320="",B320=0),"",ROWS($A$1:A320))</f>
        <v/>
      </c>
    </row>
    <row r="321" spans="1:1" x14ac:dyDescent="0.35">
      <c r="A321" s="124" t="str">
        <f>IF(OR(B321="",B321=0),"",ROWS($A$1:A321))</f>
        <v/>
      </c>
    </row>
    <row r="322" spans="1:1" x14ac:dyDescent="0.35">
      <c r="A322" s="124" t="str">
        <f>IF(OR(B322="",B322=0),"",ROWS($A$1:A322))</f>
        <v/>
      </c>
    </row>
    <row r="323" spans="1:1" x14ac:dyDescent="0.35">
      <c r="A323" s="124" t="str">
        <f>IF(OR(B323="",B323=0),"",ROWS($A$1:A323))</f>
        <v/>
      </c>
    </row>
    <row r="324" spans="1:1" x14ac:dyDescent="0.35">
      <c r="A324" s="124" t="str">
        <f>IF(OR(B324="",B324=0),"",ROWS($A$1:A324))</f>
        <v/>
      </c>
    </row>
    <row r="325" spans="1:1" x14ac:dyDescent="0.35">
      <c r="A325" s="124" t="str">
        <f>IF(OR(B325="",B325=0),"",ROWS($A$1:A325))</f>
        <v/>
      </c>
    </row>
    <row r="326" spans="1:1" x14ac:dyDescent="0.35">
      <c r="A326" s="124" t="str">
        <f>IF(OR(B326="",B326=0),"",ROWS($A$1:A326))</f>
        <v/>
      </c>
    </row>
    <row r="327" spans="1:1" x14ac:dyDescent="0.35">
      <c r="A327" s="124" t="str">
        <f>IF(OR(B327="",B327=0),"",ROWS($A$1:A327))</f>
        <v/>
      </c>
    </row>
    <row r="328" spans="1:1" x14ac:dyDescent="0.35">
      <c r="A328" s="124" t="str">
        <f>IF(OR(B328="",B328=0),"",ROWS($A$1:A328))</f>
        <v/>
      </c>
    </row>
    <row r="329" spans="1:1" x14ac:dyDescent="0.35">
      <c r="A329" s="124" t="str">
        <f>IF(OR(B329="",B329=0),"",ROWS($A$1:A329))</f>
        <v/>
      </c>
    </row>
    <row r="330" spans="1:1" x14ac:dyDescent="0.35">
      <c r="A330" s="124" t="str">
        <f>IF(OR(B330="",B330=0),"",ROWS($A$1:A330))</f>
        <v/>
      </c>
    </row>
    <row r="331" spans="1:1" x14ac:dyDescent="0.35">
      <c r="A331" s="124" t="str">
        <f>IF(OR(B331="",B331=0),"",ROWS($A$1:A331))</f>
        <v/>
      </c>
    </row>
    <row r="332" spans="1:1" x14ac:dyDescent="0.35">
      <c r="A332" s="124" t="str">
        <f>IF(OR(B332="",B332=0),"",ROWS($A$1:A332))</f>
        <v/>
      </c>
    </row>
    <row r="333" spans="1:1" x14ac:dyDescent="0.35">
      <c r="A333" s="124" t="str">
        <f>IF(OR(B333="",B333=0),"",ROWS($A$1:A333))</f>
        <v/>
      </c>
    </row>
    <row r="334" spans="1:1" x14ac:dyDescent="0.35">
      <c r="A334" s="124" t="str">
        <f>IF(OR(B334="",B334=0),"",ROWS($A$1:A334))</f>
        <v/>
      </c>
    </row>
    <row r="335" spans="1:1" x14ac:dyDescent="0.35">
      <c r="A335" s="124" t="str">
        <f>IF(OR(B335="",B335=0),"",ROWS($A$1:A335))</f>
        <v/>
      </c>
    </row>
    <row r="336" spans="1:1" x14ac:dyDescent="0.35">
      <c r="A336" s="124" t="str">
        <f>IF(OR(B336="",B336=0),"",ROWS($A$1:A336))</f>
        <v/>
      </c>
    </row>
    <row r="337" spans="1:1" x14ac:dyDescent="0.35">
      <c r="A337" s="124" t="str">
        <f>IF(OR(B337="",B337=0),"",ROWS($A$1:A337))</f>
        <v/>
      </c>
    </row>
    <row r="338" spans="1:1" x14ac:dyDescent="0.35">
      <c r="A338" s="124" t="str">
        <f>IF(OR(B338="",B338=0),"",ROWS($A$1:A338))</f>
        <v/>
      </c>
    </row>
    <row r="339" spans="1:1" x14ac:dyDescent="0.35">
      <c r="A339" s="124" t="str">
        <f>IF(OR(B339="",B339=0),"",ROWS($A$1:A339))</f>
        <v/>
      </c>
    </row>
    <row r="340" spans="1:1" x14ac:dyDescent="0.35">
      <c r="A340" s="124" t="str">
        <f>IF(OR(B340="",B340=0),"",ROWS($A$1:A340))</f>
        <v/>
      </c>
    </row>
    <row r="341" spans="1:1" x14ac:dyDescent="0.35">
      <c r="A341" s="124" t="str">
        <f>IF(OR(B341="",B341=0),"",ROWS($A$1:A341))</f>
        <v/>
      </c>
    </row>
    <row r="342" spans="1:1" x14ac:dyDescent="0.35">
      <c r="A342" s="124" t="str">
        <f>IF(OR(B342="",B342=0),"",ROWS($A$1:A342))</f>
        <v/>
      </c>
    </row>
    <row r="343" spans="1:1" x14ac:dyDescent="0.35">
      <c r="A343" s="124" t="str">
        <f>IF(OR(B343="",B343=0),"",ROWS($A$1:A343))</f>
        <v/>
      </c>
    </row>
    <row r="344" spans="1:1" x14ac:dyDescent="0.35">
      <c r="A344" s="124" t="str">
        <f>IF(OR(B344="",B344=0),"",ROWS($A$1:A344))</f>
        <v/>
      </c>
    </row>
    <row r="345" spans="1:1" x14ac:dyDescent="0.35">
      <c r="A345" s="124" t="str">
        <f>IF(OR(B345="",B345=0),"",ROWS($A$1:A345))</f>
        <v/>
      </c>
    </row>
    <row r="346" spans="1:1" x14ac:dyDescent="0.35">
      <c r="A346" s="124" t="str">
        <f>IF(OR(B346="",B346=0),"",ROWS($A$1:A346))</f>
        <v/>
      </c>
    </row>
    <row r="347" spans="1:1" x14ac:dyDescent="0.35">
      <c r="A347" s="124" t="str">
        <f>IF(OR(B347="",B347=0),"",ROWS($A$1:A347))</f>
        <v/>
      </c>
    </row>
    <row r="348" spans="1:1" x14ac:dyDescent="0.35">
      <c r="A348" s="124" t="str">
        <f>IF(OR(B348="",B348=0),"",ROWS($A$1:A348))</f>
        <v/>
      </c>
    </row>
    <row r="349" spans="1:1" x14ac:dyDescent="0.35">
      <c r="A349" s="124" t="str">
        <f>IF(OR(B349="",B349=0),"",ROWS($A$1:A349))</f>
        <v/>
      </c>
    </row>
    <row r="350" spans="1:1" x14ac:dyDescent="0.35">
      <c r="A350" s="124" t="str">
        <f>IF(OR(B350="",B350=0),"",ROWS($A$1:A350))</f>
        <v/>
      </c>
    </row>
    <row r="351" spans="1:1" x14ac:dyDescent="0.35">
      <c r="A351" s="124" t="str">
        <f>IF(OR(B351="",B351=0),"",ROWS($A$1:A351))</f>
        <v/>
      </c>
    </row>
    <row r="352" spans="1:1" x14ac:dyDescent="0.35">
      <c r="A352" s="124" t="str">
        <f>IF(OR(B352="",B352=0),"",ROWS($A$1:A352))</f>
        <v/>
      </c>
    </row>
    <row r="353" spans="1:1" x14ac:dyDescent="0.35">
      <c r="A353" s="124" t="str">
        <f>IF(OR(B353="",B353=0),"",ROWS($A$1:A353))</f>
        <v/>
      </c>
    </row>
    <row r="354" spans="1:1" x14ac:dyDescent="0.35">
      <c r="A354" s="124" t="str">
        <f>IF(OR(B354="",B354=0),"",ROWS($A$1:A354))</f>
        <v/>
      </c>
    </row>
    <row r="355" spans="1:1" x14ac:dyDescent="0.35">
      <c r="A355" s="124" t="str">
        <f>IF(OR(B355="",B355=0),"",ROWS($A$1:A355))</f>
        <v/>
      </c>
    </row>
    <row r="356" spans="1:1" x14ac:dyDescent="0.35">
      <c r="A356" s="124" t="str">
        <f>IF(OR(B356="",B356=0),"",ROWS($A$1:A356))</f>
        <v/>
      </c>
    </row>
    <row r="357" spans="1:1" x14ac:dyDescent="0.35">
      <c r="A357" s="124" t="str">
        <f>IF(OR(B357="",B357=0),"",ROWS($A$1:A357))</f>
        <v/>
      </c>
    </row>
    <row r="358" spans="1:1" x14ac:dyDescent="0.35">
      <c r="A358" s="124" t="str">
        <f>IF(OR(B358="",B358=0),"",ROWS($A$1:A358))</f>
        <v/>
      </c>
    </row>
    <row r="359" spans="1:1" x14ac:dyDescent="0.35">
      <c r="A359" s="124" t="str">
        <f>IF(OR(B359="",B359=0),"",ROWS($A$1:A359))</f>
        <v/>
      </c>
    </row>
    <row r="360" spans="1:1" x14ac:dyDescent="0.35">
      <c r="A360" s="124" t="str">
        <f>IF(OR(B360="",B360=0),"",ROWS($A$1:A360))</f>
        <v/>
      </c>
    </row>
    <row r="361" spans="1:1" x14ac:dyDescent="0.35">
      <c r="A361" s="124" t="str">
        <f>IF(OR(B361="",B361=0),"",ROWS($A$1:A361))</f>
        <v/>
      </c>
    </row>
    <row r="362" spans="1:1" x14ac:dyDescent="0.35">
      <c r="A362" s="124" t="str">
        <f>IF(OR(B362="",B362=0),"",ROWS($A$1:A362))</f>
        <v/>
      </c>
    </row>
    <row r="363" spans="1:1" x14ac:dyDescent="0.35">
      <c r="A363" s="124" t="str">
        <f>IF(OR(B363="",B363=0),"",ROWS($A$1:A363))</f>
        <v/>
      </c>
    </row>
    <row r="364" spans="1:1" x14ac:dyDescent="0.35">
      <c r="A364" s="124" t="str">
        <f>IF(OR(B364="",B364=0),"",ROWS($A$1:A364))</f>
        <v/>
      </c>
    </row>
    <row r="365" spans="1:1" x14ac:dyDescent="0.35">
      <c r="A365" s="124" t="str">
        <f>IF(OR(B365="",B365=0),"",ROWS($A$1:A365))</f>
        <v/>
      </c>
    </row>
    <row r="366" spans="1:1" x14ac:dyDescent="0.35">
      <c r="A366" s="124" t="str">
        <f>IF(OR(B366="",B366=0),"",ROWS($A$1:A366))</f>
        <v/>
      </c>
    </row>
    <row r="367" spans="1:1" x14ac:dyDescent="0.35">
      <c r="A367" s="124" t="str">
        <f>IF(OR(B367="",B367=0),"",ROWS($A$1:A367))</f>
        <v/>
      </c>
    </row>
    <row r="368" spans="1:1" x14ac:dyDescent="0.35">
      <c r="A368" s="124" t="str">
        <f>IF(OR(B368="",B368=0),"",ROWS($A$1:A368))</f>
        <v/>
      </c>
    </row>
    <row r="369" spans="1:1" x14ac:dyDescent="0.35">
      <c r="A369" s="124" t="str">
        <f>IF(OR(B369="",B369=0),"",ROWS($A$1:A369))</f>
        <v/>
      </c>
    </row>
    <row r="370" spans="1:1" x14ac:dyDescent="0.35">
      <c r="A370" s="124" t="str">
        <f>IF(OR(B370="",B370=0),"",ROWS($A$1:A370))</f>
        <v/>
      </c>
    </row>
    <row r="371" spans="1:1" x14ac:dyDescent="0.35">
      <c r="A371" s="124" t="str">
        <f>IF(OR(B371="",B371=0),"",ROWS($A$1:A371))</f>
        <v/>
      </c>
    </row>
    <row r="372" spans="1:1" x14ac:dyDescent="0.35">
      <c r="A372" s="124" t="str">
        <f>IF(OR(B372="",B372=0),"",ROWS($A$1:A372))</f>
        <v/>
      </c>
    </row>
    <row r="373" spans="1:1" x14ac:dyDescent="0.35">
      <c r="A373" s="124" t="str">
        <f>IF(OR(B373="",B373=0),"",ROWS($A$1:A373))</f>
        <v/>
      </c>
    </row>
    <row r="374" spans="1:1" x14ac:dyDescent="0.35">
      <c r="A374" s="124" t="str">
        <f>IF(OR(B374="",B374=0),"",ROWS($A$1:A374))</f>
        <v/>
      </c>
    </row>
    <row r="375" spans="1:1" x14ac:dyDescent="0.35">
      <c r="A375" s="124" t="str">
        <f>IF(OR(B375="",B375=0),"",ROWS($A$1:A375))</f>
        <v/>
      </c>
    </row>
    <row r="376" spans="1:1" x14ac:dyDescent="0.35">
      <c r="A376" s="124" t="str">
        <f>IF(OR(B376="",B376=0),"",ROWS($A$1:A376))</f>
        <v/>
      </c>
    </row>
    <row r="377" spans="1:1" x14ac:dyDescent="0.35">
      <c r="A377" s="124" t="str">
        <f>IF(OR(B377="",B377=0),"",ROWS($A$1:A377))</f>
        <v/>
      </c>
    </row>
    <row r="378" spans="1:1" x14ac:dyDescent="0.35">
      <c r="A378" s="124" t="str">
        <f>IF(OR(B378="",B378=0),"",ROWS($A$1:A378))</f>
        <v/>
      </c>
    </row>
    <row r="379" spans="1:1" x14ac:dyDescent="0.35">
      <c r="A379" s="124" t="str">
        <f>IF(OR(B379="",B379=0),"",ROWS($A$1:A379))</f>
        <v/>
      </c>
    </row>
    <row r="380" spans="1:1" x14ac:dyDescent="0.35">
      <c r="A380" s="124" t="str">
        <f>IF(OR(B380="",B380=0),"",ROWS($A$1:A380))</f>
        <v/>
      </c>
    </row>
    <row r="381" spans="1:1" x14ac:dyDescent="0.35">
      <c r="A381" s="124" t="str">
        <f>IF(OR(B381="",B381=0),"",ROWS($A$1:A381))</f>
        <v/>
      </c>
    </row>
    <row r="382" spans="1:1" x14ac:dyDescent="0.35">
      <c r="A382" s="124" t="str">
        <f>IF(OR(B382="",B382=0),"",ROWS($A$1:A382))</f>
        <v/>
      </c>
    </row>
    <row r="383" spans="1:1" x14ac:dyDescent="0.35">
      <c r="A383" s="124" t="str">
        <f>IF(OR(B383="",B383=0),"",ROWS($A$1:A383))</f>
        <v/>
      </c>
    </row>
    <row r="384" spans="1:1" x14ac:dyDescent="0.35">
      <c r="A384" s="124" t="str">
        <f>IF(OR(B384="",B384=0),"",ROWS($A$1:A384))</f>
        <v/>
      </c>
    </row>
    <row r="385" spans="1:1" x14ac:dyDescent="0.35">
      <c r="A385" s="124" t="str">
        <f>IF(OR(B385="",B385=0),"",ROWS($A$1:A385))</f>
        <v/>
      </c>
    </row>
    <row r="386" spans="1:1" x14ac:dyDescent="0.35">
      <c r="A386" s="124" t="str">
        <f>IF(OR(B386="",B386=0),"",ROWS($A$1:A386))</f>
        <v/>
      </c>
    </row>
    <row r="387" spans="1:1" x14ac:dyDescent="0.35">
      <c r="A387" s="124" t="str">
        <f>IF(OR(B387="",B387=0),"",ROWS($A$1:A387))</f>
        <v/>
      </c>
    </row>
    <row r="388" spans="1:1" x14ac:dyDescent="0.35">
      <c r="A388" s="124" t="str">
        <f>IF(OR(B388="",B388=0),"",ROWS($A$1:A388))</f>
        <v/>
      </c>
    </row>
    <row r="389" spans="1:1" x14ac:dyDescent="0.35">
      <c r="A389" s="124" t="str">
        <f>IF(OR(B389="",B389=0),"",ROWS($A$1:A389))</f>
        <v/>
      </c>
    </row>
    <row r="390" spans="1:1" x14ac:dyDescent="0.35">
      <c r="A390" s="124" t="str">
        <f>IF(OR(B390="",B390=0),"",ROWS($A$1:A390))</f>
        <v/>
      </c>
    </row>
    <row r="391" spans="1:1" x14ac:dyDescent="0.35">
      <c r="A391" s="124" t="str">
        <f>IF(OR(B391="",B391=0),"",ROWS($A$1:A391))</f>
        <v/>
      </c>
    </row>
    <row r="392" spans="1:1" x14ac:dyDescent="0.35">
      <c r="A392" s="124" t="str">
        <f>IF(OR(B392="",B392=0),"",ROWS($A$1:A392))</f>
        <v/>
      </c>
    </row>
    <row r="393" spans="1:1" x14ac:dyDescent="0.35">
      <c r="A393" s="124" t="str">
        <f>IF(OR(B393="",B393=0),"",ROWS($A$1:A393))</f>
        <v/>
      </c>
    </row>
    <row r="394" spans="1:1" x14ac:dyDescent="0.35">
      <c r="A394" s="124" t="str">
        <f>IF(OR(B394="",B394=0),"",ROWS($A$1:A394))</f>
        <v/>
      </c>
    </row>
    <row r="395" spans="1:1" x14ac:dyDescent="0.35">
      <c r="A395" s="124" t="str">
        <f>IF(OR(B395="",B395=0),"",ROWS($A$1:A395))</f>
        <v/>
      </c>
    </row>
    <row r="396" spans="1:1" x14ac:dyDescent="0.35">
      <c r="A396" s="124" t="str">
        <f>IF(OR(B396="",B396=0),"",ROWS($A$1:A396))</f>
        <v/>
      </c>
    </row>
    <row r="397" spans="1:1" x14ac:dyDescent="0.35">
      <c r="A397" s="124" t="str">
        <f>IF(OR(B397="",B397=0),"",ROWS($A$1:A397))</f>
        <v/>
      </c>
    </row>
    <row r="398" spans="1:1" x14ac:dyDescent="0.35">
      <c r="A398" s="124" t="str">
        <f>IF(OR(B398="",B398=0),"",ROWS($A$1:A398))</f>
        <v/>
      </c>
    </row>
    <row r="399" spans="1:1" x14ac:dyDescent="0.35">
      <c r="A399" s="124" t="str">
        <f>IF(OR(B399="",B399=0),"",ROWS($A$1:A399))</f>
        <v/>
      </c>
    </row>
    <row r="400" spans="1:1" x14ac:dyDescent="0.35">
      <c r="A400" s="124" t="str">
        <f>IF(OR(B400="",B400=0),"",ROWS($A$1:A400))</f>
        <v/>
      </c>
    </row>
    <row r="401" spans="1:1" x14ac:dyDescent="0.35">
      <c r="A401" s="124" t="str">
        <f>IF(OR(B401="",B401=0),"",ROWS($A$1:A401))</f>
        <v/>
      </c>
    </row>
    <row r="402" spans="1:1" x14ac:dyDescent="0.35">
      <c r="A402" s="124" t="str">
        <f>IF(OR(B402="",B402=0),"",ROWS($A$1:A402))</f>
        <v/>
      </c>
    </row>
    <row r="403" spans="1:1" x14ac:dyDescent="0.35">
      <c r="A403" s="124" t="str">
        <f>IF(OR(B403="",B403=0),"",ROWS($A$1:A403))</f>
        <v/>
      </c>
    </row>
    <row r="404" spans="1:1" x14ac:dyDescent="0.35">
      <c r="A404" s="124" t="str">
        <f>IF(OR(B404="",B404=0),"",ROWS($A$1:A404))</f>
        <v/>
      </c>
    </row>
    <row r="405" spans="1:1" x14ac:dyDescent="0.35">
      <c r="A405" s="124" t="str">
        <f>IF(OR(B405="",B405=0),"",ROWS($A$1:A405))</f>
        <v/>
      </c>
    </row>
    <row r="406" spans="1:1" x14ac:dyDescent="0.35">
      <c r="A406" s="124" t="str">
        <f>IF(OR(B406="",B406=0),"",ROWS($A$1:A406))</f>
        <v/>
      </c>
    </row>
    <row r="407" spans="1:1" x14ac:dyDescent="0.35">
      <c r="A407" s="124" t="str">
        <f>IF(OR(B407="",B407=0),"",ROWS($A$1:A407))</f>
        <v/>
      </c>
    </row>
    <row r="408" spans="1:1" x14ac:dyDescent="0.35">
      <c r="A408" s="124" t="str">
        <f>IF(OR(B408="",B408=0),"",ROWS($A$1:A408))</f>
        <v/>
      </c>
    </row>
    <row r="409" spans="1:1" x14ac:dyDescent="0.35">
      <c r="A409" s="124" t="str">
        <f>IF(OR(B409="",B409=0),"",ROWS($A$1:A409))</f>
        <v/>
      </c>
    </row>
    <row r="410" spans="1:1" x14ac:dyDescent="0.35">
      <c r="A410" s="124" t="str">
        <f>IF(OR(B410="",B410=0),"",ROWS($A$1:A410))</f>
        <v/>
      </c>
    </row>
    <row r="411" spans="1:1" x14ac:dyDescent="0.35">
      <c r="A411" s="124" t="str">
        <f>IF(OR(B411="",B411=0),"",ROWS($A$1:A411))</f>
        <v/>
      </c>
    </row>
    <row r="412" spans="1:1" x14ac:dyDescent="0.35">
      <c r="A412" s="124" t="str">
        <f>IF(OR(B412="",B412=0),"",ROWS($A$1:A412))</f>
        <v/>
      </c>
    </row>
    <row r="413" spans="1:1" x14ac:dyDescent="0.35">
      <c r="A413" s="124" t="str">
        <f>IF(OR(B413="",B413=0),"",ROWS($A$1:A413))</f>
        <v/>
      </c>
    </row>
    <row r="414" spans="1:1" x14ac:dyDescent="0.35">
      <c r="A414" s="124" t="str">
        <f>IF(OR(B414="",B414=0),"",ROWS($A$1:A414))</f>
        <v/>
      </c>
    </row>
    <row r="415" spans="1:1" x14ac:dyDescent="0.35">
      <c r="A415" s="124" t="str">
        <f>IF(OR(B415="",B415=0),"",ROWS($A$1:A415))</f>
        <v/>
      </c>
    </row>
    <row r="416" spans="1:1" x14ac:dyDescent="0.35">
      <c r="A416" s="124" t="str">
        <f>IF(OR(B416="",B416=0),"",ROWS($A$1:A416))</f>
        <v/>
      </c>
    </row>
    <row r="417" spans="1:1" x14ac:dyDescent="0.35">
      <c r="A417" s="124" t="str">
        <f>IF(OR(B417="",B417=0),"",ROWS($A$1:A417))</f>
        <v/>
      </c>
    </row>
    <row r="418" spans="1:1" x14ac:dyDescent="0.35">
      <c r="A418" s="124" t="str">
        <f>IF(OR(B418="",B418=0),"",ROWS($A$1:A418))</f>
        <v/>
      </c>
    </row>
    <row r="419" spans="1:1" x14ac:dyDescent="0.35">
      <c r="A419" s="124" t="str">
        <f>IF(OR(B419="",B419=0),"",ROWS($A$1:A419))</f>
        <v/>
      </c>
    </row>
    <row r="420" spans="1:1" x14ac:dyDescent="0.35">
      <c r="A420" s="124" t="str">
        <f>IF(OR(B420="",B420=0),"",ROWS($A$1:A420))</f>
        <v/>
      </c>
    </row>
    <row r="421" spans="1:1" x14ac:dyDescent="0.35">
      <c r="A421" s="124" t="str">
        <f>IF(OR(B421="",B421=0),"",ROWS($A$1:A421))</f>
        <v/>
      </c>
    </row>
    <row r="422" spans="1:1" x14ac:dyDescent="0.35">
      <c r="A422" s="124" t="str">
        <f>IF(OR(B422="",B422=0),"",ROWS($A$1:A422))</f>
        <v/>
      </c>
    </row>
    <row r="423" spans="1:1" x14ac:dyDescent="0.35">
      <c r="A423" s="124" t="str">
        <f>IF(OR(B423="",B423=0),"",ROWS($A$1:A423))</f>
        <v/>
      </c>
    </row>
    <row r="424" spans="1:1" x14ac:dyDescent="0.35">
      <c r="A424" s="124" t="str">
        <f>IF(OR(B424="",B424=0),"",ROWS($A$1:A424))</f>
        <v/>
      </c>
    </row>
    <row r="425" spans="1:1" x14ac:dyDescent="0.35">
      <c r="A425" s="124" t="str">
        <f>IF(OR(B425="",B425=0),"",ROWS($A$1:A425))</f>
        <v/>
      </c>
    </row>
    <row r="426" spans="1:1" x14ac:dyDescent="0.35">
      <c r="A426" s="124" t="str">
        <f>IF(OR(B426="",B426=0),"",ROWS($A$1:A426))</f>
        <v/>
      </c>
    </row>
    <row r="427" spans="1:1" x14ac:dyDescent="0.35">
      <c r="A427" s="124" t="str">
        <f>IF(OR(B427="",B427=0),"",ROWS($A$1:A427))</f>
        <v/>
      </c>
    </row>
    <row r="428" spans="1:1" x14ac:dyDescent="0.35">
      <c r="A428" s="124" t="str">
        <f>IF(OR(B428="",B428=0),"",ROWS($A$1:A428))</f>
        <v/>
      </c>
    </row>
    <row r="429" spans="1:1" x14ac:dyDescent="0.35">
      <c r="A429" s="124" t="str">
        <f>IF(OR(B429="",B429=0),"",ROWS($A$1:A429))</f>
        <v/>
      </c>
    </row>
    <row r="430" spans="1:1" x14ac:dyDescent="0.35">
      <c r="A430" s="124" t="str">
        <f>IF(OR(B430="",B430=0),"",ROWS($A$1:A430))</f>
        <v/>
      </c>
    </row>
    <row r="431" spans="1:1" x14ac:dyDescent="0.35">
      <c r="A431" s="124" t="str">
        <f>IF(OR(B431="",B431=0),"",ROWS($A$1:A431))</f>
        <v/>
      </c>
    </row>
    <row r="432" spans="1:1" x14ac:dyDescent="0.35">
      <c r="A432" s="124" t="str">
        <f>IF(OR(B432="",B432=0),"",ROWS($A$1:A432))</f>
        <v/>
      </c>
    </row>
    <row r="433" spans="1:1" x14ac:dyDescent="0.35">
      <c r="A433" s="124" t="str">
        <f>IF(OR(B433="",B433=0),"",ROWS($A$1:A433))</f>
        <v/>
      </c>
    </row>
    <row r="434" spans="1:1" x14ac:dyDescent="0.35">
      <c r="A434" s="124" t="str">
        <f>IF(OR(B434="",B434=0),"",ROWS($A$1:A434))</f>
        <v/>
      </c>
    </row>
    <row r="435" spans="1:1" x14ac:dyDescent="0.35">
      <c r="A435" s="124" t="str">
        <f>IF(OR(B435="",B435=0),"",ROWS($A$1:A435))</f>
        <v/>
      </c>
    </row>
    <row r="436" spans="1:1" x14ac:dyDescent="0.35">
      <c r="A436" s="124" t="str">
        <f>IF(OR(B436="",B436=0),"",ROWS($A$1:A436))</f>
        <v/>
      </c>
    </row>
    <row r="437" spans="1:1" x14ac:dyDescent="0.35">
      <c r="A437" s="124" t="str">
        <f>IF(OR(B437="",B437=0),"",ROWS($A$1:A437))</f>
        <v/>
      </c>
    </row>
    <row r="438" spans="1:1" x14ac:dyDescent="0.35">
      <c r="A438" s="124" t="str">
        <f>IF(OR(B438="",B438=0),"",ROWS($A$1:A438))</f>
        <v/>
      </c>
    </row>
    <row r="439" spans="1:1" x14ac:dyDescent="0.35">
      <c r="A439" s="124" t="str">
        <f>IF(OR(B439="",B439=0),"",ROWS($A$1:A439))</f>
        <v/>
      </c>
    </row>
    <row r="440" spans="1:1" x14ac:dyDescent="0.35">
      <c r="A440" s="124" t="str">
        <f>IF(OR(B440="",B440=0),"",ROWS($A$1:A440))</f>
        <v/>
      </c>
    </row>
    <row r="441" spans="1:1" x14ac:dyDescent="0.35">
      <c r="A441" s="124" t="str">
        <f>IF(OR(B441="",B441=0),"",ROWS($A$1:A441))</f>
        <v/>
      </c>
    </row>
    <row r="442" spans="1:1" x14ac:dyDescent="0.35">
      <c r="A442" s="124" t="str">
        <f>IF(OR(B442="",B442=0),"",ROWS($A$1:A442))</f>
        <v/>
      </c>
    </row>
    <row r="443" spans="1:1" x14ac:dyDescent="0.35">
      <c r="A443" s="124" t="str">
        <f>IF(OR(B443="",B443=0),"",ROWS($A$1:A443))</f>
        <v/>
      </c>
    </row>
    <row r="444" spans="1:1" x14ac:dyDescent="0.35">
      <c r="A444" s="124" t="str">
        <f>IF(OR(B444="",B444=0),"",ROWS($A$1:A444))</f>
        <v/>
      </c>
    </row>
    <row r="445" spans="1:1" x14ac:dyDescent="0.35">
      <c r="A445" s="124" t="str">
        <f>IF(OR(B445="",B445=0),"",ROWS($A$1:A445))</f>
        <v/>
      </c>
    </row>
    <row r="446" spans="1:1" x14ac:dyDescent="0.35">
      <c r="A446" s="124" t="str">
        <f>IF(OR(B446="",B446=0),"",ROWS($A$1:A446))</f>
        <v/>
      </c>
    </row>
    <row r="447" spans="1:1" x14ac:dyDescent="0.35">
      <c r="A447" s="124" t="str">
        <f>IF(OR(B447="",B447=0),"",ROWS($A$1:A447))</f>
        <v/>
      </c>
    </row>
    <row r="448" spans="1:1" x14ac:dyDescent="0.35">
      <c r="A448" s="124" t="str">
        <f>IF(OR(B448="",B448=0),"",ROWS($A$1:A448))</f>
        <v/>
      </c>
    </row>
    <row r="449" spans="1:1" x14ac:dyDescent="0.35">
      <c r="A449" s="124" t="str">
        <f>IF(OR(B449="",B449=0),"",ROWS($A$1:A449))</f>
        <v/>
      </c>
    </row>
    <row r="450" spans="1:1" x14ac:dyDescent="0.35">
      <c r="A450" s="124" t="str">
        <f>IF(OR(B450="",B450=0),"",ROWS($A$1:A450))</f>
        <v/>
      </c>
    </row>
    <row r="451" spans="1:1" x14ac:dyDescent="0.35">
      <c r="A451" s="124" t="str">
        <f>IF(OR(B451="",B451=0),"",ROWS($A$1:A451))</f>
        <v/>
      </c>
    </row>
    <row r="452" spans="1:1" x14ac:dyDescent="0.35">
      <c r="A452" s="124" t="str">
        <f>IF(OR(B452="",B452=0),"",ROWS($A$1:A452))</f>
        <v/>
      </c>
    </row>
    <row r="453" spans="1:1" x14ac:dyDescent="0.35">
      <c r="A453" s="124" t="str">
        <f>IF(OR(B453="",B453=0),"",ROWS($A$1:A453))</f>
        <v/>
      </c>
    </row>
    <row r="454" spans="1:1" x14ac:dyDescent="0.35">
      <c r="A454" s="124" t="str">
        <f>IF(OR(B454="",B454=0),"",ROWS($A$1:A454))</f>
        <v/>
      </c>
    </row>
    <row r="455" spans="1:1" x14ac:dyDescent="0.35">
      <c r="A455" s="124" t="str">
        <f>IF(OR(B455="",B455=0),"",ROWS($A$1:A455))</f>
        <v/>
      </c>
    </row>
    <row r="456" spans="1:1" x14ac:dyDescent="0.35">
      <c r="A456" s="124" t="str">
        <f>IF(OR(B456="",B456=0),"",ROWS($A$1:A456))</f>
        <v/>
      </c>
    </row>
    <row r="457" spans="1:1" x14ac:dyDescent="0.35">
      <c r="A457" s="124" t="str">
        <f>IF(OR(B457="",B457=0),"",ROWS($A$1:A457))</f>
        <v/>
      </c>
    </row>
    <row r="458" spans="1:1" x14ac:dyDescent="0.35">
      <c r="A458" s="124" t="str">
        <f>IF(OR(B458="",B458=0),"",ROWS($A$1:A458))</f>
        <v/>
      </c>
    </row>
    <row r="459" spans="1:1" x14ac:dyDescent="0.35">
      <c r="A459" s="124" t="str">
        <f>IF(OR(B459="",B459=0),"",ROWS($A$1:A459))</f>
        <v/>
      </c>
    </row>
    <row r="460" spans="1:1" x14ac:dyDescent="0.35">
      <c r="A460" s="124" t="str">
        <f>IF(OR(B460="",B460=0),"",ROWS($A$1:A460))</f>
        <v/>
      </c>
    </row>
    <row r="461" spans="1:1" x14ac:dyDescent="0.35">
      <c r="A461" s="124" t="str">
        <f>IF(OR(B461="",B461=0),"",ROWS($A$1:A461))</f>
        <v/>
      </c>
    </row>
    <row r="462" spans="1:1" x14ac:dyDescent="0.35">
      <c r="A462" s="124" t="str">
        <f>IF(OR(B462="",B462=0),"",ROWS($A$1:A462))</f>
        <v/>
      </c>
    </row>
    <row r="463" spans="1:1" x14ac:dyDescent="0.35">
      <c r="A463" s="124" t="str">
        <f>IF(OR(B463="",B463=0),"",ROWS($A$1:A463))</f>
        <v/>
      </c>
    </row>
    <row r="464" spans="1:1" x14ac:dyDescent="0.35">
      <c r="A464" s="124" t="str">
        <f>IF(OR(B464="",B464=0),"",ROWS($A$1:A464))</f>
        <v/>
      </c>
    </row>
    <row r="465" spans="1:1" x14ac:dyDescent="0.35">
      <c r="A465" s="124" t="str">
        <f>IF(OR(B465="",B465=0),"",ROWS($A$1:A465))</f>
        <v/>
      </c>
    </row>
    <row r="466" spans="1:1" x14ac:dyDescent="0.35">
      <c r="A466" s="124" t="str">
        <f>IF(OR(B466="",B466=0),"",ROWS($A$1:A466))</f>
        <v/>
      </c>
    </row>
    <row r="467" spans="1:1" x14ac:dyDescent="0.35">
      <c r="A467" s="124" t="str">
        <f>IF(OR(B467="",B467=0),"",ROWS($A$1:A467))</f>
        <v/>
      </c>
    </row>
    <row r="468" spans="1:1" x14ac:dyDescent="0.35">
      <c r="A468" s="124" t="str">
        <f>IF(OR(B468="",B468=0),"",ROWS($A$1:A468))</f>
        <v/>
      </c>
    </row>
    <row r="469" spans="1:1" x14ac:dyDescent="0.35">
      <c r="A469" s="124" t="str">
        <f>IF(OR(B469="",B469=0),"",ROWS($A$1:A469))</f>
        <v/>
      </c>
    </row>
    <row r="470" spans="1:1" x14ac:dyDescent="0.35">
      <c r="A470" s="124" t="str">
        <f>IF(OR(B470="",B470=0),"",ROWS($A$1:A470))</f>
        <v/>
      </c>
    </row>
    <row r="471" spans="1:1" x14ac:dyDescent="0.35">
      <c r="A471" s="124" t="str">
        <f>IF(OR(B471="",B471=0),"",ROWS($A$1:A471))</f>
        <v/>
      </c>
    </row>
    <row r="472" spans="1:1" x14ac:dyDescent="0.35">
      <c r="A472" s="124" t="str">
        <f>IF(OR(B472="",B472=0),"",ROWS($A$1:A472))</f>
        <v/>
      </c>
    </row>
    <row r="473" spans="1:1" x14ac:dyDescent="0.35">
      <c r="A473" s="124" t="str">
        <f>IF(OR(B473="",B473=0),"",ROWS($A$1:A473))</f>
        <v/>
      </c>
    </row>
    <row r="474" spans="1:1" x14ac:dyDescent="0.35">
      <c r="A474" s="124" t="str">
        <f>IF(OR(B474="",B474=0),"",ROWS($A$1:A474))</f>
        <v/>
      </c>
    </row>
    <row r="475" spans="1:1" x14ac:dyDescent="0.35">
      <c r="A475" s="124" t="str">
        <f>IF(OR(B475="",B475=0),"",ROWS($A$1:A475))</f>
        <v/>
      </c>
    </row>
    <row r="476" spans="1:1" x14ac:dyDescent="0.35">
      <c r="A476" s="124" t="str">
        <f>IF(OR(B476="",B476=0),"",ROWS($A$1:A476))</f>
        <v/>
      </c>
    </row>
    <row r="477" spans="1:1" x14ac:dyDescent="0.35">
      <c r="A477" s="124" t="str">
        <f>IF(OR(B477="",B477=0),"",ROWS($A$1:A477))</f>
        <v/>
      </c>
    </row>
    <row r="478" spans="1:1" x14ac:dyDescent="0.35">
      <c r="A478" s="124" t="str">
        <f>IF(OR(B478="",B478=0),"",ROWS($A$1:A478))</f>
        <v/>
      </c>
    </row>
    <row r="479" spans="1:1" x14ac:dyDescent="0.35">
      <c r="A479" s="124" t="str">
        <f>IF(OR(B479="",B479=0),"",ROWS($A$1:A479))</f>
        <v/>
      </c>
    </row>
    <row r="480" spans="1:1" x14ac:dyDescent="0.35">
      <c r="A480" s="124" t="str">
        <f>IF(OR(B480="",B480=0),"",ROWS($A$1:A480))</f>
        <v/>
      </c>
    </row>
    <row r="481" spans="1:1" x14ac:dyDescent="0.35">
      <c r="A481" s="124" t="str">
        <f>IF(OR(B481="",B481=0),"",ROWS($A$1:A481))</f>
        <v/>
      </c>
    </row>
    <row r="482" spans="1:1" x14ac:dyDescent="0.35">
      <c r="A482" s="124" t="str">
        <f>IF(OR(B482="",B482=0),"",ROWS($A$1:A482))</f>
        <v/>
      </c>
    </row>
    <row r="483" spans="1:1" x14ac:dyDescent="0.35">
      <c r="A483" s="124" t="str">
        <f>IF(OR(B483="",B483=0),"",ROWS($A$1:A483))</f>
        <v/>
      </c>
    </row>
    <row r="484" spans="1:1" x14ac:dyDescent="0.35">
      <c r="A484" s="124" t="str">
        <f>IF(OR(B484="",B484=0),"",ROWS($A$1:A484))</f>
        <v/>
      </c>
    </row>
    <row r="485" spans="1:1" x14ac:dyDescent="0.35">
      <c r="A485" s="124" t="str">
        <f>IF(OR(B485="",B485=0),"",ROWS($A$1:A485))</f>
        <v/>
      </c>
    </row>
    <row r="486" spans="1:1" x14ac:dyDescent="0.35">
      <c r="A486" s="124" t="str">
        <f>IF(OR(B486="",B486=0),"",ROWS($A$1:A486))</f>
        <v/>
      </c>
    </row>
    <row r="487" spans="1:1" x14ac:dyDescent="0.35">
      <c r="A487" s="124" t="str">
        <f>IF(OR(B487="",B487=0),"",ROWS($A$1:A487))</f>
        <v/>
      </c>
    </row>
    <row r="488" spans="1:1" x14ac:dyDescent="0.35">
      <c r="A488" s="124" t="str">
        <f>IF(OR(B488="",B488=0),"",ROWS($A$1:A488))</f>
        <v/>
      </c>
    </row>
    <row r="489" spans="1:1" x14ac:dyDescent="0.35">
      <c r="A489" s="124" t="str">
        <f>IF(OR(B489="",B489=0),"",ROWS($A$1:A489))</f>
        <v/>
      </c>
    </row>
    <row r="490" spans="1:1" x14ac:dyDescent="0.35">
      <c r="A490" s="124" t="str">
        <f>IF(OR(B490="",B490=0),"",ROWS($A$1:A490))</f>
        <v/>
      </c>
    </row>
    <row r="491" spans="1:1" x14ac:dyDescent="0.35">
      <c r="A491" s="124" t="str">
        <f>IF(OR(B491="",B491=0),"",ROWS($A$1:A491))</f>
        <v/>
      </c>
    </row>
    <row r="492" spans="1:1" x14ac:dyDescent="0.35">
      <c r="A492" s="124" t="str">
        <f>IF(OR(B492="",B492=0),"",ROWS($A$1:A492))</f>
        <v/>
      </c>
    </row>
    <row r="493" spans="1:1" x14ac:dyDescent="0.35">
      <c r="A493" s="124" t="str">
        <f>IF(OR(B493="",B493=0),"",ROWS($A$1:A493))</f>
        <v/>
      </c>
    </row>
    <row r="494" spans="1:1" x14ac:dyDescent="0.35">
      <c r="A494" s="124" t="str">
        <f>IF(OR(B494="",B494=0),"",ROWS($A$1:A494))</f>
        <v/>
      </c>
    </row>
    <row r="495" spans="1:1" x14ac:dyDescent="0.35">
      <c r="A495" s="124" t="str">
        <f>IF(OR(B495="",B495=0),"",ROWS($A$1:A495))</f>
        <v/>
      </c>
    </row>
    <row r="496" spans="1:1" x14ac:dyDescent="0.35">
      <c r="A496" s="124" t="str">
        <f>IF(OR(B496="",B496=0),"",ROWS($A$1:A496))</f>
        <v/>
      </c>
    </row>
    <row r="497" spans="1:1" x14ac:dyDescent="0.35">
      <c r="A497" s="124" t="str">
        <f>IF(OR(B497="",B497=0),"",ROWS($A$1:A497))</f>
        <v/>
      </c>
    </row>
    <row r="498" spans="1:1" x14ac:dyDescent="0.35">
      <c r="A498" s="124" t="str">
        <f>IF(OR(B498="",B498=0),"",ROWS($A$1:A498))</f>
        <v/>
      </c>
    </row>
    <row r="499" spans="1:1" x14ac:dyDescent="0.35">
      <c r="A499" s="124" t="str">
        <f>IF(OR(B499="",B499=0),"",ROWS($A$1:A499))</f>
        <v/>
      </c>
    </row>
    <row r="500" spans="1:1" x14ac:dyDescent="0.35">
      <c r="A500" s="124" t="str">
        <f>IF(OR(B500="",B500=0),"",ROWS($A$1:A500))</f>
        <v/>
      </c>
    </row>
    <row r="501" spans="1:1" x14ac:dyDescent="0.35">
      <c r="A501" s="124" t="str">
        <f>IF(OR(B501="",B501=0),"",ROWS($A$1:A501))</f>
        <v/>
      </c>
    </row>
    <row r="502" spans="1:1" x14ac:dyDescent="0.35">
      <c r="A502" s="124" t="str">
        <f>IF(OR(B502="",B502=0),"",ROWS($A$1:A502))</f>
        <v/>
      </c>
    </row>
    <row r="503" spans="1:1" x14ac:dyDescent="0.35">
      <c r="A503" s="124" t="str">
        <f>IF(OR(B503="",B503=0),"",ROWS($A$1:A503))</f>
        <v/>
      </c>
    </row>
    <row r="504" spans="1:1" x14ac:dyDescent="0.35">
      <c r="A504" s="124" t="str">
        <f>IF(OR(B504="",B504=0),"",ROWS($A$1:A504))</f>
        <v/>
      </c>
    </row>
    <row r="505" spans="1:1" x14ac:dyDescent="0.35">
      <c r="A505" s="124" t="str">
        <f>IF(OR(B505="",B505=0),"",ROWS($A$1:A505))</f>
        <v/>
      </c>
    </row>
    <row r="506" spans="1:1" x14ac:dyDescent="0.35">
      <c r="A506" s="124" t="str">
        <f>IF(OR(B506="",B506=0),"",ROWS($A$1:A506))</f>
        <v/>
      </c>
    </row>
    <row r="507" spans="1:1" x14ac:dyDescent="0.35">
      <c r="A507" s="124" t="str">
        <f>IF(OR(B507="",B507=0),"",ROWS($A$1:A507))</f>
        <v/>
      </c>
    </row>
    <row r="508" spans="1:1" x14ac:dyDescent="0.35">
      <c r="A508" s="124" t="str">
        <f>IF(OR(B508="",B508=0),"",ROWS($A$1:A508))</f>
        <v/>
      </c>
    </row>
    <row r="509" spans="1:1" x14ac:dyDescent="0.35">
      <c r="A509" s="124" t="str">
        <f>IF(OR(B509="",B509=0),"",ROWS($A$1:A509))</f>
        <v/>
      </c>
    </row>
    <row r="510" spans="1:1" x14ac:dyDescent="0.35">
      <c r="A510" s="124" t="str">
        <f>IF(OR(B510="",B510=0),"",ROWS($A$1:A510))</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B1:I15"/>
  <sheetViews>
    <sheetView showGridLines="0" workbookViewId="0"/>
  </sheetViews>
  <sheetFormatPr defaultColWidth="9.08984375" defaultRowHeight="14.5" x14ac:dyDescent="0.35"/>
  <cols>
    <col min="1" max="1" width="3.453125" style="63" customWidth="1"/>
    <col min="2" max="2" width="2.7265625" style="63" customWidth="1"/>
    <col min="3" max="3" width="18.26953125" style="63" customWidth="1"/>
    <col min="4" max="4" width="58.453125" style="63" customWidth="1"/>
    <col min="5" max="6" width="3.7265625" style="63" customWidth="1"/>
    <col min="7" max="7" width="2.7265625" style="63" customWidth="1"/>
    <col min="8" max="8" width="1.7265625" style="63" customWidth="1"/>
    <col min="9" max="16384" width="9.08984375" style="63"/>
  </cols>
  <sheetData>
    <row r="1" spans="2:9" x14ac:dyDescent="0.35">
      <c r="B1" s="20"/>
      <c r="C1" s="20"/>
      <c r="D1" s="20"/>
      <c r="E1" s="20"/>
      <c r="F1" s="20"/>
      <c r="G1" s="20"/>
    </row>
    <row r="2" spans="2:9" s="64" customFormat="1" ht="27.75" customHeight="1" x14ac:dyDescent="0.45">
      <c r="B2" s="101"/>
      <c r="C2" s="102" t="s">
        <v>1</v>
      </c>
      <c r="D2" s="103"/>
      <c r="E2" s="103"/>
      <c r="F2" s="103"/>
      <c r="G2" s="104"/>
    </row>
    <row r="3" spans="2:9" s="64" customFormat="1" ht="18.5" x14ac:dyDescent="0.45">
      <c r="B3" s="105"/>
      <c r="C3" s="106" t="s">
        <v>3</v>
      </c>
      <c r="D3" s="107"/>
      <c r="E3" s="107"/>
      <c r="F3" s="107"/>
      <c r="G3" s="108"/>
    </row>
    <row r="4" spans="2:9" s="64" customFormat="1" ht="15" customHeight="1" x14ac:dyDescent="0.45">
      <c r="B4" s="105"/>
      <c r="C4" s="106"/>
      <c r="D4" s="107"/>
      <c r="E4" s="107"/>
      <c r="F4" s="107"/>
      <c r="G4" s="108"/>
    </row>
    <row r="5" spans="2:9" x14ac:dyDescent="0.35">
      <c r="B5" s="97"/>
      <c r="C5" s="109" t="s">
        <v>191</v>
      </c>
      <c r="D5" s="110">
        <f ca="1">TODAY()</f>
        <v>44468</v>
      </c>
      <c r="E5" s="110"/>
      <c r="F5" s="110"/>
      <c r="G5" s="111"/>
    </row>
    <row r="6" spans="2:9" x14ac:dyDescent="0.35">
      <c r="B6" s="97"/>
      <c r="C6" s="112"/>
      <c r="D6" s="113"/>
      <c r="E6" s="113"/>
      <c r="F6" s="113"/>
      <c r="G6" s="111"/>
    </row>
    <row r="7" spans="2:9" ht="15.5" x14ac:dyDescent="0.35">
      <c r="B7" s="97"/>
      <c r="C7" s="114" t="s">
        <v>2</v>
      </c>
      <c r="D7" s="115"/>
      <c r="E7" s="115"/>
      <c r="F7" s="115"/>
      <c r="G7" s="111"/>
    </row>
    <row r="8" spans="2:9" ht="18" customHeight="1" x14ac:dyDescent="0.35">
      <c r="B8" s="54"/>
      <c r="C8" s="206" t="s">
        <v>43</v>
      </c>
      <c r="D8" s="206"/>
      <c r="E8" s="116"/>
      <c r="F8" s="116"/>
      <c r="G8" s="111"/>
    </row>
    <row r="9" spans="2:9" x14ac:dyDescent="0.35">
      <c r="B9" s="10"/>
      <c r="C9" s="164" t="s">
        <v>38</v>
      </c>
      <c r="D9" s="165"/>
      <c r="E9" s="1"/>
      <c r="F9" s="53">
        <f>IF($D$9=0,1,0)</f>
        <v>1</v>
      </c>
      <c r="G9" s="11"/>
      <c r="H9" s="99"/>
      <c r="I9" s="100"/>
    </row>
    <row r="10" spans="2:9" x14ac:dyDescent="0.35">
      <c r="B10" s="10"/>
      <c r="C10" s="164" t="s">
        <v>24</v>
      </c>
      <c r="D10" s="166"/>
      <c r="E10" s="1"/>
      <c r="F10" s="53">
        <f>IF(OR(SubTSelection=Lists!C3,SubTSelection=Lists!C4),0,1)</f>
        <v>1</v>
      </c>
      <c r="G10" s="11"/>
      <c r="H10" s="99"/>
      <c r="I10" s="100" t="str">
        <f>IF(SubTSelection="","",IF(OR(SubTSelection=Lists!C3,SubTSelection=Lists!C4),"","PLEASE SELECT A VALID SUBMISSION TYPE FROM THE DROPDOWN LIST"))</f>
        <v/>
      </c>
    </row>
    <row r="11" spans="2:9" x14ac:dyDescent="0.35">
      <c r="B11" s="10"/>
      <c r="C11" s="164" t="s">
        <v>21</v>
      </c>
      <c r="D11" s="166"/>
      <c r="E11" s="1"/>
      <c r="F11" s="53">
        <f ca="1">IF(OR($D$11=0,$D$11&gt;Lists!$E$3),1,0)</f>
        <v>1</v>
      </c>
      <c r="G11" s="11"/>
      <c r="H11" s="99"/>
      <c r="I11" s="100" t="str">
        <f ca="1">IF(D11&gt;Lists!E3,"PLEASE CHOOSE A CURRENT OR PAST YEAR","")</f>
        <v/>
      </c>
    </row>
    <row r="12" spans="2:9" x14ac:dyDescent="0.35">
      <c r="B12" s="10"/>
      <c r="C12" s="164" t="s">
        <v>25</v>
      </c>
      <c r="D12" s="166"/>
      <c r="E12" s="1"/>
      <c r="F12" s="53">
        <f>IF(OR(ReportQtr=0,ReportQtr&gt;Lists!F6),1,0)</f>
        <v>1</v>
      </c>
      <c r="G12" s="11"/>
      <c r="H12" s="99"/>
      <c r="I12" s="100" t="str">
        <f>IF(ReportQtr&gt;Lists!F6,"PLEASE SELECT A VALID QUARTER FROM THE DROPDOWN LIST","")</f>
        <v/>
      </c>
    </row>
    <row r="13" spans="2:9" ht="14.25" customHeight="1" x14ac:dyDescent="0.35">
      <c r="B13" s="16"/>
      <c r="C13" s="17"/>
      <c r="D13" s="163" t="s">
        <v>186</v>
      </c>
      <c r="E13" s="17"/>
      <c r="F13" s="17"/>
      <c r="G13" s="18"/>
    </row>
    <row r="14" spans="2:9" x14ac:dyDescent="0.35">
      <c r="D14" s="147" t="str">
        <f>Lists!C3</f>
        <v>Original Submission</v>
      </c>
    </row>
    <row r="15" spans="2:9" x14ac:dyDescent="0.35">
      <c r="D15" s="147" t="str">
        <f>Lists!C4</f>
        <v>Re-Submittal</v>
      </c>
    </row>
  </sheetData>
  <sheetProtection algorithmName="SHA-512" hashValue="J90i5b9zlMyDV7MmLRHR5fs1YEIJR2al8rtt3QdWkMsrGl0mrrFDQBA/ifWQWgSJ2TPPx8zGAPSb5KnVCmahfA==" saltValue="Tha3mgGm3e1lQEjSLglBOA==" spinCount="100000" sheet="1" objects="1" scenarios="1"/>
  <mergeCells count="1">
    <mergeCell ref="C8:D8"/>
  </mergeCells>
  <dataValidations count="3">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xr:uid="{00000000-0002-0000-0100-000001000000}">
      <formula1>200</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xr:uid="{00000000-0002-0000-0100-000002000000}">
      <formula1>SubmissionType</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xr:uid="{00000000-0002-0000-0100-000003000000}">
      <formula1>ReportingQuarter</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4"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2"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0"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9" id="{67BA832E-92F2-4EB7-842A-B2135F994D69}">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6"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0510A683-7943-42A3-BBBD-4A4827A94C68}">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Select the reporting year for which data in this report applies." xr:uid="{00000000-0002-0000-0100-000000000000}">
          <x14:formula1>
            <xm:f>Lists!$D$3:$D$14</xm:f>
          </x14:formula1>
          <xm:sqref>D11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2:T65"/>
  <sheetViews>
    <sheetView showGridLines="0" topLeftCell="B1" zoomScaleNormal="100" zoomScaleSheetLayoutView="100" workbookViewId="0"/>
  </sheetViews>
  <sheetFormatPr defaultColWidth="9.08984375" defaultRowHeight="14.5" x14ac:dyDescent="0.35"/>
  <cols>
    <col min="1" max="1" width="2.7265625" style="20" hidden="1" customWidth="1"/>
    <col min="2" max="2" width="3.26953125" style="20" customWidth="1"/>
    <col min="3" max="3" width="2.7265625" style="20" customWidth="1"/>
    <col min="4" max="4" width="17.26953125" style="20" customWidth="1"/>
    <col min="5" max="9" width="13.7265625" style="20" customWidth="1"/>
    <col min="10" max="10" width="13.7265625" style="20" hidden="1" customWidth="1"/>
    <col min="11" max="11" width="16.7265625" style="20" customWidth="1"/>
    <col min="12" max="12" width="2.7265625" style="20" customWidth="1"/>
    <col min="13" max="13" width="9.08984375" style="63"/>
    <col min="14" max="14" width="0" style="63" hidden="1" customWidth="1"/>
    <col min="15" max="15" width="9.08984375" style="63" hidden="1" customWidth="1"/>
    <col min="16" max="16" width="14.7265625" style="63" hidden="1" customWidth="1"/>
    <col min="17" max="17" width="15.7265625" style="63" hidden="1" customWidth="1"/>
    <col min="18" max="18" width="9.08984375" style="63" hidden="1" customWidth="1"/>
    <col min="19" max="19" width="7.08984375" style="63" hidden="1" customWidth="1"/>
    <col min="20" max="20" width="8.453125" style="63" hidden="1" customWidth="1"/>
    <col min="21" max="16384" width="9.08984375" style="63"/>
  </cols>
  <sheetData>
    <row r="2" spans="1:20" s="64" customFormat="1" ht="27.75" customHeight="1" x14ac:dyDescent="0.45">
      <c r="A2" s="21"/>
      <c r="B2" s="21"/>
      <c r="C2" s="24"/>
      <c r="D2" s="25" t="s">
        <v>1</v>
      </c>
      <c r="E2" s="26"/>
      <c r="F2" s="26"/>
      <c r="G2" s="26"/>
      <c r="H2" s="26"/>
      <c r="I2" s="26"/>
      <c r="J2" s="26"/>
      <c r="K2" s="26"/>
      <c r="L2" s="58"/>
    </row>
    <row r="3" spans="1:20" s="64" customFormat="1" ht="18.5" x14ac:dyDescent="0.45">
      <c r="A3" s="21"/>
      <c r="B3" s="21"/>
      <c r="C3" s="28"/>
      <c r="D3" s="29" t="s">
        <v>3</v>
      </c>
      <c r="E3" s="30"/>
      <c r="F3" s="30"/>
      <c r="G3" s="30"/>
      <c r="H3" s="30"/>
      <c r="I3" s="30"/>
      <c r="J3" s="30"/>
      <c r="K3" s="30"/>
      <c r="L3" s="59"/>
    </row>
    <row r="4" spans="1:20" ht="15" customHeight="1" x14ac:dyDescent="0.35">
      <c r="C4" s="10"/>
      <c r="D4" s="1"/>
      <c r="E4" s="1"/>
      <c r="F4" s="33"/>
      <c r="G4" s="33"/>
      <c r="H4" s="33"/>
      <c r="I4" s="33"/>
      <c r="J4" s="33"/>
      <c r="K4" s="33"/>
      <c r="L4" s="60"/>
    </row>
    <row r="5" spans="1:20" x14ac:dyDescent="0.35">
      <c r="C5" s="10"/>
      <c r="D5" s="44" t="s">
        <v>107</v>
      </c>
      <c r="E5" s="45" t="str">
        <f>IF('Section 1'!D9=0,"",'Section 1'!D9)</f>
        <v/>
      </c>
      <c r="F5" s="33"/>
      <c r="G5" s="33"/>
      <c r="H5" s="33"/>
      <c r="I5" s="33"/>
      <c r="J5" s="33"/>
      <c r="K5" s="33"/>
      <c r="L5" s="60"/>
    </row>
    <row r="6" spans="1:20" x14ac:dyDescent="0.35">
      <c r="C6" s="10"/>
      <c r="D6" s="44" t="s">
        <v>108</v>
      </c>
      <c r="E6" s="45" t="str">
        <f>IF(OR('Section 1'!D11=0,'Section 1'!D12=0),"","Quarter "&amp;'Section 1'!D12&amp;", "&amp;'Section 1'!D11)</f>
        <v/>
      </c>
      <c r="F6" s="33"/>
      <c r="G6" s="46"/>
      <c r="H6" s="33"/>
      <c r="I6" s="33"/>
      <c r="J6" s="33"/>
      <c r="K6" s="33"/>
      <c r="L6" s="60"/>
    </row>
    <row r="7" spans="1:20" ht="15" customHeight="1" x14ac:dyDescent="0.35">
      <c r="C7" s="32"/>
      <c r="D7" s="33"/>
      <c r="E7" s="33"/>
      <c r="F7" s="33"/>
      <c r="G7" s="33"/>
      <c r="H7" s="33"/>
      <c r="I7" s="33"/>
      <c r="J7" s="33"/>
      <c r="K7" s="33"/>
      <c r="L7" s="60"/>
    </row>
    <row r="8" spans="1:20" ht="18.75" customHeight="1" x14ac:dyDescent="0.35">
      <c r="C8" s="32"/>
      <c r="D8" s="35" t="s">
        <v>6</v>
      </c>
      <c r="E8" s="33"/>
      <c r="F8" s="33"/>
      <c r="G8" s="33"/>
      <c r="H8" s="33"/>
      <c r="I8" s="33"/>
      <c r="J8" s="33"/>
      <c r="K8" s="33"/>
      <c r="L8" s="60"/>
    </row>
    <row r="9" spans="1:20" ht="54.4" customHeight="1" x14ac:dyDescent="0.35">
      <c r="C9" s="54"/>
      <c r="D9" s="207" t="s">
        <v>194</v>
      </c>
      <c r="E9" s="207"/>
      <c r="F9" s="207"/>
      <c r="G9" s="207"/>
      <c r="H9" s="207"/>
      <c r="I9" s="207"/>
      <c r="J9" s="207"/>
      <c r="K9" s="207"/>
      <c r="L9" s="60"/>
    </row>
    <row r="10" spans="1:20" s="144" customFormat="1" ht="21.15" customHeight="1" x14ac:dyDescent="0.35">
      <c r="A10" s="141"/>
      <c r="B10" s="141"/>
      <c r="C10" s="142"/>
      <c r="D10" s="208" t="s">
        <v>145</v>
      </c>
      <c r="E10" s="209"/>
      <c r="F10" s="209"/>
      <c r="G10" s="209"/>
      <c r="H10" s="209"/>
      <c r="I10" s="209"/>
      <c r="J10" s="209"/>
      <c r="K10" s="209"/>
      <c r="L10" s="143"/>
    </row>
    <row r="11" spans="1:20" ht="35" customHeight="1" x14ac:dyDescent="0.35">
      <c r="C11" s="54"/>
      <c r="D11" s="171" t="s">
        <v>156</v>
      </c>
      <c r="E11" s="172" t="s">
        <v>8</v>
      </c>
      <c r="F11" s="172" t="s">
        <v>134</v>
      </c>
      <c r="G11" s="172" t="s">
        <v>151</v>
      </c>
      <c r="H11" s="172" t="s">
        <v>135</v>
      </c>
      <c r="I11" s="172" t="s">
        <v>152</v>
      </c>
      <c r="J11" s="172" t="s">
        <v>136</v>
      </c>
      <c r="K11" s="172" t="s">
        <v>9</v>
      </c>
      <c r="L11" s="60"/>
    </row>
    <row r="12" spans="1:20" s="65" customFormat="1" ht="13" x14ac:dyDescent="0.3">
      <c r="A12" s="38"/>
      <c r="B12" s="38"/>
      <c r="C12" s="55"/>
      <c r="D12" s="173" t="s">
        <v>10</v>
      </c>
      <c r="E12" s="173" t="s">
        <v>11</v>
      </c>
      <c r="F12" s="173" t="s">
        <v>11</v>
      </c>
      <c r="G12" s="173" t="s">
        <v>11</v>
      </c>
      <c r="H12" s="173" t="s">
        <v>11</v>
      </c>
      <c r="I12" s="173" t="s">
        <v>11</v>
      </c>
      <c r="J12" s="173" t="s">
        <v>11</v>
      </c>
      <c r="K12" s="173" t="s">
        <v>120</v>
      </c>
      <c r="L12" s="61"/>
    </row>
    <row r="13" spans="1:20" s="137" customFormat="1" ht="13" x14ac:dyDescent="0.3">
      <c r="A13" s="40"/>
      <c r="B13" s="40"/>
      <c r="C13" s="56"/>
      <c r="D13" s="174" t="s">
        <v>28</v>
      </c>
      <c r="E13" s="175">
        <v>1550.65</v>
      </c>
      <c r="F13" s="175">
        <v>0</v>
      </c>
      <c r="G13" s="175">
        <v>250.85</v>
      </c>
      <c r="H13" s="175">
        <v>0</v>
      </c>
      <c r="I13" s="175">
        <v>0</v>
      </c>
      <c r="J13" s="175">
        <v>1008</v>
      </c>
      <c r="K13" s="175">
        <f>E13-F13-G13-H13-I13-J13</f>
        <v>291.80000000000018</v>
      </c>
      <c r="L13" s="62"/>
      <c r="O13" s="80" t="s">
        <v>124</v>
      </c>
      <c r="P13" s="81" t="s">
        <v>48</v>
      </c>
      <c r="Q13" s="81" t="s">
        <v>54</v>
      </c>
      <c r="R13" s="81" t="s">
        <v>111</v>
      </c>
      <c r="S13" s="81" t="s">
        <v>121</v>
      </c>
      <c r="T13" s="137" t="s">
        <v>278</v>
      </c>
    </row>
    <row r="14" spans="1:20" x14ac:dyDescent="0.35">
      <c r="A14" s="82" t="str">
        <f>IF(D14=0,"",1)</f>
        <v/>
      </c>
      <c r="B14" s="39"/>
      <c r="C14" s="54"/>
      <c r="D14" s="181"/>
      <c r="E14" s="41"/>
      <c r="F14" s="41"/>
      <c r="G14" s="41"/>
      <c r="H14" s="41"/>
      <c r="I14" s="41"/>
      <c r="J14" s="41"/>
      <c r="K14" s="179" t="str">
        <f>IF(D14=0,"",ROUND(E14-F14-G14-H14-I14-J14,2))</f>
        <v/>
      </c>
      <c r="L14" s="60"/>
      <c r="O14" s="80" t="str">
        <f>IF(A14="","N","Y")</f>
        <v>N</v>
      </c>
      <c r="P14" s="80">
        <f>IF(D14=0,0,IF(COUNTIF($D$14:$D$23,D14)&gt;1,1,0))</f>
        <v>0</v>
      </c>
      <c r="Q14" s="80">
        <f>IF(AND(D14&lt;&gt;0,E14=0),1,0)</f>
        <v>0</v>
      </c>
      <c r="R14" s="80">
        <f>IF(SUM(G14,I14)&gt;0,IF(COUNTIF('Section 3'!$D$16:$D$25,D14)=0,1,0),0)</f>
        <v>0</v>
      </c>
      <c r="S14" s="80">
        <f t="shared" ref="S14:S23" si="0">IF(D14=0,0,IF(COUNTIF(ClassIIChemicals,D14)&gt;0,0,1))</f>
        <v>0</v>
      </c>
      <c r="T14" s="63">
        <f>IF(OR(E14&lt;0,F14&lt;0,G14&lt;0,H14&lt;0,I14&lt;0),1,0)</f>
        <v>0</v>
      </c>
    </row>
    <row r="15" spans="1:20" x14ac:dyDescent="0.35">
      <c r="A15" s="83" t="str">
        <f>IF(D15=0,"",MAX($A$14:A14)+1)</f>
        <v/>
      </c>
      <c r="B15" s="39"/>
      <c r="C15" s="54"/>
      <c r="D15" s="181"/>
      <c r="E15" s="41"/>
      <c r="F15" s="41"/>
      <c r="G15" s="41"/>
      <c r="H15" s="41"/>
      <c r="I15" s="41"/>
      <c r="J15" s="41"/>
      <c r="K15" s="179" t="str">
        <f t="shared" ref="K15:K23" si="1">IF(D15=0,"",ROUND(E15-F15-G15-H15-I15-J15,2))</f>
        <v/>
      </c>
      <c r="L15" s="60"/>
      <c r="O15" s="80" t="str">
        <f t="shared" ref="O15:O23" si="2">IF(A15="","N","Y")</f>
        <v>N</v>
      </c>
      <c r="P15" s="80">
        <f t="shared" ref="P15:P23" si="3">IF(D15=0,0,IF(COUNTIF($D$14:$D$23,D15)&gt;1,1,0))</f>
        <v>0</v>
      </c>
      <c r="Q15" s="80">
        <f t="shared" ref="Q15:Q23" si="4">IF(AND(D15&lt;&gt;0,E15=0),1,0)</f>
        <v>0</v>
      </c>
      <c r="R15" s="80">
        <f>IF(SUM(G15,I15)&gt;0,IF(COUNTIF('Section 3'!$D$16:$D$25,D15)=0,1,0),0)</f>
        <v>0</v>
      </c>
      <c r="S15" s="80">
        <f t="shared" si="0"/>
        <v>0</v>
      </c>
      <c r="T15" s="63">
        <f t="shared" ref="T15:T23" si="5">IF(OR(E15&lt;0,F15&lt;0,G15&lt;0,H15&lt;0,I15&lt;0),1,0)</f>
        <v>0</v>
      </c>
    </row>
    <row r="16" spans="1:20" x14ac:dyDescent="0.35">
      <c r="A16" s="83" t="str">
        <f>IF(D16=0,"",MAX($A$14:A15)+1)</f>
        <v/>
      </c>
      <c r="B16" s="39"/>
      <c r="C16" s="54"/>
      <c r="D16" s="181"/>
      <c r="E16" s="41"/>
      <c r="F16" s="41"/>
      <c r="G16" s="41"/>
      <c r="H16" s="41"/>
      <c r="I16" s="41"/>
      <c r="J16" s="41"/>
      <c r="K16" s="179" t="str">
        <f t="shared" si="1"/>
        <v/>
      </c>
      <c r="L16" s="60"/>
      <c r="O16" s="80" t="str">
        <f t="shared" si="2"/>
        <v>N</v>
      </c>
      <c r="P16" s="80">
        <f t="shared" si="3"/>
        <v>0</v>
      </c>
      <c r="Q16" s="80">
        <f t="shared" si="4"/>
        <v>0</v>
      </c>
      <c r="R16" s="80">
        <f>IF(SUM(G16,I16)&gt;0,IF(COUNTIF('Section 3'!$D$16:$D$25,D16)=0,1,0),0)</f>
        <v>0</v>
      </c>
      <c r="S16" s="80">
        <f t="shared" si="0"/>
        <v>0</v>
      </c>
      <c r="T16" s="63">
        <f t="shared" si="5"/>
        <v>0</v>
      </c>
    </row>
    <row r="17" spans="1:20" x14ac:dyDescent="0.35">
      <c r="A17" s="83" t="str">
        <f>IF(D17=0,"",MAX($A$14:A16)+1)</f>
        <v/>
      </c>
      <c r="B17" s="39"/>
      <c r="C17" s="54"/>
      <c r="D17" s="181"/>
      <c r="E17" s="180"/>
      <c r="F17" s="41"/>
      <c r="G17" s="41"/>
      <c r="H17" s="41"/>
      <c r="I17" s="41"/>
      <c r="J17" s="41"/>
      <c r="K17" s="179" t="str">
        <f t="shared" si="1"/>
        <v/>
      </c>
      <c r="L17" s="60"/>
      <c r="O17" s="80" t="str">
        <f t="shared" si="2"/>
        <v>N</v>
      </c>
      <c r="P17" s="80">
        <f t="shared" si="3"/>
        <v>0</v>
      </c>
      <c r="Q17" s="80">
        <f t="shared" si="4"/>
        <v>0</v>
      </c>
      <c r="R17" s="80">
        <f>IF(SUM(G17,I17)&gt;0,IF(COUNTIF('Section 3'!$D$16:$D$25,D17)=0,1,0),0)</f>
        <v>0</v>
      </c>
      <c r="S17" s="80">
        <f t="shared" si="0"/>
        <v>0</v>
      </c>
      <c r="T17" s="63">
        <f t="shared" si="5"/>
        <v>0</v>
      </c>
    </row>
    <row r="18" spans="1:20" x14ac:dyDescent="0.35">
      <c r="A18" s="83" t="str">
        <f>IF(D18=0,"",MAX($A$14:A17)+1)</f>
        <v/>
      </c>
      <c r="B18" s="39"/>
      <c r="C18" s="54"/>
      <c r="D18" s="181"/>
      <c r="E18" s="41"/>
      <c r="F18" s="41"/>
      <c r="G18" s="41"/>
      <c r="H18" s="41"/>
      <c r="I18" s="41"/>
      <c r="J18" s="41"/>
      <c r="K18" s="179" t="str">
        <f t="shared" si="1"/>
        <v/>
      </c>
      <c r="L18" s="60"/>
      <c r="O18" s="80" t="str">
        <f t="shared" si="2"/>
        <v>N</v>
      </c>
      <c r="P18" s="80">
        <f t="shared" si="3"/>
        <v>0</v>
      </c>
      <c r="Q18" s="80">
        <f t="shared" si="4"/>
        <v>0</v>
      </c>
      <c r="R18" s="80">
        <f>IF(SUM(G18,I18)&gt;0,IF(COUNTIF('Section 3'!$D$16:$D$25,D18)=0,1,0),0)</f>
        <v>0</v>
      </c>
      <c r="S18" s="80">
        <f t="shared" si="0"/>
        <v>0</v>
      </c>
      <c r="T18" s="63">
        <f t="shared" si="5"/>
        <v>0</v>
      </c>
    </row>
    <row r="19" spans="1:20" x14ac:dyDescent="0.35">
      <c r="A19" s="83" t="str">
        <f>IF(D19=0,"",MAX($A$14:A18)+1)</f>
        <v/>
      </c>
      <c r="B19" s="39"/>
      <c r="C19" s="54"/>
      <c r="D19" s="181"/>
      <c r="E19" s="41"/>
      <c r="F19" s="41"/>
      <c r="G19" s="41"/>
      <c r="H19" s="41"/>
      <c r="I19" s="41"/>
      <c r="J19" s="41"/>
      <c r="K19" s="179" t="str">
        <f t="shared" si="1"/>
        <v/>
      </c>
      <c r="L19" s="60"/>
      <c r="O19" s="80" t="str">
        <f t="shared" si="2"/>
        <v>N</v>
      </c>
      <c r="P19" s="80">
        <f t="shared" si="3"/>
        <v>0</v>
      </c>
      <c r="Q19" s="80">
        <f t="shared" si="4"/>
        <v>0</v>
      </c>
      <c r="R19" s="80">
        <f>IF(SUM(G19,I19)&gt;0,IF(COUNTIF('Section 3'!$D$16:$D$25,D19)=0,1,0),0)</f>
        <v>0</v>
      </c>
      <c r="S19" s="80">
        <f t="shared" si="0"/>
        <v>0</v>
      </c>
      <c r="T19" s="63">
        <f t="shared" si="5"/>
        <v>0</v>
      </c>
    </row>
    <row r="20" spans="1:20" x14ac:dyDescent="0.35">
      <c r="A20" s="83" t="str">
        <f>IF(D20=0,"",MAX($A$14:A19)+1)</f>
        <v/>
      </c>
      <c r="B20" s="39"/>
      <c r="C20" s="54"/>
      <c r="D20" s="181"/>
      <c r="E20" s="41"/>
      <c r="F20" s="41"/>
      <c r="G20" s="41"/>
      <c r="H20" s="41"/>
      <c r="I20" s="41"/>
      <c r="J20" s="41"/>
      <c r="K20" s="179" t="str">
        <f t="shared" si="1"/>
        <v/>
      </c>
      <c r="L20" s="60"/>
      <c r="O20" s="80" t="str">
        <f t="shared" si="2"/>
        <v>N</v>
      </c>
      <c r="P20" s="80">
        <f t="shared" si="3"/>
        <v>0</v>
      </c>
      <c r="Q20" s="80">
        <f t="shared" si="4"/>
        <v>0</v>
      </c>
      <c r="R20" s="80">
        <f>IF(SUM(G20,I20)&gt;0,IF(COUNTIF('Section 3'!$D$16:$D$25,D20)=0,1,0),0)</f>
        <v>0</v>
      </c>
      <c r="S20" s="80">
        <f t="shared" si="0"/>
        <v>0</v>
      </c>
      <c r="T20" s="63">
        <f t="shared" si="5"/>
        <v>0</v>
      </c>
    </row>
    <row r="21" spans="1:20" x14ac:dyDescent="0.35">
      <c r="A21" s="83" t="str">
        <f>IF(D21=0,"",MAX($A$14:A20)+1)</f>
        <v/>
      </c>
      <c r="B21" s="39"/>
      <c r="C21" s="54"/>
      <c r="D21" s="181"/>
      <c r="E21" s="41"/>
      <c r="F21" s="41"/>
      <c r="G21" s="41"/>
      <c r="H21" s="41"/>
      <c r="I21" s="41"/>
      <c r="J21" s="41"/>
      <c r="K21" s="179" t="str">
        <f t="shared" si="1"/>
        <v/>
      </c>
      <c r="L21" s="60"/>
      <c r="O21" s="80" t="str">
        <f t="shared" si="2"/>
        <v>N</v>
      </c>
      <c r="P21" s="80">
        <f t="shared" si="3"/>
        <v>0</v>
      </c>
      <c r="Q21" s="80">
        <f t="shared" si="4"/>
        <v>0</v>
      </c>
      <c r="R21" s="80">
        <f>IF(SUM(G21,I21)&gt;0,IF(COUNTIF('Section 3'!$D$16:$D$25,D21)=0,1,0),0)</f>
        <v>0</v>
      </c>
      <c r="S21" s="80">
        <f t="shared" si="0"/>
        <v>0</v>
      </c>
      <c r="T21" s="63">
        <f t="shared" si="5"/>
        <v>0</v>
      </c>
    </row>
    <row r="22" spans="1:20" x14ac:dyDescent="0.35">
      <c r="A22" s="83" t="str">
        <f>IF(D22=0,"",MAX($A$14:A21)+1)</f>
        <v/>
      </c>
      <c r="B22" s="39"/>
      <c r="C22" s="54"/>
      <c r="D22" s="181"/>
      <c r="E22" s="41"/>
      <c r="F22" s="41"/>
      <c r="G22" s="41"/>
      <c r="H22" s="41"/>
      <c r="I22" s="41"/>
      <c r="J22" s="41"/>
      <c r="K22" s="179" t="str">
        <f t="shared" si="1"/>
        <v/>
      </c>
      <c r="L22" s="60"/>
      <c r="O22" s="80" t="str">
        <f t="shared" si="2"/>
        <v>N</v>
      </c>
      <c r="P22" s="80">
        <f t="shared" si="3"/>
        <v>0</v>
      </c>
      <c r="Q22" s="80">
        <f t="shared" si="4"/>
        <v>0</v>
      </c>
      <c r="R22" s="80">
        <f>IF(SUM(G22,I22)&gt;0,IF(COUNTIF('Section 3'!$D$16:$D$25,D22)=0,1,0),0)</f>
        <v>0</v>
      </c>
      <c r="S22" s="80">
        <f t="shared" si="0"/>
        <v>0</v>
      </c>
      <c r="T22" s="63">
        <f t="shared" si="5"/>
        <v>0</v>
      </c>
    </row>
    <row r="23" spans="1:20" x14ac:dyDescent="0.35">
      <c r="A23" s="84" t="str">
        <f>IF(D23=0,"",MAX($A$14:A22)+1)</f>
        <v/>
      </c>
      <c r="B23" s="39"/>
      <c r="C23" s="54"/>
      <c r="D23" s="181"/>
      <c r="E23" s="41"/>
      <c r="F23" s="41"/>
      <c r="G23" s="41"/>
      <c r="H23" s="41"/>
      <c r="I23" s="41"/>
      <c r="J23" s="41"/>
      <c r="K23" s="179" t="str">
        <f t="shared" si="1"/>
        <v/>
      </c>
      <c r="L23" s="60"/>
      <c r="O23" s="80" t="str">
        <f t="shared" si="2"/>
        <v>N</v>
      </c>
      <c r="P23" s="80">
        <f t="shared" si="3"/>
        <v>0</v>
      </c>
      <c r="Q23" s="80">
        <f t="shared" si="4"/>
        <v>0</v>
      </c>
      <c r="R23" s="80">
        <f>IF(SUM(G23,I23)&gt;0,IF(COUNTIF('Section 3'!$D$16:$D$25,D23)=0,1,0),0)</f>
        <v>0</v>
      </c>
      <c r="S23" s="80">
        <f t="shared" si="0"/>
        <v>0</v>
      </c>
      <c r="T23" s="63">
        <f t="shared" si="5"/>
        <v>0</v>
      </c>
    </row>
    <row r="24" spans="1:20" ht="14.25" customHeight="1" x14ac:dyDescent="0.35">
      <c r="C24" s="57"/>
      <c r="D24" s="167" t="s">
        <v>186</v>
      </c>
      <c r="E24" s="168"/>
      <c r="F24" s="169"/>
      <c r="G24" s="170"/>
      <c r="H24" s="170"/>
      <c r="I24" s="170"/>
      <c r="J24" s="170"/>
      <c r="K24" s="170"/>
      <c r="L24" s="37"/>
    </row>
    <row r="25" spans="1:20" x14ac:dyDescent="0.35">
      <c r="C25" s="22"/>
      <c r="D25" s="149" t="str">
        <f>Lists!B3</f>
        <v>HCFC-21</v>
      </c>
      <c r="E25" s="148"/>
      <c r="F25" s="22"/>
      <c r="G25" s="22"/>
      <c r="L25" s="22"/>
    </row>
    <row r="26" spans="1:20" x14ac:dyDescent="0.35">
      <c r="C26" s="22"/>
      <c r="D26" s="149" t="str">
        <f>Lists!B4</f>
        <v>HCFC-22</v>
      </c>
      <c r="E26" s="148"/>
      <c r="F26" s="22"/>
      <c r="G26" s="22"/>
      <c r="L26" s="22"/>
    </row>
    <row r="27" spans="1:20" x14ac:dyDescent="0.35">
      <c r="C27" s="22"/>
      <c r="D27" s="149" t="str">
        <f>Lists!B5</f>
        <v>HCFC-31</v>
      </c>
      <c r="E27" s="148"/>
      <c r="F27" s="22"/>
      <c r="G27" s="22"/>
      <c r="I27" s="22"/>
      <c r="L27" s="22"/>
    </row>
    <row r="28" spans="1:20" x14ac:dyDescent="0.35">
      <c r="C28" s="22"/>
      <c r="D28" s="149" t="str">
        <f>Lists!B6</f>
        <v>HCFC-121</v>
      </c>
      <c r="E28" s="148"/>
      <c r="F28" s="22"/>
      <c r="G28" s="22"/>
      <c r="L28" s="22"/>
    </row>
    <row r="29" spans="1:20" x14ac:dyDescent="0.35">
      <c r="C29" s="22"/>
      <c r="D29" s="149" t="str">
        <f>Lists!B7</f>
        <v>HCFC-122</v>
      </c>
      <c r="E29" s="148"/>
      <c r="F29" s="22"/>
      <c r="G29" s="22"/>
      <c r="L29" s="22"/>
    </row>
    <row r="30" spans="1:20" x14ac:dyDescent="0.35">
      <c r="C30" s="22"/>
      <c r="D30" s="149" t="str">
        <f>Lists!B8</f>
        <v>HCFC-123</v>
      </c>
      <c r="E30" s="146"/>
      <c r="F30" s="22"/>
      <c r="G30" s="22"/>
      <c r="L30" s="22"/>
    </row>
    <row r="31" spans="1:20" x14ac:dyDescent="0.35">
      <c r="C31" s="22"/>
      <c r="D31" s="149" t="str">
        <f>Lists!B9</f>
        <v>HCFC-123a</v>
      </c>
      <c r="E31" s="146"/>
      <c r="F31" s="22"/>
      <c r="G31" s="22"/>
      <c r="L31" s="22"/>
    </row>
    <row r="32" spans="1:20" ht="14.25" customHeight="1" x14ac:dyDescent="0.35">
      <c r="C32" s="22"/>
      <c r="D32" s="149" t="str">
        <f>Lists!B10</f>
        <v>HCFC-123b</v>
      </c>
      <c r="E32" s="22"/>
      <c r="F32" s="22"/>
      <c r="G32" s="22"/>
      <c r="L32" s="22"/>
    </row>
    <row r="33" spans="4:4" x14ac:dyDescent="0.35">
      <c r="D33" s="149" t="str">
        <f>Lists!B11</f>
        <v>HCFC-124</v>
      </c>
    </row>
    <row r="34" spans="4:4" x14ac:dyDescent="0.35">
      <c r="D34" s="149" t="str">
        <f>Lists!B12</f>
        <v>HCFC-124a</v>
      </c>
    </row>
    <row r="35" spans="4:4" x14ac:dyDescent="0.35">
      <c r="D35" s="149" t="str">
        <f>Lists!B13</f>
        <v>HCFC-131</v>
      </c>
    </row>
    <row r="36" spans="4:4" x14ac:dyDescent="0.35">
      <c r="D36" s="149" t="str">
        <f>Lists!B14</f>
        <v>HCFC-132b</v>
      </c>
    </row>
    <row r="37" spans="4:4" x14ac:dyDescent="0.35">
      <c r="D37" s="149" t="str">
        <f>Lists!B15</f>
        <v>HCFC-133a</v>
      </c>
    </row>
    <row r="38" spans="4:4" x14ac:dyDescent="0.35">
      <c r="D38" s="149" t="str">
        <f>Lists!B18</f>
        <v>HCFC-141b</v>
      </c>
    </row>
    <row r="39" spans="4:4" x14ac:dyDescent="0.35">
      <c r="D39" s="149" t="str">
        <f>Lists!B21</f>
        <v>HCFC-142b</v>
      </c>
    </row>
    <row r="40" spans="4:4" x14ac:dyDescent="0.35">
      <c r="D40" s="149" t="str">
        <f>Lists!B22</f>
        <v>HCFC-151</v>
      </c>
    </row>
    <row r="41" spans="4:4" x14ac:dyDescent="0.35">
      <c r="D41" s="149" t="str">
        <f>Lists!B23</f>
        <v>HCFC-221</v>
      </c>
    </row>
    <row r="42" spans="4:4" x14ac:dyDescent="0.35">
      <c r="D42" s="149" t="str">
        <f>Lists!B24</f>
        <v>HCFC-222</v>
      </c>
    </row>
    <row r="43" spans="4:4" x14ac:dyDescent="0.35">
      <c r="D43" s="149" t="str">
        <f>Lists!B25</f>
        <v>HCFC-223</v>
      </c>
    </row>
    <row r="44" spans="4:4" x14ac:dyDescent="0.35">
      <c r="D44" s="149" t="str">
        <f>Lists!B26</f>
        <v>HCFC-224</v>
      </c>
    </row>
    <row r="45" spans="4:4" x14ac:dyDescent="0.35">
      <c r="D45" s="149" t="str">
        <f>Lists!B27</f>
        <v>HCFC-225ca</v>
      </c>
    </row>
    <row r="46" spans="4:4" x14ac:dyDescent="0.35">
      <c r="D46" s="149" t="str">
        <f>Lists!B28</f>
        <v>HCFC-225cb</v>
      </c>
    </row>
    <row r="47" spans="4:4" x14ac:dyDescent="0.35">
      <c r="D47" s="149" t="str">
        <f>Lists!B29</f>
        <v>HCFC-226</v>
      </c>
    </row>
    <row r="48" spans="4:4" x14ac:dyDescent="0.35">
      <c r="D48" s="149" t="str">
        <f>Lists!B30</f>
        <v>HCFC-231</v>
      </c>
    </row>
    <row r="49" spans="4:4" x14ac:dyDescent="0.35">
      <c r="D49" s="149" t="str">
        <f>Lists!B31</f>
        <v>HCFC-232</v>
      </c>
    </row>
    <row r="50" spans="4:4" x14ac:dyDescent="0.35">
      <c r="D50" s="149" t="str">
        <f>Lists!B32</f>
        <v>HCFC-233</v>
      </c>
    </row>
    <row r="51" spans="4:4" x14ac:dyDescent="0.35">
      <c r="D51" s="149" t="str">
        <f>Lists!B33</f>
        <v>HCFC-234</v>
      </c>
    </row>
    <row r="52" spans="4:4" x14ac:dyDescent="0.35">
      <c r="D52" s="149" t="str">
        <f>Lists!B34</f>
        <v>HCFC-235</v>
      </c>
    </row>
    <row r="53" spans="4:4" x14ac:dyDescent="0.35">
      <c r="D53" s="149" t="str">
        <f>Lists!B35</f>
        <v>HCFC-241</v>
      </c>
    </row>
    <row r="54" spans="4:4" x14ac:dyDescent="0.35">
      <c r="D54" s="149" t="str">
        <f>Lists!B36</f>
        <v>HCFC-242</v>
      </c>
    </row>
    <row r="55" spans="4:4" x14ac:dyDescent="0.35">
      <c r="D55" s="149" t="str">
        <f>Lists!B37</f>
        <v>HCFC-243</v>
      </c>
    </row>
    <row r="56" spans="4:4" x14ac:dyDescent="0.35">
      <c r="D56" s="149" t="str">
        <f>Lists!B38</f>
        <v>HCFC-244</v>
      </c>
    </row>
    <row r="57" spans="4:4" x14ac:dyDescent="0.35">
      <c r="D57" s="149" t="str">
        <f>Lists!B39</f>
        <v>HCFC-251</v>
      </c>
    </row>
    <row r="58" spans="4:4" x14ac:dyDescent="0.35">
      <c r="D58" s="149" t="str">
        <f>Lists!B40</f>
        <v>HCFC-252</v>
      </c>
    </row>
    <row r="59" spans="4:4" x14ac:dyDescent="0.35">
      <c r="D59" s="149" t="str">
        <f>Lists!B41</f>
        <v>HCFC-253</v>
      </c>
    </row>
    <row r="60" spans="4:4" x14ac:dyDescent="0.35">
      <c r="D60" s="149" t="str">
        <f>Lists!B42</f>
        <v>HCFC-261</v>
      </c>
    </row>
    <row r="61" spans="4:4" x14ac:dyDescent="0.35">
      <c r="D61" s="149" t="str">
        <f>Lists!B43</f>
        <v>HCFC-262</v>
      </c>
    </row>
    <row r="62" spans="4:4" x14ac:dyDescent="0.35">
      <c r="D62" s="149" t="str">
        <f>Lists!B44</f>
        <v>HCFC-271</v>
      </c>
    </row>
    <row r="63" spans="4:4" x14ac:dyDescent="0.35">
      <c r="D63" s="148"/>
    </row>
    <row r="64" spans="4:4" x14ac:dyDescent="0.35">
      <c r="D64" s="148"/>
    </row>
    <row r="65" spans="4:4" x14ac:dyDescent="0.35">
      <c r="D65" s="148"/>
    </row>
  </sheetData>
  <sheetProtection algorithmName="SHA-512" hashValue="ANUEpq7M1E5N0Jj4gdvcmw+U/cRSEzqL+0wXAqQ8fleRLWzomaLKOP+MgRAyfG6bc9Oh+Ngx59nPR8M5RBtsyQ==" saltValue="5NsPSMHvbhXZYu8xo3yR0Q==" spinCount="100000" sheet="1" objects="1" scenarios="1"/>
  <mergeCells count="2">
    <mergeCell ref="D9:K9"/>
    <mergeCell ref="D10:K10"/>
  </mergeCells>
  <conditionalFormatting sqref="K14:K23">
    <cfRule type="cellIs" dxfId="17" priority="1" operator="lessThan">
      <formula>0</formula>
    </cfRule>
  </conditionalFormatting>
  <dataValidations xWindow="869" yWindow="451" count="15">
    <dataValidation errorStyle="warning" allowBlank="1" errorTitle="U.S. EPA" error="Warning!  The form has auto calculated this value for you.  If you change the value in this cell, you may be misreporting data.  Press cancel to exit this cell without changing the data." sqref="IX13:JF13 ST13:TB13 ACP13:ACX13 AML13:AMT13 AWH13:AWP13 BGD13:BGL13 BPZ13:BQH13 BZV13:CAD13 CJR13:CJZ13 CTN13:CTV13 DDJ13:DDR13 DNF13:DNN13 DXB13:DXJ13 EGX13:EHF13 EQT13:ERB13 FAP13:FAX13 FKL13:FKT13 FUH13:FUP13 GED13:GEL13 GNZ13:GOH13 GXV13:GYD13 HHR13:HHZ13 HRN13:HRV13 IBJ13:IBR13 ILF13:ILN13 IVB13:IVJ13 JEX13:JFF13 JOT13:JPB13 JYP13:JYX13 KIL13:KIT13 KSH13:KSP13 LCD13:LCL13 LLZ13:LMH13 LVV13:LWD13 MFR13:MFZ13 MPN13:MPV13 MZJ13:MZR13 NJF13:NJN13 NTB13:NTJ13 OCX13:ODF13 OMT13:ONB13 OWP13:OWX13 PGL13:PGT13 PQH13:PQP13 QAD13:QAL13 QJZ13:QKH13 QTV13:QUD13 RDR13:RDZ13 RNN13:RNV13 RXJ13:RXR13 SHF13:SHN13 SRB13:SRJ13 TAX13:TBF13 TKT13:TLB13 TUP13:TUX13 UEL13:UET13 UOH13:UOP13 UYD13:UYL13 VHZ13:VIH13 VRV13:VSD13 WBR13:WBZ13 WLN13:WLV13 WVJ13:WVR13 IX14:IX23 ST14:ST23 ACP14:ACP23 AML14:AML23 AWH14:AWH23 BGD14:BGD23 BPZ14:BPZ23 BZV14:BZV23 CJR14:CJR23 CTN14:CTN23 DDJ14:DDJ23 DNF14:DNF23 DXB14:DXB23 EGX14:EGX23 EQT14:EQT23 FAP14:FAP23 FKL14:FKL23 FUH14:FUH23 GED14:GED23 GNZ14:GNZ23 GXV14:GXV23 HHR14:HHR23 HRN14:HRN23 IBJ14:IBJ23 ILF14:ILF23 IVB14:IVB23 JEX14:JEX23 JOT14:JOT23 JYP14:JYP23 KIL14:KIL23 KSH14:KSH23 LCD14:LCD23 LLZ14:LLZ23 LVV14:LVV23 MFR14:MFR23 MPN14:MPN23 MZJ14:MZJ23 NJF14:NJF23 NTB14:NTB23 OCX14:OCX23 OMT14:OMT23 OWP14:OWP23 PGL14:PGL23 PQH14:PQH23 QAD14:QAD23 QJZ14:QJZ23 QTV14:QTV23 RDR14:RDR23 RNN14:RNN23 RXJ14:RXJ23 SHF14:SHF23 SRB14:SRB23 TAX14:TAX23 TKT14:TKT23 TUP14:TUP23 UEL14:UEL23 UOH14:UOH23 UYD14:UYD23 VHZ14:VHZ23 VRV14:VRV23 WBR14:WBR23 WLN14:WLN23 WVJ14:WVJ23 D13:J13 D11:J11" xr:uid="{00000000-0002-0000-0200-000000000000}"/>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K11" xr:uid="{00000000-0002-0000-0200-000001000000}"/>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G14:JG23 TC14:TC23 ACY14:ACY23 AMU14:AMU23 AWQ14:AWQ23 BGM14:BGM23 BQI14:BQI23 CAE14:CAE23 CKA14:CKA23 CTW14:CTW23 DDS14:DDS23 DNO14:DNO23 DXK14:DXK23 EHG14:EHG23 ERC14:ERC23 FAY14:FAY23 FKU14:FKU23 FUQ14:FUQ23 GEM14:GEM23 GOI14:GOI23 GYE14:GYE23 HIA14:HIA23 HRW14:HRW23 IBS14:IBS23 ILO14:ILO23 IVK14:IVK23 JFG14:JFG23 JPC14:JPC23 JYY14:JYY23 KIU14:KIU23 KSQ14:KSQ23 LCM14:LCM23 LMI14:LMI23 LWE14:LWE23 MGA14:MGA23 MPW14:MPW23 MZS14:MZS23 NJO14:NJO23 NTK14:NTK23 ODG14:ODG23 ONC14:ONC23 OWY14:OWY23 PGU14:PGU23 PQQ14:PQQ23 QAM14:QAM23 QKI14:QKI23 QUE14:QUE23 REA14:REA23 RNW14:RNW23 RXS14:RXS23 SHO14:SHO23 SRK14:SRK23 TBG14:TBG23 TLC14:TLC23 TUY14:TUY23 UEU14:UEU23 UOQ14:UOQ23 UYM14:UYM23 VII14:VII23 VSE14:VSE23 WCA14:WCA23 WLW14:WLW23 WVS14:WVS23" xr:uid="{00000000-0002-0000-0200-000002000000}">
      <formula1>"sdasdfsd"</formula1>
    </dataValidation>
    <dataValidation type="decimal" operator="greaterThanOrEqual" allowBlank="1" showInputMessage="1" showErrorMessage="1" prompt="Quantity of gross chemical produced (kg)" sqref="WVL14:WVL15 IZ14:IZ15 SV14:SV15 ACR14:ACR15 AMN14:AMN15 AWJ14:AWJ15 BGF14:BGF15 BQB14:BQB15 BZX14:BZX15 CJT14:CJT15 CTP14:CTP15 DDL14:DDL15 DNH14:DNH15 DXD14:DXD15 EGZ14:EGZ15 EQV14:EQV15 FAR14:FAR15 FKN14:FKN15 FUJ14:FUJ15 GEF14:GEF15 GOB14:GOB15 GXX14:GXX15 HHT14:HHT15 HRP14:HRP15 IBL14:IBL15 ILH14:ILH15 IVD14:IVD15 JEZ14:JEZ15 JOV14:JOV15 JYR14:JYR15 KIN14:KIN15 KSJ14:KSJ15 LCF14:LCF15 LMB14:LMB15 LVX14:LVX15 MFT14:MFT15 MPP14:MPP15 MZL14:MZL15 NJH14:NJH15 NTD14:NTD15 OCZ14:OCZ15 OMV14:OMV15 OWR14:OWR15 PGN14:PGN15 PQJ14:PQJ15 QAF14:QAF15 QKB14:QKB15 QTX14:QTX15 RDT14:RDT15 RNP14:RNP15 RXL14:RXL15 SHH14:SHH15 SRD14:SRD15 TAZ14:TAZ15 TKV14:TKV15 TUR14:TUR15 UEN14:UEN15 UOJ14:UOJ15 UYF14:UYF15 VIB14:VIB15 VRX14:VRX15 WBT14:WBT15 WLP14:WLP15" xr:uid="{00000000-0002-0000-0200-000003000000}">
      <formula1>0</formula1>
    </dataValidation>
    <dataValidation type="decimal" operator="greaterThanOrEqual" allowBlank="1" showInputMessage="1" showErrorMessage="1" sqref="IZ16:IZ23 SV16:SV23 ACR16:ACR23 AMN16:AMN23 AWJ16:AWJ23 BGF16:BGF23 BQB16:BQB23 BZX16:BZX23 CJT16:CJT23 CTP16:CTP23 DDL16:DDL23 DNH16:DNH23 DXD16:DXD23 EGZ16:EGZ23 EQV16:EQV23 FAR16:FAR23 FKN16:FKN23 FUJ16:FUJ23 GEF16:GEF23 GOB16:GOB23 GXX16:GXX23 HHT16:HHT23 HRP16:HRP23 IBL16:IBL23 ILH16:ILH23 IVD16:IVD23 JEZ16:JEZ23 JOV16:JOV23 JYR16:JYR23 KIN16:KIN23 KSJ16:KSJ23 LCF16:LCF23 LMB16:LMB23 LVX16:LVX23 MFT16:MFT23 MPP16:MPP23 MZL16:MZL23 NJH16:NJH23 NTD16:NTD23 OCZ16:OCZ23 OMV16:OMV23 OWR16:OWR23 PGN16:PGN23 PQJ16:PQJ23 QAF16:QAF23 QKB16:QKB23 QTX16:QTX23 RDT16:RDT23 RNP16:RNP23 RXL16:RXL23 SHH16:SHH23 SRD16:SRD23 TAZ16:TAZ23 TKV16:TKV23 TUR16:TUR23 UEN16:UEN23 UOJ16:UOJ23 UYF16:UYF23 VIB16:VIB23 VRX16:VRX23 WBT16:WBT23 WLP16:WLP23 WVL16:WVL23 JA14:JF23 SW14:TB23 ACS14:ACX23 AMO14:AMT23 AWK14:AWP23 BGG14:BGL23 BQC14:BQH23 BZY14:CAD23 CJU14:CJZ23 CTQ14:CTV23 DDM14:DDR23 DNI14:DNN23 DXE14:DXJ23 EHA14:EHF23 EQW14:ERB23 FAS14:FAX23 FKO14:FKT23 FUK14:FUP23 GEG14:GEL23 GOC14:GOH23 GXY14:GYD23 HHU14:HHZ23 HRQ14:HRV23 IBM14:IBR23 ILI14:ILN23 IVE14:IVJ23 JFA14:JFF23 JOW14:JPB23 JYS14:JYX23 KIO14:KIT23 KSK14:KSP23 LCG14:LCL23 LMC14:LMH23 LVY14:LWD23 MFU14:MFZ23 MPQ14:MPV23 MZM14:MZR23 NJI14:NJN23 NTE14:NTJ23 ODA14:ODF23 OMW14:ONB23 OWS14:OWX23 PGO14:PGT23 PQK14:PQP23 QAG14:QAL23 QKC14:QKH23 QTY14:QUD23 RDU14:RDZ23 RNQ14:RNV23 RXM14:RXR23 SHI14:SHN23 SRE14:SRJ23 TBA14:TBF23 TKW14:TLB23 TUS14:TUX23 UEO14:UET23 UOK14:UOP23 UYG14:UYL23 VIC14:VIH23 VRY14:VSD23 WBU14:WBZ23 WLQ14:WLV23 WVM14:WVR23" xr:uid="{00000000-0002-0000-0200-000004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S13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xr:uid="{00000000-0002-0000-0200-000005000000}"/>
    <dataValidation type="list" allowBlank="1" showInputMessage="1" showErrorMessage="1" sqref="IY14:IY23 SU14:SU23 ACQ14:ACQ23 AMM14:AMM23 AWI14:AWI23 BGE14:BGE23 BQA14:BQA23 BZW14:BZW23 CJS14:CJS23 CTO14:CTO23 DDK14:DDK23 DNG14:DNG23 DXC14:DXC23 EGY14:EGY23 EQU14:EQU23 FAQ14:FAQ23 FKM14:FKM23 FUI14:FUI23 GEE14:GEE23 GOA14:GOA23 GXW14:GXW23 HHS14:HHS23 HRO14:HRO23 IBK14:IBK23 ILG14:ILG23 IVC14:IVC23 JEY14:JEY23 JOU14:JOU23 JYQ14:JYQ23 KIM14:KIM23 KSI14:KSI23 LCE14:LCE23 LMA14:LMA23 LVW14:LVW23 MFS14:MFS23 MPO14:MPO23 MZK14:MZK23 NJG14:NJG23 NTC14:NTC23 OCY14:OCY23 OMU14:OMU23 OWQ14:OWQ23 PGM14:PGM23 PQI14:PQI23 QAE14:QAE23 QKA14:QKA23 QTW14:QTW23 RDS14:RDS23 RNO14:RNO23 RXK14:RXK23 SHG14:SHG23 SRC14:SRC23 TAY14:TAY23 TKU14:TKU23 TUQ14:TUQ23 UEM14:UEM23 UOI14:UOI23 UYE14:UYE23 VIA14:VIA23 VRW14:VRW23 WBS14:WBS23 WLO14:WLO23 WVK14:WVK23" xr:uid="{00000000-0002-0000-0200-000006000000}">
      <formula1>ClassIIChemicals</formula1>
    </dataValidation>
    <dataValidation type="decimal" operator="greaterThanOrEqual" allowBlank="1" showInputMessage="1" showErrorMessage="1" error="Please enter a positive number." prompt="Total quantity (kg) of the chemical produced for in-house transformation." sqref="F14:F23" xr:uid="{00000000-0002-0000-0200-000007000000}">
      <formula1>0</formula1>
    </dataValidation>
    <dataValidation type="decimal" operator="greaterThanOrEqual" allowBlank="1" showInputMessage="1" showErrorMessage="1" error="Please enter a positive number." prompt="Total quantity (kg) of the chemical produced for second party transformation. " sqref="G14:G23" xr:uid="{00000000-0002-0000-0200-000008000000}">
      <formula1>0</formula1>
    </dataValidation>
    <dataValidation type="decimal" operator="greaterThanOrEqual" allowBlank="1" showInputMessage="1" showErrorMessage="1" error="Please enter a positive number." prompt="Total quantity (kg) of the chemical produced for in-house destruction. " sqref="H14:H23" xr:uid="{00000000-0002-0000-0200-000009000000}">
      <formula1>0</formula1>
    </dataValidation>
    <dataValidation type="decimal" operator="greaterThanOrEqual" allowBlank="1" showInputMessage="1" showErrorMessage="1" error="Please enter a positive number." prompt="Total quantity (kg) of the chemical produced for second party destruction. " sqref="I14:I23" xr:uid="{00000000-0002-0000-0200-00000A000000}">
      <formula1>0</formula1>
    </dataValidation>
    <dataValidation type="decimal" operator="greaterThanOrEqual" allowBlank="1" showInputMessage="1" showErrorMessage="1" error="Please enter a positive number." prompt="Total quantity (kg) of the chemical produced using Article 5 allowances." sqref="J14:J23" xr:uid="{00000000-0002-0000-0200-00000B000000}">
      <formula1>0</formula1>
    </dataValidation>
    <dataValidation allowBlank="1" showInputMessage="1" showErrorMessage="1" prompt="This field is auto-populated." sqref="K14:K23" xr:uid="{00000000-0002-0000-0200-00000D000000}"/>
    <dataValidation type="decimal" operator="greaterThanOrEqual" allowBlank="1" showInputMessage="1" showErrorMessage="1" error="Please enter a positive number." prompt="Gross quantity (kg) of the chemical produced." sqref="E14:E23" xr:uid="{00000000-0002-0000-0200-00000E000000}">
      <formula1>0</formula1>
    </dataValidation>
    <dataValidation type="list" allowBlank="1" showInputMessage="1" showErrorMessage="1" prompt="Select the chemical name of the controlled substance that was produced during the reporting period. View the Reference List for a valid list of chemical names." sqref="D14:D23" xr:uid="{33868C39-4DC6-4B5F-9E2C-8D473129E81E}">
      <formula1>ClassIIChemicals</formula1>
    </dataValidation>
  </dataValidations>
  <hyperlinks>
    <hyperlink ref="D10:K10" location="'Reference List'!A1" display="If copying and pasting data into the table, please refer to the Reference List and the accompanying instructions." xr:uid="{00000000-0004-0000-0200-000000000000}"/>
  </hyperlink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sheetPr>
  <dimension ref="A2:R66"/>
  <sheetViews>
    <sheetView showGridLines="0" topLeftCell="B1" zoomScaleNormal="100" zoomScaleSheetLayoutView="90" workbookViewId="0"/>
  </sheetViews>
  <sheetFormatPr defaultColWidth="9.08984375" defaultRowHeight="14.5" x14ac:dyDescent="0.35"/>
  <cols>
    <col min="1" max="1" width="3.08984375" style="63" hidden="1" customWidth="1"/>
    <col min="2" max="2" width="3.453125" style="63" customWidth="1"/>
    <col min="3" max="3" width="2.7265625" style="63" customWidth="1"/>
    <col min="4" max="4" width="16.26953125" style="63" customWidth="1"/>
    <col min="5" max="5" width="48.7265625" style="63" customWidth="1"/>
    <col min="6" max="6" width="15.453125" style="63" customWidth="1"/>
    <col min="7" max="7" width="15.7265625" style="63" customWidth="1"/>
    <col min="8" max="8" width="3.453125" style="63" customWidth="1"/>
    <col min="9" max="11" width="9.08984375" style="63"/>
    <col min="12" max="12" width="9.08984375" style="63" hidden="1" customWidth="1"/>
    <col min="13" max="13" width="15" style="63" hidden="1" customWidth="1"/>
    <col min="14" max="15" width="9.08984375" style="63" hidden="1" customWidth="1"/>
    <col min="16" max="16" width="6.7265625" style="63" hidden="1" customWidth="1"/>
    <col min="17" max="17" width="5.7265625" style="63" hidden="1" customWidth="1"/>
    <col min="18" max="18" width="0" style="63" hidden="1" customWidth="1"/>
    <col min="19" max="16384" width="9.08984375" style="63"/>
  </cols>
  <sheetData>
    <row r="2" spans="1:18" s="64" customFormat="1" ht="27.75" customHeight="1" x14ac:dyDescent="0.45">
      <c r="C2" s="95"/>
      <c r="D2" s="150" t="s">
        <v>1</v>
      </c>
      <c r="E2" s="151"/>
      <c r="F2" s="151"/>
      <c r="G2" s="151"/>
      <c r="H2" s="58"/>
    </row>
    <row r="3" spans="1:18" s="64" customFormat="1" ht="18.5" x14ac:dyDescent="0.45">
      <c r="C3" s="96"/>
      <c r="D3" s="152" t="s">
        <v>3</v>
      </c>
      <c r="E3" s="153"/>
      <c r="F3" s="153"/>
      <c r="G3" s="153"/>
      <c r="H3" s="59"/>
    </row>
    <row r="4" spans="1:18" x14ac:dyDescent="0.35">
      <c r="C4" s="54"/>
      <c r="D4" s="154"/>
      <c r="E4" s="154"/>
      <c r="F4" s="154"/>
      <c r="G4" s="154"/>
      <c r="H4" s="60"/>
    </row>
    <row r="5" spans="1:18" ht="15.75" customHeight="1" x14ac:dyDescent="0.45">
      <c r="C5" s="97"/>
      <c r="D5" s="112" t="s">
        <v>107</v>
      </c>
      <c r="E5" s="113" t="str">
        <f>IF('Section 1'!D9=0,"",'Section 1'!D9)</f>
        <v/>
      </c>
      <c r="F5" s="154"/>
      <c r="G5" s="154"/>
      <c r="H5" s="60"/>
      <c r="I5" s="64"/>
      <c r="J5" s="64"/>
      <c r="K5" s="64"/>
      <c r="L5" s="64"/>
      <c r="M5" s="64"/>
      <c r="N5" s="64"/>
    </row>
    <row r="6" spans="1:18" x14ac:dyDescent="0.35">
      <c r="C6" s="97"/>
      <c r="D6" s="112" t="s">
        <v>108</v>
      </c>
      <c r="E6" s="113" t="str">
        <f>IF(OR('Section 1'!D11=0,'Section 1'!D12=0),"","Quarter "&amp;'Section 1'!D12&amp;", "&amp;'Section 1'!D11)</f>
        <v/>
      </c>
      <c r="F6" s="154"/>
      <c r="G6" s="154"/>
      <c r="H6" s="60"/>
    </row>
    <row r="7" spans="1:18" ht="19.5" customHeight="1" x14ac:dyDescent="0.45">
      <c r="C7" s="54"/>
      <c r="D7" s="154"/>
      <c r="E7" s="154"/>
      <c r="F7" s="154"/>
      <c r="G7" s="154"/>
      <c r="H7" s="60"/>
      <c r="I7" s="64"/>
      <c r="J7" s="64"/>
      <c r="K7" s="64"/>
      <c r="L7" s="64"/>
      <c r="M7" s="64"/>
      <c r="N7" s="64"/>
    </row>
    <row r="8" spans="1:18" ht="18" customHeight="1" x14ac:dyDescent="0.35">
      <c r="C8" s="54"/>
      <c r="D8" s="155" t="s">
        <v>133</v>
      </c>
      <c r="E8" s="154"/>
      <c r="F8" s="154"/>
      <c r="G8" s="154"/>
      <c r="H8" s="60"/>
    </row>
    <row r="9" spans="1:18" ht="30.75" customHeight="1" x14ac:dyDescent="0.35">
      <c r="C9" s="54"/>
      <c r="D9" s="210" t="s">
        <v>195</v>
      </c>
      <c r="E9" s="210"/>
      <c r="F9" s="210"/>
      <c r="G9" s="210"/>
      <c r="H9" s="156"/>
    </row>
    <row r="10" spans="1:18" ht="56.25" customHeight="1" x14ac:dyDescent="0.35">
      <c r="C10" s="54"/>
      <c r="D10" s="206" t="s">
        <v>132</v>
      </c>
      <c r="E10" s="206"/>
      <c r="F10" s="206"/>
      <c r="G10" s="206"/>
      <c r="H10" s="156"/>
    </row>
    <row r="11" spans="1:18" ht="17.399999999999999" customHeight="1" x14ac:dyDescent="0.35">
      <c r="C11" s="54"/>
      <c r="D11" s="212" t="s">
        <v>145</v>
      </c>
      <c r="E11" s="212"/>
      <c r="F11" s="212"/>
      <c r="G11" s="212"/>
      <c r="H11" s="60"/>
      <c r="L11" s="65"/>
    </row>
    <row r="12" spans="1:18" ht="32.25" customHeight="1" x14ac:dyDescent="0.35">
      <c r="C12" s="54"/>
      <c r="D12" s="211" t="s">
        <v>196</v>
      </c>
      <c r="E12" s="211"/>
      <c r="F12" s="211"/>
      <c r="G12" s="211"/>
      <c r="H12" s="157"/>
    </row>
    <row r="13" spans="1:18" x14ac:dyDescent="0.35">
      <c r="C13" s="54"/>
      <c r="D13" s="171" t="s">
        <v>7</v>
      </c>
      <c r="E13" s="172" t="s">
        <v>14</v>
      </c>
      <c r="F13" s="172" t="s">
        <v>15</v>
      </c>
      <c r="G13" s="172" t="s">
        <v>16</v>
      </c>
      <c r="H13" s="60"/>
    </row>
    <row r="14" spans="1:18" s="65" customFormat="1" x14ac:dyDescent="0.35">
      <c r="C14" s="55"/>
      <c r="D14" s="173" t="s">
        <v>10</v>
      </c>
      <c r="E14" s="173" t="s">
        <v>17</v>
      </c>
      <c r="F14" s="173" t="s">
        <v>11</v>
      </c>
      <c r="G14" s="173" t="s">
        <v>10</v>
      </c>
      <c r="H14" s="60"/>
    </row>
    <row r="15" spans="1:18" s="137" customFormat="1" x14ac:dyDescent="0.35">
      <c r="C15" s="56"/>
      <c r="D15" s="174" t="s">
        <v>12</v>
      </c>
      <c r="E15" s="175" t="s">
        <v>18</v>
      </c>
      <c r="F15" s="175">
        <v>250.85</v>
      </c>
      <c r="G15" s="175" t="s">
        <v>19</v>
      </c>
      <c r="H15" s="60"/>
      <c r="L15" s="80" t="s">
        <v>125</v>
      </c>
      <c r="M15" s="81" t="s">
        <v>58</v>
      </c>
      <c r="N15" s="81" t="s">
        <v>113</v>
      </c>
      <c r="O15" s="81" t="s">
        <v>118</v>
      </c>
      <c r="P15" s="81" t="s">
        <v>121</v>
      </c>
      <c r="Q15" s="137" t="s">
        <v>153</v>
      </c>
      <c r="R15" s="137" t="s">
        <v>278</v>
      </c>
    </row>
    <row r="16" spans="1:18" x14ac:dyDescent="0.35">
      <c r="A16" s="82" t="str">
        <f>IF(D16=0,"",1)</f>
        <v/>
      </c>
      <c r="C16" s="54"/>
      <c r="D16" s="183"/>
      <c r="E16" s="182"/>
      <c r="F16" s="41"/>
      <c r="G16" s="182"/>
      <c r="H16" s="60"/>
      <c r="L16" s="85" t="str">
        <f>IF(A16="","N","Y")</f>
        <v>N</v>
      </c>
      <c r="M16" s="80">
        <f>IF(LEN(E16)&gt;200,1,0)</f>
        <v>0</v>
      </c>
      <c r="N16" s="80">
        <f>IF(D16=0,0,IF(SUMIF('Section 2'!$D$14:$D$23,D16,'Section 2'!$G$14:$G$23)+SUMIF('Section 2'!$D$14:$D$23,D16,'Section 2'!$I$14:$I$23)+SUMIF('Section 2'!$D$14:$D$23,D16,'Section 2'!$J$14:$J$23)&gt;0,0,1))</f>
        <v>0</v>
      </c>
      <c r="O16" s="80">
        <f>IF(D16=0,0,IF(OR(E16=0,F16=0,G16=0),1,0))</f>
        <v>0</v>
      </c>
      <c r="P16" s="80">
        <f t="shared" ref="P16:P25" si="0">IF(D16=0,0,IF(COUNTIF(ClassIIChemicals,D16)&gt;0,0,1))</f>
        <v>0</v>
      </c>
      <c r="Q16" s="63">
        <f t="shared" ref="Q16:Q25" si="1">IF(G16=0,0,IF(COUNTIF(Purpose,G16)&gt;0,0,1))</f>
        <v>0</v>
      </c>
      <c r="R16" s="63">
        <f>IF(F16&lt;0,1,0)</f>
        <v>0</v>
      </c>
    </row>
    <row r="17" spans="1:18" x14ac:dyDescent="0.35">
      <c r="A17" s="83" t="str">
        <f>IF(D17=0,"",MAX($A$16:A16)+1)</f>
        <v/>
      </c>
      <c r="C17" s="54"/>
      <c r="D17" s="183"/>
      <c r="E17" s="182"/>
      <c r="F17" s="41"/>
      <c r="G17" s="182"/>
      <c r="H17" s="60"/>
      <c r="L17" s="85" t="str">
        <f t="shared" ref="L17:L25" si="2">IF(A17="","N","Y")</f>
        <v>N</v>
      </c>
      <c r="M17" s="80">
        <f t="shared" ref="M17:M25" si="3">IF(LEN(E17)&gt;200,1,0)</f>
        <v>0</v>
      </c>
      <c r="N17" s="80">
        <f>IF(D17=0,0,IF(SUMIF('Section 2'!$D$14:$D$23,D17,'Section 2'!$G$14:$G$23)+SUMIF('Section 2'!$D$14:$D$23,D17,'Section 2'!$I$14:$I$23)+SUMIF('Section 2'!$D$14:$D$23,D17,'Section 2'!$J$14:$J$23)&gt;0,0,1))</f>
        <v>0</v>
      </c>
      <c r="O17" s="80">
        <f t="shared" ref="O17:O25" si="4">IF(D17=0,0,IF(OR(E17=0,F17=0,G17=0),1,0))</f>
        <v>0</v>
      </c>
      <c r="P17" s="80">
        <f t="shared" si="0"/>
        <v>0</v>
      </c>
      <c r="Q17" s="63">
        <f t="shared" si="1"/>
        <v>0</v>
      </c>
      <c r="R17" s="63">
        <f t="shared" ref="R17:R25" si="5">IF(F17&lt;0,1,0)</f>
        <v>0</v>
      </c>
    </row>
    <row r="18" spans="1:18" x14ac:dyDescent="0.35">
      <c r="A18" s="83" t="str">
        <f>IF(D18=0,"",MAX($A$16:A17)+1)</f>
        <v/>
      </c>
      <c r="C18" s="54"/>
      <c r="D18" s="181"/>
      <c r="E18" s="181"/>
      <c r="F18" s="184"/>
      <c r="G18" s="181"/>
      <c r="H18" s="60"/>
      <c r="L18" s="85" t="str">
        <f t="shared" si="2"/>
        <v>N</v>
      </c>
      <c r="M18" s="80">
        <f t="shared" si="3"/>
        <v>0</v>
      </c>
      <c r="N18" s="80">
        <f>IF(D18=0,0,IF(SUMIF('Section 2'!$D$14:$D$23,D18,'Section 2'!$G$14:$G$23)+SUMIF('Section 2'!$D$14:$D$23,D18,'Section 2'!$I$14:$I$23)+SUMIF('Section 2'!$D$14:$D$23,D18,'Section 2'!$J$14:$J$23)&gt;0,0,1))</f>
        <v>0</v>
      </c>
      <c r="O18" s="80">
        <f t="shared" si="4"/>
        <v>0</v>
      </c>
      <c r="P18" s="80">
        <f t="shared" si="0"/>
        <v>0</v>
      </c>
      <c r="Q18" s="63">
        <f t="shared" si="1"/>
        <v>0</v>
      </c>
      <c r="R18" s="63">
        <f t="shared" si="5"/>
        <v>0</v>
      </c>
    </row>
    <row r="19" spans="1:18" x14ac:dyDescent="0.35">
      <c r="A19" s="83" t="str">
        <f>IF(D19=0,"",MAX($A$16:A18)+1)</f>
        <v/>
      </c>
      <c r="C19" s="54"/>
      <c r="D19" s="183"/>
      <c r="E19" s="182"/>
      <c r="F19" s="41"/>
      <c r="G19" s="182"/>
      <c r="H19" s="60"/>
      <c r="L19" s="85" t="str">
        <f t="shared" si="2"/>
        <v>N</v>
      </c>
      <c r="M19" s="80">
        <f t="shared" si="3"/>
        <v>0</v>
      </c>
      <c r="N19" s="80">
        <f>IF(D19=0,0,IF(SUMIF('Section 2'!$D$14:$D$23,D19,'Section 2'!$G$14:$G$23)+SUMIF('Section 2'!$D$14:$D$23,D19,'Section 2'!$I$14:$I$23)+SUMIF('Section 2'!$D$14:$D$23,D19,'Section 2'!$J$14:$J$23)&gt;0,0,1))</f>
        <v>0</v>
      </c>
      <c r="O19" s="80">
        <f t="shared" si="4"/>
        <v>0</v>
      </c>
      <c r="P19" s="80">
        <f t="shared" si="0"/>
        <v>0</v>
      </c>
      <c r="Q19" s="63">
        <f t="shared" si="1"/>
        <v>0</v>
      </c>
      <c r="R19" s="63">
        <f t="shared" si="5"/>
        <v>0</v>
      </c>
    </row>
    <row r="20" spans="1:18" x14ac:dyDescent="0.35">
      <c r="A20" s="83" t="str">
        <f>IF(D20=0,"",MAX($A$16:A19)+1)</f>
        <v/>
      </c>
      <c r="C20" s="54"/>
      <c r="D20" s="183"/>
      <c r="E20" s="182"/>
      <c r="F20" s="41"/>
      <c r="G20" s="182"/>
      <c r="H20" s="60"/>
      <c r="L20" s="85" t="str">
        <f t="shared" si="2"/>
        <v>N</v>
      </c>
      <c r="M20" s="80">
        <f t="shared" si="3"/>
        <v>0</v>
      </c>
      <c r="N20" s="80">
        <f>IF(D20=0,0,IF(SUMIF('Section 2'!$D$14:$D$23,D20,'Section 2'!$G$14:$G$23)+SUMIF('Section 2'!$D$14:$D$23,D20,'Section 2'!$I$14:$I$23)+SUMIF('Section 2'!$D$14:$D$23,D20,'Section 2'!$J$14:$J$23)&gt;0,0,1))</f>
        <v>0</v>
      </c>
      <c r="O20" s="80">
        <f t="shared" si="4"/>
        <v>0</v>
      </c>
      <c r="P20" s="80">
        <f t="shared" si="0"/>
        <v>0</v>
      </c>
      <c r="Q20" s="63">
        <f t="shared" si="1"/>
        <v>0</v>
      </c>
      <c r="R20" s="63">
        <f t="shared" si="5"/>
        <v>0</v>
      </c>
    </row>
    <row r="21" spans="1:18" x14ac:dyDescent="0.35">
      <c r="A21" s="83" t="str">
        <f>IF(D21=0,"",MAX($A$16:A20)+1)</f>
        <v/>
      </c>
      <c r="C21" s="54"/>
      <c r="D21" s="183"/>
      <c r="E21" s="182"/>
      <c r="F21" s="41"/>
      <c r="G21" s="182"/>
      <c r="H21" s="60"/>
      <c r="L21" s="85" t="str">
        <f t="shared" si="2"/>
        <v>N</v>
      </c>
      <c r="M21" s="80">
        <f t="shared" si="3"/>
        <v>0</v>
      </c>
      <c r="N21" s="80">
        <f>IF(D21=0,0,IF(SUMIF('Section 2'!$D$14:$D$23,D21,'Section 2'!$G$14:$G$23)+SUMIF('Section 2'!$D$14:$D$23,D21,'Section 2'!$I$14:$I$23)+SUMIF('Section 2'!$D$14:$D$23,D21,'Section 2'!$J$14:$J$23)&gt;0,0,1))</f>
        <v>0</v>
      </c>
      <c r="O21" s="80">
        <f t="shared" si="4"/>
        <v>0</v>
      </c>
      <c r="P21" s="80">
        <f t="shared" si="0"/>
        <v>0</v>
      </c>
      <c r="Q21" s="63">
        <f t="shared" si="1"/>
        <v>0</v>
      </c>
      <c r="R21" s="63">
        <f t="shared" si="5"/>
        <v>0</v>
      </c>
    </row>
    <row r="22" spans="1:18" x14ac:dyDescent="0.35">
      <c r="A22" s="83" t="str">
        <f>IF(D22=0,"",MAX($A$16:A21)+1)</f>
        <v/>
      </c>
      <c r="C22" s="54"/>
      <c r="D22" s="183"/>
      <c r="E22" s="182"/>
      <c r="F22" s="41"/>
      <c r="G22" s="182"/>
      <c r="H22" s="60"/>
      <c r="L22" s="85" t="str">
        <f t="shared" si="2"/>
        <v>N</v>
      </c>
      <c r="M22" s="80">
        <f t="shared" si="3"/>
        <v>0</v>
      </c>
      <c r="N22" s="80">
        <f>IF(D22=0,0,IF(SUMIF('Section 2'!$D$14:$D$23,D22,'Section 2'!$G$14:$G$23)+SUMIF('Section 2'!$D$14:$D$23,D22,'Section 2'!$I$14:$I$23)+SUMIF('Section 2'!$D$14:$D$23,D22,'Section 2'!$J$14:$J$23)&gt;0,0,1))</f>
        <v>0</v>
      </c>
      <c r="O22" s="80">
        <f t="shared" si="4"/>
        <v>0</v>
      </c>
      <c r="P22" s="80">
        <f t="shared" si="0"/>
        <v>0</v>
      </c>
      <c r="Q22" s="63">
        <f t="shared" si="1"/>
        <v>0</v>
      </c>
      <c r="R22" s="63">
        <f t="shared" si="5"/>
        <v>0</v>
      </c>
    </row>
    <row r="23" spans="1:18" x14ac:dyDescent="0.35">
      <c r="A23" s="83" t="str">
        <f>IF(D23=0,"",MAX($A$16:A22)+1)</f>
        <v/>
      </c>
      <c r="C23" s="54"/>
      <c r="D23" s="183"/>
      <c r="E23" s="182"/>
      <c r="F23" s="41"/>
      <c r="G23" s="182"/>
      <c r="H23" s="60"/>
      <c r="L23" s="85" t="str">
        <f t="shared" si="2"/>
        <v>N</v>
      </c>
      <c r="M23" s="80">
        <f t="shared" si="3"/>
        <v>0</v>
      </c>
      <c r="N23" s="80">
        <f>IF(D23=0,0,IF(SUMIF('Section 2'!$D$14:$D$23,D23,'Section 2'!$G$14:$G$23)+SUMIF('Section 2'!$D$14:$D$23,D23,'Section 2'!$I$14:$I$23)+SUMIF('Section 2'!$D$14:$D$23,D23,'Section 2'!$J$14:$J$23)&gt;0,0,1))</f>
        <v>0</v>
      </c>
      <c r="O23" s="80">
        <f t="shared" si="4"/>
        <v>0</v>
      </c>
      <c r="P23" s="80">
        <f t="shared" si="0"/>
        <v>0</v>
      </c>
      <c r="Q23" s="63">
        <f t="shared" si="1"/>
        <v>0</v>
      </c>
      <c r="R23" s="63">
        <f t="shared" si="5"/>
        <v>0</v>
      </c>
    </row>
    <row r="24" spans="1:18" x14ac:dyDescent="0.35">
      <c r="A24" s="83" t="str">
        <f>IF(D24=0,"",MAX($A$16:A23)+1)</f>
        <v/>
      </c>
      <c r="C24" s="54"/>
      <c r="D24" s="183"/>
      <c r="E24" s="182"/>
      <c r="F24" s="41"/>
      <c r="G24" s="182"/>
      <c r="H24" s="60"/>
      <c r="L24" s="85" t="str">
        <f t="shared" si="2"/>
        <v>N</v>
      </c>
      <c r="M24" s="80">
        <f t="shared" si="3"/>
        <v>0</v>
      </c>
      <c r="N24" s="80">
        <f>IF(D24=0,0,IF(SUMIF('Section 2'!$D$14:$D$23,D24,'Section 2'!$G$14:$G$23)+SUMIF('Section 2'!$D$14:$D$23,D24,'Section 2'!$I$14:$I$23)+SUMIF('Section 2'!$D$14:$D$23,D24,'Section 2'!$J$14:$J$23)&gt;0,0,1))</f>
        <v>0</v>
      </c>
      <c r="O24" s="80">
        <f t="shared" si="4"/>
        <v>0</v>
      </c>
      <c r="P24" s="80">
        <f t="shared" si="0"/>
        <v>0</v>
      </c>
      <c r="Q24" s="63">
        <f t="shared" si="1"/>
        <v>0</v>
      </c>
      <c r="R24" s="63">
        <f t="shared" si="5"/>
        <v>0</v>
      </c>
    </row>
    <row r="25" spans="1:18" x14ac:dyDescent="0.35">
      <c r="A25" s="84" t="str">
        <f>IF(D25=0,"",MAX($A$16:A24)+1)</f>
        <v/>
      </c>
      <c r="C25" s="54"/>
      <c r="D25" s="183"/>
      <c r="E25" s="182"/>
      <c r="F25" s="41"/>
      <c r="G25" s="182"/>
      <c r="H25" s="60"/>
      <c r="L25" s="85" t="str">
        <f t="shared" si="2"/>
        <v>N</v>
      </c>
      <c r="M25" s="80">
        <f t="shared" si="3"/>
        <v>0</v>
      </c>
      <c r="N25" s="80">
        <f>IF(D25=0,0,IF(SUMIF('Section 2'!$D$14:$D$23,D25,'Section 2'!$G$14:$G$23)+SUMIF('Section 2'!$D$14:$D$23,D25,'Section 2'!$I$14:$I$23)+SUMIF('Section 2'!$D$14:$D$23,D25,'Section 2'!$J$14:$J$23)&gt;0,0,1))</f>
        <v>0</v>
      </c>
      <c r="O25" s="80">
        <f t="shared" si="4"/>
        <v>0</v>
      </c>
      <c r="P25" s="80">
        <f t="shared" si="0"/>
        <v>0</v>
      </c>
      <c r="Q25" s="63">
        <f t="shared" si="1"/>
        <v>0</v>
      </c>
      <c r="R25" s="63">
        <f t="shared" si="5"/>
        <v>0</v>
      </c>
    </row>
    <row r="26" spans="1:18" ht="15.75" customHeight="1" x14ac:dyDescent="0.35">
      <c r="C26" s="57"/>
      <c r="D26" s="176" t="s">
        <v>186</v>
      </c>
      <c r="E26" s="177"/>
      <c r="F26" s="177"/>
      <c r="G26" s="176" t="s">
        <v>186</v>
      </c>
      <c r="H26" s="158"/>
    </row>
    <row r="27" spans="1:18" x14ac:dyDescent="0.35">
      <c r="C27" s="98"/>
      <c r="D27" s="159" t="str">
        <f>Lists!B3</f>
        <v>HCFC-21</v>
      </c>
      <c r="E27" s="160"/>
      <c r="F27" s="98"/>
      <c r="G27" s="161" t="str">
        <f>Lists!G3</f>
        <v>Transformation</v>
      </c>
    </row>
    <row r="28" spans="1:18" x14ac:dyDescent="0.35">
      <c r="C28" s="98"/>
      <c r="D28" s="159" t="str">
        <f>Lists!B4</f>
        <v>HCFC-22</v>
      </c>
      <c r="E28" s="160"/>
      <c r="F28" s="98"/>
      <c r="G28" s="161" t="str">
        <f>Lists!G4</f>
        <v>Destruction</v>
      </c>
    </row>
    <row r="29" spans="1:18" x14ac:dyDescent="0.35">
      <c r="C29" s="98"/>
      <c r="D29" s="159" t="str">
        <f>Lists!B5</f>
        <v>HCFC-31</v>
      </c>
      <c r="E29" s="160"/>
      <c r="F29" s="98"/>
      <c r="G29" s="161"/>
    </row>
    <row r="30" spans="1:18" x14ac:dyDescent="0.35">
      <c r="C30" s="98"/>
      <c r="D30" s="159" t="str">
        <f>Lists!B6</f>
        <v>HCFC-121</v>
      </c>
      <c r="E30" s="160"/>
      <c r="F30" s="98"/>
      <c r="G30" s="98"/>
    </row>
    <row r="31" spans="1:18" x14ac:dyDescent="0.35">
      <c r="C31" s="98"/>
      <c r="D31" s="159" t="str">
        <f>Lists!B7</f>
        <v>HCFC-122</v>
      </c>
      <c r="E31" s="160"/>
      <c r="F31" s="98"/>
      <c r="G31" s="98"/>
    </row>
    <row r="32" spans="1:18" x14ac:dyDescent="0.35">
      <c r="C32" s="98"/>
      <c r="D32" s="159" t="str">
        <f>Lists!B8</f>
        <v>HCFC-123</v>
      </c>
      <c r="E32" s="162"/>
      <c r="F32" s="98"/>
      <c r="G32" s="98"/>
    </row>
    <row r="33" spans="3:7" x14ac:dyDescent="0.35">
      <c r="C33" s="98"/>
      <c r="D33" s="159" t="str">
        <f>Lists!B9</f>
        <v>HCFC-123a</v>
      </c>
      <c r="E33" s="162"/>
      <c r="F33" s="98"/>
      <c r="G33" s="98"/>
    </row>
    <row r="34" spans="3:7" ht="14.25" customHeight="1" x14ac:dyDescent="0.35">
      <c r="C34" s="98"/>
      <c r="D34" s="159" t="str">
        <f>Lists!B10</f>
        <v>HCFC-123b</v>
      </c>
      <c r="E34" s="98"/>
      <c r="F34" s="98"/>
      <c r="G34" s="98"/>
    </row>
    <row r="35" spans="3:7" x14ac:dyDescent="0.35">
      <c r="D35" s="159" t="str">
        <f>Lists!B11</f>
        <v>HCFC-124</v>
      </c>
    </row>
    <row r="36" spans="3:7" x14ac:dyDescent="0.35">
      <c r="D36" s="159" t="str">
        <f>Lists!B12</f>
        <v>HCFC-124a</v>
      </c>
    </row>
    <row r="37" spans="3:7" x14ac:dyDescent="0.35">
      <c r="D37" s="159" t="str">
        <f>Lists!B13</f>
        <v>HCFC-131</v>
      </c>
    </row>
    <row r="38" spans="3:7" x14ac:dyDescent="0.35">
      <c r="D38" s="159" t="str">
        <f>Lists!B14</f>
        <v>HCFC-132b</v>
      </c>
    </row>
    <row r="39" spans="3:7" x14ac:dyDescent="0.35">
      <c r="D39" s="159" t="str">
        <f>Lists!B15</f>
        <v>HCFC-133a</v>
      </c>
    </row>
    <row r="40" spans="3:7" x14ac:dyDescent="0.35">
      <c r="D40" s="159" t="str">
        <f>Lists!B18</f>
        <v>HCFC-141b</v>
      </c>
    </row>
    <row r="41" spans="3:7" x14ac:dyDescent="0.35">
      <c r="D41" s="159" t="str">
        <f>Lists!B21</f>
        <v>HCFC-142b</v>
      </c>
    </row>
    <row r="42" spans="3:7" x14ac:dyDescent="0.35">
      <c r="D42" s="159" t="str">
        <f>Lists!B22</f>
        <v>HCFC-151</v>
      </c>
    </row>
    <row r="43" spans="3:7" x14ac:dyDescent="0.35">
      <c r="D43" s="159" t="str">
        <f>Lists!B23</f>
        <v>HCFC-221</v>
      </c>
    </row>
    <row r="44" spans="3:7" x14ac:dyDescent="0.35">
      <c r="D44" s="159" t="str">
        <f>Lists!B24</f>
        <v>HCFC-222</v>
      </c>
    </row>
    <row r="45" spans="3:7" x14ac:dyDescent="0.35">
      <c r="D45" s="159" t="str">
        <f>Lists!B25</f>
        <v>HCFC-223</v>
      </c>
    </row>
    <row r="46" spans="3:7" x14ac:dyDescent="0.35">
      <c r="D46" s="159" t="str">
        <f>Lists!B26</f>
        <v>HCFC-224</v>
      </c>
    </row>
    <row r="47" spans="3:7" x14ac:dyDescent="0.35">
      <c r="D47" s="159" t="str">
        <f>Lists!B27</f>
        <v>HCFC-225ca</v>
      </c>
    </row>
    <row r="48" spans="3:7" x14ac:dyDescent="0.35">
      <c r="D48" s="159" t="str">
        <f>Lists!B28</f>
        <v>HCFC-225cb</v>
      </c>
    </row>
    <row r="49" spans="4:4" x14ac:dyDescent="0.35">
      <c r="D49" s="159" t="str">
        <f>Lists!B29</f>
        <v>HCFC-226</v>
      </c>
    </row>
    <row r="50" spans="4:4" x14ac:dyDescent="0.35">
      <c r="D50" s="159" t="str">
        <f>Lists!B30</f>
        <v>HCFC-231</v>
      </c>
    </row>
    <row r="51" spans="4:4" x14ac:dyDescent="0.35">
      <c r="D51" s="159" t="str">
        <f>Lists!B31</f>
        <v>HCFC-232</v>
      </c>
    </row>
    <row r="52" spans="4:4" x14ac:dyDescent="0.35">
      <c r="D52" s="159" t="str">
        <f>Lists!B32</f>
        <v>HCFC-233</v>
      </c>
    </row>
    <row r="53" spans="4:4" x14ac:dyDescent="0.35">
      <c r="D53" s="159" t="str">
        <f>Lists!B33</f>
        <v>HCFC-234</v>
      </c>
    </row>
    <row r="54" spans="4:4" x14ac:dyDescent="0.35">
      <c r="D54" s="159" t="str">
        <f>Lists!B34</f>
        <v>HCFC-235</v>
      </c>
    </row>
    <row r="55" spans="4:4" x14ac:dyDescent="0.35">
      <c r="D55" s="159" t="str">
        <f>Lists!B35</f>
        <v>HCFC-241</v>
      </c>
    </row>
    <row r="56" spans="4:4" x14ac:dyDescent="0.35">
      <c r="D56" s="159" t="str">
        <f>Lists!B36</f>
        <v>HCFC-242</v>
      </c>
    </row>
    <row r="57" spans="4:4" x14ac:dyDescent="0.35">
      <c r="D57" s="159" t="str">
        <f>Lists!B37</f>
        <v>HCFC-243</v>
      </c>
    </row>
    <row r="58" spans="4:4" x14ac:dyDescent="0.35">
      <c r="D58" s="159" t="str">
        <f>Lists!B38</f>
        <v>HCFC-244</v>
      </c>
    </row>
    <row r="59" spans="4:4" x14ac:dyDescent="0.35">
      <c r="D59" s="159" t="str">
        <f>Lists!B39</f>
        <v>HCFC-251</v>
      </c>
    </row>
    <row r="60" spans="4:4" x14ac:dyDescent="0.35">
      <c r="D60" s="159" t="str">
        <f>Lists!B40</f>
        <v>HCFC-252</v>
      </c>
    </row>
    <row r="61" spans="4:4" x14ac:dyDescent="0.35">
      <c r="D61" s="159" t="str">
        <f>Lists!B41</f>
        <v>HCFC-253</v>
      </c>
    </row>
    <row r="62" spans="4:4" x14ac:dyDescent="0.35">
      <c r="D62" s="159" t="str">
        <f>Lists!B42</f>
        <v>HCFC-261</v>
      </c>
    </row>
    <row r="63" spans="4:4" x14ac:dyDescent="0.35">
      <c r="D63" s="159" t="str">
        <f>Lists!B43</f>
        <v>HCFC-262</v>
      </c>
    </row>
    <row r="64" spans="4:4" x14ac:dyDescent="0.35">
      <c r="D64" s="159" t="str">
        <f>Lists!B44</f>
        <v>HCFC-271</v>
      </c>
    </row>
    <row r="65" spans="4:4" x14ac:dyDescent="0.35">
      <c r="D65" s="160"/>
    </row>
    <row r="66" spans="4:4" x14ac:dyDescent="0.35">
      <c r="D66" s="160"/>
    </row>
  </sheetData>
  <sheetProtection algorithmName="SHA-512" hashValue="Hduv6RV/syg/fBGgGGSbboW/W2wpEP/EK6qQLz2J+QmYRjoPvJq7dy/O5bfnO2rUgyT8MKerO7Ubq3eBLi5t8A==" saltValue="Y616L6YTJ8Qc3Enah72hCw==" spinCount="100000" sheet="1" objects="1" scenarios="1"/>
  <mergeCells count="4">
    <mergeCell ref="D9:G9"/>
    <mergeCell ref="D12:G12"/>
    <mergeCell ref="D10:G10"/>
    <mergeCell ref="D11:G11"/>
  </mergeCells>
  <dataValidations xWindow="587" yWindow="695" count="10">
    <dataValidation type="list" allowBlank="1" showInputMessage="1" showErrorMessage="1" sqref="IU16:IU25 SQ16:SQ25 ACM16:ACM25 AMI16:AMI25 AWE16:AWE25 BGA16:BGA25 BPW16:BPW25 BZS16:BZS25 CJO16:CJO25 CTK16:CTK25 DDG16:DDG25 DNC16:DNC25 DWY16:DWY25 EGU16:EGU25 EQQ16:EQQ25 FAM16:FAM25 FKI16:FKI25 FUE16:FUE25 GEA16:GEA25 GNW16:GNW25 GXS16:GXS25 HHO16:HHO25 HRK16:HRK25 IBG16:IBG25 ILC16:ILC25 IUY16:IUY25 JEU16:JEU25 JOQ16:JOQ25 JYM16:JYM25 KII16:KII25 KSE16:KSE25 LCA16:LCA25 LLW16:LLW25 LVS16:LVS25 MFO16:MFO25 MPK16:MPK25 MZG16:MZG25 NJC16:NJC25 NSY16:NSY25 OCU16:OCU25 OMQ16:OMQ25 OWM16:OWM25 PGI16:PGI25 PQE16:PQE25 QAA16:QAA25 QJW16:QJW25 QTS16:QTS25 RDO16:RDO25 RNK16:RNK25 RXG16:RXG25 SHC16:SHC25 SQY16:SQY25 TAU16:TAU25 TKQ16:TKQ25 TUM16:TUM25 UEI16:UEI25 UOE16:UOE25 UYA16:UYA25 VHW16:VHW25 VRS16:VRS25 WBO16:WBO25 WLK16:WLK25 WVG16:WVG25" xr:uid="{00000000-0002-0000-0300-000000000000}">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xr:uid="{00000000-0002-0000-0300-000001000000}"/>
    <dataValidation type="decimal" operator="greaterThanOrEqual" allowBlank="1" showInputMessage="1" showErrorMessage="1" sqref="IV18:IV25 SR18:SR25 ACN18:ACN25 AMJ18:AMJ25 AWF18:AWF25 BGB18:BGB25 BPX18:BPX25 BZT18:BZT25 CJP18:CJP25 CTL18:CTL25 DDH18:DDH25 DND18:DND25 DWZ18:DWZ25 EGV18:EGV25 EQR18:EQR25 FAN18:FAN25 FKJ18:FKJ25 FUF18:FUF25 GEB18:GEB25 GNX18:GNX25 GXT18:GXT25 HHP18:HHP25 HRL18:HRL25 IBH18:IBH25 ILD18:ILD25 IUZ18:IUZ25 JEV18:JEV25 JOR18:JOR25 JYN18:JYN25 KIJ18:KIJ25 KSF18:KSF25 LCB18:LCB25 LLX18:LLX25 LVT18:LVT25 MFP18:MFP25 MPL18:MPL25 MZH18:MZH25 NJD18:NJD25 NSZ18:NSZ25 OCV18:OCV25 OMR18:OMR25 OWN18:OWN25 PGJ18:PGJ25 PQF18:PQF25 QAB18:QAB25 QJX18:QJX25 QTT18:QTT25 RDP18:RDP25 RNL18:RNL25 RXH18:RXH25 SHD18:SHD25 SQZ18:SQZ25 TAV18:TAV25 TKR18:TKR25 TUN18:TUN25 UEJ18:UEJ25 UOF18:UOF25 UYB18:UYB25 VHX18:VHX25 VRT18:VRT25 WBP18:WBP25 WLL18:WLL25 WVH18:WVH25 WVI16:WVN25 IW16:JB25 SS16:SX25 ACO16:ACT25 AMK16:AMP25 AWG16:AWL25 BGC16:BGH25 BPY16:BQD25 BZU16:BZZ25 CJQ16:CJV25 CTM16:CTR25 DDI16:DDN25 DNE16:DNJ25 DXA16:DXF25 EGW16:EHB25 EQS16:EQX25 FAO16:FAT25 FKK16:FKP25 FUG16:FUL25 GEC16:GEH25 GNY16:GOD25 GXU16:GXZ25 HHQ16:HHV25 HRM16:HRR25 IBI16:IBN25 ILE16:ILJ25 IVA16:IVF25 JEW16:JFB25 JOS16:JOX25 JYO16:JYT25 KIK16:KIP25 KSG16:KSL25 LCC16:LCH25 LLY16:LMD25 LVU16:LVZ25 MFQ16:MFV25 MPM16:MPR25 MZI16:MZN25 NJE16:NJJ25 NTA16:NTF25 OCW16:ODB25 OMS16:OMX25 OWO16:OWT25 PGK16:PGP25 PQG16:PQL25 QAC16:QAH25 QJY16:QKD25 QTU16:QTZ25 RDQ16:RDV25 RNM16:RNR25 RXI16:RXN25 SHE16:SHJ25 SRA16:SRF25 TAW16:TBB25 TKS16:TKX25 TUO16:TUT25 UEK16:UEP25 UOG16:UOL25 UYC16:UYH25 VHY16:VID25 VRU16:VRZ25 WBQ16:WBV25 WLM16:WLR25" xr:uid="{00000000-0002-0000-0300-000002000000}">
      <formula1>0</formula1>
    </dataValidation>
    <dataValidation type="decimal" operator="greaterThanOrEqual" allowBlank="1" showInputMessage="1" showErrorMessage="1" prompt="Quantity of gross chemical produced (kg)" sqref="WVH16:WVH17 IV16:IV17 SR16:SR17 ACN16:ACN17 AMJ16:AMJ17 AWF16:AWF17 BGB16:BGB17 BPX16:BPX17 BZT16:BZT17 CJP16:CJP17 CTL16:CTL17 DDH16:DDH17 DND16:DND17 DWZ16:DWZ17 EGV16:EGV17 EQR16:EQR17 FAN16:FAN17 FKJ16:FKJ17 FUF16:FUF17 GEB16:GEB17 GNX16:GNX17 GXT16:GXT17 HHP16:HHP17 HRL16:HRL17 IBH16:IBH17 ILD16:ILD17 IUZ16:IUZ17 JEV16:JEV17 JOR16:JOR17 JYN16:JYN17 KIJ16:KIJ17 KSF16:KSF17 LCB16:LCB17 LLX16:LLX17 LVT16:LVT17 MFP16:MFP17 MPL16:MPL17 MZH16:MZH17 NJD16:NJD17 NSZ16:NSZ17 OCV16:OCV17 OMR16:OMR17 OWN16:OWN17 PGJ16:PGJ17 PQF16:PQF17 QAB16:QAB17 QJX16:QJX17 QTT16:QTT17 RDP16:RDP17 RNL16:RNL17 RXH16:RXH17 SHD16:SHD17 SQZ16:SQZ17 TAV16:TAV17 TKR16:TKR17 TUN16:TUN17 UEJ16:UEJ17 UOF16:UOF17 UYB16:UYB17 VHX16:VHX17 VRT16:VRT17 WBP16:WBP17 WLL16:WLL17" xr:uid="{00000000-0002-0000-0300-000003000000}">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C16:JC25 SY16:SY25 ACU16:ACU25 AMQ16:AMQ25 AWM16:AWM25 BGI16:BGI25 BQE16:BQE25 CAA16:CAA25 CJW16:CJW25 CTS16:CTS25 DDO16:DDO25 DNK16:DNK25 DXG16:DXG25 EHC16:EHC25 EQY16:EQY25 FAU16:FAU25 FKQ16:FKQ25 FUM16:FUM25 GEI16:GEI25 GOE16:GOE25 GYA16:GYA25 HHW16:HHW25 HRS16:HRS25 IBO16:IBO25 ILK16:ILK25 IVG16:IVG25 JFC16:JFC25 JOY16:JOY25 JYU16:JYU25 KIQ16:KIQ25 KSM16:KSM25 LCI16:LCI25 LME16:LME25 LWA16:LWA25 MFW16:MFW25 MPS16:MPS25 MZO16:MZO25 NJK16:NJK25 NTG16:NTG25 ODC16:ODC25 OMY16:OMY25 OWU16:OWU25 PGQ16:PGQ25 PQM16:PQM25 QAI16:QAI25 QKE16:QKE25 QUA16:QUA25 RDW16:RDW25 RNS16:RNS25 RXO16:RXO25 SHK16:SHK25 SRG16:SRG25 TBC16:TBC25 TKY16:TKY25 TUU16:TUU25 UEQ16:UEQ25 UOM16:UOM25 UYI16:UYI25 VIE16:VIE25 VSA16:VSA25 WBW16:WBW25 WLS16:WLS25 WVO16:WVO25" xr:uid="{00000000-0002-0000-0300-000004000000}">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D15:G15 D13:G13 IT15:JB15 SP15:SX15 ACL15:ACT15 AMH15:AMP15 AWD15:AWL15 BFZ15:BGH15 BPV15:BQD15 BZR15:BZZ15 CJN15:CJV15 CTJ15:CTR15 DDF15:DDN15 DNB15:DNJ15 DWX15:DXF15 EGT15:EHB15 EQP15:EQX15 FAL15:FAT15 FKH15:FKP15 FUD15:FUL15 GDZ15:GEH15 GNV15:GOD15 GXR15:GXZ15 HHN15:HHV15 HRJ15:HRR15 IBF15:IBN15 ILB15:ILJ15 IUX15:IVF15 JET15:JFB15 JOP15:JOX15 JYL15:JYT15 KIH15:KIP15 KSD15:KSL15 LBZ15:LCH15 LLV15:LMD15 LVR15:LVZ15 MFN15:MFV15 MPJ15:MPR15 MZF15:MZN15 NJB15:NJJ15 NSX15:NTF15 OCT15:ODB15 OMP15:OMX15 OWL15:OWT15 PGH15:PGP15 PQD15:PQL15 PZZ15:QAH15 QJV15:QKD15 QTR15:QTZ15 RDN15:RDV15 RNJ15:RNR15 RXF15:RXN15 SHB15:SHJ15 SQX15:SRF15 TAT15:TBB15 TKP15:TKX15 TUL15:TUT15 UEH15:UEP15 UOD15:UOL15 UXZ15:UYH15 VHV15:VID15 VRR15:VRZ15 WBN15:WBV15 WLJ15:WLR15 WVF15:WVN15 IT16:IT25 SP16:SP25 ACL16:ACL25 AMH16:AMH25 AWD16:AWD25 BFZ16:BFZ25 BPV16:BPV25 BZR16:BZR25 CJN16:CJN25 CTJ16:CTJ25 DDF16:DDF25 DNB16:DNB25 DWX16:DWX25 EGT16:EGT25 EQP16:EQP25 FAL16:FAL25 FKH16:FKH25 FUD16:FUD25 GDZ16:GDZ25 GNV16:GNV25 GXR16:GXR25 HHN16:HHN25 HRJ16:HRJ25 IBF16:IBF25 ILB16:ILB25 IUX16:IUX25 JET16:JET25 JOP16:JOP25 JYL16:JYL25 KIH16:KIH25 KSD16:KSD25 LBZ16:LBZ25 LLV16:LLV25 LVR16:LVR25 MFN16:MFN25 MPJ16:MPJ25 MZF16:MZF25 NJB16:NJB25 NSX16:NSX25 OCT16:OCT25 OMP16:OMP25 OWL16:OWL25 PGH16:PGH25 PQD16:PQD25 PZZ16:PZZ25 QJV16:QJV25 QTR16:QTR25 RDN16:RDN25 RNJ16:RNJ25 RXF16:RXF25 SHB16:SHB25 SQX16:SQX25 TAT16:TAT25 TKP16:TKP25 TUL16:TUL25 UEH16:UEH25 UOD16:UOD25 UXZ16:UXZ25 VHV16:VHV25 VRR16:VRR25 WBN16:WBN25 WLJ16:WLJ25 WVF16:WVF25" xr:uid="{00000000-0002-0000-0300-000005000000}"/>
    <dataValidation type="textLength" operator="lessThanOrEqual" allowBlank="1" showInputMessage="1" showErrorMessage="1" prompt="Name of the company that received or purchased material during the reporting period for transformation, destruction, or Article 5 exports." sqref="E16:E25" xr:uid="{00000000-0002-0000-0300-000006000000}">
      <formula1>200</formula1>
    </dataValidation>
    <dataValidation type="decimal" operator="greaterThanOrEqual" allowBlank="1" showInputMessage="1" showErrorMessage="1" prompt="Quantity (kg) of the chemical shipped to or purchased by the recipient company." sqref="F16:F25" xr:uid="{00000000-0002-0000-0300-000007000000}">
      <formula1>0</formula1>
    </dataValidation>
    <dataValidation type="list" allowBlank="1" showInputMessage="1" showErrorMessage="1" prompt="Select the chemical name of the controlled substance produced during the reporting period and shipped to a second party for transformation, destruction, or export to an Article 5 country. View the Reference List for a valid list of chemical names." sqref="D16:D25" xr:uid="{00000000-0002-0000-0300-000008000000}">
      <formula1>ClassIIChemicals</formula1>
    </dataValidation>
    <dataValidation type="list" operator="greaterThanOrEqual" allowBlank="1" showInputMessage="1" showErrorMessage="1" prompt="Identify whether the material will be transformed, destroyed, or exported by the recipient company to an Article 5 country." sqref="G16:G25" xr:uid="{00000000-0002-0000-0300-000009000000}">
      <formula1>Purpose</formula1>
    </dataValidation>
  </dataValidations>
  <hyperlinks>
    <hyperlink ref="D11:G11" location="'Reference List'!A1" display="If copying and pasting data into the table, please refer to the Reference List and the accompanying instructions." xr:uid="{00000000-0004-0000-0300-000000000000}"/>
  </hyperlinks>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BCDEA-D34C-4725-BB51-F4CFCE5377A5}">
  <sheetPr codeName="Sheet7">
    <tabColor rgb="FFFFFF00"/>
  </sheetPr>
  <dimension ref="A2:T55"/>
  <sheetViews>
    <sheetView showGridLines="0" topLeftCell="B1" zoomScaleNormal="100" zoomScaleSheetLayoutView="100" workbookViewId="0">
      <selection activeCell="J13" sqref="J13"/>
    </sheetView>
  </sheetViews>
  <sheetFormatPr defaultColWidth="9.08984375" defaultRowHeight="14.5" x14ac:dyDescent="0.35"/>
  <cols>
    <col min="1" max="1" width="2.7265625" style="20" hidden="1" customWidth="1"/>
    <col min="2" max="2" width="3.26953125" style="20" customWidth="1"/>
    <col min="3" max="3" width="2.7265625" style="20" customWidth="1"/>
    <col min="4" max="10" width="16.26953125" style="20" customWidth="1"/>
    <col min="11" max="12" width="2.7265625" style="20" customWidth="1"/>
    <col min="13" max="13" width="9.08984375" style="63"/>
    <col min="14" max="14" width="0" style="63" hidden="1" customWidth="1"/>
    <col min="15" max="15" width="9.08984375" style="63" hidden="1" customWidth="1"/>
    <col min="16" max="16" width="14.7265625" style="63" hidden="1" customWidth="1"/>
    <col min="17" max="17" width="15.7265625" style="63" hidden="1" customWidth="1"/>
    <col min="18" max="18" width="9.08984375" style="63" hidden="1" customWidth="1"/>
    <col min="19" max="19" width="7.08984375" style="63" hidden="1" customWidth="1"/>
    <col min="20" max="20" width="8.453125" style="63" hidden="1" customWidth="1"/>
    <col min="21" max="16384" width="9.08984375" style="63"/>
  </cols>
  <sheetData>
    <row r="2" spans="1:19" s="64" customFormat="1" ht="27.75" customHeight="1" x14ac:dyDescent="0.45">
      <c r="A2" s="21"/>
      <c r="B2" s="21"/>
      <c r="C2" s="24"/>
      <c r="D2" s="25" t="s">
        <v>1</v>
      </c>
      <c r="E2" s="26"/>
      <c r="F2" s="26"/>
      <c r="G2" s="26"/>
      <c r="H2" s="26"/>
      <c r="I2" s="26"/>
      <c r="J2" s="26"/>
      <c r="K2" s="58"/>
    </row>
    <row r="3" spans="1:19" s="64" customFormat="1" ht="18.5" x14ac:dyDescent="0.45">
      <c r="A3" s="21"/>
      <c r="B3" s="21"/>
      <c r="C3" s="28"/>
      <c r="D3" s="29" t="s">
        <v>3</v>
      </c>
      <c r="E3" s="30"/>
      <c r="F3" s="30"/>
      <c r="G3" s="30"/>
      <c r="H3" s="30"/>
      <c r="I3" s="30"/>
      <c r="J3" s="30"/>
      <c r="K3" s="59"/>
    </row>
    <row r="4" spans="1:19" ht="15" customHeight="1" x14ac:dyDescent="0.35">
      <c r="C4" s="10"/>
      <c r="D4" s="1"/>
      <c r="E4" s="1"/>
      <c r="F4" s="1"/>
      <c r="G4" s="33"/>
      <c r="H4" s="33"/>
      <c r="I4" s="33"/>
      <c r="J4" s="33"/>
      <c r="K4" s="60"/>
      <c r="L4" s="63"/>
    </row>
    <row r="5" spans="1:19" x14ac:dyDescent="0.35">
      <c r="C5" s="10"/>
      <c r="D5" s="44" t="s">
        <v>107</v>
      </c>
      <c r="E5" s="45" t="str">
        <f>IF('Section 1'!D9=0,"",'Section 1'!D9)</f>
        <v/>
      </c>
      <c r="F5" s="45"/>
      <c r="G5" s="33"/>
      <c r="H5" s="33"/>
      <c r="I5" s="33"/>
      <c r="J5" s="33"/>
      <c r="K5" s="60"/>
      <c r="L5" s="63"/>
    </row>
    <row r="6" spans="1:19" x14ac:dyDescent="0.35">
      <c r="C6" s="10"/>
      <c r="D6" s="44" t="s">
        <v>108</v>
      </c>
      <c r="E6" s="45" t="str">
        <f>IF(OR('Section 1'!D11=0,'Section 1'!D12=0),"","Quarter "&amp;'Section 1'!D12&amp;", "&amp;'Section 1'!D11)</f>
        <v/>
      </c>
      <c r="F6" s="45"/>
      <c r="G6" s="33"/>
      <c r="H6" s="46"/>
      <c r="I6" s="33"/>
      <c r="J6" s="33"/>
      <c r="K6" s="60"/>
      <c r="L6" s="63"/>
    </row>
    <row r="7" spans="1:19" ht="15" customHeight="1" x14ac:dyDescent="0.35">
      <c r="C7" s="32"/>
      <c r="D7" s="33"/>
      <c r="E7" s="33"/>
      <c r="F7" s="33"/>
      <c r="G7" s="33"/>
      <c r="H7" s="33"/>
      <c r="I7" s="33"/>
      <c r="J7" s="33"/>
      <c r="K7" s="60"/>
      <c r="L7" s="63"/>
    </row>
    <row r="8" spans="1:19" ht="18.75" customHeight="1" x14ac:dyDescent="0.35">
      <c r="C8" s="32"/>
      <c r="D8" s="35" t="s">
        <v>283</v>
      </c>
      <c r="E8" s="33"/>
      <c r="F8" s="33"/>
      <c r="G8" s="33"/>
      <c r="H8" s="33"/>
      <c r="I8" s="33"/>
      <c r="J8" s="33"/>
      <c r="K8" s="60"/>
      <c r="L8" s="63"/>
    </row>
    <row r="9" spans="1:19" ht="26.5" customHeight="1" x14ac:dyDescent="0.35">
      <c r="C9" s="54"/>
      <c r="D9" s="213" t="s">
        <v>290</v>
      </c>
      <c r="E9" s="213"/>
      <c r="F9" s="213"/>
      <c r="G9" s="213"/>
      <c r="H9" s="213"/>
      <c r="I9" s="213"/>
      <c r="J9" s="213"/>
      <c r="K9" s="60"/>
      <c r="L9" s="63"/>
    </row>
    <row r="10" spans="1:19" s="144" customFormat="1" ht="12.15" customHeight="1" x14ac:dyDescent="0.35">
      <c r="A10" s="141"/>
      <c r="B10" s="141"/>
      <c r="C10" s="142"/>
      <c r="D10" s="201"/>
      <c r="E10" s="202"/>
      <c r="F10" s="202"/>
      <c r="G10" s="202"/>
      <c r="H10" s="202"/>
      <c r="I10" s="202"/>
      <c r="J10" s="202"/>
      <c r="K10" s="143"/>
    </row>
    <row r="11" spans="1:19" ht="52" x14ac:dyDescent="0.35">
      <c r="C11" s="54"/>
      <c r="D11" s="172" t="s">
        <v>284</v>
      </c>
      <c r="E11" s="172" t="s">
        <v>285</v>
      </c>
      <c r="F11" s="172" t="s">
        <v>291</v>
      </c>
      <c r="G11" s="172" t="s">
        <v>292</v>
      </c>
      <c r="H11" s="172" t="s">
        <v>293</v>
      </c>
      <c r="I11" s="172" t="s">
        <v>286</v>
      </c>
      <c r="J11" s="172" t="s">
        <v>287</v>
      </c>
      <c r="K11" s="60"/>
      <c r="L11" s="63"/>
    </row>
    <row r="12" spans="1:19" s="65" customFormat="1" ht="13" x14ac:dyDescent="0.3">
      <c r="A12" s="38"/>
      <c r="B12" s="38"/>
      <c r="C12" s="55"/>
      <c r="D12" s="173" t="s">
        <v>11</v>
      </c>
      <c r="E12" s="173" t="s">
        <v>11</v>
      </c>
      <c r="F12" s="173" t="s">
        <v>11</v>
      </c>
      <c r="G12" s="173" t="s">
        <v>11</v>
      </c>
      <c r="H12" s="173" t="s">
        <v>11</v>
      </c>
      <c r="I12" s="173" t="s">
        <v>11</v>
      </c>
      <c r="J12" s="173" t="s">
        <v>11</v>
      </c>
      <c r="K12" s="61"/>
    </row>
    <row r="13" spans="1:19" x14ac:dyDescent="0.35">
      <c r="A13" s="82" t="e">
        <f>IF(#REF!=0,"",1)</f>
        <v>#REF!</v>
      </c>
      <c r="B13" s="39"/>
      <c r="C13" s="54"/>
      <c r="D13" s="41"/>
      <c r="E13" s="41"/>
      <c r="F13" s="41"/>
      <c r="G13" s="41"/>
      <c r="H13" s="41"/>
      <c r="I13" s="41"/>
      <c r="J13" s="41"/>
      <c r="K13" s="60"/>
      <c r="L13" s="63"/>
      <c r="N13" s="80" t="e">
        <f>IF(A13="","N","Y")</f>
        <v>#REF!</v>
      </c>
      <c r="O13" s="80" t="e">
        <f>IF(#REF!=0,0,IF(COUNTIF(#REF!,#REF!)&gt;1,1,0))</f>
        <v>#REF!</v>
      </c>
      <c r="P13" s="80" t="e">
        <f>IF(AND(#REF!&lt;&gt;0,D13=0),1,0)</f>
        <v>#REF!</v>
      </c>
      <c r="Q13" s="80">
        <f>IF(SUM(G13,I13)&gt;0,IF(COUNTIF('Section 3'!$D$16:$D$25,#REF!)=0,1,0),0)</f>
        <v>0</v>
      </c>
      <c r="R13" s="80" t="e">
        <f>IF(#REF!=0,0,IF(COUNTIF(ClassIIChemicals,#REF!)&gt;0,0,1))</f>
        <v>#REF!</v>
      </c>
      <c r="S13" s="63">
        <f>IF(OR(D13&lt;0,F13&lt;0,G13&lt;0,H13&lt;0,I13&lt;0),1,0)</f>
        <v>0</v>
      </c>
    </row>
    <row r="14" spans="1:19" ht="14.25" customHeight="1" x14ac:dyDescent="0.35">
      <c r="C14" s="57"/>
      <c r="D14" s="167" t="s">
        <v>186</v>
      </c>
      <c r="E14" s="168"/>
      <c r="F14" s="168"/>
      <c r="G14" s="169"/>
      <c r="H14" s="170"/>
      <c r="I14" s="170"/>
      <c r="J14" s="170"/>
      <c r="K14" s="37"/>
      <c r="L14" s="63"/>
    </row>
    <row r="15" spans="1:19" x14ac:dyDescent="0.35">
      <c r="C15" s="22"/>
      <c r="D15" s="149" t="str">
        <f>Lists!B3</f>
        <v>HCFC-21</v>
      </c>
      <c r="E15" s="148"/>
      <c r="F15" s="148"/>
      <c r="G15" s="22"/>
      <c r="H15" s="22"/>
      <c r="L15" s="22"/>
    </row>
    <row r="16" spans="1:19" x14ac:dyDescent="0.35">
      <c r="C16" s="22"/>
      <c r="D16" s="149" t="str">
        <f>Lists!B4</f>
        <v>HCFC-22</v>
      </c>
      <c r="E16" s="148"/>
      <c r="F16" s="148"/>
      <c r="G16" s="22"/>
      <c r="H16" s="22"/>
      <c r="L16" s="22"/>
    </row>
    <row r="17" spans="3:20" x14ac:dyDescent="0.35">
      <c r="C17" s="22"/>
      <c r="D17" s="149" t="str">
        <f>Lists!B5</f>
        <v>HCFC-31</v>
      </c>
      <c r="E17" s="148"/>
      <c r="F17" s="148"/>
      <c r="G17" s="22"/>
      <c r="H17" s="22"/>
      <c r="J17" s="22"/>
      <c r="K17" s="22"/>
      <c r="L17" s="22"/>
    </row>
    <row r="18" spans="3:20" x14ac:dyDescent="0.35">
      <c r="C18" s="22"/>
      <c r="D18" s="149" t="str">
        <f>Lists!B6</f>
        <v>HCFC-121</v>
      </c>
      <c r="E18" s="148"/>
      <c r="F18" s="148"/>
      <c r="G18" s="22"/>
      <c r="H18" s="22"/>
      <c r="L18" s="22"/>
    </row>
    <row r="19" spans="3:20" x14ac:dyDescent="0.35">
      <c r="C19" s="22"/>
      <c r="D19" s="149" t="str">
        <f>Lists!B7</f>
        <v>HCFC-122</v>
      </c>
      <c r="E19" s="148"/>
      <c r="F19" s="148"/>
      <c r="G19" s="22"/>
      <c r="H19" s="22"/>
      <c r="L19" s="22"/>
    </row>
    <row r="20" spans="3:20" x14ac:dyDescent="0.35">
      <c r="C20" s="22"/>
      <c r="D20" s="149" t="str">
        <f>Lists!B8</f>
        <v>HCFC-123</v>
      </c>
      <c r="E20" s="146"/>
      <c r="F20" s="146"/>
      <c r="G20" s="22"/>
      <c r="H20" s="22"/>
      <c r="L20" s="22"/>
    </row>
    <row r="21" spans="3:20" x14ac:dyDescent="0.35">
      <c r="C21" s="22"/>
      <c r="D21" s="149" t="str">
        <f>Lists!B9</f>
        <v>HCFC-123a</v>
      </c>
      <c r="E21" s="146"/>
      <c r="F21" s="146"/>
      <c r="G21" s="22"/>
      <c r="H21" s="22"/>
      <c r="L21" s="22"/>
    </row>
    <row r="22" spans="3:20" ht="14.25" customHeight="1" x14ac:dyDescent="0.35">
      <c r="C22" s="22"/>
      <c r="D22" s="149" t="str">
        <f>Lists!B10</f>
        <v>HCFC-123b</v>
      </c>
      <c r="E22" s="22"/>
      <c r="F22" s="22"/>
      <c r="G22" s="22"/>
      <c r="H22" s="22"/>
      <c r="L22" s="22"/>
    </row>
    <row r="23" spans="3:20" s="20" customFormat="1" x14ac:dyDescent="0.35">
      <c r="D23" s="149" t="str">
        <f>Lists!B11</f>
        <v>HCFC-124</v>
      </c>
      <c r="M23" s="63"/>
      <c r="N23" s="63"/>
      <c r="O23" s="63"/>
      <c r="P23" s="63"/>
      <c r="Q23" s="63"/>
      <c r="R23" s="63"/>
      <c r="S23" s="63"/>
      <c r="T23" s="63"/>
    </row>
    <row r="24" spans="3:20" s="20" customFormat="1" x14ac:dyDescent="0.35">
      <c r="D24" s="149" t="str">
        <f>Lists!B12</f>
        <v>HCFC-124a</v>
      </c>
      <c r="M24" s="63"/>
      <c r="N24" s="63"/>
      <c r="O24" s="63"/>
      <c r="P24" s="63"/>
      <c r="Q24" s="63"/>
      <c r="R24" s="63"/>
      <c r="S24" s="63"/>
      <c r="T24" s="63"/>
    </row>
    <row r="25" spans="3:20" s="20" customFormat="1" x14ac:dyDescent="0.35">
      <c r="D25" s="149" t="str">
        <f>Lists!B13</f>
        <v>HCFC-131</v>
      </c>
      <c r="M25" s="63"/>
      <c r="N25" s="63"/>
      <c r="O25" s="63"/>
      <c r="P25" s="63"/>
      <c r="Q25" s="63"/>
      <c r="R25" s="63"/>
      <c r="S25" s="63"/>
      <c r="T25" s="63"/>
    </row>
    <row r="26" spans="3:20" s="20" customFormat="1" x14ac:dyDescent="0.35">
      <c r="D26" s="149" t="str">
        <f>Lists!B14</f>
        <v>HCFC-132b</v>
      </c>
      <c r="M26" s="63"/>
      <c r="N26" s="63"/>
      <c r="O26" s="63"/>
      <c r="P26" s="63"/>
      <c r="Q26" s="63"/>
      <c r="R26" s="63"/>
      <c r="S26" s="63"/>
      <c r="T26" s="63"/>
    </row>
    <row r="27" spans="3:20" s="20" customFormat="1" x14ac:dyDescent="0.35">
      <c r="D27" s="149" t="str">
        <f>Lists!B15</f>
        <v>HCFC-133a</v>
      </c>
      <c r="M27" s="63"/>
      <c r="N27" s="63"/>
      <c r="O27" s="63"/>
      <c r="P27" s="63"/>
      <c r="Q27" s="63"/>
      <c r="R27" s="63"/>
      <c r="S27" s="63"/>
      <c r="T27" s="63"/>
    </row>
    <row r="28" spans="3:20" s="20" customFormat="1" x14ac:dyDescent="0.35">
      <c r="D28" s="149" t="str">
        <f>Lists!B18</f>
        <v>HCFC-141b</v>
      </c>
      <c r="M28" s="63"/>
      <c r="N28" s="63"/>
      <c r="O28" s="63"/>
      <c r="P28" s="63"/>
      <c r="Q28" s="63"/>
      <c r="R28" s="63"/>
      <c r="S28" s="63"/>
      <c r="T28" s="63"/>
    </row>
    <row r="29" spans="3:20" s="20" customFormat="1" x14ac:dyDescent="0.35">
      <c r="D29" s="149" t="str">
        <f>Lists!B21</f>
        <v>HCFC-142b</v>
      </c>
      <c r="M29" s="63"/>
      <c r="N29" s="63"/>
      <c r="O29" s="63"/>
      <c r="P29" s="63"/>
      <c r="Q29" s="63"/>
      <c r="R29" s="63"/>
      <c r="S29" s="63"/>
      <c r="T29" s="63"/>
    </row>
    <row r="30" spans="3:20" s="20" customFormat="1" x14ac:dyDescent="0.35">
      <c r="D30" s="149" t="str">
        <f>Lists!B22</f>
        <v>HCFC-151</v>
      </c>
      <c r="M30" s="63"/>
      <c r="N30" s="63"/>
      <c r="O30" s="63"/>
      <c r="P30" s="63"/>
      <c r="Q30" s="63"/>
      <c r="R30" s="63"/>
      <c r="S30" s="63"/>
      <c r="T30" s="63"/>
    </row>
    <row r="31" spans="3:20" s="20" customFormat="1" x14ac:dyDescent="0.35">
      <c r="D31" s="149" t="str">
        <f>Lists!B23</f>
        <v>HCFC-221</v>
      </c>
      <c r="M31" s="63"/>
      <c r="N31" s="63"/>
      <c r="O31" s="63"/>
      <c r="P31" s="63"/>
      <c r="Q31" s="63"/>
      <c r="R31" s="63"/>
      <c r="S31" s="63"/>
      <c r="T31" s="63"/>
    </row>
    <row r="32" spans="3:20" s="20" customFormat="1" x14ac:dyDescent="0.35">
      <c r="D32" s="149" t="str">
        <f>Lists!B24</f>
        <v>HCFC-222</v>
      </c>
      <c r="M32" s="63"/>
      <c r="N32" s="63"/>
      <c r="O32" s="63"/>
      <c r="P32" s="63"/>
      <c r="Q32" s="63"/>
      <c r="R32" s="63"/>
      <c r="S32" s="63"/>
      <c r="T32" s="63"/>
    </row>
    <row r="33" spans="4:20" s="20" customFormat="1" x14ac:dyDescent="0.35">
      <c r="D33" s="149" t="str">
        <f>Lists!B25</f>
        <v>HCFC-223</v>
      </c>
      <c r="M33" s="63"/>
      <c r="N33" s="63"/>
      <c r="O33" s="63"/>
      <c r="P33" s="63"/>
      <c r="Q33" s="63"/>
      <c r="R33" s="63"/>
      <c r="S33" s="63"/>
      <c r="T33" s="63"/>
    </row>
    <row r="34" spans="4:20" s="20" customFormat="1" x14ac:dyDescent="0.35">
      <c r="D34" s="149" t="str">
        <f>Lists!B26</f>
        <v>HCFC-224</v>
      </c>
      <c r="M34" s="63"/>
      <c r="N34" s="63"/>
      <c r="O34" s="63"/>
      <c r="P34" s="63"/>
      <c r="Q34" s="63"/>
      <c r="R34" s="63"/>
      <c r="S34" s="63"/>
      <c r="T34" s="63"/>
    </row>
    <row r="35" spans="4:20" s="20" customFormat="1" x14ac:dyDescent="0.35">
      <c r="D35" s="149" t="str">
        <f>Lists!B27</f>
        <v>HCFC-225ca</v>
      </c>
      <c r="M35" s="63"/>
      <c r="N35" s="63"/>
      <c r="O35" s="63"/>
      <c r="P35" s="63"/>
      <c r="Q35" s="63"/>
      <c r="R35" s="63"/>
      <c r="S35" s="63"/>
      <c r="T35" s="63"/>
    </row>
    <row r="36" spans="4:20" s="20" customFormat="1" x14ac:dyDescent="0.35">
      <c r="D36" s="149" t="str">
        <f>Lists!B28</f>
        <v>HCFC-225cb</v>
      </c>
      <c r="M36" s="63"/>
      <c r="N36" s="63"/>
      <c r="O36" s="63"/>
      <c r="P36" s="63"/>
      <c r="Q36" s="63"/>
      <c r="R36" s="63"/>
      <c r="S36" s="63"/>
      <c r="T36" s="63"/>
    </row>
    <row r="37" spans="4:20" s="20" customFormat="1" x14ac:dyDescent="0.35">
      <c r="D37" s="149" t="str">
        <f>Lists!B29</f>
        <v>HCFC-226</v>
      </c>
      <c r="M37" s="63"/>
      <c r="N37" s="63"/>
      <c r="O37" s="63"/>
      <c r="P37" s="63"/>
      <c r="Q37" s="63"/>
      <c r="R37" s="63"/>
      <c r="S37" s="63"/>
      <c r="T37" s="63"/>
    </row>
    <row r="38" spans="4:20" s="20" customFormat="1" x14ac:dyDescent="0.35">
      <c r="D38" s="149" t="str">
        <f>Lists!B30</f>
        <v>HCFC-231</v>
      </c>
      <c r="M38" s="63"/>
      <c r="N38" s="63"/>
      <c r="O38" s="63"/>
      <c r="P38" s="63"/>
      <c r="Q38" s="63"/>
      <c r="R38" s="63"/>
      <c r="S38" s="63"/>
      <c r="T38" s="63"/>
    </row>
    <row r="39" spans="4:20" s="20" customFormat="1" x14ac:dyDescent="0.35">
      <c r="D39" s="149" t="str">
        <f>Lists!B31</f>
        <v>HCFC-232</v>
      </c>
      <c r="M39" s="63"/>
      <c r="N39" s="63"/>
      <c r="O39" s="63"/>
      <c r="P39" s="63"/>
      <c r="Q39" s="63"/>
      <c r="R39" s="63"/>
      <c r="S39" s="63"/>
      <c r="T39" s="63"/>
    </row>
    <row r="40" spans="4:20" s="20" customFormat="1" x14ac:dyDescent="0.35">
      <c r="D40" s="149" t="str">
        <f>Lists!B32</f>
        <v>HCFC-233</v>
      </c>
      <c r="M40" s="63"/>
      <c r="N40" s="63"/>
      <c r="O40" s="63"/>
      <c r="P40" s="63"/>
      <c r="Q40" s="63"/>
      <c r="R40" s="63"/>
      <c r="S40" s="63"/>
      <c r="T40" s="63"/>
    </row>
    <row r="41" spans="4:20" s="20" customFormat="1" x14ac:dyDescent="0.35">
      <c r="D41" s="149" t="str">
        <f>Lists!B33</f>
        <v>HCFC-234</v>
      </c>
      <c r="M41" s="63"/>
      <c r="N41" s="63"/>
      <c r="O41" s="63"/>
      <c r="P41" s="63"/>
      <c r="Q41" s="63"/>
      <c r="R41" s="63"/>
      <c r="S41" s="63"/>
      <c r="T41" s="63"/>
    </row>
    <row r="42" spans="4:20" s="20" customFormat="1" x14ac:dyDescent="0.35">
      <c r="D42" s="149" t="str">
        <f>Lists!B34</f>
        <v>HCFC-235</v>
      </c>
      <c r="M42" s="63"/>
      <c r="N42" s="63"/>
      <c r="O42" s="63"/>
      <c r="P42" s="63"/>
      <c r="Q42" s="63"/>
      <c r="R42" s="63"/>
      <c r="S42" s="63"/>
      <c r="T42" s="63"/>
    </row>
    <row r="43" spans="4:20" s="20" customFormat="1" x14ac:dyDescent="0.35">
      <c r="D43" s="149" t="str">
        <f>Lists!B35</f>
        <v>HCFC-241</v>
      </c>
      <c r="M43" s="63"/>
      <c r="N43" s="63"/>
      <c r="O43" s="63"/>
      <c r="P43" s="63"/>
      <c r="Q43" s="63"/>
      <c r="R43" s="63"/>
      <c r="S43" s="63"/>
      <c r="T43" s="63"/>
    </row>
    <row r="44" spans="4:20" s="20" customFormat="1" x14ac:dyDescent="0.35">
      <c r="D44" s="149" t="str">
        <f>Lists!B36</f>
        <v>HCFC-242</v>
      </c>
      <c r="M44" s="63"/>
      <c r="N44" s="63"/>
      <c r="O44" s="63"/>
      <c r="P44" s="63"/>
      <c r="Q44" s="63"/>
      <c r="R44" s="63"/>
      <c r="S44" s="63"/>
      <c r="T44" s="63"/>
    </row>
    <row r="45" spans="4:20" s="20" customFormat="1" x14ac:dyDescent="0.35">
      <c r="D45" s="149" t="str">
        <f>Lists!B37</f>
        <v>HCFC-243</v>
      </c>
      <c r="M45" s="63"/>
      <c r="N45" s="63"/>
      <c r="O45" s="63"/>
      <c r="P45" s="63"/>
      <c r="Q45" s="63"/>
      <c r="R45" s="63"/>
      <c r="S45" s="63"/>
      <c r="T45" s="63"/>
    </row>
    <row r="46" spans="4:20" s="20" customFormat="1" x14ac:dyDescent="0.35">
      <c r="D46" s="149" t="str">
        <f>Lists!B38</f>
        <v>HCFC-244</v>
      </c>
      <c r="M46" s="63"/>
      <c r="N46" s="63"/>
      <c r="O46" s="63"/>
      <c r="P46" s="63"/>
      <c r="Q46" s="63"/>
      <c r="R46" s="63"/>
      <c r="S46" s="63"/>
      <c r="T46" s="63"/>
    </row>
    <row r="47" spans="4:20" s="20" customFormat="1" x14ac:dyDescent="0.35">
      <c r="D47" s="149" t="str">
        <f>Lists!B39</f>
        <v>HCFC-251</v>
      </c>
      <c r="M47" s="63"/>
      <c r="N47" s="63"/>
      <c r="O47" s="63"/>
      <c r="P47" s="63"/>
      <c r="Q47" s="63"/>
      <c r="R47" s="63"/>
      <c r="S47" s="63"/>
      <c r="T47" s="63"/>
    </row>
    <row r="48" spans="4:20" s="20" customFormat="1" x14ac:dyDescent="0.35">
      <c r="D48" s="149" t="str">
        <f>Lists!B40</f>
        <v>HCFC-252</v>
      </c>
      <c r="M48" s="63"/>
      <c r="N48" s="63"/>
      <c r="O48" s="63"/>
      <c r="P48" s="63"/>
      <c r="Q48" s="63"/>
      <c r="R48" s="63"/>
      <c r="S48" s="63"/>
      <c r="T48" s="63"/>
    </row>
    <row r="49" spans="4:20" s="20" customFormat="1" x14ac:dyDescent="0.35">
      <c r="D49" s="149" t="str">
        <f>Lists!B41</f>
        <v>HCFC-253</v>
      </c>
      <c r="M49" s="63"/>
      <c r="N49" s="63"/>
      <c r="O49" s="63"/>
      <c r="P49" s="63"/>
      <c r="Q49" s="63"/>
      <c r="R49" s="63"/>
      <c r="S49" s="63"/>
      <c r="T49" s="63"/>
    </row>
    <row r="50" spans="4:20" s="20" customFormat="1" x14ac:dyDescent="0.35">
      <c r="D50" s="149" t="str">
        <f>Lists!B42</f>
        <v>HCFC-261</v>
      </c>
      <c r="M50" s="63"/>
      <c r="N50" s="63"/>
      <c r="O50" s="63"/>
      <c r="P50" s="63"/>
      <c r="Q50" s="63"/>
      <c r="R50" s="63"/>
      <c r="S50" s="63"/>
      <c r="T50" s="63"/>
    </row>
    <row r="51" spans="4:20" s="20" customFormat="1" x14ac:dyDescent="0.35">
      <c r="D51" s="149" t="str">
        <f>Lists!B43</f>
        <v>HCFC-262</v>
      </c>
      <c r="M51" s="63"/>
      <c r="N51" s="63"/>
      <c r="O51" s="63"/>
      <c r="P51" s="63"/>
      <c r="Q51" s="63"/>
      <c r="R51" s="63"/>
      <c r="S51" s="63"/>
      <c r="T51" s="63"/>
    </row>
    <row r="52" spans="4:20" s="20" customFormat="1" x14ac:dyDescent="0.35">
      <c r="D52" s="149" t="str">
        <f>Lists!B44</f>
        <v>HCFC-271</v>
      </c>
      <c r="M52" s="63"/>
      <c r="N52" s="63"/>
      <c r="O52" s="63"/>
      <c r="P52" s="63"/>
      <c r="Q52" s="63"/>
      <c r="R52" s="63"/>
      <c r="S52" s="63"/>
      <c r="T52" s="63"/>
    </row>
    <row r="53" spans="4:20" s="20" customFormat="1" x14ac:dyDescent="0.35">
      <c r="D53" s="148"/>
      <c r="M53" s="63"/>
      <c r="N53" s="63"/>
      <c r="O53" s="63"/>
      <c r="P53" s="63"/>
      <c r="Q53" s="63"/>
      <c r="R53" s="63"/>
      <c r="S53" s="63"/>
      <c r="T53" s="63"/>
    </row>
    <row r="54" spans="4:20" s="20" customFormat="1" x14ac:dyDescent="0.35">
      <c r="D54" s="148"/>
      <c r="M54" s="63"/>
      <c r="N54" s="63"/>
      <c r="O54" s="63"/>
      <c r="P54" s="63"/>
      <c r="Q54" s="63"/>
      <c r="R54" s="63"/>
      <c r="S54" s="63"/>
      <c r="T54" s="63"/>
    </row>
    <row r="55" spans="4:20" s="20" customFormat="1" x14ac:dyDescent="0.35">
      <c r="D55" s="148"/>
      <c r="M55" s="63"/>
      <c r="N55" s="63"/>
      <c r="O55" s="63"/>
      <c r="P55" s="63"/>
      <c r="Q55" s="63"/>
      <c r="R55" s="63"/>
      <c r="S55" s="63"/>
      <c r="T55" s="63"/>
    </row>
  </sheetData>
  <sheetProtection algorithmName="SHA-512" hashValue="V7FOfswdq0NlH8foRbkt/RIWVvOJETXAYIWDxgsPqo6oQgGvKjm0YMupETEZA0p5IZPuxpt8Y8CQy1dy7CfbZg==" saltValue="90E4L5ak7fypFSs3M4oqWQ==" spinCount="100000" sheet="1" objects="1" scenarios="1"/>
  <mergeCells count="1">
    <mergeCell ref="D9:J9"/>
  </mergeCells>
  <dataValidations xWindow="373" yWindow="823" count="7">
    <dataValidation type="decimal" operator="greaterThanOrEqual" allowBlank="1" showInputMessage="1" showErrorMessage="1" prompt="Quantity of gross chemical produced (kg)" sqref="WVK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xr:uid="{57F306B7-FB1A-4A0B-A2A6-DBC236B59D21}">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J11" xr:uid="{B13900D5-265C-47DE-9981-25E66A2A5B7C}"/>
    <dataValidation errorStyle="warning" allowBlank="1" errorTitle="U.S. EPA" error="Warning!  The form has auto calculated this value for you.  If you change the value in this cell, you may be misreporting data.  Press cancel to exit this cell without changing the data." sqref="IW13 WVI13 WLM13 WBQ13 VRU13 VHY13 UYC13 UOG13 UEK13 TUO13 TKS13 TAW13 SRA13 SHE13 RXI13 RNM13 RDQ13 QTU13 QJY13 QAC13 PQG13 PGK13 OWO13 OMS13 OCW13 NTA13 NJE13 MZI13 MPM13 MFQ13 LVU13 LLY13 LCC13 KSG13 KIK13 JYO13 JOS13 JEW13 IVA13 ILE13 IBI13 HRM13 HHQ13 GXU13 GNY13 GEC13 FUG13 FKK13 FAO13 EQS13 EGW13 DXA13 DNE13 DDI13 CTM13 CJQ13 BZU13 BPY13 BGC13 AWG13 AMK13 ACO13 SS13 D11:I11" xr:uid="{323D658A-9AA6-4D17-B337-216C6ED08FA0}"/>
    <dataValidation type="decimal" operator="greaterThanOrEqual" allowBlank="1" showInputMessage="1" showErrorMessage="1" error="Please enter a positive number." sqref="D13:J13" xr:uid="{C95AC6EF-2E51-4B29-9272-A033F29B5008}">
      <formula1>0</formula1>
    </dataValidation>
    <dataValidation type="list" allowBlank="1" showInputMessage="1" showErrorMessage="1" sqref="WVJ13 WLN13 WBR13 VRV13 VHZ13 UYD13 UOH13 UEL13 TUP13 TKT13 TAX13 SRB13 SHF13 RXJ13 RNN13 RDR13 QTV13 QJZ13 QAD13 PQH13 PGL13 OWP13 OMT13 OCX13 NTB13 NJF13 MZJ13 MPN13 MFR13 LVV13 LLZ13 LCD13 KSH13 KIL13 JYP13 JOT13 JEX13 IVB13 ILF13 IBJ13 HRN13 HHR13 GXV13 GNZ13 GED13 FUH13 FKL13 FAP13 EQT13 EGX13 DXB13 DNF13 DDJ13 CTN13 CJR13 BZV13 BPZ13 BGD13 AWH13 AML13 ACP13 ST13 IX13" xr:uid="{F579FB1D-69C3-4CB0-9FD4-44C6B70A2E2F}">
      <formula1>ClassIIChemicals</formula1>
    </dataValidation>
    <dataValidation type="decimal" operator="greaterThanOrEqual" allowBlank="1" showInputMessage="1" showErrorMessage="1" sqref="WVL13:WVQ13 WLP13:WLU13 WBT13:WBY13 VRX13:VSC13 VIB13:VIG13 UYF13:UYK13 UOJ13:UOO13 UEN13:UES13 TUR13:TUW13 TKV13:TLA13 TAZ13:TBE13 SRD13:SRI13 SHH13:SHM13 RXL13:RXQ13 RNP13:RNU13 RDT13:RDY13 QTX13:QUC13 QKB13:QKG13 QAF13:QAK13 PQJ13:PQO13 PGN13:PGS13 OWR13:OWW13 OMV13:ONA13 OCZ13:ODE13 NTD13:NTI13 NJH13:NJM13 MZL13:MZQ13 MPP13:MPU13 MFT13:MFY13 LVX13:LWC13 LMB13:LMG13 LCF13:LCK13 KSJ13:KSO13 KIN13:KIS13 JYR13:JYW13 JOV13:JPA13 JEZ13:JFE13 IVD13:IVI13 ILH13:ILM13 IBL13:IBQ13 HRP13:HRU13 HHT13:HHY13 GXX13:GYC13 GOB13:GOG13 GEF13:GEK13 FUJ13:FUO13 FKN13:FKS13 FAR13:FAW13 EQV13:ERA13 EGZ13:EHE13 DXD13:DXI13 DNH13:DNM13 DDL13:DDQ13 CTP13:CTU13 CJT13:CJY13 BZX13:CAC13 BQB13:BQG13 BGF13:BGK13 AWJ13:AWO13 AMN13:AMS13 ACR13:ACW13 SV13:TA13 IZ13:JE13" xr:uid="{8AF42DB3-3215-4F78-B90C-8B204BE7CA9D}">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VR13 WLV13 WBZ13 VSD13 VIH13 UYL13 UOP13 UET13 TUX13 TLB13 TBF13 SRJ13 SHN13 RXR13 RNV13 RDZ13 QUD13 QKH13 QAL13 PQP13 PGT13 OWX13 ONB13 ODF13 NTJ13 NJN13 MZR13 MPV13 MFZ13 LWD13 LMH13 LCL13 KSP13 KIT13 JYX13 JPB13 JFF13 IVJ13 ILN13 IBR13 HRV13 HHZ13 GYD13 GOH13 GEL13 FUP13 FKT13 FAX13 ERB13 EHF13 DXJ13 DNN13 DDR13 CTV13 CJZ13 CAD13 BQH13 BGL13 AWP13 AMT13 ACX13 TB13 JF13" xr:uid="{422DEA30-7968-48A7-86D1-AC98FD1E6141}">
      <formula1>"sdasdfsd"</formula1>
    </dataValidation>
  </dataValidations>
  <pageMargins left="0.7" right="0.7" top="0.75" bottom="0.75" header="0.3" footer="0.3"/>
  <pageSetup scale="97"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5" tint="-0.249977111117893"/>
  </sheetPr>
  <dimension ref="A2:N19"/>
  <sheetViews>
    <sheetView showGridLines="0" topLeftCell="B1" zoomScaleNormal="100" zoomScaleSheetLayoutView="100" workbookViewId="0"/>
  </sheetViews>
  <sheetFormatPr defaultColWidth="9.08984375" defaultRowHeight="14.5" x14ac:dyDescent="0.35"/>
  <cols>
    <col min="1" max="1" width="3.453125" style="20" hidden="1" customWidth="1"/>
    <col min="2" max="2" width="4.26953125" style="20" customWidth="1"/>
    <col min="3" max="3" width="2.7265625" style="20" customWidth="1"/>
    <col min="4" max="6" width="27" style="20" customWidth="1"/>
    <col min="7" max="7" width="19.7265625" style="20" hidden="1" customWidth="1"/>
    <col min="8" max="8" width="2.7265625" style="20" customWidth="1"/>
    <col min="9" max="16384" width="9.08984375" style="20"/>
  </cols>
  <sheetData>
    <row r="2" spans="1:14" s="21" customFormat="1" ht="27.75" customHeight="1" x14ac:dyDescent="0.45">
      <c r="C2" s="24"/>
      <c r="D2" s="25" t="s">
        <v>1</v>
      </c>
      <c r="E2" s="26"/>
      <c r="F2" s="26"/>
      <c r="G2" s="26"/>
      <c r="H2" s="27"/>
    </row>
    <row r="3" spans="1:14" s="21" customFormat="1" ht="18.5" x14ac:dyDescent="0.45">
      <c r="C3" s="28"/>
      <c r="D3" s="29" t="s">
        <v>3</v>
      </c>
      <c r="E3" s="30"/>
      <c r="F3" s="30"/>
      <c r="G3" s="30"/>
      <c r="H3" s="31"/>
    </row>
    <row r="4" spans="1:14" x14ac:dyDescent="0.35">
      <c r="C4" s="32"/>
      <c r="D4" s="33"/>
      <c r="E4" s="33"/>
      <c r="F4" s="33"/>
      <c r="G4" s="33"/>
      <c r="H4" s="34"/>
    </row>
    <row r="5" spans="1:14" ht="15" customHeight="1" x14ac:dyDescent="0.45">
      <c r="C5" s="10"/>
      <c r="D5" s="44" t="s">
        <v>107</v>
      </c>
      <c r="E5" s="45" t="str">
        <f>IF('Section 1'!D9=0,"",'Section 1'!D9)</f>
        <v/>
      </c>
      <c r="F5" s="33"/>
      <c r="G5" s="33"/>
      <c r="H5" s="34"/>
      <c r="K5" s="21"/>
      <c r="L5" s="21"/>
      <c r="M5" s="21"/>
      <c r="N5" s="21"/>
    </row>
    <row r="6" spans="1:14" ht="15" customHeight="1" x14ac:dyDescent="0.35">
      <c r="C6" s="10"/>
      <c r="D6" s="44" t="s">
        <v>108</v>
      </c>
      <c r="E6" s="45" t="str">
        <f>IF(OR('Section 1'!D11=0,'Section 1'!D12=0),"","Quarter "&amp;'Section 1'!D12&amp;", "&amp;'Section 1'!D11)</f>
        <v/>
      </c>
      <c r="F6" s="33"/>
      <c r="G6" s="33"/>
      <c r="H6" s="34"/>
    </row>
    <row r="7" spans="1:14" ht="15" customHeight="1" x14ac:dyDescent="0.35">
      <c r="C7" s="10"/>
      <c r="D7" s="44"/>
      <c r="E7" s="45"/>
      <c r="F7" s="33"/>
      <c r="G7" s="33"/>
      <c r="H7" s="34"/>
    </row>
    <row r="8" spans="1:14" ht="15.5" x14ac:dyDescent="0.35">
      <c r="C8" s="32"/>
      <c r="D8" s="35" t="s">
        <v>39</v>
      </c>
      <c r="E8" s="33"/>
      <c r="F8" s="33"/>
      <c r="G8" s="33"/>
      <c r="H8" s="34"/>
    </row>
    <row r="9" spans="1:14" ht="40.65" customHeight="1" x14ac:dyDescent="0.35">
      <c r="C9" s="32"/>
      <c r="D9" s="213" t="s">
        <v>150</v>
      </c>
      <c r="E9" s="213"/>
      <c r="F9" s="213"/>
      <c r="G9" s="213"/>
      <c r="H9" s="34"/>
    </row>
    <row r="10" spans="1:14" ht="21.15" customHeight="1" x14ac:dyDescent="0.35">
      <c r="C10" s="32"/>
      <c r="D10" s="214" t="s">
        <v>7</v>
      </c>
      <c r="E10" s="215" t="s">
        <v>110</v>
      </c>
      <c r="F10" s="216"/>
      <c r="G10" s="186"/>
      <c r="H10" s="11"/>
    </row>
    <row r="11" spans="1:14" ht="21.15" customHeight="1" x14ac:dyDescent="0.35">
      <c r="A11" s="47">
        <v>1</v>
      </c>
      <c r="C11" s="10"/>
      <c r="D11" s="214"/>
      <c r="E11" s="171" t="s">
        <v>41</v>
      </c>
      <c r="F11" s="171" t="s">
        <v>40</v>
      </c>
      <c r="G11" s="171" t="s">
        <v>42</v>
      </c>
      <c r="H11" s="11"/>
    </row>
    <row r="12" spans="1:14" x14ac:dyDescent="0.35">
      <c r="A12" s="48">
        <v>2</v>
      </c>
      <c r="C12" s="10"/>
      <c r="D12" s="178" t="str">
        <f>IFERROR(VLOOKUP(A11,Lists!$T$3:$U$4,2,0),"")</f>
        <v/>
      </c>
      <c r="E12" s="185" t="str">
        <f>IFERROR(VLOOKUP($D12,'Section 2'!$D$14:$K$23,8,FALSE)," ")</f>
        <v xml:space="preserve"> </v>
      </c>
      <c r="F12" s="185" t="str">
        <f>IFERROR(VLOOKUP($D12,'Section 2'!$D$14:$K$23,8,FALSE)," ")</f>
        <v xml:space="preserve"> </v>
      </c>
      <c r="G12" s="185" t="str">
        <f>IFERROR(VLOOKUP($D12,'Section 2'!$D$14:$K$23,7,FALSE)," ")</f>
        <v xml:space="preserve"> </v>
      </c>
      <c r="H12" s="11"/>
    </row>
    <row r="13" spans="1:14" x14ac:dyDescent="0.35">
      <c r="A13" s="48">
        <v>3</v>
      </c>
      <c r="C13" s="10"/>
      <c r="D13" s="178" t="str">
        <f>IFERROR(VLOOKUP(A12,Lists!$T$3:$U$4,2,0),"")</f>
        <v/>
      </c>
      <c r="E13" s="185" t="str">
        <f>IFERROR(VLOOKUP($D13,'Section 2'!$D$14:$K$23,8,FALSE)," ")</f>
        <v xml:space="preserve"> </v>
      </c>
      <c r="F13" s="185" t="str">
        <f>IFERROR(VLOOKUP($D13,'Section 2'!$D$14:$K$23,8,FALSE)," ")</f>
        <v xml:space="preserve"> </v>
      </c>
      <c r="G13" s="185" t="str">
        <f>IFERROR(VLOOKUP($D13,'Section 2'!$D$14:$K$23,7,FALSE)," ")</f>
        <v xml:space="preserve"> </v>
      </c>
      <c r="H13" s="11"/>
    </row>
    <row r="14" spans="1:14" x14ac:dyDescent="0.35">
      <c r="A14" s="48">
        <v>4</v>
      </c>
      <c r="C14" s="10"/>
      <c r="D14" s="178" t="str">
        <f>IFERROR(VLOOKUP(A13,Lists!$T$3:$U$4,2,0),"")</f>
        <v/>
      </c>
      <c r="E14" s="185" t="str">
        <f>IFERROR(VLOOKUP($D14,'Section 2'!$D$14:$K$23,8,FALSE)," ")</f>
        <v xml:space="preserve"> </v>
      </c>
      <c r="F14" s="185" t="str">
        <f>IFERROR(VLOOKUP($D14,'Section 2'!$D$14:$K$23,8,FALSE)," ")</f>
        <v xml:space="preserve"> </v>
      </c>
      <c r="G14" s="185" t="str">
        <f>IFERROR(VLOOKUP($D14,'Section 2'!$D$14:$K$23,7,FALSE)," ")</f>
        <v xml:space="preserve"> </v>
      </c>
      <c r="H14" s="11"/>
    </row>
    <row r="15" spans="1:14" x14ac:dyDescent="0.35">
      <c r="A15" s="48">
        <v>5</v>
      </c>
      <c r="C15" s="10"/>
      <c r="D15" s="178" t="str">
        <f>IFERROR(VLOOKUP(A14,Lists!$T$3:$U$4,2,0),"")</f>
        <v/>
      </c>
      <c r="E15" s="185" t="str">
        <f>IFERROR(VLOOKUP($D15,'Section 2'!$D$14:$K$23,8,FALSE)," ")</f>
        <v xml:space="preserve"> </v>
      </c>
      <c r="F15" s="185" t="str">
        <f>IFERROR(VLOOKUP($D15,'Section 2'!$D$14:$K$23,8,FALSE)," ")</f>
        <v xml:space="preserve"> </v>
      </c>
      <c r="G15" s="185" t="str">
        <f>IFERROR(VLOOKUP($D15,'Section 2'!$D$14:$K$23,7,FALSE)," ")</f>
        <v xml:space="preserve"> </v>
      </c>
      <c r="H15" s="11"/>
    </row>
    <row r="16" spans="1:14" x14ac:dyDescent="0.35">
      <c r="A16" s="48">
        <v>6</v>
      </c>
      <c r="C16" s="10"/>
      <c r="D16" s="178" t="str">
        <f>IFERROR(VLOOKUP(A15,Lists!$T$3:$U$4,2,0),"")</f>
        <v/>
      </c>
      <c r="E16" s="185" t="str">
        <f>IFERROR(VLOOKUP($D16,'Section 2'!$D$14:$K$23,8,FALSE)," ")</f>
        <v xml:space="preserve"> </v>
      </c>
      <c r="F16" s="185" t="str">
        <f>IFERROR(VLOOKUP($D16,'Section 2'!$D$14:$K$23,8,FALSE)," ")</f>
        <v xml:space="preserve"> </v>
      </c>
      <c r="G16" s="185" t="str">
        <f>IFERROR(VLOOKUP($D16,'Section 2'!$D$14:$K$23,7,FALSE)," ")</f>
        <v xml:space="preserve"> </v>
      </c>
      <c r="H16" s="11"/>
    </row>
    <row r="17" spans="1:8" x14ac:dyDescent="0.35">
      <c r="A17" s="49">
        <v>7</v>
      </c>
      <c r="C17" s="10"/>
      <c r="D17" s="178" t="str">
        <f>IFERROR(VLOOKUP(A16,Lists!$T$3:$U$4,2,0),"")</f>
        <v/>
      </c>
      <c r="E17" s="185" t="str">
        <f>IFERROR(VLOOKUP($D17,'Section 2'!$D$14:$K$23,8,FALSE)," ")</f>
        <v xml:space="preserve"> </v>
      </c>
      <c r="F17" s="185" t="str">
        <f>IFERROR(VLOOKUP($D17,'Section 2'!$D$14:$K$23,8,FALSE)," ")</f>
        <v xml:space="preserve"> </v>
      </c>
      <c r="G17" s="185" t="str">
        <f>IFERROR(VLOOKUP($D17,'Section 2'!$D$14:$K$23,7,FALSE)," ")</f>
        <v xml:space="preserve"> </v>
      </c>
      <c r="H17" s="11"/>
    </row>
    <row r="18" spans="1:8" x14ac:dyDescent="0.35">
      <c r="C18" s="10"/>
      <c r="D18" s="178" t="str">
        <f>IFERROR(VLOOKUP(A17,Lists!$T$3:$U$4,2,0),"")</f>
        <v/>
      </c>
      <c r="E18" s="185" t="str">
        <f>IFERROR(VLOOKUP($D18,'Section 2'!$D$14:$K$23,8,FALSE)," ")</f>
        <v xml:space="preserve"> </v>
      </c>
      <c r="F18" s="185" t="str">
        <f>IFERROR(VLOOKUP($D18,'Section 2'!$D$14:$K$23,8,FALSE)," ")</f>
        <v xml:space="preserve"> </v>
      </c>
      <c r="G18" s="185" t="str">
        <f>IFERROR(VLOOKUP($D18,'Section 2'!$D$14:$K$23,7,FALSE)," ")</f>
        <v xml:space="preserve"> </v>
      </c>
      <c r="H18" s="11"/>
    </row>
    <row r="19" spans="1:8" ht="67.150000000000006" customHeight="1" x14ac:dyDescent="0.35">
      <c r="C19" s="16"/>
      <c r="D19" s="17"/>
      <c r="E19" s="17"/>
      <c r="F19" s="17"/>
      <c r="G19" s="17"/>
      <c r="H19" s="18"/>
    </row>
  </sheetData>
  <sheetProtection algorithmName="SHA-512" hashValue="5C7MEJ9VUVoQ8NHXJHm/xEVXm9MHyTYtylJylfpq/ZflQOeyng6iF/Xh94zoJ+whSW90qrcikuHOU+5sa1p/Ow==" saltValue="MPp3nN7Inz1KoZioxyTbAA==" spinCount="100000" sheet="1" objects="1" scenarios="1"/>
  <mergeCells count="3">
    <mergeCell ref="D10:D11"/>
    <mergeCell ref="D9:G9"/>
    <mergeCell ref="E10:F10"/>
  </mergeCells>
  <dataValidations count="3">
    <dataValidation errorStyle="warning" allowBlank="1" errorTitle="U.S. EPA" error="Warning!  The form has auto calculated this value for you.  If you change the value in this cell, you may be misreporting data.  Press cancel to exit this cell without changing the data." sqref="D10 E11:G11" xr:uid="{00000000-0002-0000-0400-000000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2:D18" xr:uid="{00000000-0002-0000-0400-000001000000}"/>
    <dataValidation allowBlank="1" showInputMessage="1" showErrorMessage="1" prompt="This field is auto-populated." sqref="E12:E18 F12:F18 G12:G18" xr:uid="{00000000-0002-0000-0400-000002000000}"/>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0" tint="-0.34998626667073579"/>
  </sheetPr>
  <dimension ref="A1:AX168"/>
  <sheetViews>
    <sheetView showGridLines="0" workbookViewId="0"/>
  </sheetViews>
  <sheetFormatPr defaultColWidth="8.7265625" defaultRowHeight="14.5" x14ac:dyDescent="0.35"/>
  <cols>
    <col min="1" max="2" width="3.7265625" customWidth="1"/>
    <col min="3" max="7" width="14.453125" customWidth="1"/>
    <col min="8" max="8" width="3.7265625" customWidth="1"/>
  </cols>
  <sheetData>
    <row r="1" spans="1:50" x14ac:dyDescent="0.3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row>
    <row r="2" spans="1:50" ht="27.75" customHeight="1" x14ac:dyDescent="0.45">
      <c r="A2" s="21"/>
      <c r="B2" s="24"/>
      <c r="C2" s="25" t="s">
        <v>1</v>
      </c>
      <c r="D2" s="25"/>
      <c r="E2" s="25"/>
      <c r="F2" s="26"/>
      <c r="G2" s="26"/>
      <c r="H2" s="27"/>
      <c r="I2" s="21"/>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row>
    <row r="3" spans="1:50" ht="18.5" x14ac:dyDescent="0.45">
      <c r="A3" s="21"/>
      <c r="B3" s="28"/>
      <c r="C3" s="29" t="s">
        <v>3</v>
      </c>
      <c r="D3" s="29"/>
      <c r="E3" s="29"/>
      <c r="F3" s="1"/>
      <c r="G3" s="1"/>
      <c r="H3" s="31"/>
      <c r="I3" s="21"/>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row>
    <row r="4" spans="1:50" ht="17.399999999999999" customHeight="1" x14ac:dyDescent="0.45">
      <c r="A4" s="21"/>
      <c r="B4" s="28"/>
      <c r="C4" s="94" t="s">
        <v>131</v>
      </c>
      <c r="D4" s="29"/>
      <c r="E4" s="29"/>
      <c r="F4" s="1"/>
      <c r="G4" s="1"/>
      <c r="H4" s="31"/>
      <c r="I4" s="21"/>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row>
    <row r="5" spans="1:50" ht="11.25" customHeight="1" x14ac:dyDescent="0.45">
      <c r="A5" s="21"/>
      <c r="B5" s="28"/>
      <c r="C5" s="94"/>
      <c r="D5" s="29"/>
      <c r="E5" s="29"/>
      <c r="F5" s="1"/>
      <c r="G5" s="1"/>
      <c r="H5" s="31"/>
      <c r="I5" s="21"/>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row>
    <row r="6" spans="1:50" ht="61.15" customHeight="1" x14ac:dyDescent="0.45">
      <c r="A6" s="21"/>
      <c r="B6" s="28"/>
      <c r="C6" s="218" t="s">
        <v>183</v>
      </c>
      <c r="D6" s="218"/>
      <c r="E6" s="218"/>
      <c r="F6" s="218"/>
      <c r="G6" s="218"/>
      <c r="H6" s="31"/>
      <c r="I6" s="21"/>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row>
    <row r="7" spans="1:50" ht="31.15" customHeight="1" x14ac:dyDescent="0.45">
      <c r="A7" s="21"/>
      <c r="B7" s="28"/>
      <c r="C7" s="217" t="s">
        <v>184</v>
      </c>
      <c r="D7" s="217"/>
      <c r="E7" s="217"/>
      <c r="F7" s="217"/>
      <c r="G7" s="217"/>
      <c r="H7" s="31"/>
      <c r="I7" s="21"/>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row>
    <row r="8" spans="1:50" ht="9" customHeight="1" x14ac:dyDescent="0.45">
      <c r="A8" s="21"/>
      <c r="B8" s="28"/>
      <c r="C8" s="93"/>
      <c r="D8" s="93"/>
      <c r="E8" s="93"/>
      <c r="F8" s="93"/>
      <c r="G8" s="93"/>
      <c r="H8" s="31"/>
      <c r="I8" s="21"/>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row>
    <row r="9" spans="1:50" s="120" customFormat="1" ht="15" customHeight="1" x14ac:dyDescent="0.45">
      <c r="A9" s="21"/>
      <c r="B9" s="28"/>
      <c r="C9" s="219" t="s">
        <v>7</v>
      </c>
      <c r="D9" s="219"/>
      <c r="E9" s="219"/>
      <c r="F9" s="219"/>
      <c r="G9" s="219"/>
      <c r="H9" s="31"/>
      <c r="I9" s="21"/>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row>
    <row r="10" spans="1:50" s="120" customFormat="1" ht="15" customHeight="1" x14ac:dyDescent="0.45">
      <c r="A10" s="21"/>
      <c r="B10" s="28"/>
      <c r="C10" s="187" t="s">
        <v>26</v>
      </c>
      <c r="D10" s="187" t="s">
        <v>29</v>
      </c>
      <c r="E10" s="187" t="s">
        <v>31</v>
      </c>
      <c r="F10" s="187" t="s">
        <v>198</v>
      </c>
      <c r="G10" s="187" t="s">
        <v>177</v>
      </c>
      <c r="H10" s="31"/>
      <c r="I10" s="21"/>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row>
    <row r="11" spans="1:50" s="120" customFormat="1" ht="15" customHeight="1" x14ac:dyDescent="0.45">
      <c r="A11" s="21"/>
      <c r="B11" s="28"/>
      <c r="C11" s="187" t="s">
        <v>12</v>
      </c>
      <c r="D11" s="187" t="s">
        <v>199</v>
      </c>
      <c r="E11" s="187" t="s">
        <v>200</v>
      </c>
      <c r="F11" s="187" t="s">
        <v>201</v>
      </c>
      <c r="G11" s="187" t="s">
        <v>178</v>
      </c>
      <c r="H11" s="31"/>
      <c r="I11" s="21"/>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row>
    <row r="12" spans="1:50" s="120" customFormat="1" ht="15" customHeight="1" x14ac:dyDescent="0.45">
      <c r="A12" s="21"/>
      <c r="B12" s="28"/>
      <c r="C12" s="187" t="s">
        <v>202</v>
      </c>
      <c r="D12" s="187" t="s">
        <v>193</v>
      </c>
      <c r="E12" s="187" t="s">
        <v>203</v>
      </c>
      <c r="F12" s="187" t="s">
        <v>170</v>
      </c>
      <c r="G12" s="187" t="s">
        <v>179</v>
      </c>
      <c r="H12" s="31"/>
      <c r="I12" s="21"/>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row>
    <row r="13" spans="1:50" s="120" customFormat="1" ht="15" customHeight="1" x14ac:dyDescent="0.45">
      <c r="A13" s="21"/>
      <c r="B13" s="28"/>
      <c r="C13" s="187" t="s">
        <v>204</v>
      </c>
      <c r="D13" s="187" t="s">
        <v>192</v>
      </c>
      <c r="E13" s="187" t="s">
        <v>205</v>
      </c>
      <c r="F13" s="187" t="s">
        <v>171</v>
      </c>
      <c r="G13" s="187" t="s">
        <v>180</v>
      </c>
      <c r="H13" s="31"/>
      <c r="I13" s="21"/>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row>
    <row r="14" spans="1:50" s="120" customFormat="1" ht="15" customHeight="1" x14ac:dyDescent="0.45">
      <c r="A14" s="21"/>
      <c r="B14" s="28"/>
      <c r="C14" s="187" t="s">
        <v>206</v>
      </c>
      <c r="D14" s="187" t="s">
        <v>187</v>
      </c>
      <c r="E14" s="187" t="s">
        <v>207</v>
      </c>
      <c r="F14" s="187" t="s">
        <v>172</v>
      </c>
      <c r="G14" s="187" t="s">
        <v>181</v>
      </c>
      <c r="H14" s="31"/>
      <c r="I14" s="21"/>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row>
    <row r="15" spans="1:50" s="120" customFormat="1" ht="15" customHeight="1" x14ac:dyDescent="0.45">
      <c r="A15" s="21"/>
      <c r="B15" s="28"/>
      <c r="C15" s="187" t="s">
        <v>27</v>
      </c>
      <c r="D15" s="187" t="s">
        <v>188</v>
      </c>
      <c r="E15" s="187" t="s">
        <v>208</v>
      </c>
      <c r="F15" s="187" t="s">
        <v>173</v>
      </c>
      <c r="G15" s="187" t="s">
        <v>182</v>
      </c>
      <c r="H15" s="31"/>
      <c r="I15" s="21"/>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row>
    <row r="16" spans="1:50" s="120" customFormat="1" ht="15" customHeight="1" x14ac:dyDescent="0.45">
      <c r="A16" s="21"/>
      <c r="B16" s="28"/>
      <c r="C16" s="187" t="s">
        <v>13</v>
      </c>
      <c r="D16" s="187" t="s">
        <v>30</v>
      </c>
      <c r="E16" s="187" t="s">
        <v>32</v>
      </c>
      <c r="F16" s="187" t="s">
        <v>174</v>
      </c>
      <c r="G16" s="187"/>
      <c r="H16" s="31"/>
      <c r="I16" s="21"/>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row>
    <row r="17" spans="1:50" s="120" customFormat="1" ht="15" customHeight="1" x14ac:dyDescent="0.45">
      <c r="A17" s="21"/>
      <c r="B17" s="28"/>
      <c r="C17" s="187" t="s">
        <v>34</v>
      </c>
      <c r="D17" s="187" t="s">
        <v>189</v>
      </c>
      <c r="E17" s="187" t="s">
        <v>33</v>
      </c>
      <c r="F17" s="187" t="s">
        <v>175</v>
      </c>
      <c r="G17" s="187"/>
      <c r="H17" s="31"/>
      <c r="I17" s="21"/>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row>
    <row r="18" spans="1:50" s="120" customFormat="1" ht="15" customHeight="1" x14ac:dyDescent="0.45">
      <c r="A18" s="21"/>
      <c r="B18" s="28"/>
      <c r="C18" s="187" t="s">
        <v>28</v>
      </c>
      <c r="D18" s="187" t="s">
        <v>190</v>
      </c>
      <c r="E18" s="187" t="s">
        <v>209</v>
      </c>
      <c r="F18" s="187" t="s">
        <v>176</v>
      </c>
      <c r="G18" s="187"/>
      <c r="H18" s="31"/>
      <c r="I18" s="21"/>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row>
    <row r="19" spans="1:50" ht="73.900000000000006" customHeight="1" x14ac:dyDescent="0.45">
      <c r="A19" s="21"/>
      <c r="B19" s="36"/>
      <c r="C19" s="17"/>
      <c r="D19" s="17"/>
      <c r="E19" s="17"/>
      <c r="F19" s="17"/>
      <c r="G19" s="17"/>
      <c r="H19" s="18"/>
      <c r="I19" s="21"/>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row>
    <row r="20" spans="1:50" ht="15" customHeight="1" x14ac:dyDescent="0.35">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row>
    <row r="21" spans="1:50" ht="15" customHeight="1" x14ac:dyDescent="0.3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row>
    <row r="22" spans="1:50" ht="15" customHeight="1" x14ac:dyDescent="0.3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row>
    <row r="23" spans="1:50" ht="7.5" customHeight="1" x14ac:dyDescent="0.3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row>
    <row r="24" spans="1:50" x14ac:dyDescent="0.3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row>
    <row r="25" spans="1:50" x14ac:dyDescent="0.3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row>
    <row r="26" spans="1:50" x14ac:dyDescent="0.3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row>
    <row r="27" spans="1:50" x14ac:dyDescent="0.3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row>
    <row r="28" spans="1:50" x14ac:dyDescent="0.3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row>
    <row r="29" spans="1:50" x14ac:dyDescent="0.3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row>
    <row r="30" spans="1:50" x14ac:dyDescent="0.3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row>
    <row r="31" spans="1:50" x14ac:dyDescent="0.3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row>
    <row r="32" spans="1:50" x14ac:dyDescent="0.3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row>
    <row r="33" spans="1:50" x14ac:dyDescent="0.3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row>
    <row r="34" spans="1:50" x14ac:dyDescent="0.3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row>
    <row r="35" spans="1:50" x14ac:dyDescent="0.3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row>
    <row r="36" spans="1:50" x14ac:dyDescent="0.3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row>
    <row r="37" spans="1:50" x14ac:dyDescent="0.3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row>
    <row r="38" spans="1:50" x14ac:dyDescent="0.3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row>
    <row r="39" spans="1:50" x14ac:dyDescent="0.3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row>
    <row r="40" spans="1:50" x14ac:dyDescent="0.3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row>
    <row r="41" spans="1:50" x14ac:dyDescent="0.3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row>
    <row r="42" spans="1:50" x14ac:dyDescent="0.3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row>
    <row r="43" spans="1:50" x14ac:dyDescent="0.3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row>
    <row r="44" spans="1:50" x14ac:dyDescent="0.3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row>
    <row r="45" spans="1:50" x14ac:dyDescent="0.3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row>
    <row r="46" spans="1:50" x14ac:dyDescent="0.3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row>
    <row r="47" spans="1:50" x14ac:dyDescent="0.3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row>
    <row r="48" spans="1:50" x14ac:dyDescent="0.3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row>
    <row r="49" spans="1:50" x14ac:dyDescent="0.3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row>
    <row r="50" spans="1:50" x14ac:dyDescent="0.3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row>
    <row r="51" spans="1:50" x14ac:dyDescent="0.3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row>
    <row r="52" spans="1:50" x14ac:dyDescent="0.3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row>
    <row r="53" spans="1:50" x14ac:dyDescent="0.3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row>
    <row r="54" spans="1:50" x14ac:dyDescent="0.3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row>
    <row r="55" spans="1:50" x14ac:dyDescent="0.3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row>
    <row r="56" spans="1:50" x14ac:dyDescent="0.3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row>
    <row r="57" spans="1:50" x14ac:dyDescent="0.3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row>
    <row r="58" spans="1:50" x14ac:dyDescent="0.3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row>
    <row r="59" spans="1:50" x14ac:dyDescent="0.3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row>
    <row r="60" spans="1:50" x14ac:dyDescent="0.3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row>
    <row r="61" spans="1:50" x14ac:dyDescent="0.3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row>
    <row r="62" spans="1:50" x14ac:dyDescent="0.3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row>
    <row r="63" spans="1:50" x14ac:dyDescent="0.3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row>
    <row r="64" spans="1:50" x14ac:dyDescent="0.3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row>
    <row r="65" spans="1:50" x14ac:dyDescent="0.3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row>
    <row r="66" spans="1:50" x14ac:dyDescent="0.3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row>
    <row r="67" spans="1:50" x14ac:dyDescent="0.3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row>
    <row r="68" spans="1:50" x14ac:dyDescent="0.3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row>
    <row r="69" spans="1:50" x14ac:dyDescent="0.3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row>
    <row r="70" spans="1:50" x14ac:dyDescent="0.3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row>
    <row r="71" spans="1:50" x14ac:dyDescent="0.3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row>
    <row r="72" spans="1:50" x14ac:dyDescent="0.3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row>
    <row r="73" spans="1:50" x14ac:dyDescent="0.3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row>
    <row r="74" spans="1:50" x14ac:dyDescent="0.3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row>
    <row r="75" spans="1:50" x14ac:dyDescent="0.3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row>
    <row r="76" spans="1:50" x14ac:dyDescent="0.3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row>
    <row r="77" spans="1:50" x14ac:dyDescent="0.3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row>
    <row r="78" spans="1:50" x14ac:dyDescent="0.3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row>
    <row r="79" spans="1:50" x14ac:dyDescent="0.3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row>
    <row r="80" spans="1:50" x14ac:dyDescent="0.3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row>
    <row r="81" spans="1:50" x14ac:dyDescent="0.3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row>
    <row r="82" spans="1:50" x14ac:dyDescent="0.3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row>
    <row r="83" spans="1:50" x14ac:dyDescent="0.3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row>
    <row r="84" spans="1:50" x14ac:dyDescent="0.3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row>
    <row r="85" spans="1:50" x14ac:dyDescent="0.3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row>
    <row r="86" spans="1:50" x14ac:dyDescent="0.3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row>
    <row r="87" spans="1:50" x14ac:dyDescent="0.3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row>
    <row r="88" spans="1:50" x14ac:dyDescent="0.3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row>
    <row r="89" spans="1:50" x14ac:dyDescent="0.3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row>
    <row r="90" spans="1:50" x14ac:dyDescent="0.3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row>
    <row r="91" spans="1:50" x14ac:dyDescent="0.3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row>
    <row r="92" spans="1:50" x14ac:dyDescent="0.3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row>
    <row r="93" spans="1:50" x14ac:dyDescent="0.3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row>
    <row r="94" spans="1:50" x14ac:dyDescent="0.3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row>
    <row r="95" spans="1:50" x14ac:dyDescent="0.3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row>
    <row r="96" spans="1:50" x14ac:dyDescent="0.3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row>
    <row r="97" spans="1:50" x14ac:dyDescent="0.3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row>
    <row r="98" spans="1:50" x14ac:dyDescent="0.3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row>
    <row r="99" spans="1:50" x14ac:dyDescent="0.3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row>
    <row r="100" spans="1:50" x14ac:dyDescent="0.3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row>
    <row r="101" spans="1:50" x14ac:dyDescent="0.3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row>
    <row r="102" spans="1:50" x14ac:dyDescent="0.3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row>
    <row r="103" spans="1:50" x14ac:dyDescent="0.3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row>
    <row r="104" spans="1:50" x14ac:dyDescent="0.3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row>
    <row r="105" spans="1:50" x14ac:dyDescent="0.3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row>
    <row r="106" spans="1:50" x14ac:dyDescent="0.3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row>
    <row r="107" spans="1:50" x14ac:dyDescent="0.3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row>
    <row r="108" spans="1:50" x14ac:dyDescent="0.3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row>
    <row r="109" spans="1:50" x14ac:dyDescent="0.3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row>
    <row r="110" spans="1:50" x14ac:dyDescent="0.3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row>
    <row r="111" spans="1:50" x14ac:dyDescent="0.3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row>
    <row r="112" spans="1:50" x14ac:dyDescent="0.3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row>
    <row r="113" spans="1:50" x14ac:dyDescent="0.3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row>
    <row r="114" spans="1:50" x14ac:dyDescent="0.3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row>
    <row r="115" spans="1:50" x14ac:dyDescent="0.3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row>
    <row r="116" spans="1:50" x14ac:dyDescent="0.3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row>
    <row r="117" spans="1:50" x14ac:dyDescent="0.3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row>
    <row r="118" spans="1:50" x14ac:dyDescent="0.3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row>
    <row r="119" spans="1:50" x14ac:dyDescent="0.3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row>
    <row r="120" spans="1:50" x14ac:dyDescent="0.3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row>
    <row r="121" spans="1:50" x14ac:dyDescent="0.3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row>
    <row r="122" spans="1:50" x14ac:dyDescent="0.3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row>
    <row r="123" spans="1:50" x14ac:dyDescent="0.3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row>
    <row r="124" spans="1:50" x14ac:dyDescent="0.3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row>
    <row r="125" spans="1:50" x14ac:dyDescent="0.3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row>
    <row r="126" spans="1:50" x14ac:dyDescent="0.3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row>
    <row r="127" spans="1:50" x14ac:dyDescent="0.3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row>
    <row r="128" spans="1:50" x14ac:dyDescent="0.3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row>
    <row r="129" spans="1:50" x14ac:dyDescent="0.3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row>
    <row r="130" spans="1:50" x14ac:dyDescent="0.3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row>
    <row r="131" spans="1:50" x14ac:dyDescent="0.3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row>
    <row r="132" spans="1:50" x14ac:dyDescent="0.3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row>
    <row r="133" spans="1:50" x14ac:dyDescent="0.3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row>
    <row r="134" spans="1:50" x14ac:dyDescent="0.3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row>
    <row r="135" spans="1:50" x14ac:dyDescent="0.3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row>
    <row r="136" spans="1:50" x14ac:dyDescent="0.3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row>
    <row r="137" spans="1:50" x14ac:dyDescent="0.3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row>
    <row r="138" spans="1:50" x14ac:dyDescent="0.3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row>
    <row r="139" spans="1:50" x14ac:dyDescent="0.3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row>
    <row r="140" spans="1:50" x14ac:dyDescent="0.3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row>
    <row r="141" spans="1:50" x14ac:dyDescent="0.3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row>
    <row r="142" spans="1:50" x14ac:dyDescent="0.3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row>
    <row r="143" spans="1:50" x14ac:dyDescent="0.3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row>
    <row r="144" spans="1:50" x14ac:dyDescent="0.3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row>
    <row r="145" spans="1:50" x14ac:dyDescent="0.3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row>
    <row r="146" spans="1:50" x14ac:dyDescent="0.3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row>
    <row r="147" spans="1:50" x14ac:dyDescent="0.3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row>
    <row r="148" spans="1:50" x14ac:dyDescent="0.3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row>
    <row r="149" spans="1:50" x14ac:dyDescent="0.3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row>
    <row r="150" spans="1:50" x14ac:dyDescent="0.3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row>
    <row r="151" spans="1:50" x14ac:dyDescent="0.3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row>
    <row r="152" spans="1:50" x14ac:dyDescent="0.3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row>
    <row r="153" spans="1:50" x14ac:dyDescent="0.3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row>
    <row r="154" spans="1:50" x14ac:dyDescent="0.3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row>
    <row r="155" spans="1:50" x14ac:dyDescent="0.3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row>
    <row r="156" spans="1:50" x14ac:dyDescent="0.3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row>
    <row r="157" spans="1:50" x14ac:dyDescent="0.3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row>
    <row r="158" spans="1:50" x14ac:dyDescent="0.3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row>
    <row r="159" spans="1:50" x14ac:dyDescent="0.3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row>
    <row r="160" spans="1:50" x14ac:dyDescent="0.3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row>
    <row r="161" spans="1:50" x14ac:dyDescent="0.3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row>
    <row r="162" spans="1:50" x14ac:dyDescent="0.3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row>
    <row r="163" spans="1:50" x14ac:dyDescent="0.3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row>
    <row r="164" spans="1:50" x14ac:dyDescent="0.3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row>
    <row r="165" spans="1:50" x14ac:dyDescent="0.3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row>
    <row r="166" spans="1:50" x14ac:dyDescent="0.3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row>
    <row r="167" spans="1:50" x14ac:dyDescent="0.3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row>
    <row r="168" spans="1:50" x14ac:dyDescent="0.35">
      <c r="B168" s="20"/>
      <c r="C168" s="20"/>
      <c r="D168" s="20"/>
      <c r="E168" s="20"/>
      <c r="F168" s="20"/>
      <c r="G168" s="20"/>
      <c r="H168" s="20"/>
    </row>
  </sheetData>
  <sheetProtection algorithmName="SHA-512" hashValue="b8NshlNOct2qpwy70/u/MMJBywnvtfSFQyGgqfoRklp606Dnh4G7lCRel7AZyhAjFrnjF1IuD9M+7FeMFF+3Qw==" saltValue="lMn48fKfgDwkZIMOWGXMZQ==" spinCount="100000" sheet="1" objects="1" scenarios="1"/>
  <mergeCells count="3">
    <mergeCell ref="C7:G7"/>
    <mergeCell ref="C6:G6"/>
    <mergeCell ref="C9:G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X44"/>
  <sheetViews>
    <sheetView topLeftCell="H1" workbookViewId="0">
      <selection activeCell="K3" sqref="K3:L14"/>
    </sheetView>
  </sheetViews>
  <sheetFormatPr defaultColWidth="9.08984375" defaultRowHeight="13" x14ac:dyDescent="0.3"/>
  <cols>
    <col min="1" max="1" width="4.7265625" style="3" customWidth="1"/>
    <col min="2" max="2" width="13.26953125" style="3" bestFit="1" customWidth="1"/>
    <col min="3" max="3" width="17.453125" style="3" bestFit="1" customWidth="1"/>
    <col min="4" max="4" width="12.7265625" style="3" bestFit="1" customWidth="1"/>
    <col min="5" max="5" width="12.7265625" style="3" customWidth="1"/>
    <col min="6" max="6" width="8.7265625" style="3" bestFit="1" customWidth="1"/>
    <col min="7" max="7" width="13.453125" style="3" bestFit="1" customWidth="1"/>
    <col min="8" max="8" width="11.453125" style="3" customWidth="1"/>
    <col min="9" max="9" width="15" style="121" customWidth="1"/>
    <col min="10" max="10" width="9.08984375" style="3"/>
    <col min="11" max="11" width="24" style="121" bestFit="1" customWidth="1"/>
    <col min="12" max="12" width="18.7265625" style="121" customWidth="1"/>
    <col min="13" max="13" width="9.08984375" style="121"/>
    <col min="14" max="14" width="18.453125" style="121" bestFit="1" customWidth="1"/>
    <col min="15" max="15" width="23.26953125" style="121" bestFit="1" customWidth="1"/>
    <col min="16" max="16" width="23.26953125" style="121" customWidth="1"/>
    <col min="17" max="17" width="23" style="3" bestFit="1" customWidth="1"/>
    <col min="18" max="18" width="9.7265625" style="3" customWidth="1"/>
    <col min="19" max="19" width="9.08984375" style="3"/>
    <col min="20" max="20" width="8.453125" style="3" bestFit="1" customWidth="1"/>
    <col min="21" max="21" width="14.453125" style="3" customWidth="1"/>
    <col min="22" max="22" width="9.08984375" style="3"/>
    <col min="23" max="23" width="12.26953125" style="3" customWidth="1"/>
    <col min="24" max="16384" width="9.08984375" style="3"/>
  </cols>
  <sheetData>
    <row r="1" spans="2:24" x14ac:dyDescent="0.3">
      <c r="W1" s="132" t="s">
        <v>139</v>
      </c>
      <c r="X1" s="121"/>
    </row>
    <row r="2" spans="2:24" ht="26.5" x14ac:dyDescent="0.35">
      <c r="B2" s="66" t="s">
        <v>7</v>
      </c>
      <c r="C2" s="70" t="s">
        <v>20</v>
      </c>
      <c r="D2" s="66" t="s">
        <v>22</v>
      </c>
      <c r="E2" s="70" t="s">
        <v>45</v>
      </c>
      <c r="F2" s="73" t="s">
        <v>23</v>
      </c>
      <c r="G2" s="66" t="s">
        <v>16</v>
      </c>
      <c r="H2" s="135" t="s">
        <v>148</v>
      </c>
      <c r="I2" s="135" t="s">
        <v>149</v>
      </c>
      <c r="K2" s="191" t="s">
        <v>214</v>
      </c>
      <c r="L2" s="192" t="s">
        <v>277</v>
      </c>
      <c r="N2" s="191" t="s">
        <v>215</v>
      </c>
      <c r="O2" s="192" t="s">
        <v>216</v>
      </c>
      <c r="Q2" s="51" t="s">
        <v>44</v>
      </c>
      <c r="R2" s="51" t="s">
        <v>60</v>
      </c>
      <c r="T2" s="51" t="s">
        <v>122</v>
      </c>
      <c r="U2" s="69" t="s">
        <v>123</v>
      </c>
      <c r="W2" s="124"/>
      <c r="X2" s="123" t="s">
        <v>138</v>
      </c>
    </row>
    <row r="3" spans="2:24" x14ac:dyDescent="0.3">
      <c r="B3" s="67" t="s">
        <v>26</v>
      </c>
      <c r="C3" s="71" t="s">
        <v>35</v>
      </c>
      <c r="D3" s="122">
        <v>2018</v>
      </c>
      <c r="E3" s="71">
        <f ca="1">YEAR(TODAY())</f>
        <v>2021</v>
      </c>
      <c r="F3" s="52">
        <v>1</v>
      </c>
      <c r="G3" s="52" t="s">
        <v>19</v>
      </c>
      <c r="H3" s="136" t="str">
        <f ca="1">MONTH(SubDate)&amp;"-"&amp;DAY(SubDate)&amp;"-"&amp;YEAR(SubDate)</f>
        <v>9-29-2021</v>
      </c>
      <c r="I3" s="136" t="s">
        <v>61</v>
      </c>
      <c r="K3" s="193" t="s">
        <v>217</v>
      </c>
      <c r="L3" s="194" t="s">
        <v>218</v>
      </c>
      <c r="N3" s="195" t="s">
        <v>219</v>
      </c>
      <c r="O3" s="71" t="s">
        <v>220</v>
      </c>
      <c r="Q3" s="52" t="s">
        <v>62</v>
      </c>
      <c r="R3" s="52" t="s">
        <v>87</v>
      </c>
      <c r="T3" s="68">
        <f>IF(COUNTIF('Section 2'!$D$14:$D$23,U3)&gt;0,1,0)</f>
        <v>0</v>
      </c>
      <c r="U3" s="68" t="s">
        <v>27</v>
      </c>
      <c r="W3" s="122" t="s">
        <v>140</v>
      </c>
      <c r="X3" s="122">
        <f>IF(MAX(OutputForCSV!A2:A11)=0,1,MAX(OutputForCSV!A2:A11))</f>
        <v>1</v>
      </c>
    </row>
    <row r="4" spans="2:24" x14ac:dyDescent="0.3">
      <c r="B4" s="67" t="s">
        <v>12</v>
      </c>
      <c r="C4" s="71" t="s">
        <v>36</v>
      </c>
      <c r="D4" s="122">
        <v>2019</v>
      </c>
      <c r="F4" s="52">
        <v>2</v>
      </c>
      <c r="G4" s="52" t="s">
        <v>37</v>
      </c>
      <c r="K4" s="193" t="s">
        <v>221</v>
      </c>
      <c r="L4" s="194" t="s">
        <v>222</v>
      </c>
      <c r="N4" s="195" t="s">
        <v>223</v>
      </c>
      <c r="O4" s="71" t="s">
        <v>220</v>
      </c>
      <c r="Q4" s="52" t="s">
        <v>72</v>
      </c>
      <c r="R4" s="52" t="s">
        <v>89</v>
      </c>
      <c r="T4" s="68">
        <f>IF(COUNTIF('Section 2'!$D$14:$D$23,U4)&gt;0,MAX($T$3:T3)+1,0)</f>
        <v>0</v>
      </c>
      <c r="U4" s="68" t="s">
        <v>28</v>
      </c>
      <c r="W4" s="122" t="s">
        <v>141</v>
      </c>
      <c r="X4" s="122" t="str">
        <f>OutputForCSV!A12</f>
        <v/>
      </c>
    </row>
    <row r="5" spans="2:24" x14ac:dyDescent="0.3">
      <c r="B5" s="67" t="s">
        <v>158</v>
      </c>
      <c r="D5" s="52">
        <v>2020</v>
      </c>
      <c r="F5" s="52">
        <v>3</v>
      </c>
      <c r="K5" s="196" t="s">
        <v>224</v>
      </c>
      <c r="L5" s="89" t="s">
        <v>225</v>
      </c>
      <c r="N5" s="195" t="s">
        <v>226</v>
      </c>
      <c r="O5" s="71" t="s">
        <v>220</v>
      </c>
      <c r="Q5" s="52" t="s">
        <v>61</v>
      </c>
      <c r="R5" s="52" t="s">
        <v>88</v>
      </c>
      <c r="W5" s="122" t="s">
        <v>142</v>
      </c>
      <c r="X5" s="122">
        <f>MAX(OutputForCSV!A12:A21)</f>
        <v>0</v>
      </c>
    </row>
    <row r="6" spans="2:24" x14ac:dyDescent="0.3">
      <c r="B6" s="67" t="s">
        <v>159</v>
      </c>
      <c r="D6" s="52">
        <v>2021</v>
      </c>
      <c r="F6" s="52">
        <v>4</v>
      </c>
      <c r="K6" s="193" t="s">
        <v>227</v>
      </c>
      <c r="L6" s="194" t="s">
        <v>228</v>
      </c>
      <c r="N6" s="195" t="s">
        <v>229</v>
      </c>
      <c r="O6" s="71" t="s">
        <v>220</v>
      </c>
      <c r="Q6" s="52" t="s">
        <v>63</v>
      </c>
      <c r="R6" s="52" t="s">
        <v>90</v>
      </c>
      <c r="W6" s="122" t="s">
        <v>143</v>
      </c>
      <c r="X6" s="122">
        <f>IF(MAX(TempOutput!A2:A21)=0,1,MAX(TempOutput!A2:A21))</f>
        <v>4</v>
      </c>
    </row>
    <row r="7" spans="2:24" x14ac:dyDescent="0.3">
      <c r="B7" s="67" t="s">
        <v>160</v>
      </c>
      <c r="D7" s="122">
        <v>2022</v>
      </c>
      <c r="K7" s="193" t="s">
        <v>230</v>
      </c>
      <c r="L7" s="194" t="s">
        <v>231</v>
      </c>
      <c r="N7" s="195" t="s">
        <v>232</v>
      </c>
      <c r="O7" s="71" t="s">
        <v>220</v>
      </c>
      <c r="Q7" s="52" t="s">
        <v>73</v>
      </c>
      <c r="R7" s="52" t="s">
        <v>91</v>
      </c>
      <c r="W7" s="122" t="s">
        <v>144</v>
      </c>
      <c r="X7" s="122">
        <f>IF(X3=0,2,X3+1)</f>
        <v>2</v>
      </c>
    </row>
    <row r="8" spans="2:24" x14ac:dyDescent="0.3">
      <c r="B8" s="67" t="s">
        <v>27</v>
      </c>
      <c r="D8" s="122">
        <v>2023</v>
      </c>
      <c r="K8" s="196" t="s">
        <v>233</v>
      </c>
      <c r="L8" s="89" t="s">
        <v>234</v>
      </c>
      <c r="N8" s="195" t="s">
        <v>235</v>
      </c>
      <c r="O8" s="71" t="s">
        <v>220</v>
      </c>
      <c r="Q8" s="52" t="s">
        <v>64</v>
      </c>
      <c r="R8" s="52" t="s">
        <v>92</v>
      </c>
    </row>
    <row r="9" spans="2:24" x14ac:dyDescent="0.3">
      <c r="B9" s="67" t="s">
        <v>13</v>
      </c>
      <c r="D9" s="122">
        <v>2024</v>
      </c>
      <c r="K9" s="193" t="s">
        <v>236</v>
      </c>
      <c r="L9" s="194" t="s">
        <v>237</v>
      </c>
      <c r="N9" s="195" t="s">
        <v>238</v>
      </c>
      <c r="O9" s="71" t="s">
        <v>239</v>
      </c>
      <c r="Q9" s="52" t="s">
        <v>65</v>
      </c>
      <c r="R9" s="52" t="s">
        <v>93</v>
      </c>
    </row>
    <row r="10" spans="2:24" x14ac:dyDescent="0.3">
      <c r="B10" s="67" t="s">
        <v>34</v>
      </c>
      <c r="D10" s="122">
        <v>2025</v>
      </c>
      <c r="K10" s="193" t="s">
        <v>240</v>
      </c>
      <c r="L10" s="194" t="s">
        <v>241</v>
      </c>
      <c r="N10" s="195" t="s">
        <v>242</v>
      </c>
      <c r="O10" s="71" t="s">
        <v>239</v>
      </c>
      <c r="Q10" s="52" t="s">
        <v>74</v>
      </c>
      <c r="R10" s="52" t="s">
        <v>94</v>
      </c>
    </row>
    <row r="11" spans="2:24" x14ac:dyDescent="0.3">
      <c r="B11" s="67" t="s">
        <v>28</v>
      </c>
      <c r="D11" s="122">
        <v>2026</v>
      </c>
      <c r="K11" s="193" t="s">
        <v>243</v>
      </c>
      <c r="L11" s="194" t="s">
        <v>244</v>
      </c>
      <c r="N11" s="195" t="s">
        <v>245</v>
      </c>
      <c r="O11" s="71" t="s">
        <v>239</v>
      </c>
      <c r="Q11" s="52" t="s">
        <v>66</v>
      </c>
      <c r="R11" s="52" t="s">
        <v>95</v>
      </c>
    </row>
    <row r="12" spans="2:24" x14ac:dyDescent="0.3">
      <c r="B12" s="67" t="s">
        <v>29</v>
      </c>
      <c r="D12" s="122">
        <v>2027</v>
      </c>
      <c r="K12" s="193" t="s">
        <v>246</v>
      </c>
      <c r="L12" s="194" t="s">
        <v>247</v>
      </c>
      <c r="N12" s="195" t="s">
        <v>248</v>
      </c>
      <c r="O12" s="71" t="s">
        <v>239</v>
      </c>
      <c r="Q12" s="52" t="s">
        <v>67</v>
      </c>
      <c r="R12" s="52" t="s">
        <v>96</v>
      </c>
    </row>
    <row r="13" spans="2:24" x14ac:dyDescent="0.3">
      <c r="B13" s="67" t="s">
        <v>161</v>
      </c>
      <c r="D13" s="122">
        <v>2028</v>
      </c>
      <c r="K13" s="193" t="s">
        <v>249</v>
      </c>
      <c r="L13" s="194" t="s">
        <v>250</v>
      </c>
      <c r="N13" s="195" t="s">
        <v>251</v>
      </c>
      <c r="O13" s="71" t="s">
        <v>252</v>
      </c>
      <c r="Q13" s="52" t="s">
        <v>68</v>
      </c>
      <c r="R13" s="52" t="s">
        <v>99</v>
      </c>
    </row>
    <row r="14" spans="2:24" x14ac:dyDescent="0.3">
      <c r="B14" s="67" t="s">
        <v>193</v>
      </c>
      <c r="D14" s="122">
        <v>2029</v>
      </c>
      <c r="K14" s="193" t="s">
        <v>253</v>
      </c>
      <c r="L14" s="194" t="s">
        <v>254</v>
      </c>
      <c r="N14" s="195" t="s">
        <v>255</v>
      </c>
      <c r="O14" s="71" t="s">
        <v>252</v>
      </c>
      <c r="Q14" s="52" t="s">
        <v>75</v>
      </c>
      <c r="R14" s="52" t="s">
        <v>98</v>
      </c>
    </row>
    <row r="15" spans="2:24" x14ac:dyDescent="0.3">
      <c r="B15" s="67" t="s">
        <v>192</v>
      </c>
      <c r="N15" s="195" t="s">
        <v>255</v>
      </c>
      <c r="O15" s="71" t="s">
        <v>252</v>
      </c>
      <c r="Q15" s="52" t="s">
        <v>70</v>
      </c>
      <c r="R15" s="52" t="s">
        <v>97</v>
      </c>
    </row>
    <row r="16" spans="2:24" x14ac:dyDescent="0.3">
      <c r="B16" s="67" t="s">
        <v>187</v>
      </c>
      <c r="N16" s="195" t="s">
        <v>256</v>
      </c>
      <c r="O16" s="71" t="s">
        <v>252</v>
      </c>
      <c r="Q16" s="52" t="s">
        <v>69</v>
      </c>
      <c r="R16" s="52" t="s">
        <v>102</v>
      </c>
    </row>
    <row r="17" spans="2:18" x14ac:dyDescent="0.3">
      <c r="B17" s="67" t="s">
        <v>188</v>
      </c>
      <c r="N17" s="195" t="s">
        <v>257</v>
      </c>
      <c r="O17" s="71" t="s">
        <v>258</v>
      </c>
      <c r="Q17" s="52" t="s">
        <v>76</v>
      </c>
      <c r="R17" s="52" t="s">
        <v>101</v>
      </c>
    </row>
    <row r="18" spans="2:18" x14ac:dyDescent="0.3">
      <c r="B18" s="67" t="s">
        <v>30</v>
      </c>
      <c r="N18" s="195" t="s">
        <v>259</v>
      </c>
      <c r="O18" s="71" t="s">
        <v>258</v>
      </c>
      <c r="Q18" s="52" t="s">
        <v>71</v>
      </c>
      <c r="R18" s="52" t="s">
        <v>100</v>
      </c>
    </row>
    <row r="19" spans="2:18" x14ac:dyDescent="0.3">
      <c r="B19" s="67" t="s">
        <v>189</v>
      </c>
      <c r="N19" s="195" t="s">
        <v>260</v>
      </c>
      <c r="O19" s="71" t="s">
        <v>258</v>
      </c>
      <c r="Q19" s="52" t="s">
        <v>77</v>
      </c>
      <c r="R19" s="52" t="s">
        <v>105</v>
      </c>
    </row>
    <row r="20" spans="2:18" x14ac:dyDescent="0.3">
      <c r="B20" s="67" t="s">
        <v>190</v>
      </c>
      <c r="N20" s="195" t="s">
        <v>261</v>
      </c>
      <c r="O20" s="71" t="s">
        <v>258</v>
      </c>
      <c r="Q20" s="52" t="s">
        <v>78</v>
      </c>
      <c r="R20" s="52" t="s">
        <v>104</v>
      </c>
    </row>
    <row r="21" spans="2:18" x14ac:dyDescent="0.3">
      <c r="B21" s="67" t="s">
        <v>31</v>
      </c>
      <c r="N21" s="195" t="s">
        <v>262</v>
      </c>
      <c r="O21" s="71" t="s">
        <v>258</v>
      </c>
      <c r="Q21" s="52" t="s">
        <v>79</v>
      </c>
      <c r="R21" s="52" t="s">
        <v>103</v>
      </c>
    </row>
    <row r="22" spans="2:18" x14ac:dyDescent="0.3">
      <c r="B22" s="67" t="s">
        <v>162</v>
      </c>
      <c r="N22" s="195" t="s">
        <v>263</v>
      </c>
      <c r="O22" s="71" t="s">
        <v>264</v>
      </c>
      <c r="Q22" s="52" t="s">
        <v>81</v>
      </c>
      <c r="R22" s="52" t="s">
        <v>84</v>
      </c>
    </row>
    <row r="23" spans="2:18" x14ac:dyDescent="0.3">
      <c r="B23" s="67" t="s">
        <v>163</v>
      </c>
      <c r="N23" s="195" t="s">
        <v>265</v>
      </c>
      <c r="O23" s="71" t="s">
        <v>264</v>
      </c>
      <c r="Q23" s="52" t="s">
        <v>82</v>
      </c>
      <c r="R23" s="52" t="s">
        <v>85</v>
      </c>
    </row>
    <row r="24" spans="2:18" x14ac:dyDescent="0.3">
      <c r="B24" s="67" t="s">
        <v>164</v>
      </c>
      <c r="N24" s="195" t="s">
        <v>266</v>
      </c>
      <c r="O24" s="71" t="s">
        <v>264</v>
      </c>
      <c r="Q24" s="52" t="s">
        <v>83</v>
      </c>
      <c r="R24" s="52" t="s">
        <v>106</v>
      </c>
    </row>
    <row r="25" spans="2:18" x14ac:dyDescent="0.3">
      <c r="B25" s="67" t="s">
        <v>165</v>
      </c>
      <c r="N25" s="195" t="s">
        <v>267</v>
      </c>
      <c r="O25" s="71" t="s">
        <v>264</v>
      </c>
      <c r="Q25" s="52" t="s">
        <v>80</v>
      </c>
      <c r="R25" s="52" t="s">
        <v>86</v>
      </c>
    </row>
    <row r="26" spans="2:18" x14ac:dyDescent="0.3">
      <c r="B26" s="67" t="s">
        <v>166</v>
      </c>
      <c r="N26" s="195" t="s">
        <v>268</v>
      </c>
      <c r="O26" s="71" t="s">
        <v>269</v>
      </c>
    </row>
    <row r="27" spans="2:18" x14ac:dyDescent="0.3">
      <c r="B27" s="67" t="s">
        <v>32</v>
      </c>
      <c r="N27" s="195" t="s">
        <v>270</v>
      </c>
      <c r="O27" s="71" t="s">
        <v>271</v>
      </c>
    </row>
    <row r="28" spans="2:18" x14ac:dyDescent="0.3">
      <c r="B28" s="67" t="s">
        <v>33</v>
      </c>
      <c r="N28" s="197" t="s">
        <v>272</v>
      </c>
      <c r="O28" s="198" t="s">
        <v>273</v>
      </c>
    </row>
    <row r="29" spans="2:18" x14ac:dyDescent="0.3">
      <c r="B29" s="67" t="s">
        <v>167</v>
      </c>
      <c r="N29" s="197" t="s">
        <v>274</v>
      </c>
      <c r="O29" s="198" t="s">
        <v>273</v>
      </c>
    </row>
    <row r="30" spans="2:18" x14ac:dyDescent="0.3">
      <c r="B30" s="67" t="s">
        <v>168</v>
      </c>
      <c r="N30" s="197" t="s">
        <v>275</v>
      </c>
      <c r="O30" s="198" t="s">
        <v>273</v>
      </c>
    </row>
    <row r="31" spans="2:18" x14ac:dyDescent="0.3">
      <c r="B31" s="67" t="s">
        <v>169</v>
      </c>
      <c r="N31" s="199" t="s">
        <v>276</v>
      </c>
      <c r="O31" s="200" t="s">
        <v>273</v>
      </c>
    </row>
    <row r="32" spans="2:18" x14ac:dyDescent="0.3">
      <c r="B32" s="145" t="s">
        <v>170</v>
      </c>
    </row>
    <row r="33" spans="2:2" x14ac:dyDescent="0.3">
      <c r="B33" s="145" t="s">
        <v>171</v>
      </c>
    </row>
    <row r="34" spans="2:2" x14ac:dyDescent="0.3">
      <c r="B34" s="145" t="s">
        <v>172</v>
      </c>
    </row>
    <row r="35" spans="2:2" x14ac:dyDescent="0.3">
      <c r="B35" s="145" t="s">
        <v>173</v>
      </c>
    </row>
    <row r="36" spans="2:2" x14ac:dyDescent="0.3">
      <c r="B36" s="145" t="s">
        <v>174</v>
      </c>
    </row>
    <row r="37" spans="2:2" x14ac:dyDescent="0.3">
      <c r="B37" s="145" t="s">
        <v>175</v>
      </c>
    </row>
    <row r="38" spans="2:2" x14ac:dyDescent="0.3">
      <c r="B38" s="145" t="s">
        <v>176</v>
      </c>
    </row>
    <row r="39" spans="2:2" x14ac:dyDescent="0.3">
      <c r="B39" s="145" t="s">
        <v>177</v>
      </c>
    </row>
    <row r="40" spans="2:2" x14ac:dyDescent="0.3">
      <c r="B40" s="145" t="s">
        <v>178</v>
      </c>
    </row>
    <row r="41" spans="2:2" x14ac:dyDescent="0.3">
      <c r="B41" s="145" t="s">
        <v>179</v>
      </c>
    </row>
    <row r="42" spans="2:2" x14ac:dyDescent="0.3">
      <c r="B42" s="145" t="s">
        <v>180</v>
      </c>
    </row>
    <row r="43" spans="2:2" x14ac:dyDescent="0.3">
      <c r="B43" s="145" t="s">
        <v>181</v>
      </c>
    </row>
    <row r="44" spans="2:2" x14ac:dyDescent="0.3">
      <c r="B44" s="145" t="s">
        <v>182</v>
      </c>
    </row>
  </sheetData>
  <sheetProtection algorithmName="SHA-512" hashValue="lVOq1RkRzLqCflRIau6A/TrSxb8X89WgiVx5YiwvTk8vURe+tC5lxiEJj6yPOoNWNX5mbAw+oF/0UMB7y+Xn6A==" saltValue="1NodGGgvk1fAXTXDf0uENQ==" spinCount="100000" sheet="1" objects="1" scenarios="1"/>
  <pageMargins left="0.7" right="0.7" top="0.75" bottom="0.75" header="0.3" footer="0.3"/>
  <pageSetup orientation="portrait" r:id="rId1"/>
  <legacy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2:D25"/>
  <sheetViews>
    <sheetView workbookViewId="0">
      <selection activeCell="D18" sqref="D18"/>
    </sheetView>
  </sheetViews>
  <sheetFormatPr defaultColWidth="8.7265625" defaultRowHeight="14.5" x14ac:dyDescent="0.35"/>
  <cols>
    <col min="3" max="3" width="23.26953125" bestFit="1" customWidth="1"/>
    <col min="4" max="4" width="20.7265625" customWidth="1"/>
  </cols>
  <sheetData>
    <row r="2" spans="2:4" ht="29" x14ac:dyDescent="0.35">
      <c r="B2" s="74" t="s">
        <v>109</v>
      </c>
      <c r="C2" s="74" t="s">
        <v>115</v>
      </c>
      <c r="D2" s="75" t="s">
        <v>53</v>
      </c>
    </row>
    <row r="3" spans="2:4" x14ac:dyDescent="0.35">
      <c r="B3" s="76" t="s">
        <v>46</v>
      </c>
      <c r="C3" s="76" t="s">
        <v>50</v>
      </c>
      <c r="D3" s="76">
        <f ca="1">IF(SUM('Section 1'!F9:F12)&gt;0,1,0)</f>
        <v>1</v>
      </c>
    </row>
    <row r="4" spans="2:4" x14ac:dyDescent="0.35">
      <c r="B4" s="76" t="s">
        <v>49</v>
      </c>
      <c r="C4" s="76" t="s">
        <v>51</v>
      </c>
      <c r="D4" s="76">
        <f>IF(SUM('Section 2'!P14:P23)&gt;0,1,0)</f>
        <v>0</v>
      </c>
    </row>
    <row r="5" spans="2:4" x14ac:dyDescent="0.35">
      <c r="B5" s="76" t="s">
        <v>49</v>
      </c>
      <c r="C5" s="76" t="s">
        <v>52</v>
      </c>
      <c r="D5" s="76">
        <f>IF(MIN('Section 2'!$K$14:$K$23)&lt;0,1,0)</f>
        <v>0</v>
      </c>
    </row>
    <row r="6" spans="2:4" x14ac:dyDescent="0.35">
      <c r="B6" s="76" t="s">
        <v>49</v>
      </c>
      <c r="C6" s="76" t="s">
        <v>55</v>
      </c>
      <c r="D6" s="76">
        <f>IF(SUM('Section 2'!Q14:Q23)&gt;0,1,0)</f>
        <v>0</v>
      </c>
    </row>
    <row r="7" spans="2:4" x14ac:dyDescent="0.35">
      <c r="B7" s="76" t="s">
        <v>49</v>
      </c>
      <c r="C7" s="76" t="s">
        <v>121</v>
      </c>
      <c r="D7" s="76">
        <f>IF(SUM('Section 2'!S14:S23)&gt;0,1,0)</f>
        <v>0</v>
      </c>
    </row>
    <row r="8" spans="2:4" s="120" customFormat="1" x14ac:dyDescent="0.35">
      <c r="B8" s="124" t="s">
        <v>49</v>
      </c>
      <c r="C8" s="124" t="s">
        <v>279</v>
      </c>
      <c r="D8" s="124">
        <f>IF(SUM('Section 2'!T14:T23)&gt;0,1,0)</f>
        <v>0</v>
      </c>
    </row>
    <row r="9" spans="2:4" x14ac:dyDescent="0.35">
      <c r="B9" s="76" t="s">
        <v>49</v>
      </c>
      <c r="C9" s="76" t="s">
        <v>56</v>
      </c>
      <c r="D9" s="76">
        <f>IF(SUM(D4:D8)&gt;0,1,0)</f>
        <v>0</v>
      </c>
    </row>
    <row r="10" spans="2:4" x14ac:dyDescent="0.35">
      <c r="B10" s="76" t="s">
        <v>49</v>
      </c>
      <c r="C10" s="76" t="s">
        <v>57</v>
      </c>
      <c r="D10" s="76">
        <f>IF(SUM('Section 2'!E14:E23)&gt;0,0,1)</f>
        <v>1</v>
      </c>
    </row>
    <row r="11" spans="2:4" x14ac:dyDescent="0.35">
      <c r="B11" s="76" t="s">
        <v>59</v>
      </c>
      <c r="C11" s="76" t="s">
        <v>121</v>
      </c>
      <c r="D11" s="76">
        <f>IF(SUM('Section 3'!P16:P25)&gt;0,1,0)</f>
        <v>0</v>
      </c>
    </row>
    <row r="12" spans="2:4" s="120" customFormat="1" x14ac:dyDescent="0.35">
      <c r="B12" s="124" t="s">
        <v>59</v>
      </c>
      <c r="C12" s="124" t="s">
        <v>153</v>
      </c>
      <c r="D12" s="124">
        <f>IF(SUM('Section 3'!Q16:Q25)&gt;0,1,0)</f>
        <v>0</v>
      </c>
    </row>
    <row r="13" spans="2:4" x14ac:dyDescent="0.35">
      <c r="B13" s="76" t="s">
        <v>59</v>
      </c>
      <c r="C13" s="76" t="s">
        <v>119</v>
      </c>
      <c r="D13" s="76">
        <f>IF(SUM('Section 3'!O16:O25)&gt;0,1,0)</f>
        <v>0</v>
      </c>
    </row>
    <row r="14" spans="2:4" s="120" customFormat="1" x14ac:dyDescent="0.35">
      <c r="B14" s="124" t="s">
        <v>59</v>
      </c>
      <c r="C14" s="124" t="s">
        <v>279</v>
      </c>
      <c r="D14" s="124">
        <f>IF(SUM('Section 3'!R16:R25)&gt;0,1,0)</f>
        <v>0</v>
      </c>
    </row>
    <row r="15" spans="2:4" x14ac:dyDescent="0.35">
      <c r="B15" s="76" t="s">
        <v>59</v>
      </c>
      <c r="C15" s="76" t="s">
        <v>56</v>
      </c>
      <c r="D15" s="76">
        <f>IF(SUM(D11:D14)&gt;0,1,0)</f>
        <v>0</v>
      </c>
    </row>
    <row r="16" spans="2:4" ht="43.5" x14ac:dyDescent="0.35">
      <c r="B16" s="76" t="s">
        <v>59</v>
      </c>
      <c r="C16" s="77" t="s">
        <v>112</v>
      </c>
      <c r="D16" s="76">
        <f>IF(SUM('Section 2'!R14:R23)&gt;0,1,0)</f>
        <v>0</v>
      </c>
    </row>
    <row r="17" spans="2:4" x14ac:dyDescent="0.35">
      <c r="B17" s="76" t="s">
        <v>59</v>
      </c>
      <c r="C17" s="76" t="s">
        <v>114</v>
      </c>
      <c r="D17" s="76">
        <f>IF(SUM('Section 3'!N16:N25)&gt;0,1,0)</f>
        <v>0</v>
      </c>
    </row>
    <row r="18" spans="2:4" x14ac:dyDescent="0.35">
      <c r="B18" s="76" t="s">
        <v>50</v>
      </c>
      <c r="C18" s="76" t="s">
        <v>56</v>
      </c>
      <c r="D18" s="76">
        <f ca="1">IF(SUM(Sec1Status,Sec2Error,Sec3Error)&gt;0,1,0)</f>
        <v>1</v>
      </c>
    </row>
    <row r="22" spans="2:4" x14ac:dyDescent="0.35">
      <c r="B22" s="88" t="s">
        <v>129</v>
      </c>
      <c r="C22" s="87"/>
    </row>
    <row r="23" spans="2:4" x14ac:dyDescent="0.35">
      <c r="B23" s="78" t="s">
        <v>49</v>
      </c>
      <c r="C23" s="79" t="s">
        <v>9</v>
      </c>
      <c r="D23" s="86">
        <f>SUMIF('Section 2'!$O$14:$O$23,"Y",'Section 2'!$K$14:$K$23)-(SUM(OutputForCSV!E2:E11)-SUM(OutputForCSV!F2:J11))</f>
        <v>0</v>
      </c>
    </row>
    <row r="24" spans="2:4" x14ac:dyDescent="0.35">
      <c r="B24" s="78" t="s">
        <v>59</v>
      </c>
      <c r="C24" s="79" t="s">
        <v>126</v>
      </c>
      <c r="D24" s="86">
        <f>SUMIF('Section 3'!$L$16:$L$25,"Y",'Section 3'!$F$16:$F$25)-SUM(OutputForCSV!$F$12:$F$21)</f>
        <v>0</v>
      </c>
    </row>
    <row r="25" spans="2:4" x14ac:dyDescent="0.35">
      <c r="B25" s="78" t="s">
        <v>127</v>
      </c>
      <c r="C25" s="79" t="s">
        <v>128</v>
      </c>
      <c r="D25" s="86">
        <f>SUM(D23:D24)</f>
        <v>0</v>
      </c>
    </row>
  </sheetData>
  <sheetProtection algorithmName="SHA-512" hashValue="t3UHz1xtBFen6rPbCh/C93nhwfyY/5NCXw4kyptNeaDpobZLU3R29GmUdWuooKxQ+GiyA7TaQDBzehO82DeFQw==" saltValue="EnU7dQLgnGsoTwCcdRPfGA==" spinCount="100000" sheet="1" objects="1" scenarios="1"/>
  <conditionalFormatting sqref="D23:D24">
    <cfRule type="cellIs" dxfId="3" priority="3" operator="notEqual">
      <formula>0</formula>
    </cfRule>
    <cfRule type="cellIs" dxfId="2" priority="4" operator="equal">
      <formula>0</formula>
    </cfRule>
  </conditionalFormatting>
  <conditionalFormatting sqref="D25">
    <cfRule type="cellIs" dxfId="1" priority="1" operator="notEqual">
      <formula>0</formula>
    </cfRule>
    <cfRule type="cellIs" dxfId="0" priority="2" operator="equal">
      <formula>0</formula>
    </cfRule>
  </conditionalFormatting>
  <pageMargins left="0.7" right="0.7" top="0.75" bottom="0.75" header="0.3" footer="0.3"/>
  <pageSetup orientation="portrait" r:id="rId1"/>
  <ignoredErrors>
    <ignoredError sqref="D10"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2" ma:contentTypeDescription="Create a new document." ma:contentTypeScope="" ma:versionID="2461f27e29c8c0dc65a99b9d7419574c">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710fec6e548de6d8924a082054f0cbde"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B9C12A-AFB9-4674-A84B-FA73B36D18AA}">
  <ds:schemaRefs>
    <ds:schemaRef ds:uri="http://schemas.microsoft.com/sharepoint/v3/contenttype/forms"/>
  </ds:schemaRefs>
</ds:datastoreItem>
</file>

<file path=customXml/itemProps2.xml><?xml version="1.0" encoding="utf-8"?>
<ds:datastoreItem xmlns:ds="http://schemas.openxmlformats.org/officeDocument/2006/customXml" ds:itemID="{F0CE34C5-E067-45B2-B8C6-57534D4E55C2}">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06e8920-8709-453c-ac34-7beb15a2da9c"/>
    <ds:schemaRef ds:uri="http://purl.org/dc/elements/1.1/"/>
    <ds:schemaRef ds:uri="b7fdcd74-2a7d-4d58-b4f7-f623844b553a"/>
    <ds:schemaRef ds:uri="http://www.w3.org/XML/1998/namespace"/>
  </ds:schemaRefs>
</ds:datastoreItem>
</file>

<file path=customXml/itemProps3.xml><?xml version="1.0" encoding="utf-8"?>
<ds:datastoreItem xmlns:ds="http://schemas.openxmlformats.org/officeDocument/2006/customXml" ds:itemID="{A8500C3E-AE5B-4C9D-A0C3-745558D4D7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43</vt:i4>
      </vt:variant>
    </vt:vector>
  </HeadingPairs>
  <TitlesOfParts>
    <vt:vector size="54" baseType="lpstr">
      <vt:lpstr>Instructions</vt:lpstr>
      <vt:lpstr>Section 1</vt:lpstr>
      <vt:lpstr>Section 2</vt:lpstr>
      <vt:lpstr>Section 3</vt:lpstr>
      <vt:lpstr>Section 4</vt:lpstr>
      <vt:lpstr>Summary</vt:lpstr>
      <vt:lpstr>Reference List</vt:lpstr>
      <vt:lpstr>Lists</vt:lpstr>
      <vt:lpstr>Checks</vt:lpstr>
      <vt:lpstr>OutputForCSV</vt:lpstr>
      <vt:lpstr>TempOutput</vt:lpstr>
      <vt:lpstr>AllError</vt:lpstr>
      <vt:lpstr>ClassIIChemicals</vt:lpstr>
      <vt:lpstr>CompName</vt:lpstr>
      <vt:lpstr>CSVDate</vt:lpstr>
      <vt:lpstr>CSVS2End</vt:lpstr>
      <vt:lpstr>CSVS3End</vt:lpstr>
      <vt:lpstr>CSVS3Start</vt:lpstr>
      <vt:lpstr>FormVersion</vt:lpstr>
      <vt:lpstr>LastCol</vt:lpstr>
      <vt:lpstr>LastRow</vt:lpstr>
      <vt:lpstr>LockStatus</vt:lpstr>
      <vt:lpstr>MaxOutput</vt:lpstr>
      <vt:lpstr>Instructions!Print_Area</vt:lpstr>
      <vt:lpstr>'Section 1'!Print_Area</vt:lpstr>
      <vt:lpstr>'Section 2'!Print_Area</vt:lpstr>
      <vt:lpstr>'Section 3'!Print_Area</vt:lpstr>
      <vt:lpstr>'Section 4'!Print_Area</vt:lpstr>
      <vt:lpstr>Summary!Print_Area</vt:lpstr>
      <vt:lpstr>Purpose</vt:lpstr>
      <vt:lpstr>ReportingQuarter</vt:lpstr>
      <vt:lpstr>ReportingYear</vt:lpstr>
      <vt:lpstr>ReportQtr</vt:lpstr>
      <vt:lpstr>ReportType</vt:lpstr>
      <vt:lpstr>ReportYr</vt:lpstr>
      <vt:lpstr>Sec1Status</vt:lpstr>
      <vt:lpstr>Sec2Duplicates</vt:lpstr>
      <vt:lpstr>Sec2Error</vt:lpstr>
      <vt:lpstr>Sec2Filled</vt:lpstr>
      <vt:lpstr>Sec2GrProd</vt:lpstr>
      <vt:lpstr>Sec2inSec3</vt:lpstr>
      <vt:lpstr>Sec2Negatives</vt:lpstr>
      <vt:lpstr>Sec2NegNumber</vt:lpstr>
      <vt:lpstr>Sec2ValidChem</vt:lpstr>
      <vt:lpstr>Sec3Complete</vt:lpstr>
      <vt:lpstr>Sec3Error</vt:lpstr>
      <vt:lpstr>Sec3inSec2</vt:lpstr>
      <vt:lpstr>Sec3NegNumber</vt:lpstr>
      <vt:lpstr>Sec3PasteRow</vt:lpstr>
      <vt:lpstr>Sec3ValidChem</vt:lpstr>
      <vt:lpstr>Sec3ValidPurpose</vt:lpstr>
      <vt:lpstr>SubDate</vt:lpstr>
      <vt:lpstr>SubmissionType</vt:lpstr>
      <vt:lpstr>SubTSelection</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Purdy, Mark</cp:lastModifiedBy>
  <cp:lastPrinted>2015-03-19T16:38:11Z</cp:lastPrinted>
  <dcterms:created xsi:type="dcterms:W3CDTF">2015-03-18T20:34:42Z</dcterms:created>
  <dcterms:modified xsi:type="dcterms:W3CDTF">2021-09-29T18:58:00Z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1024">
    <vt:lpwstr>24</vt:lpwstr>
  </property>
  <property fmtid="{D5CDD505-2E9C-101B-9397-08002B2CF9AE}" pid="4" name="AuthorIds_UIVersion_5632">
    <vt:lpwstr>14</vt:lpwstr>
  </property>
</Properties>
</file>