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02"/>
  <workbookPr/>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051 - Rulemaking, Special Permits, and Preemption Requirments/2021 Renewal/"/>
    </mc:Choice>
  </mc:AlternateContent>
  <xr:revisionPtr revIDLastSave="35" documentId="11_49C9E55593599A0B304A00A0BCA03FB87CE921E3" xr6:coauthVersionLast="47" xr6:coauthVersionMax="47" xr10:uidLastSave="{B0272465-89E7-4395-B398-1897BB616821}"/>
  <bookViews>
    <workbookView xWindow="0" yWindow="0" windowWidth="19170" windowHeight="8070" activeTab="1" xr2:uid="{00000000-000D-0000-FFFF-FFFF00000000}"/>
  </bookViews>
  <sheets>
    <sheet name="Sheet1" sheetId="1" r:id="rId1"/>
    <sheet name="Fed Gov Co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2" l="1"/>
  <c r="B6" i="2"/>
  <c r="A2" i="2"/>
  <c r="C2" i="2"/>
  <c r="F17" i="1"/>
  <c r="C14" i="1"/>
  <c r="E14" i="1" s="1"/>
  <c r="G14" i="1" l="1"/>
  <c r="K14" i="1" s="1"/>
  <c r="D38" i="1"/>
  <c r="H14" i="1" s="1"/>
  <c r="I14" i="1" s="1"/>
  <c r="D37" i="1"/>
  <c r="F24" i="1"/>
  <c r="F28" i="1"/>
  <c r="J28" i="1" s="1"/>
  <c r="D28" i="1"/>
  <c r="G17" i="1" l="1"/>
  <c r="H11" i="1"/>
  <c r="H8" i="1"/>
  <c r="G2" i="1"/>
  <c r="H5" i="1"/>
  <c r="G21" i="1"/>
  <c r="G24" i="1"/>
  <c r="G28" i="1"/>
  <c r="H28" i="1" s="1"/>
  <c r="G31" i="1"/>
  <c r="C11" i="1"/>
  <c r="C8" i="1"/>
  <c r="C5" i="1"/>
  <c r="C35" i="1" s="1"/>
  <c r="D24" i="1" l="1"/>
  <c r="D31" i="1"/>
  <c r="D17" i="1"/>
  <c r="D21" i="1"/>
  <c r="D2" i="1"/>
  <c r="E8" i="1" l="1"/>
  <c r="E11" i="1"/>
  <c r="E5" i="1"/>
  <c r="D35" i="1" s="1"/>
  <c r="F21" i="1"/>
  <c r="F31" i="1"/>
  <c r="F2" i="1"/>
  <c r="J21" i="1" l="1"/>
  <c r="J2" i="1"/>
  <c r="H17" i="1"/>
  <c r="J17" i="1"/>
  <c r="H31" i="1"/>
  <c r="J31" i="1"/>
  <c r="H24" i="1"/>
  <c r="J24" i="1"/>
  <c r="G8" i="1"/>
  <c r="H21" i="1"/>
  <c r="G11" i="1"/>
  <c r="H2" i="1"/>
  <c r="G5" i="1"/>
  <c r="E35" i="1" l="1"/>
  <c r="I5" i="1"/>
  <c r="K5" i="1"/>
  <c r="I11" i="1"/>
  <c r="K11" i="1"/>
  <c r="I8" i="1"/>
  <c r="K8" i="1"/>
  <c r="F35" i="1"/>
  <c r="G35" i="1" l="1"/>
</calcChain>
</file>

<file path=xl/sharedStrings.xml><?xml version="1.0" encoding="utf-8"?>
<sst xmlns="http://schemas.openxmlformats.org/spreadsheetml/2006/main" count="129" uniqueCount="38">
  <si>
    <t>Petition for Rulemaking - 106.95, 106.110</t>
  </si>
  <si>
    <t>Annual Respondents</t>
  </si>
  <si>
    <t>Responses per Respondent</t>
  </si>
  <si>
    <t>Number of Responses</t>
  </si>
  <si>
    <t>Hours per Response</t>
  </si>
  <si>
    <t>Total Burden Hours</t>
  </si>
  <si>
    <t>Salary Cost per Hour</t>
  </si>
  <si>
    <t>Total Salary Cost</t>
  </si>
  <si>
    <t>Burden Cost per Hour</t>
  </si>
  <si>
    <t>Annual Burden Costs</t>
  </si>
  <si>
    <t>Reporting</t>
  </si>
  <si>
    <t>New Special Permit Application - 107.105</t>
  </si>
  <si>
    <t>Monthly Respondents</t>
  </si>
  <si>
    <t>Party Status Special Permit Application - 107.107</t>
  </si>
  <si>
    <t>Renewal Special Permit Application - 107.109</t>
  </si>
  <si>
    <t>Modification Special Permit Application - 107.105</t>
  </si>
  <si>
    <t>Special Permit Application - 107.105, 107.107, 107.109</t>
  </si>
  <si>
    <t>Minutes per Response</t>
  </si>
  <si>
    <t>Recordkeeping</t>
  </si>
  <si>
    <t>Additional Special Permit Application Conditional Activties</t>
  </si>
  <si>
    <t>Designated Agent - 105.40</t>
  </si>
  <si>
    <t>Confidential Handling - 105.130</t>
  </si>
  <si>
    <t>Preemption Determination</t>
  </si>
  <si>
    <t>Preemption - 107.203, 107.215</t>
  </si>
  <si>
    <t>Preemption Reconsideration - 107.211, 107.223</t>
  </si>
  <si>
    <t>Total Number of Respondents</t>
  </si>
  <si>
    <t>Total Number of Annual Responses</t>
  </si>
  <si>
    <t>Total Annual Burden Hours</t>
  </si>
  <si>
    <t>Total Annual Salary Costs</t>
  </si>
  <si>
    <t>Total Annual Burden Costs</t>
  </si>
  <si>
    <t>Occupation labor rates based on 2020 Occupational and Employment Statistics Survey (OES) for “Lawyers (23-1011)” in the Legal Operations industry (https://www.bls.gov/oes/current/oes231011.htm).  The hourly mean wage for this occupation ($71.59) is adjusted to reflect the total costs of employee compensation based on the BLS Employer Costs for Employee Compensation Summary, which indicates that wages for civilian workers are 68.3 percent of total compensation (total wage = wage rate/wage % of total compensation).</t>
  </si>
  <si>
    <t>Occupation labor rates based on 2020 Occupational and Employment Statistics Survey (OES) for "First-Line Supervisors of Office and Administrative Support Workers (43-1011)” in the Office and Administrative Support Occupations industry (https://www.bls.gov/oes/current/oes431011.htm). The hourly mean wage for this occupation ($29.81) is adjusted to reflect the total costs of employee compensation based on the BLS Employer Costs for Employee Compensation Summary, which indicates that wages for civilian workers are 68.3 percent of total compensation (total wage = wage rate/wage % of total compensation).</t>
  </si>
  <si>
    <t>Annual Number of Petitions</t>
  </si>
  <si>
    <t>Average Cost per Petition</t>
  </si>
  <si>
    <t>Cost to Federal Government for Petition Analysis</t>
  </si>
  <si>
    <t>Low Petition Cost</t>
  </si>
  <si>
    <t>High Petition Cost</t>
  </si>
  <si>
    <t>Average Petition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</si>
</sst>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9">
    <font>
      <sz val="11"/>
      <color theme="1"/>
      <name val="Calibri"/>
      <family val="2"/>
      <scheme val="minor"/>
    </font>
    <font>
      <sz val="12"/>
      <color theme="1"/>
      <name val="Times New Roman"/>
      <family val="1"/>
    </font>
    <font>
      <b/>
      <u/>
      <sz val="12"/>
      <color theme="1"/>
      <name val="Times New Roman"/>
      <family val="1"/>
    </font>
    <font>
      <sz val="11"/>
      <color rgb="FF9C5700"/>
      <name val="Calibri"/>
      <family val="2"/>
      <scheme val="minor"/>
    </font>
    <font>
      <sz val="11"/>
      <color theme="1"/>
      <name val="Calibri"/>
      <family val="2"/>
      <scheme val="minor"/>
    </font>
    <font>
      <b/>
      <sz val="12"/>
      <color theme="1"/>
      <name val="Times New Roman"/>
      <family val="1"/>
    </font>
    <font>
      <b/>
      <u/>
      <sz val="12"/>
      <color rgb="FF000000"/>
      <name val="Times New Roman"/>
    </font>
    <font>
      <sz val="11"/>
      <color theme="1"/>
      <name val="Times New Roman"/>
    </font>
    <font>
      <sz val="12"/>
      <color rgb="FF000000"/>
      <name val="Times New Roman"/>
    </font>
  </fonts>
  <fills count="3">
    <fill>
      <patternFill patternType="none"/>
    </fill>
    <fill>
      <patternFill patternType="gray125"/>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3" fillId="2" borderId="0" applyNumberFormat="0" applyBorder="0" applyAlignment="0" applyProtection="0"/>
    <xf numFmtId="44" fontId="4" fillId="0" borderId="0" applyFont="0" applyFill="0" applyBorder="0" applyAlignment="0" applyProtection="0"/>
  </cellStyleXfs>
  <cellXfs count="49">
    <xf numFmtId="0" fontId="0" fillId="0" borderId="0" xfId="0"/>
    <xf numFmtId="0" fontId="1" fillId="0" borderId="1" xfId="0" applyFont="1" applyBorder="1" applyAlignment="1">
      <alignment wrapText="1"/>
    </xf>
    <xf numFmtId="0" fontId="1" fillId="0" borderId="1" xfId="0" applyFont="1" applyBorder="1"/>
    <xf numFmtId="6" fontId="1" fillId="0" borderId="1" xfId="0" applyNumberFormat="1" applyFont="1" applyBorder="1"/>
    <xf numFmtId="0" fontId="1" fillId="0" borderId="0" xfId="0" applyFont="1"/>
    <xf numFmtId="0" fontId="1" fillId="0" borderId="0" xfId="0" applyFont="1" applyBorder="1" applyAlignment="1">
      <alignment wrapText="1"/>
    </xf>
    <xf numFmtId="0" fontId="1" fillId="0" borderId="0" xfId="0" applyFont="1" applyBorder="1"/>
    <xf numFmtId="6" fontId="1" fillId="0" borderId="0" xfId="0" applyNumberFormat="1" applyFont="1" applyBorder="1"/>
    <xf numFmtId="0" fontId="2" fillId="0" borderId="0" xfId="0" applyFont="1" applyBorder="1" applyAlignment="1">
      <alignment horizontal="center" wrapText="1"/>
    </xf>
    <xf numFmtId="164" fontId="1" fillId="0" borderId="0" xfId="0" applyNumberFormat="1" applyFont="1" applyBorder="1" applyAlignment="1">
      <alignment horizontal="left" wrapText="1"/>
    </xf>
    <xf numFmtId="3" fontId="1" fillId="0" borderId="0" xfId="0" applyNumberFormat="1" applyFont="1" applyBorder="1" applyAlignment="1">
      <alignment horizontal="left"/>
    </xf>
    <xf numFmtId="6" fontId="3" fillId="0" borderId="0" xfId="1" applyNumberFormat="1" applyFill="1"/>
    <xf numFmtId="164" fontId="1" fillId="0" borderId="1" xfId="0" applyNumberFormat="1" applyFont="1" applyBorder="1"/>
    <xf numFmtId="0" fontId="1" fillId="0" borderId="0" xfId="0" applyFont="1" applyFill="1"/>
    <xf numFmtId="0" fontId="1" fillId="0" borderId="0" xfId="0" applyFont="1" applyFill="1" applyBorder="1"/>
    <xf numFmtId="0" fontId="2" fillId="0" borderId="1" xfId="0" applyFont="1" applyFill="1" applyBorder="1" applyAlignment="1">
      <alignment horizontal="center" wrapText="1"/>
    </xf>
    <xf numFmtId="8" fontId="1" fillId="0" borderId="1" xfId="0" applyNumberFormat="1" applyFont="1" applyBorder="1"/>
    <xf numFmtId="8" fontId="1" fillId="0" borderId="0" xfId="0" applyNumberFormat="1" applyFont="1"/>
    <xf numFmtId="8" fontId="1" fillId="0" borderId="0" xfId="0" applyNumberFormat="1" applyFont="1" applyBorder="1"/>
    <xf numFmtId="0" fontId="5" fillId="0" borderId="1" xfId="0" applyFont="1" applyBorder="1" applyAlignment="1">
      <alignment wrapText="1"/>
    </xf>
    <xf numFmtId="0" fontId="5" fillId="0" borderId="0" xfId="0" applyFont="1" applyAlignment="1">
      <alignment wrapText="1"/>
    </xf>
    <xf numFmtId="0" fontId="5" fillId="0" borderId="0" xfId="0" applyFont="1" applyBorder="1" applyAlignment="1">
      <alignment wrapText="1"/>
    </xf>
    <xf numFmtId="0" fontId="5" fillId="0" borderId="0" xfId="0" applyFont="1" applyFill="1" applyBorder="1" applyAlignment="1">
      <alignment wrapText="1"/>
    </xf>
    <xf numFmtId="0" fontId="2" fillId="0" borderId="1" xfId="0" applyFont="1" applyBorder="1" applyAlignment="1">
      <alignment horizontal="center" wrapText="1"/>
    </xf>
    <xf numFmtId="8" fontId="2" fillId="0" borderId="1" xfId="0" applyNumberFormat="1" applyFont="1" applyBorder="1" applyAlignment="1">
      <alignment horizontal="center" wrapText="1"/>
    </xf>
    <xf numFmtId="0" fontId="5" fillId="0" borderId="0" xfId="0" applyFont="1"/>
    <xf numFmtId="3" fontId="1" fillId="0" borderId="1" xfId="0" applyNumberFormat="1" applyFont="1" applyBorder="1"/>
    <xf numFmtId="0" fontId="2" fillId="0" borderId="0" xfId="0" applyFont="1"/>
    <xf numFmtId="164" fontId="1" fillId="0" borderId="0" xfId="0" applyNumberFormat="1" applyFont="1" applyBorder="1"/>
    <xf numFmtId="0" fontId="2" fillId="0" borderId="0" xfId="0" applyFont="1" applyBorder="1" applyAlignment="1">
      <alignment wrapText="1"/>
    </xf>
    <xf numFmtId="0" fontId="5" fillId="0" borderId="0" xfId="0" applyFont="1" applyBorder="1"/>
    <xf numFmtId="0" fontId="1" fillId="0" borderId="2" xfId="0" applyFont="1" applyBorder="1" applyAlignment="1">
      <alignment wrapText="1"/>
    </xf>
    <xf numFmtId="0" fontId="1" fillId="0" borderId="3" xfId="0" applyFont="1" applyBorder="1"/>
    <xf numFmtId="0" fontId="5" fillId="0" borderId="4" xfId="0" applyFont="1" applyBorder="1" applyAlignment="1">
      <alignment wrapText="1"/>
    </xf>
    <xf numFmtId="10" fontId="1" fillId="0" borderId="0" xfId="0" applyNumberFormat="1" applyFont="1"/>
    <xf numFmtId="165" fontId="1" fillId="0" borderId="0" xfId="2" applyNumberFormat="1" applyFont="1" applyAlignment="1"/>
    <xf numFmtId="165" fontId="1" fillId="0" borderId="0" xfId="0" applyNumberFormat="1" applyFont="1"/>
    <xf numFmtId="3" fontId="1" fillId="0" borderId="0" xfId="0" applyNumberFormat="1" applyFont="1" applyBorder="1"/>
    <xf numFmtId="3" fontId="1" fillId="0" borderId="0" xfId="0" applyNumberFormat="1" applyFont="1" applyFill="1" applyBorder="1"/>
    <xf numFmtId="6" fontId="1" fillId="0" borderId="0" xfId="0" applyNumberFormat="1" applyFont="1" applyFill="1" applyBorder="1"/>
    <xf numFmtId="1" fontId="1" fillId="0" borderId="1" xfId="0" applyNumberFormat="1" applyFont="1" applyBorder="1"/>
    <xf numFmtId="3" fontId="1" fillId="0" borderId="1" xfId="0" applyNumberFormat="1" applyFont="1" applyFill="1" applyBorder="1" applyAlignment="1">
      <alignment horizontal="center"/>
    </xf>
    <xf numFmtId="6" fontId="1" fillId="0" borderId="1" xfId="0" applyNumberFormat="1" applyFont="1" applyFill="1" applyBorder="1" applyAlignment="1">
      <alignment horizontal="center"/>
    </xf>
    <xf numFmtId="0" fontId="6" fillId="0" borderId="1" xfId="0" applyFont="1" applyBorder="1" applyAlignment="1">
      <alignment horizontal="center" wrapText="1"/>
    </xf>
    <xf numFmtId="0" fontId="6" fillId="0" borderId="3" xfId="0" applyFont="1" applyBorder="1" applyAlignment="1">
      <alignment horizontal="center" wrapText="1"/>
    </xf>
    <xf numFmtId="0" fontId="7" fillId="0" borderId="0" xfId="0" applyFont="1"/>
    <xf numFmtId="0" fontId="8" fillId="0" borderId="5" xfId="0" applyFont="1" applyBorder="1" applyAlignment="1">
      <alignment horizontal="right" wrapText="1"/>
    </xf>
    <xf numFmtId="6" fontId="8" fillId="0" borderId="6" xfId="0" applyNumberFormat="1" applyFont="1" applyBorder="1" applyAlignment="1">
      <alignment horizontal="right" wrapText="1"/>
    </xf>
    <xf numFmtId="6" fontId="7" fillId="0" borderId="0" xfId="0" applyNumberFormat="1" applyFont="1"/>
  </cellXfs>
  <cellStyles count="3">
    <cellStyle name="Currency" xfId="2" builtinId="4"/>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7"/>
  <sheetViews>
    <sheetView zoomScale="90" zoomScaleNormal="90" workbookViewId="0">
      <selection activeCell="A37" sqref="A37:A39"/>
    </sheetView>
  </sheetViews>
  <sheetFormatPr defaultColWidth="9.140625" defaultRowHeight="15.4"/>
  <cols>
    <col min="1" max="1" width="33.5703125" style="20" customWidth="1"/>
    <col min="2" max="2" width="14.7109375" style="4" customWidth="1"/>
    <col min="3" max="3" width="17.85546875" style="4" customWidth="1"/>
    <col min="4" max="4" width="19.28515625" style="4" customWidth="1"/>
    <col min="5" max="5" width="15.42578125" style="4" customWidth="1"/>
    <col min="6" max="6" width="15.5703125" style="4" customWidth="1"/>
    <col min="7" max="7" width="15.140625" style="4" customWidth="1"/>
    <col min="8" max="8" width="14.5703125" style="4" customWidth="1"/>
    <col min="9" max="9" width="15.28515625" style="4" customWidth="1"/>
    <col min="10" max="11" width="15" style="4" customWidth="1"/>
    <col min="12" max="12" width="15.28515625" style="4" customWidth="1"/>
    <col min="13" max="16384" width="9.140625" style="4"/>
  </cols>
  <sheetData>
    <row r="1" spans="1:11" s="20" customFormat="1" ht="31.5">
      <c r="A1" s="33" t="s">
        <v>0</v>
      </c>
      <c r="B1" s="23" t="s">
        <v>1</v>
      </c>
      <c r="C1" s="23" t="s">
        <v>2</v>
      </c>
      <c r="D1" s="23" t="s">
        <v>3</v>
      </c>
      <c r="E1" s="23" t="s">
        <v>4</v>
      </c>
      <c r="F1" s="23" t="s">
        <v>5</v>
      </c>
      <c r="G1" s="23" t="s">
        <v>6</v>
      </c>
      <c r="H1" s="23" t="s">
        <v>7</v>
      </c>
      <c r="I1" s="23" t="s">
        <v>8</v>
      </c>
      <c r="J1" s="23" t="s">
        <v>9</v>
      </c>
    </row>
    <row r="2" spans="1:11" ht="15.75">
      <c r="A2" s="31" t="s">
        <v>10</v>
      </c>
      <c r="B2" s="32">
        <v>20</v>
      </c>
      <c r="C2" s="2">
        <v>1</v>
      </c>
      <c r="D2" s="2">
        <f>B2*C2</f>
        <v>20</v>
      </c>
      <c r="E2" s="2">
        <v>8</v>
      </c>
      <c r="F2" s="2">
        <f>B2*E2</f>
        <v>160</v>
      </c>
      <c r="G2" s="16">
        <f>D37</f>
        <v>104.81698389458272</v>
      </c>
      <c r="H2" s="3">
        <f>F2*G2</f>
        <v>16770.717423133236</v>
      </c>
      <c r="I2" s="12">
        <v>0</v>
      </c>
      <c r="J2" s="12">
        <f>F2*I2</f>
        <v>0</v>
      </c>
    </row>
    <row r="3" spans="1:11" ht="15.75">
      <c r="I3" s="17"/>
      <c r="J3" s="11"/>
    </row>
    <row r="4" spans="1:11" s="25" customFormat="1" ht="31.5">
      <c r="A4" s="19" t="s">
        <v>11</v>
      </c>
      <c r="B4" s="23" t="s">
        <v>12</v>
      </c>
      <c r="C4" s="23" t="s">
        <v>1</v>
      </c>
      <c r="D4" s="23" t="s">
        <v>2</v>
      </c>
      <c r="E4" s="23" t="s">
        <v>3</v>
      </c>
      <c r="F4" s="23" t="s">
        <v>4</v>
      </c>
      <c r="G4" s="23" t="s">
        <v>5</v>
      </c>
      <c r="H4" s="24" t="s">
        <v>6</v>
      </c>
      <c r="I4" s="23" t="s">
        <v>7</v>
      </c>
      <c r="J4" s="23" t="s">
        <v>8</v>
      </c>
      <c r="K4" s="23" t="s">
        <v>9</v>
      </c>
    </row>
    <row r="5" spans="1:11" ht="15.75">
      <c r="A5" s="1" t="s">
        <v>10</v>
      </c>
      <c r="B5" s="2">
        <v>14</v>
      </c>
      <c r="C5" s="2">
        <f>B5*12</f>
        <v>168</v>
      </c>
      <c r="D5" s="2">
        <v>1</v>
      </c>
      <c r="E5" s="2">
        <f>C5*D5</f>
        <v>168</v>
      </c>
      <c r="F5" s="2">
        <v>7</v>
      </c>
      <c r="G5" s="26">
        <f t="shared" ref="G5" si="0">C5*F5</f>
        <v>1176</v>
      </c>
      <c r="H5" s="16">
        <f>D37</f>
        <v>104.81698389458272</v>
      </c>
      <c r="I5" s="3">
        <f>G5*H5</f>
        <v>123264.77306002929</v>
      </c>
      <c r="J5" s="12">
        <v>0</v>
      </c>
      <c r="K5" s="12">
        <f>G5*J5</f>
        <v>0</v>
      </c>
    </row>
    <row r="6" spans="1:11" ht="15.75">
      <c r="A6" s="21"/>
      <c r="B6" s="6"/>
      <c r="C6" s="6"/>
      <c r="D6" s="6"/>
      <c r="E6" s="6"/>
      <c r="F6" s="6"/>
      <c r="G6" s="6"/>
      <c r="H6" s="6"/>
      <c r="I6" s="18"/>
      <c r="J6" s="7"/>
    </row>
    <row r="7" spans="1:11" ht="31.5">
      <c r="A7" s="19" t="s">
        <v>13</v>
      </c>
      <c r="B7" s="23" t="s">
        <v>12</v>
      </c>
      <c r="C7" s="23" t="s">
        <v>1</v>
      </c>
      <c r="D7" s="23" t="s">
        <v>2</v>
      </c>
      <c r="E7" s="23" t="s">
        <v>3</v>
      </c>
      <c r="F7" s="23" t="s">
        <v>4</v>
      </c>
      <c r="G7" s="23" t="s">
        <v>5</v>
      </c>
      <c r="H7" s="24" t="s">
        <v>6</v>
      </c>
      <c r="I7" s="23" t="s">
        <v>7</v>
      </c>
      <c r="J7" s="23" t="s">
        <v>8</v>
      </c>
      <c r="K7" s="23" t="s">
        <v>9</v>
      </c>
    </row>
    <row r="8" spans="1:11" ht="15.75">
      <c r="A8" s="1" t="s">
        <v>10</v>
      </c>
      <c r="B8" s="2">
        <v>48</v>
      </c>
      <c r="C8" s="2">
        <f>B8*12</f>
        <v>576</v>
      </c>
      <c r="D8" s="2">
        <v>1</v>
      </c>
      <c r="E8" s="2">
        <f>C8*D8</f>
        <v>576</v>
      </c>
      <c r="F8" s="2">
        <v>1.5</v>
      </c>
      <c r="G8" s="2">
        <f>C8*F8</f>
        <v>864</v>
      </c>
      <c r="H8" s="16">
        <f>D38</f>
        <v>43.645680819912144</v>
      </c>
      <c r="I8" s="3">
        <f>G8*H8</f>
        <v>37709.868228404091</v>
      </c>
      <c r="J8" s="12">
        <v>0</v>
      </c>
      <c r="K8" s="12">
        <f>G8*J8</f>
        <v>0</v>
      </c>
    </row>
    <row r="9" spans="1:11" ht="15.75">
      <c r="A9" s="21"/>
      <c r="B9" s="6"/>
      <c r="C9" s="6"/>
      <c r="D9" s="6"/>
      <c r="E9" s="6"/>
      <c r="F9" s="6"/>
      <c r="G9" s="6"/>
      <c r="H9" s="6"/>
      <c r="I9" s="18"/>
      <c r="J9" s="7"/>
    </row>
    <row r="10" spans="1:11" s="25" customFormat="1" ht="31.5">
      <c r="A10" s="19" t="s">
        <v>14</v>
      </c>
      <c r="B10" s="23" t="s">
        <v>12</v>
      </c>
      <c r="C10" s="23" t="s">
        <v>1</v>
      </c>
      <c r="D10" s="23" t="s">
        <v>2</v>
      </c>
      <c r="E10" s="23" t="s">
        <v>3</v>
      </c>
      <c r="F10" s="23" t="s">
        <v>4</v>
      </c>
      <c r="G10" s="23" t="s">
        <v>5</v>
      </c>
      <c r="H10" s="24" t="s">
        <v>6</v>
      </c>
      <c r="I10" s="23" t="s">
        <v>7</v>
      </c>
      <c r="J10" s="23" t="s">
        <v>8</v>
      </c>
      <c r="K10" s="23" t="s">
        <v>9</v>
      </c>
    </row>
    <row r="11" spans="1:11" ht="15.75">
      <c r="A11" s="1" t="s">
        <v>10</v>
      </c>
      <c r="B11" s="2">
        <v>78</v>
      </c>
      <c r="C11" s="2">
        <f>B11*12</f>
        <v>936</v>
      </c>
      <c r="D11" s="2">
        <v>1</v>
      </c>
      <c r="E11" s="2">
        <f>C11*D11</f>
        <v>936</v>
      </c>
      <c r="F11" s="2">
        <v>1.5</v>
      </c>
      <c r="G11" s="26">
        <f>C11*F11</f>
        <v>1404</v>
      </c>
      <c r="H11" s="16">
        <f>D38</f>
        <v>43.645680819912144</v>
      </c>
      <c r="I11" s="3">
        <f>G11*H11</f>
        <v>61278.535871156651</v>
      </c>
      <c r="J11" s="12">
        <v>0</v>
      </c>
      <c r="K11" s="12">
        <f>G11*J11</f>
        <v>0</v>
      </c>
    </row>
    <row r="12" spans="1:11" ht="15.75">
      <c r="A12" s="5"/>
      <c r="B12" s="6"/>
      <c r="C12" s="6"/>
      <c r="D12" s="6"/>
      <c r="E12" s="6"/>
      <c r="F12" s="6"/>
      <c r="G12" s="37"/>
      <c r="H12" s="18"/>
      <c r="I12" s="7"/>
      <c r="J12" s="28"/>
      <c r="K12" s="28"/>
    </row>
    <row r="13" spans="1:11" ht="31.5">
      <c r="A13" s="19" t="s">
        <v>15</v>
      </c>
      <c r="B13" s="23" t="s">
        <v>12</v>
      </c>
      <c r="C13" s="23" t="s">
        <v>1</v>
      </c>
      <c r="D13" s="23" t="s">
        <v>2</v>
      </c>
      <c r="E13" s="23" t="s">
        <v>3</v>
      </c>
      <c r="F13" s="23" t="s">
        <v>4</v>
      </c>
      <c r="G13" s="23" t="s">
        <v>5</v>
      </c>
      <c r="H13" s="24" t="s">
        <v>6</v>
      </c>
      <c r="I13" s="23" t="s">
        <v>7</v>
      </c>
      <c r="J13" s="23" t="s">
        <v>8</v>
      </c>
      <c r="K13" s="23" t="s">
        <v>9</v>
      </c>
    </row>
    <row r="14" spans="1:11" ht="15.75">
      <c r="A14" s="1" t="s">
        <v>10</v>
      </c>
      <c r="B14" s="2">
        <v>11</v>
      </c>
      <c r="C14" s="2">
        <f>B14*12</f>
        <v>132</v>
      </c>
      <c r="D14" s="2">
        <v>1</v>
      </c>
      <c r="E14" s="2">
        <f>C14*D14</f>
        <v>132</v>
      </c>
      <c r="F14" s="2">
        <v>1</v>
      </c>
      <c r="G14" s="26">
        <f>C14*F14</f>
        <v>132</v>
      </c>
      <c r="H14" s="16">
        <f>D38</f>
        <v>43.645680819912144</v>
      </c>
      <c r="I14" s="3">
        <f>G14*H14</f>
        <v>5761.2298682284027</v>
      </c>
      <c r="J14" s="12">
        <v>0</v>
      </c>
      <c r="K14" s="12">
        <f>G14*J14</f>
        <v>0</v>
      </c>
    </row>
    <row r="15" spans="1:11" ht="15.75">
      <c r="A15" s="21"/>
      <c r="B15" s="6"/>
      <c r="C15" s="6"/>
      <c r="D15" s="6"/>
      <c r="E15" s="6"/>
      <c r="F15" s="6"/>
      <c r="G15" s="6"/>
      <c r="H15" s="6"/>
      <c r="I15" s="18"/>
      <c r="J15" s="7"/>
    </row>
    <row r="16" spans="1:11" s="25" customFormat="1" ht="31.5">
      <c r="A16" s="19" t="s">
        <v>16</v>
      </c>
      <c r="B16" s="23" t="s">
        <v>1</v>
      </c>
      <c r="C16" s="23" t="s">
        <v>2</v>
      </c>
      <c r="D16" s="23" t="s">
        <v>3</v>
      </c>
      <c r="E16" s="23" t="s">
        <v>17</v>
      </c>
      <c r="F16" s="23" t="s">
        <v>5</v>
      </c>
      <c r="G16" s="24" t="s">
        <v>6</v>
      </c>
      <c r="H16" s="23" t="s">
        <v>7</v>
      </c>
      <c r="I16" s="23" t="s">
        <v>8</v>
      </c>
      <c r="J16" s="23" t="s">
        <v>9</v>
      </c>
    </row>
    <row r="17" spans="1:21" ht="15.75">
      <c r="A17" s="1" t="s">
        <v>18</v>
      </c>
      <c r="B17" s="26">
        <v>1852</v>
      </c>
      <c r="C17" s="2">
        <v>1</v>
      </c>
      <c r="D17" s="26">
        <f>B17*C17</f>
        <v>1852</v>
      </c>
      <c r="E17" s="2">
        <v>6</v>
      </c>
      <c r="F17" s="26">
        <f>B17*E17/60</f>
        <v>185.2</v>
      </c>
      <c r="G17" s="16">
        <f>D38</f>
        <v>43.645680819912144</v>
      </c>
      <c r="H17" s="3">
        <f>F17*G17</f>
        <v>8083.1800878477288</v>
      </c>
      <c r="I17" s="12">
        <v>0</v>
      </c>
      <c r="J17" s="12">
        <f>F17*I17</f>
        <v>0</v>
      </c>
    </row>
    <row r="18" spans="1:21" ht="15.75">
      <c r="A18" s="21"/>
      <c r="B18" s="6"/>
      <c r="C18" s="6"/>
      <c r="D18" s="6"/>
      <c r="E18" s="6"/>
      <c r="F18" s="6"/>
      <c r="G18" s="6"/>
      <c r="H18" s="6"/>
      <c r="I18" s="18"/>
      <c r="J18" s="7"/>
    </row>
    <row r="19" spans="1:21" s="25" customFormat="1" ht="15.75">
      <c r="A19" s="27" t="s">
        <v>19</v>
      </c>
    </row>
    <row r="20" spans="1:21" ht="31.5">
      <c r="A20" s="19" t="s">
        <v>20</v>
      </c>
      <c r="B20" s="23" t="s">
        <v>1</v>
      </c>
      <c r="C20" s="23" t="s">
        <v>2</v>
      </c>
      <c r="D20" s="23" t="s">
        <v>3</v>
      </c>
      <c r="E20" s="23" t="s">
        <v>4</v>
      </c>
      <c r="F20" s="23" t="s">
        <v>5</v>
      </c>
      <c r="G20" s="24" t="s">
        <v>6</v>
      </c>
      <c r="H20" s="23" t="s">
        <v>7</v>
      </c>
      <c r="I20" s="23" t="s">
        <v>8</v>
      </c>
      <c r="J20" s="23" t="s">
        <v>9</v>
      </c>
      <c r="M20" s="6"/>
      <c r="N20" s="6"/>
      <c r="O20" s="6"/>
      <c r="P20" s="6"/>
      <c r="Q20" s="6"/>
      <c r="R20" s="6"/>
      <c r="S20" s="6"/>
      <c r="T20" s="6"/>
      <c r="U20" s="6"/>
    </row>
    <row r="21" spans="1:21" ht="15.75">
      <c r="A21" s="1" t="s">
        <v>10</v>
      </c>
      <c r="B21" s="2">
        <v>100</v>
      </c>
      <c r="C21" s="2">
        <v>1</v>
      </c>
      <c r="D21" s="2">
        <f>B21*C21</f>
        <v>100</v>
      </c>
      <c r="E21" s="2">
        <v>2</v>
      </c>
      <c r="F21" s="2">
        <f>B21*E21</f>
        <v>200</v>
      </c>
      <c r="G21" s="16">
        <f>D37</f>
        <v>104.81698389458272</v>
      </c>
      <c r="H21" s="3">
        <f>F21*G21</f>
        <v>20963.396778916544</v>
      </c>
      <c r="I21" s="12">
        <v>0</v>
      </c>
      <c r="J21" s="12">
        <f>F21*I21</f>
        <v>0</v>
      </c>
      <c r="M21" s="6"/>
      <c r="N21" s="6"/>
      <c r="O21" s="6"/>
      <c r="P21" s="6"/>
      <c r="Q21" s="6"/>
      <c r="R21" s="6"/>
      <c r="S21" s="6"/>
      <c r="T21" s="6"/>
      <c r="U21" s="6"/>
    </row>
    <row r="22" spans="1:21" s="6" customFormat="1" ht="15.75">
      <c r="A22" s="21"/>
      <c r="G22" s="18"/>
      <c r="H22" s="7"/>
      <c r="I22" s="28"/>
      <c r="J22" s="28"/>
    </row>
    <row r="23" spans="1:21" ht="31.5">
      <c r="A23" s="19" t="s">
        <v>21</v>
      </c>
      <c r="B23" s="23" t="s">
        <v>1</v>
      </c>
      <c r="C23" s="23" t="s">
        <v>2</v>
      </c>
      <c r="D23" s="23" t="s">
        <v>3</v>
      </c>
      <c r="E23" s="23" t="s">
        <v>17</v>
      </c>
      <c r="F23" s="23" t="s">
        <v>5</v>
      </c>
      <c r="G23" s="24" t="s">
        <v>6</v>
      </c>
      <c r="H23" s="23" t="s">
        <v>7</v>
      </c>
      <c r="I23" s="23" t="s">
        <v>8</v>
      </c>
      <c r="J23" s="23" t="s">
        <v>9</v>
      </c>
      <c r="M23" s="6"/>
      <c r="N23" s="6"/>
      <c r="O23" s="6"/>
      <c r="P23" s="6"/>
      <c r="Q23" s="6"/>
      <c r="R23" s="6"/>
      <c r="S23" s="6"/>
      <c r="T23" s="6"/>
      <c r="U23" s="6"/>
    </row>
    <row r="24" spans="1:21" ht="15.75">
      <c r="A24" s="2" t="s">
        <v>10</v>
      </c>
      <c r="B24" s="2">
        <v>31</v>
      </c>
      <c r="C24" s="2">
        <v>1</v>
      </c>
      <c r="D24" s="2">
        <f>B24*C24</f>
        <v>31</v>
      </c>
      <c r="E24" s="2">
        <v>15</v>
      </c>
      <c r="F24" s="40">
        <f>B24*E24/60</f>
        <v>7.75</v>
      </c>
      <c r="G24" s="16">
        <f>D37</f>
        <v>104.81698389458272</v>
      </c>
      <c r="H24" s="3">
        <f>F24*G24</f>
        <v>812.33162518301606</v>
      </c>
      <c r="I24" s="12">
        <v>0</v>
      </c>
      <c r="J24" s="12">
        <f>F24*I24</f>
        <v>0</v>
      </c>
      <c r="M24" s="6"/>
      <c r="N24" s="6"/>
      <c r="O24" s="6"/>
      <c r="P24" s="6"/>
      <c r="Q24" s="6"/>
      <c r="R24" s="7"/>
      <c r="S24" s="7"/>
      <c r="T24" s="6"/>
      <c r="U24" s="6"/>
    </row>
    <row r="25" spans="1:21" ht="15.75">
      <c r="A25" s="21"/>
      <c r="B25" s="6"/>
      <c r="C25" s="6"/>
      <c r="D25" s="6"/>
      <c r="E25" s="6"/>
      <c r="F25" s="6"/>
      <c r="G25" s="6"/>
      <c r="H25" s="6"/>
      <c r="I25" s="18"/>
      <c r="J25" s="7"/>
    </row>
    <row r="26" spans="1:21" ht="15.75">
      <c r="A26" s="29" t="s">
        <v>22</v>
      </c>
      <c r="B26" s="6"/>
      <c r="C26" s="6"/>
      <c r="D26" s="6"/>
      <c r="E26" s="6"/>
      <c r="F26" s="6"/>
      <c r="G26" s="6"/>
      <c r="H26" s="6"/>
      <c r="I26" s="18"/>
      <c r="J26" s="7"/>
    </row>
    <row r="27" spans="1:21" ht="31.5">
      <c r="A27" s="19" t="s">
        <v>23</v>
      </c>
      <c r="B27" s="23" t="s">
        <v>1</v>
      </c>
      <c r="C27" s="23" t="s">
        <v>2</v>
      </c>
      <c r="D27" s="23" t="s">
        <v>3</v>
      </c>
      <c r="E27" s="23" t="s">
        <v>4</v>
      </c>
      <c r="F27" s="23" t="s">
        <v>5</v>
      </c>
      <c r="G27" s="24" t="s">
        <v>6</v>
      </c>
      <c r="H27" s="23" t="s">
        <v>7</v>
      </c>
      <c r="I27" s="23" t="s">
        <v>8</v>
      </c>
      <c r="J27" s="23" t="s">
        <v>9</v>
      </c>
    </row>
    <row r="28" spans="1:21" s="25" customFormat="1" ht="15.75">
      <c r="A28" s="1" t="s">
        <v>10</v>
      </c>
      <c r="B28" s="2">
        <v>2</v>
      </c>
      <c r="C28" s="2">
        <v>1</v>
      </c>
      <c r="D28" s="2">
        <f>B28*C28</f>
        <v>2</v>
      </c>
      <c r="E28" s="2">
        <v>60</v>
      </c>
      <c r="F28" s="2">
        <f>B28*E28</f>
        <v>120</v>
      </c>
      <c r="G28" s="16">
        <f>D37</f>
        <v>104.81698389458272</v>
      </c>
      <c r="H28" s="3">
        <f>F28*G28</f>
        <v>12578.038067349926</v>
      </c>
      <c r="I28" s="12">
        <v>0</v>
      </c>
      <c r="J28" s="12">
        <f>F28*I28</f>
        <v>0</v>
      </c>
    </row>
    <row r="29" spans="1:21" s="30" customFormat="1" ht="15.75">
      <c r="A29" s="5"/>
      <c r="B29" s="6"/>
      <c r="C29" s="6"/>
      <c r="D29" s="6"/>
      <c r="E29" s="6"/>
      <c r="F29" s="6"/>
      <c r="G29" s="18"/>
      <c r="H29" s="7"/>
      <c r="I29" s="28"/>
      <c r="J29" s="28"/>
    </row>
    <row r="30" spans="1:21" ht="31.5">
      <c r="A30" s="19" t="s">
        <v>24</v>
      </c>
      <c r="B30" s="23" t="s">
        <v>1</v>
      </c>
      <c r="C30" s="23" t="s">
        <v>2</v>
      </c>
      <c r="D30" s="23" t="s">
        <v>3</v>
      </c>
      <c r="E30" s="23" t="s">
        <v>4</v>
      </c>
      <c r="F30" s="23" t="s">
        <v>5</v>
      </c>
      <c r="G30" s="24" t="s">
        <v>6</v>
      </c>
      <c r="H30" s="23" t="s">
        <v>7</v>
      </c>
      <c r="I30" s="23" t="s">
        <v>8</v>
      </c>
      <c r="J30" s="23" t="s">
        <v>9</v>
      </c>
    </row>
    <row r="31" spans="1:21" ht="15.75">
      <c r="A31" s="1" t="s">
        <v>10</v>
      </c>
      <c r="B31" s="2">
        <v>1</v>
      </c>
      <c r="C31" s="2">
        <v>1</v>
      </c>
      <c r="D31" s="2">
        <f>B31*C31</f>
        <v>1</v>
      </c>
      <c r="E31" s="2">
        <v>30</v>
      </c>
      <c r="F31" s="2">
        <f>B31*E31</f>
        <v>30</v>
      </c>
      <c r="G31" s="16">
        <f>D37</f>
        <v>104.81698389458272</v>
      </c>
      <c r="H31" s="3">
        <f>F31*G31</f>
        <v>3144.5095168374814</v>
      </c>
      <c r="I31" s="12">
        <v>0</v>
      </c>
      <c r="J31" s="12">
        <f>F31*I31</f>
        <v>0</v>
      </c>
    </row>
    <row r="32" spans="1:21" ht="15.75">
      <c r="A32" s="21"/>
      <c r="B32" s="6"/>
      <c r="C32" s="6"/>
      <c r="D32" s="6"/>
      <c r="E32" s="6"/>
      <c r="F32" s="6"/>
      <c r="G32" s="6"/>
      <c r="H32" s="6"/>
      <c r="I32" s="7"/>
      <c r="J32" s="7"/>
    </row>
    <row r="33" spans="1:10" ht="15.75">
      <c r="A33" s="21"/>
      <c r="H33" s="6"/>
      <c r="I33" s="6"/>
      <c r="J33" s="6"/>
    </row>
    <row r="34" spans="1:10" s="13" customFormat="1" ht="31.5">
      <c r="A34" s="22"/>
      <c r="C34" s="15" t="s">
        <v>25</v>
      </c>
      <c r="D34" s="15" t="s">
        <v>26</v>
      </c>
      <c r="E34" s="15" t="s">
        <v>27</v>
      </c>
      <c r="F34" s="15" t="s">
        <v>28</v>
      </c>
      <c r="G34" s="15" t="s">
        <v>29</v>
      </c>
      <c r="I34" s="14"/>
      <c r="J34" s="14"/>
    </row>
    <row r="35" spans="1:10" s="13" customFormat="1" ht="15.75">
      <c r="A35" s="22"/>
      <c r="C35" s="41">
        <f>B2+C5+C11+C8+C14+B21+B24+B17+B28+B31</f>
        <v>3818</v>
      </c>
      <c r="D35" s="41">
        <f>D2+E5+E11+E8+E14+D21+D24+D17+D28+D31</f>
        <v>3818</v>
      </c>
      <c r="E35" s="41">
        <f>F2+G5+G11+G8+G14+F21+F24+F17+F28+F31</f>
        <v>4278.95</v>
      </c>
      <c r="F35" s="42">
        <f>H2+I5+I11+I8+I14+H21+H24+H17+H28+H31</f>
        <v>290366.58052708639</v>
      </c>
      <c r="G35" s="42">
        <f>J2+K5+K11+K8+K14+J21+J24+J17+J28+J31</f>
        <v>0</v>
      </c>
      <c r="I35" s="14"/>
      <c r="J35" s="14"/>
    </row>
    <row r="36" spans="1:10" s="13" customFormat="1" ht="15.75">
      <c r="A36" s="22"/>
      <c r="C36" s="38"/>
      <c r="D36" s="38"/>
      <c r="E36" s="38"/>
      <c r="F36" s="39"/>
      <c r="G36" s="39"/>
      <c r="I36" s="14"/>
      <c r="J36" s="14"/>
    </row>
    <row r="37" spans="1:10" ht="236.25">
      <c r="A37" s="5" t="s">
        <v>30</v>
      </c>
      <c r="B37" s="17">
        <v>71.59</v>
      </c>
      <c r="C37" s="34">
        <v>0.68300000000000005</v>
      </c>
      <c r="D37" s="35">
        <f>B37/C37</f>
        <v>104.81698389458272</v>
      </c>
      <c r="G37" s="6"/>
      <c r="H37" s="6"/>
      <c r="I37" s="6"/>
      <c r="J37" s="6"/>
    </row>
    <row r="38" spans="1:10" ht="267.75">
      <c r="A38" s="5" t="s">
        <v>31</v>
      </c>
      <c r="B38" s="36">
        <v>29.81</v>
      </c>
      <c r="C38" s="34">
        <v>0.68300000000000005</v>
      </c>
      <c r="D38" s="35">
        <f>B38/C38</f>
        <v>43.645680819912144</v>
      </c>
    </row>
    <row r="45" spans="1:10" ht="15.75">
      <c r="B45" s="8"/>
      <c r="C45" s="8"/>
      <c r="D45" s="8"/>
      <c r="E45" s="8"/>
      <c r="F45" s="8"/>
      <c r="G45" s="8"/>
    </row>
    <row r="46" spans="1:10" ht="15.75">
      <c r="B46" s="10"/>
      <c r="C46" s="10"/>
      <c r="D46" s="10"/>
      <c r="E46" s="10"/>
      <c r="F46" s="10"/>
      <c r="G46" s="9"/>
    </row>
    <row r="47" spans="1:10" ht="15.75"/>
  </sheetData>
  <pageMargins left="0.7" right="0.7" top="0.75" bottom="0.75" header="0.3" footer="0.3"/>
  <pageSetup scale="6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3E048-831F-4A5E-9052-96EE20CCEFB1}">
  <dimension ref="A1:C6"/>
  <sheetViews>
    <sheetView tabSelected="1" workbookViewId="0">
      <selection activeCell="B3" sqref="B3"/>
    </sheetView>
  </sheetViews>
  <sheetFormatPr defaultRowHeight="15"/>
  <cols>
    <col min="1" max="1" width="18.28515625" style="45" customWidth="1"/>
    <col min="2" max="2" width="22.42578125" style="45" customWidth="1"/>
    <col min="3" max="3" width="27.85546875" style="45" customWidth="1"/>
    <col min="4" max="16384" width="9.140625" style="45"/>
  </cols>
  <sheetData>
    <row r="1" spans="1:3" ht="47.25">
      <c r="A1" s="43" t="s">
        <v>32</v>
      </c>
      <c r="B1" s="44" t="s">
        <v>33</v>
      </c>
      <c r="C1" s="44" t="s">
        <v>34</v>
      </c>
    </row>
    <row r="2" spans="1:3" ht="15.75">
      <c r="A2" s="46">
        <f>Sheet1!D2</f>
        <v>20</v>
      </c>
      <c r="B2" s="47">
        <f>B6</f>
        <v>5500</v>
      </c>
      <c r="C2" s="47">
        <f>A2*B2</f>
        <v>110000</v>
      </c>
    </row>
    <row r="4" spans="1:3">
      <c r="A4" s="45" t="s">
        <v>35</v>
      </c>
      <c r="B4" s="48">
        <v>4000</v>
      </c>
    </row>
    <row r="5" spans="1:3">
      <c r="A5" s="45" t="s">
        <v>36</v>
      </c>
      <c r="B5" s="48">
        <v>7000</v>
      </c>
    </row>
    <row r="6" spans="1:3">
      <c r="A6" s="45" t="s">
        <v>37</v>
      </c>
      <c r="B6" s="48">
        <f>AVERAGE(B4:B5)</f>
        <v>5500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DD2BA6-A04E-4BA9-A7A9-8E8930711CD8}"/>
</file>

<file path=customXml/itemProps2.xml><?xml version="1.0" encoding="utf-8"?>
<ds:datastoreItem xmlns:ds="http://schemas.openxmlformats.org/officeDocument/2006/customXml" ds:itemID="{9584E062-1D4E-492E-B889-8C99FF7B1ADC}"/>
</file>

<file path=customXml/itemProps3.xml><?xml version="1.0" encoding="utf-8"?>
<ds:datastoreItem xmlns:ds="http://schemas.openxmlformats.org/officeDocument/2006/customXml" ds:itemID="{490EB9D2-ABF3-490A-AD3C-A3B4D36BD83D}"/>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Geller, Shelby (PHMSA)</cp:lastModifiedBy>
  <cp:revision/>
  <dcterms:created xsi:type="dcterms:W3CDTF">2017-10-30T20:20:31Z</dcterms:created>
  <dcterms:modified xsi:type="dcterms:W3CDTF">2021-07-14T18:00:10Z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