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38F7C20-7BBF-4BCC-A8E3-18C7B3DE5130}"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1" l="1"/>
  <c r="F34" i="1"/>
  <c r="I22" i="1"/>
  <c r="F22" i="1"/>
  <c r="I5" i="2" l="1"/>
  <c r="I9" i="1"/>
  <c r="J7" i="3" l="1"/>
  <c r="D9" i="1"/>
  <c r="F6" i="3" l="1"/>
  <c r="L9" i="3"/>
  <c r="C8" i="3"/>
  <c r="C7" i="3"/>
  <c r="C9" i="3" s="1"/>
  <c r="E8" i="1" s="1"/>
  <c r="D8" i="1"/>
  <c r="F9" i="3" l="1"/>
  <c r="D12" i="1"/>
  <c r="D4" i="2"/>
  <c r="F7" i="3"/>
  <c r="F8" i="3"/>
  <c r="B9" i="3"/>
  <c r="E9" i="3"/>
  <c r="E31" i="1" l="1"/>
  <c r="E30" i="1"/>
  <c r="E29" i="1"/>
  <c r="E9" i="1"/>
  <c r="F9" i="1" s="1"/>
  <c r="E18" i="1"/>
  <c r="E12" i="1"/>
  <c r="F12" i="1" s="1"/>
  <c r="E11" i="1"/>
  <c r="E5" i="2" s="1"/>
  <c r="E17" i="1"/>
  <c r="E4" i="2" s="1"/>
  <c r="E16" i="1"/>
  <c r="L7" i="3"/>
  <c r="L8" i="3"/>
  <c r="L6" i="3"/>
  <c r="G12" i="1" l="1"/>
  <c r="H12" i="1"/>
  <c r="H9" i="1"/>
  <c r="G9" i="1"/>
  <c r="L10" i="3"/>
  <c r="I12" i="1" l="1"/>
  <c r="D5" i="2"/>
  <c r="F5" i="2" s="1"/>
  <c r="G5" i="2" s="1"/>
  <c r="F4" i="2"/>
  <c r="D31" i="1"/>
  <c r="F31" i="1" s="1"/>
  <c r="D30" i="1"/>
  <c r="F30" i="1" s="1"/>
  <c r="D29" i="1"/>
  <c r="F29" i="1" s="1"/>
  <c r="D18" i="1"/>
  <c r="F18" i="1" s="1"/>
  <c r="D17" i="1"/>
  <c r="F17" i="1" s="1"/>
  <c r="D16" i="1"/>
  <c r="F16" i="1" s="1"/>
  <c r="D11" i="1"/>
  <c r="F11" i="1" s="1"/>
  <c r="F8" i="1"/>
  <c r="H4" i="2" l="1"/>
  <c r="G4" i="2"/>
  <c r="H5" i="2"/>
  <c r="H11" i="1"/>
  <c r="G11" i="1"/>
  <c r="H16" i="1"/>
  <c r="G16" i="1"/>
  <c r="H18" i="1"/>
  <c r="G18" i="1"/>
  <c r="H29" i="1"/>
  <c r="G29" i="1"/>
  <c r="H31" i="1"/>
  <c r="G31" i="1"/>
  <c r="H8" i="1"/>
  <c r="G8" i="1"/>
  <c r="H17" i="1"/>
  <c r="G17" i="1"/>
  <c r="H30" i="1"/>
  <c r="G30" i="1"/>
  <c r="I4" i="2" l="1"/>
  <c r="I7" i="2"/>
  <c r="F7" i="2"/>
  <c r="I8" i="1"/>
  <c r="I11" i="1"/>
  <c r="I17" i="1"/>
  <c r="I29" i="1"/>
  <c r="I18" i="1"/>
  <c r="I16" i="1"/>
  <c r="I31" i="1"/>
  <c r="I30" i="1"/>
  <c r="I34" i="1" l="1"/>
  <c r="I35" i="1" s="1"/>
  <c r="I37" i="1" s="1"/>
  <c r="F35" i="1"/>
  <c r="K36" i="1"/>
</calcChain>
</file>

<file path=xl/sharedStrings.xml><?xml version="1.0" encoding="utf-8"?>
<sst xmlns="http://schemas.openxmlformats.org/spreadsheetml/2006/main" count="138" uniqueCount="116">
  <si>
    <t>Burden item</t>
  </si>
  <si>
    <t>1.  Applications</t>
  </si>
  <si>
    <t>N/A</t>
  </si>
  <si>
    <t>2.  Survey and Studies</t>
  </si>
  <si>
    <t>3.  Reporting requirements</t>
  </si>
  <si>
    <t xml:space="preserve"> See 4E </t>
  </si>
  <si>
    <t>4.  Recordkeeping requirements</t>
  </si>
  <si>
    <t>See 3A</t>
  </si>
  <si>
    <t>Activity</t>
  </si>
  <si>
    <t>hr / response</t>
  </si>
  <si>
    <t>Subtotal for Reporting Requirements</t>
  </si>
  <si>
    <t>Subtotal for Recordkeeping Requirements</t>
  </si>
  <si>
    <t>Assumptions:</t>
  </si>
  <si>
    <t>Labor Rates</t>
  </si>
  <si>
    <t>Management</t>
  </si>
  <si>
    <t>Technical</t>
  </si>
  <si>
    <t>Clerical</t>
  </si>
  <si>
    <t>(A) 
EPA person- hours per occurrence</t>
  </si>
  <si>
    <t>(B) 
No. of occurrences per plant per year</t>
  </si>
  <si>
    <t>(C) 
EPA person- hours per plant per year (AxB)</t>
  </si>
  <si>
    <r>
      <t xml:space="preserve">(D)
Plants per year </t>
    </r>
    <r>
      <rPr>
        <b/>
        <vertAlign val="superscript"/>
        <sz val="10"/>
        <rFont val="Times New Roman"/>
        <family val="1"/>
      </rPr>
      <t>a</t>
    </r>
  </si>
  <si>
    <t>(E) 
Technical person- hours per year (CxD)</t>
  </si>
  <si>
    <t>(F) 
Management person-hours per year (Ex0.05)</t>
  </si>
  <si>
    <t>(G) 
Clerical person-hours per year (Ex0.1)</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</si>
  <si>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</si>
  <si>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</si>
  <si>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</si>
  <si>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</si>
  <si>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</si>
  <si>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</si>
  <si>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</si>
  <si>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</si>
  <si>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</si>
  <si>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</si>
  <si>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</si>
  <si>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</si>
  <si>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</si>
  <si>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Number of Respondents (E=A+B+C-D)</t>
  </si>
  <si>
    <t>Total Annual Responses</t>
  </si>
  <si>
    <t>Information Collection Activity</t>
  </si>
  <si>
    <t xml:space="preserve">Number of Respondents </t>
  </si>
  <si>
    <t>Number of Responses</t>
  </si>
  <si>
    <t>Number of Existing Respondents That Keep Records But Do Not Submit Reports</t>
  </si>
  <si>
    <t>Total</t>
  </si>
  <si>
    <t xml:space="preserve">Total Annual Responses
E=(BxC)+D </t>
  </si>
  <si>
    <t>(A) 
Person hours per occurrence</t>
  </si>
  <si>
    <t>(B) 
No. of occurrences per respondent per year</t>
  </si>
  <si>
    <r>
      <t xml:space="preserve">(D) 
Respondents per year  </t>
    </r>
    <r>
      <rPr>
        <b/>
        <vertAlign val="superscript"/>
        <sz val="12"/>
        <color theme="1"/>
        <rFont val="Times New Roman"/>
        <family val="1"/>
      </rPr>
      <t>a</t>
    </r>
  </si>
  <si>
    <r>
      <t xml:space="preserve">(H) 
Total Cost per year </t>
    </r>
    <r>
      <rPr>
        <b/>
        <vertAlign val="superscript"/>
        <sz val="10"/>
        <color theme="1"/>
        <rFont val="Times New Roman"/>
        <family val="1"/>
      </rPr>
      <t>b</t>
    </r>
  </si>
  <si>
    <t>A.  Familiarization with Regulatory Requirements</t>
  </si>
  <si>
    <t>responses</t>
  </si>
  <si>
    <r>
      <t>b</t>
    </r>
    <r>
      <rPr>
        <sz val="10"/>
        <rFont val="Times New Roman"/>
        <family val="1"/>
      </rPr>
      <t xml:space="preserve">  This ICR uses the following labor rates for privately-owned sources: $148.45 for managerial, $121.46 for technical,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</si>
  <si>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a</t>
    </r>
    <r>
      <rPr>
        <sz val="10"/>
        <color rgb="FF000000"/>
        <rFont val="Times New Roman"/>
        <family val="1"/>
      </rPr>
      <t xml:space="preserve"> New respondents include sources with newly constructed, reconstructed and modified affected facilities.</t>
    </r>
    <r>
      <rPr>
        <sz val="10"/>
        <color rgb="FFFF0000"/>
        <rFont val="Times New Roman"/>
        <family val="1"/>
      </rPr>
      <t xml:space="preserve"> </t>
    </r>
    <r>
      <rPr>
        <sz val="10"/>
        <color rgb="FF000000"/>
        <rFont val="Times New Roman"/>
        <family val="1"/>
      </rPr>
      <t xml:space="preserve"> </t>
    </r>
  </si>
  <si>
    <r>
      <t xml:space="preserve">Number of New/Reconstructed + Modified Respondents </t>
    </r>
    <r>
      <rPr>
        <vertAlign val="superscript"/>
        <sz val="10"/>
        <color rgb="FF000000"/>
        <rFont val="Times New Roman"/>
        <family val="1"/>
      </rPr>
      <t>a</t>
    </r>
  </si>
  <si>
    <t>Report of performance test</t>
  </si>
  <si>
    <t>Periodic reports</t>
  </si>
  <si>
    <t>Records of operations</t>
  </si>
  <si>
    <t>Capital/Startup vs. Operation and Maintenance (O&amp;M) Costs</t>
  </si>
  <si>
    <t>The only type of industry costs associated with the information collection activity in the regulations are labor costs. There are no capital/startup or operation and maintenance costs.</t>
  </si>
  <si>
    <t>Table 1: Annual Respondent Burden and Cost – NSPS for Bulk Gasoline Terminals (40 CFR Part 60, Subpart XX) (Renewal)</t>
  </si>
  <si>
    <t>Table 2: Average Annual EPA Burden and Cost – NSPS for Bulk Gasoline Terminals (40 CFR Part 60, Subpart XX) (Renewal)</t>
  </si>
  <si>
    <t>C.  Gather existing information</t>
  </si>
  <si>
    <t>D.  Write Report</t>
  </si>
  <si>
    <t xml:space="preserve"> See 3B and 4E </t>
  </si>
  <si>
    <t>See 3B</t>
  </si>
  <si>
    <t>B.  Plan Activities</t>
  </si>
  <si>
    <t>C.  Implement Activities</t>
  </si>
  <si>
    <t>D.  Develop record system</t>
  </si>
  <si>
    <t>E.  Time to enter information</t>
  </si>
  <si>
    <t>F.  Time to train personnel</t>
  </si>
  <si>
    <t>G.  Time for audits</t>
  </si>
  <si>
    <t>(E) 
Technical person- hours per year 
(C x D)</t>
  </si>
  <si>
    <t>(F) 
Management person hours per year 
(E x0.05)</t>
  </si>
  <si>
    <t>(G) 
Clerical person hours per year 
(E x 0.1)</t>
  </si>
  <si>
    <t>(C) 
Person hours per respondent per year 
(A x B)</t>
  </si>
  <si>
    <t>B.  Required activities</t>
  </si>
  <si>
    <r>
      <t xml:space="preserve">A.  Familiarization with Regulatory Requirements </t>
    </r>
    <r>
      <rPr>
        <vertAlign val="superscript"/>
        <sz val="10"/>
        <rFont val="Times New Roman"/>
        <family val="1"/>
      </rPr>
      <t>c</t>
    </r>
  </si>
  <si>
    <t>New Sources</t>
  </si>
  <si>
    <t>Existing sources</t>
  </si>
  <si>
    <r>
      <t xml:space="preserve">Initial performance tests </t>
    </r>
    <r>
      <rPr>
        <vertAlign val="superscript"/>
        <sz val="10"/>
        <color rgb="FF000000"/>
        <rFont val="Times New Roman"/>
        <family val="1"/>
      </rPr>
      <t>d</t>
    </r>
  </si>
  <si>
    <r>
      <t xml:space="preserve">Repeat of performance tests </t>
    </r>
    <r>
      <rPr>
        <vertAlign val="superscript"/>
        <sz val="10"/>
        <color rgb="FF000000"/>
        <rFont val="Times New Roman"/>
        <family val="1"/>
      </rPr>
      <t>d</t>
    </r>
  </si>
  <si>
    <r>
      <t xml:space="preserve">Monitoring of operations and equipment </t>
    </r>
    <r>
      <rPr>
        <vertAlign val="superscript"/>
        <sz val="10"/>
        <color rgb="FF000000"/>
        <rFont val="Times New Roman"/>
        <family val="1"/>
      </rPr>
      <t>e</t>
    </r>
  </si>
  <si>
    <t>Operation and maintenance reports</t>
  </si>
  <si>
    <r>
      <t>e</t>
    </r>
    <r>
      <rPr>
        <sz val="10"/>
        <rFont val="Times New Roman"/>
        <family val="1"/>
      </rPr>
      <t xml:space="preserve">  Monitoring of operations includes: implementation of Standards Operating Procedures (SOP) for operation and maintenance of control equipment; records of tank identification numbers and monthly leak detection inspection of control equipment.</t>
    </r>
  </si>
  <si>
    <r>
      <t xml:space="preserve">Notification of actual startup </t>
    </r>
    <r>
      <rPr>
        <vertAlign val="superscript"/>
        <sz val="10"/>
        <color rgb="FF000000"/>
        <rFont val="Times New Roman"/>
        <family val="1"/>
      </rPr>
      <t>f</t>
    </r>
  </si>
  <si>
    <r>
      <t xml:space="preserve">Report of performance test results </t>
    </r>
    <r>
      <rPr>
        <vertAlign val="superscript"/>
        <sz val="10"/>
        <color rgb="FF000000"/>
        <rFont val="Times New Roman"/>
        <family val="1"/>
      </rPr>
      <t>d</t>
    </r>
  </si>
  <si>
    <r>
      <t xml:space="preserve">Notification of construction/reconstruction </t>
    </r>
    <r>
      <rPr>
        <vertAlign val="superscript"/>
        <sz val="10"/>
        <color rgb="FF000000"/>
        <rFont val="Times New Roman"/>
        <family val="1"/>
      </rPr>
      <t>f</t>
    </r>
  </si>
  <si>
    <r>
      <t xml:space="preserve">Notification of compliance status </t>
    </r>
    <r>
      <rPr>
        <vertAlign val="superscript"/>
        <sz val="10"/>
        <color rgb="FF000000"/>
        <rFont val="Times New Roman"/>
        <family val="1"/>
      </rPr>
      <t>d, f</t>
    </r>
  </si>
  <si>
    <r>
      <t>f</t>
    </r>
    <r>
      <rPr>
        <sz val="10"/>
        <rFont val="Times New Roman"/>
        <family val="1"/>
      </rPr>
      <t xml:space="preserve">  Per §60.8(g), compliance status is determined by the permitting authority on examination of the performance test results. §60.7(a)(1) requires notification of the date of construction/reconstruction. §60.7(a)(3) requires notification of the date of actual startup. </t>
    </r>
  </si>
  <si>
    <r>
      <t xml:space="preserve">Annual/Semiannual reports </t>
    </r>
    <r>
      <rPr>
        <vertAlign val="superscript"/>
        <sz val="10"/>
        <color rgb="FF000000"/>
        <rFont val="Times New Roman"/>
        <family val="1"/>
      </rPr>
      <t>g</t>
    </r>
  </si>
  <si>
    <r>
      <t xml:space="preserve">Records of startup, shutdown, malfunction </t>
    </r>
    <r>
      <rPr>
        <vertAlign val="superscript"/>
        <sz val="10"/>
        <color rgb="FF000000"/>
        <rFont val="Times New Roman"/>
        <family val="1"/>
      </rPr>
      <t>h</t>
    </r>
  </si>
  <si>
    <r>
      <t xml:space="preserve">Record of tank identification numbers </t>
    </r>
    <r>
      <rPr>
        <vertAlign val="superscript"/>
        <sz val="10"/>
        <color rgb="FF000000"/>
        <rFont val="Times New Roman"/>
        <family val="1"/>
      </rPr>
      <t>i</t>
    </r>
  </si>
  <si>
    <r>
      <t xml:space="preserve">Leak detection records of monthly control equipment inspections </t>
    </r>
    <r>
      <rPr>
        <vertAlign val="superscript"/>
        <sz val="10"/>
        <color rgb="FF000000"/>
        <rFont val="Times New Roman"/>
        <family val="1"/>
      </rPr>
      <t>j</t>
    </r>
  </si>
  <si>
    <r>
      <t xml:space="preserve">Total Labor Burden and Costs (rounded) </t>
    </r>
    <r>
      <rPr>
        <b/>
        <vertAlign val="superscript"/>
        <sz val="10"/>
        <color theme="1"/>
        <rFont val="Times New Roman"/>
        <family val="1"/>
      </rPr>
      <t>k</t>
    </r>
  </si>
  <si>
    <r>
      <t xml:space="preserve">Total Capital and O&amp;M Cost (rounded) </t>
    </r>
    <r>
      <rPr>
        <b/>
        <vertAlign val="superscript"/>
        <sz val="10"/>
        <color rgb="FF000000"/>
        <rFont val="Times New Roman"/>
        <family val="1"/>
      </rPr>
      <t>k</t>
    </r>
  </si>
  <si>
    <r>
      <t xml:space="preserve">GRAND TOTAL (rounded) </t>
    </r>
    <r>
      <rPr>
        <b/>
        <vertAlign val="superscript"/>
        <sz val="10"/>
        <color rgb="FF000000"/>
        <rFont val="Times New Roman"/>
        <family val="1"/>
      </rPr>
      <t>k</t>
    </r>
  </si>
  <si>
    <r>
      <rPr>
        <vertAlign val="superscript"/>
        <sz val="10"/>
        <rFont val="Times New Roman"/>
        <family val="1"/>
      </rPr>
      <t xml:space="preserve">k  </t>
    </r>
    <r>
      <rPr>
        <sz val="10"/>
        <rFont val="Times New Roman"/>
        <family val="1"/>
      </rPr>
      <t>Totals have been rounded to 3 significant figures. Figures may not add exactly due to rounding.</t>
    </r>
  </si>
  <si>
    <r>
      <t>j</t>
    </r>
    <r>
      <rPr>
        <sz val="10"/>
        <rFont val="Times New Roman"/>
        <family val="1"/>
      </rPr>
      <t xml:space="preserve">  We assume that each respondent will take 6 minutes to record leak detection information twelve times per year.</t>
    </r>
  </si>
  <si>
    <r>
      <t>h</t>
    </r>
    <r>
      <rPr>
        <sz val="10"/>
        <rFont val="Times New Roman"/>
        <family val="1"/>
      </rPr>
      <t xml:space="preserve">  We assume that it will take 1.5 hours, fifty times per year, for each respondent to maintain SSM records.</t>
    </r>
  </si>
  <si>
    <r>
      <t>g</t>
    </r>
    <r>
      <rPr>
        <sz val="10"/>
        <rFont val="Times New Roman"/>
        <family val="1"/>
      </rPr>
      <t xml:space="preserve">  NSPS Subpart XX does not require annual or semiannual reporting. </t>
    </r>
  </si>
  <si>
    <t>Initial notifications</t>
  </si>
  <si>
    <r>
      <t xml:space="preserve">   Initial notifications </t>
    </r>
    <r>
      <rPr>
        <vertAlign val="superscript"/>
        <sz val="10"/>
        <color rgb="FF000000"/>
        <rFont val="Times New Roman"/>
        <family val="1"/>
      </rPr>
      <t>c</t>
    </r>
  </si>
  <si>
    <r>
      <t xml:space="preserve">(H) 
Cost, $ </t>
    </r>
    <r>
      <rPr>
        <b/>
        <vertAlign val="superscript"/>
        <sz val="10"/>
        <rFont val="Times New Roman"/>
        <family val="1"/>
      </rPr>
      <t>b</t>
    </r>
  </si>
  <si>
    <r>
      <t>b</t>
    </r>
    <r>
      <rPr>
        <sz val="10"/>
        <color rgb="FF000000"/>
        <rFont val="Times New Roman"/>
        <family val="1"/>
      </rPr>
      <t xml:space="preserve">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r>
  </si>
  <si>
    <r>
      <t xml:space="preserve">   Report of performance test results </t>
    </r>
    <r>
      <rPr>
        <vertAlign val="superscript"/>
        <sz val="10"/>
        <color rgb="FF000000"/>
        <rFont val="Times New Roman"/>
        <family val="1"/>
      </rPr>
      <t>d</t>
    </r>
  </si>
  <si>
    <r>
      <t>f</t>
    </r>
    <r>
      <rPr>
        <sz val="10"/>
        <color rgb="FF000000"/>
        <rFont val="Times New Roman"/>
        <family val="1"/>
      </rPr>
      <t xml:space="preserve">  Totals have been rounded to 3 significant figures. Figures may not add exactly due to rounding.</t>
    </r>
  </si>
  <si>
    <r>
      <t>e</t>
    </r>
    <r>
      <rPr>
        <sz val="10"/>
        <color rgb="FF000000"/>
        <rFont val="Times New Roman"/>
        <family val="1"/>
      </rPr>
      <t xml:space="preserve">  The rule does not require periodic reporting.</t>
    </r>
  </si>
  <si>
    <r>
      <t>d</t>
    </r>
    <r>
      <rPr>
        <sz val="10"/>
        <color rgb="FF000000"/>
        <rFont val="Times New Roman"/>
        <family val="1"/>
      </rPr>
      <t xml:space="preserve">  New sources are required to submit performance test results. We assume 10 percent of new sources will repeat the test due to failure. (10 + 10 x 0.1 = 11)</t>
    </r>
  </si>
  <si>
    <r>
      <t xml:space="preserve">   Semiannual reports </t>
    </r>
    <r>
      <rPr>
        <vertAlign val="superscript"/>
        <sz val="10"/>
        <color rgb="FF000000"/>
        <rFont val="Times New Roman"/>
        <family val="1"/>
      </rPr>
      <t>e</t>
    </r>
  </si>
  <si>
    <r>
      <t xml:space="preserve">TOTAL (rounded) </t>
    </r>
    <r>
      <rPr>
        <b/>
        <vertAlign val="superscript"/>
        <sz val="10"/>
        <rFont val="Times New Roman"/>
        <family val="1"/>
      </rPr>
      <t>f</t>
    </r>
  </si>
  <si>
    <r>
      <t>c</t>
    </r>
    <r>
      <rPr>
        <sz val="10"/>
        <rFont val="Times New Roman"/>
        <family val="1"/>
      </rPr>
      <t xml:space="preserve">  We assume that all existing respondents will take 2 hours each year to re-familiarize with the rule. We assume that all new respondents will take 8 hours to familiarize with the rule.</t>
    </r>
  </si>
  <si>
    <r>
      <t xml:space="preserve">i  </t>
    </r>
    <r>
      <rPr>
        <sz val="10"/>
        <rFont val="Times New Roman"/>
        <family val="1"/>
      </rPr>
      <t>We assume that each respondent will take 0.1 hour or 6 minutes to enter each tank identification number. We assume an average of six tank truck loadings each day for 350 days a year. (6 loadings/day x 350 days/year = 2,100 loadings/year)</t>
    </r>
  </si>
  <si>
    <r>
      <t>d</t>
    </r>
    <r>
      <rPr>
        <sz val="10"/>
        <rFont val="Times New Roman"/>
        <family val="1"/>
      </rPr>
      <t xml:space="preserve">  We have assumed that it will take 60 hours for each new respondent to perform initial performance tests and submit the report. We assume that 10 percent of new sources will need to repeat the test due to failure.</t>
    </r>
  </si>
  <si>
    <r>
      <t>c</t>
    </r>
    <r>
      <rPr>
        <sz val="10"/>
        <color rgb="FF000000"/>
        <rFont val="Times New Roman"/>
        <family val="1"/>
      </rPr>
      <t xml:space="preserve">  New /modified/reconstructed sources are required to submit notifications of construction/reconstruction, actual startup, and compliance status. </t>
    </r>
  </si>
  <si>
    <r>
      <t>a</t>
    </r>
    <r>
      <rPr>
        <sz val="10"/>
        <rFont val="Times New Roman"/>
        <family val="1"/>
      </rPr>
      <t xml:space="preserve">  We assume that there are an average of 214 existing sources that are subject to the standard over the three-year period of this ICR. We assume that there will be no new or reconstructed or modified sources per year over the three-year period of this ICR. </t>
    </r>
  </si>
  <si>
    <r>
      <t>a</t>
    </r>
    <r>
      <rPr>
        <sz val="10"/>
        <color rgb="FF000000"/>
        <rFont val="Times New Roman"/>
        <family val="1"/>
      </rPr>
      <t xml:space="preserve">  We assume that there are an average of 214 existing sources that are subject to the standard over the three-year period of this ICR. We assume that there will be no new or reconstructed or modified sources per year over the three-year period of this ICR.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</si>
</sst>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28" x14ac:knownFonts="1">
    <font>
      <sz val="11"/>
      <color theme="1"/>
      <name val="Calibri"/>
      <family val="2"/>
      <scheme val="minor"/>
    </font>
    <font>
      <sz val="10"/>
      <color theme="1"/>
      <name val="Times New Roman"/>
      <family val="1"/>
    </font>
    <font>
      <i/>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1"/>
      <color theme="1"/>
      <name val="Calibri"/>
      <family val="2"/>
      <scheme val="minor"/>
    </font>
    <font>
      <b/>
      <i/>
      <sz val="10"/>
      <color theme="1"/>
      <name val="Times New Roman"/>
      <family val="1"/>
    </font>
    <font>
      <b/>
      <sz val="10"/>
      <color rgb="FF000000"/>
      <name val="Times New Roman"/>
      <family val="1"/>
    </font>
    <font>
      <b/>
      <vertAlign val="superscript"/>
      <sz val="10"/>
      <color rgb="FF000000"/>
      <name val="Times New Roman"/>
      <family val="1"/>
    </font>
    <font>
      <sz val="10"/>
      <name val="Times New Roman"/>
      <family val="1"/>
    </font>
    <font>
      <vertAlign val="superscript"/>
      <sz val="10"/>
      <name val="Times New Roman"/>
      <family val="1"/>
    </font>
    <font>
      <b/>
      <i/>
      <sz val="10"/>
      <name val="Times New Roman"/>
      <family val="1"/>
    </font>
    <font>
      <i/>
      <sz val="10"/>
      <name val="Times New Roman"/>
      <family val="1"/>
    </font>
    <font>
      <b/>
      <sz val="10"/>
      <name val="Times New Roman"/>
      <family val="1"/>
    </font>
    <font>
      <b/>
      <vertAlign val="superscript"/>
      <sz val="10"/>
      <name val="Times New Roman"/>
      <family val="1"/>
    </font>
    <font>
      <b/>
      <sz val="11"/>
      <color theme="1"/>
      <name val="Times New Roman"/>
      <family val="1"/>
    </font>
    <font>
      <sz val="11"/>
      <color theme="1"/>
      <name val="Times New Roman"/>
      <family val="1"/>
    </font>
    <font>
      <sz val="9"/>
      <color theme="1"/>
      <name val="Times New Roman"/>
      <family val="1"/>
    </font>
    <font>
      <sz val="11"/>
      <color rgb="FFFF0000"/>
      <name val="Times New Roman"/>
      <family val="1"/>
    </font>
    <font>
      <sz val="12"/>
      <color rgb="FF000000"/>
      <name val="Times New Roman"/>
      <family val="1"/>
    </font>
    <font>
      <b/>
      <sz val="12"/>
      <color theme="1"/>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8"/>
      <name val="Calibri"/>
      <family val="2"/>
      <scheme val="minor"/>
    </font>
    <font>
      <sz val="10"/>
      <color rgb="FFFF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6" fillId="0" borderId="0" applyFont="0" applyFill="0" applyBorder="0" applyAlignment="0" applyProtection="0"/>
  </cellStyleXfs>
  <cellXfs count="99">
    <xf numFmtId="0" fontId="0" fillId="0" borderId="0" xfId="0"/>
    <xf numFmtId="0" fontId="3" fillId="0" borderId="0" xfId="0" applyFont="1" applyAlignment="1">
      <alignment vertical="center"/>
    </xf>
    <xf numFmtId="0" fontId="14" fillId="0" borderId="1" xfId="0" applyFont="1" applyBorder="1" applyAlignment="1">
      <alignment horizontal="center" vertical="center" wrapText="1"/>
    </xf>
    <xf numFmtId="0" fontId="10" fillId="0" borderId="1" xfId="0" applyFont="1" applyBorder="1" applyAlignment="1">
      <alignment horizontal="center"/>
    </xf>
    <xf numFmtId="164" fontId="10" fillId="0" borderId="1" xfId="0" applyNumberFormat="1" applyFont="1" applyBorder="1" applyAlignment="1">
      <alignment horizontal="right"/>
    </xf>
    <xf numFmtId="0" fontId="14" fillId="0" borderId="1" xfId="0" applyFont="1" applyBorder="1" applyAlignment="1">
      <alignment vertical="top"/>
    </xf>
    <xf numFmtId="0" fontId="14" fillId="0" borderId="0" xfId="0" applyFont="1" applyAlignment="1">
      <alignment vertical="center"/>
    </xf>
    <xf numFmtId="0" fontId="10" fillId="0" borderId="1" xfId="0" applyFont="1" applyFill="1" applyBorder="1" applyAlignment="1">
      <alignment horizontal="center" vertical="top"/>
    </xf>
    <xf numFmtId="0" fontId="3" fillId="0" borderId="1" xfId="0" applyFont="1" applyFill="1" applyBorder="1" applyAlignment="1">
      <alignment horizontal="center" vertical="center" wrapText="1"/>
    </xf>
    <xf numFmtId="0" fontId="1" fillId="0" borderId="1" xfId="0" applyFont="1" applyFill="1" applyBorder="1" applyAlignment="1">
      <alignment vertical="top"/>
    </xf>
    <xf numFmtId="0" fontId="1" fillId="0" borderId="1" xfId="0" applyFont="1" applyFill="1" applyBorder="1" applyAlignment="1">
      <alignment horizontal="center" vertical="top"/>
    </xf>
    <xf numFmtId="0" fontId="1" fillId="0" borderId="1" xfId="0" applyFont="1" applyFill="1" applyBorder="1" applyAlignment="1">
      <alignment horizontal="right" vertical="top"/>
    </xf>
    <xf numFmtId="0" fontId="10" fillId="0" borderId="1" xfId="0" applyFont="1" applyFill="1" applyBorder="1" applyAlignment="1">
      <alignment horizontal="left" vertical="top" wrapText="1" indent="1"/>
    </xf>
    <xf numFmtId="6" fontId="10" fillId="0" borderId="1" xfId="0" applyNumberFormat="1" applyFont="1" applyFill="1" applyBorder="1" applyAlignment="1">
      <alignment horizontal="right" vertical="top"/>
    </xf>
    <xf numFmtId="0" fontId="10" fillId="0" borderId="1" xfId="0" applyFont="1" applyFill="1" applyBorder="1" applyAlignment="1">
      <alignment horizontal="left" vertical="top" indent="1"/>
    </xf>
    <xf numFmtId="0" fontId="10" fillId="0" borderId="1" xfId="0" applyFont="1" applyFill="1" applyBorder="1" applyAlignment="1">
      <alignment horizontal="right" vertical="top"/>
    </xf>
    <xf numFmtId="8" fontId="10" fillId="0" borderId="1" xfId="0" applyNumberFormat="1" applyFont="1" applyFill="1" applyBorder="1" applyAlignment="1">
      <alignment horizontal="right" vertical="top"/>
    </xf>
    <xf numFmtId="3" fontId="10" fillId="0" borderId="1" xfId="0" applyNumberFormat="1" applyFont="1" applyFill="1" applyBorder="1" applyAlignment="1">
      <alignment horizontal="center" vertical="top"/>
    </xf>
    <xf numFmtId="0" fontId="12" fillId="0" borderId="1" xfId="0" applyFont="1" applyFill="1" applyBorder="1" applyAlignment="1">
      <alignment vertical="top"/>
    </xf>
    <xf numFmtId="0" fontId="13" fillId="0" borderId="1" xfId="0" applyFont="1" applyFill="1" applyBorder="1" applyAlignment="1">
      <alignment horizontal="center" vertical="top"/>
    </xf>
    <xf numFmtId="0" fontId="10" fillId="0" borderId="1" xfId="0" applyFont="1" applyFill="1" applyBorder="1" applyAlignment="1">
      <alignment vertical="top"/>
    </xf>
    <xf numFmtId="0" fontId="7" fillId="0" borderId="1" xfId="0" applyFont="1" applyFill="1" applyBorder="1" applyAlignment="1">
      <alignment vertical="top"/>
    </xf>
    <xf numFmtId="0" fontId="2" fillId="0" borderId="1" xfId="0" applyFont="1" applyFill="1" applyBorder="1" applyAlignment="1">
      <alignment vertical="top"/>
    </xf>
    <xf numFmtId="0" fontId="2" fillId="0" borderId="1" xfId="0" applyFont="1" applyFill="1" applyBorder="1" applyAlignment="1">
      <alignment horizontal="center" vertical="top"/>
    </xf>
    <xf numFmtId="0" fontId="3" fillId="0" borderId="1" xfId="0" applyFont="1" applyFill="1" applyBorder="1" applyAlignment="1">
      <alignment vertical="top"/>
    </xf>
    <xf numFmtId="0" fontId="8" fillId="0" borderId="1" xfId="0" applyFont="1" applyFill="1" applyBorder="1" applyAlignment="1">
      <alignment horizontal="left"/>
    </xf>
    <xf numFmtId="0" fontId="17" fillId="0" borderId="0" xfId="0" applyFont="1"/>
    <xf numFmtId="0" fontId="17" fillId="0" borderId="0" xfId="0" applyFont="1" applyAlignment="1">
      <alignment horizontal="center"/>
    </xf>
    <xf numFmtId="0" fontId="17" fillId="0" borderId="0" xfId="0" applyFont="1" applyAlignment="1">
      <alignment wrapText="1"/>
    </xf>
    <xf numFmtId="0" fontId="19" fillId="0" borderId="0" xfId="0" applyFont="1"/>
    <xf numFmtId="0" fontId="17" fillId="0" borderId="1" xfId="0" applyFont="1" applyFill="1" applyBorder="1"/>
    <xf numFmtId="0" fontId="17" fillId="0" borderId="0" xfId="0" applyFont="1" applyFill="1"/>
    <xf numFmtId="1" fontId="17" fillId="0" borderId="0" xfId="0" applyNumberFormat="1" applyFont="1" applyFill="1"/>
    <xf numFmtId="0" fontId="1" fillId="0" borderId="1" xfId="0" applyFont="1" applyBorder="1"/>
    <xf numFmtId="164" fontId="1" fillId="0" borderId="1" xfId="0" applyNumberFormat="1" applyFont="1" applyBorder="1"/>
    <xf numFmtId="0" fontId="1" fillId="0" borderId="0" xfId="0" applyFont="1"/>
    <xf numFmtId="0" fontId="10" fillId="0" borderId="0" xfId="0" applyFont="1"/>
    <xf numFmtId="0" fontId="1" fillId="0" borderId="0" xfId="0" applyFont="1" applyAlignment="1">
      <alignment horizontal="left"/>
    </xf>
    <xf numFmtId="165" fontId="14" fillId="0" borderId="1" xfId="0" applyNumberFormat="1" applyFont="1" applyBorder="1" applyAlignment="1">
      <alignment horizontal="right"/>
    </xf>
    <xf numFmtId="6" fontId="7" fillId="0" borderId="1" xfId="0" applyNumberFormat="1" applyFont="1" applyFill="1" applyBorder="1" applyAlignment="1">
      <alignment horizontal="right" vertical="top"/>
    </xf>
    <xf numFmtId="6" fontId="3" fillId="0" borderId="1" xfId="0" applyNumberFormat="1" applyFont="1" applyFill="1" applyBorder="1" applyAlignment="1">
      <alignment horizontal="right" vertical="top"/>
    </xf>
    <xf numFmtId="0" fontId="16" fillId="0" borderId="1" xfId="0" applyFont="1" applyFill="1" applyBorder="1"/>
    <xf numFmtId="6" fontId="12" fillId="0" borderId="1" xfId="0" applyNumberFormat="1" applyFont="1" applyFill="1" applyBorder="1" applyAlignment="1">
      <alignment horizontal="right" vertical="top"/>
    </xf>
    <xf numFmtId="0" fontId="0" fillId="0" borderId="0" xfId="0" applyBorder="1"/>
    <xf numFmtId="0" fontId="2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18" fillId="0" borderId="1" xfId="0" applyFont="1" applyBorder="1" applyAlignment="1">
      <alignment vertical="center" wrapText="1"/>
    </xf>
    <xf numFmtId="0" fontId="1" fillId="0" borderId="1" xfId="0" applyFont="1" applyBorder="1" applyAlignment="1">
      <alignment horizontal="center" vertical="center" wrapText="1"/>
    </xf>
    <xf numFmtId="5" fontId="3" fillId="0" borderId="1" xfId="1" applyNumberFormat="1" applyFont="1" applyFill="1" applyBorder="1"/>
    <xf numFmtId="6" fontId="3" fillId="0" borderId="1" xfId="1" applyNumberFormat="1" applyFont="1" applyFill="1" applyBorder="1"/>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vertical="center" wrapText="1"/>
    </xf>
    <xf numFmtId="0" fontId="25" fillId="0" borderId="0" xfId="0" applyFont="1" applyAlignment="1">
      <alignment vertical="center"/>
    </xf>
    <xf numFmtId="0" fontId="10" fillId="0" borderId="4" xfId="0" applyFont="1" applyBorder="1" applyAlignment="1">
      <alignment horizontal="center"/>
    </xf>
    <xf numFmtId="0" fontId="24" fillId="0" borderId="1" xfId="0" applyFont="1" applyBorder="1" applyAlignment="1">
      <alignment vertical="center"/>
    </xf>
    <xf numFmtId="0" fontId="1" fillId="0" borderId="1" xfId="0" applyFont="1" applyBorder="1" applyAlignment="1">
      <alignment vertical="top" wrapText="1"/>
    </xf>
    <xf numFmtId="0" fontId="10" fillId="0" borderId="4" xfId="0" applyFont="1" applyFill="1" applyBorder="1" applyAlignment="1">
      <alignment horizontal="center" vertical="top"/>
    </xf>
    <xf numFmtId="0" fontId="10" fillId="0" borderId="6" xfId="0" applyFont="1" applyFill="1" applyBorder="1" applyAlignment="1">
      <alignment horizontal="left" vertical="top" indent="1"/>
    </xf>
    <xf numFmtId="0" fontId="10" fillId="0" borderId="6" xfId="0" applyFont="1" applyFill="1" applyBorder="1" applyAlignment="1">
      <alignment horizontal="center" vertical="top"/>
    </xf>
    <xf numFmtId="0" fontId="24" fillId="0" borderId="1" xfId="0" applyFont="1" applyBorder="1" applyAlignment="1">
      <alignment horizontal="center" vertical="center"/>
    </xf>
    <xf numFmtId="0" fontId="1" fillId="0" borderId="1" xfId="0" applyFont="1" applyBorder="1" applyAlignment="1">
      <alignment vertical="top"/>
    </xf>
    <xf numFmtId="0" fontId="1" fillId="0" borderId="0" xfId="0" applyFont="1" applyBorder="1"/>
    <xf numFmtId="164" fontId="1" fillId="0" borderId="0" xfId="0" applyNumberFormat="1" applyFont="1" applyBorder="1"/>
    <xf numFmtId="0" fontId="24" fillId="0" borderId="1" xfId="0" applyFont="1" applyBorder="1" applyAlignment="1">
      <alignment horizontal="left" vertical="center" indent="2"/>
    </xf>
    <xf numFmtId="0" fontId="24" fillId="0" borderId="1" xfId="0" applyFont="1" applyBorder="1" applyAlignment="1">
      <alignment horizontal="left" vertical="center" wrapText="1" indent="2"/>
    </xf>
    <xf numFmtId="1" fontId="10" fillId="0" borderId="1" xfId="0" applyNumberFormat="1" applyFont="1" applyFill="1" applyBorder="1" applyAlignment="1">
      <alignment horizontal="center" vertical="top"/>
    </xf>
    <xf numFmtId="0" fontId="17" fillId="0" borderId="1" xfId="0" applyFont="1" applyBorder="1"/>
    <xf numFmtId="0" fontId="18" fillId="0" borderId="1" xfId="0" applyFont="1" applyFill="1" applyBorder="1" applyAlignment="1">
      <alignment horizontal="center" vertical="center" wrapText="1"/>
    </xf>
    <xf numFmtId="6" fontId="10" fillId="0" borderId="1" xfId="0" applyNumberFormat="1" applyFont="1" applyBorder="1" applyAlignment="1">
      <alignment horizontal="right"/>
    </xf>
    <xf numFmtId="0" fontId="11" fillId="0" borderId="0" xfId="0" applyFont="1" applyFill="1" applyAlignment="1">
      <alignment horizontal="left" vertical="center" wrapText="1"/>
    </xf>
    <xf numFmtId="0" fontId="10" fillId="0" borderId="0" xfId="0" applyFont="1" applyFill="1" applyAlignment="1">
      <alignment horizontal="left" vertical="top"/>
    </xf>
    <xf numFmtId="0" fontId="1" fillId="0" borderId="1" xfId="0" applyFont="1" applyBorder="1" applyAlignment="1">
      <alignment horizontal="center"/>
    </xf>
    <xf numFmtId="0" fontId="16" fillId="0" borderId="0" xfId="0" applyFont="1" applyAlignment="1">
      <alignment horizontal="left" vertical="top" wrapText="1"/>
    </xf>
    <xf numFmtId="0" fontId="11" fillId="0" borderId="0" xfId="0" applyFont="1" applyFill="1" applyAlignment="1">
      <alignment horizontal="left" vertical="top"/>
    </xf>
    <xf numFmtId="0" fontId="11" fillId="0" borderId="0" xfId="0" applyFont="1" applyFill="1" applyAlignment="1">
      <alignment horizontal="left" vertical="top" wrapText="1"/>
    </xf>
    <xf numFmtId="3" fontId="12" fillId="0" borderId="2" xfId="0" applyNumberFormat="1" applyFont="1" applyFill="1" applyBorder="1" applyAlignment="1">
      <alignment horizontal="center" vertical="top"/>
    </xf>
    <xf numFmtId="3" fontId="12" fillId="0" borderId="3" xfId="0" applyNumberFormat="1" applyFont="1" applyFill="1" applyBorder="1" applyAlignment="1">
      <alignment horizontal="center" vertical="top"/>
    </xf>
    <xf numFmtId="3" fontId="12" fillId="0" borderId="4" xfId="0" applyNumberFormat="1" applyFont="1" applyFill="1" applyBorder="1" applyAlignment="1">
      <alignment horizontal="center" vertical="top"/>
    </xf>
    <xf numFmtId="3" fontId="7" fillId="0" borderId="2" xfId="0" applyNumberFormat="1" applyFont="1" applyFill="1" applyBorder="1" applyAlignment="1">
      <alignment horizontal="center" vertical="top"/>
    </xf>
    <xf numFmtId="3" fontId="7" fillId="0" borderId="3" xfId="0" applyNumberFormat="1" applyFont="1" applyFill="1" applyBorder="1" applyAlignment="1">
      <alignment horizontal="center" vertical="top"/>
    </xf>
    <xf numFmtId="3" fontId="7" fillId="0" borderId="4"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3" fontId="3" fillId="0" borderId="3" xfId="0" applyNumberFormat="1" applyFont="1" applyFill="1" applyBorder="1" applyAlignment="1">
      <alignment horizontal="center" vertical="top"/>
    </xf>
    <xf numFmtId="3" fontId="3" fillId="0" borderId="4" xfId="0" applyNumberFormat="1" applyFont="1" applyFill="1" applyBorder="1" applyAlignment="1">
      <alignment horizontal="center" vertical="top"/>
    </xf>
    <xf numFmtId="0" fontId="25" fillId="0" borderId="0" xfId="0" applyFont="1" applyAlignment="1">
      <alignment horizontal="left" vertical="top" wrapText="1"/>
    </xf>
    <xf numFmtId="3" fontId="14" fillId="0" borderId="2" xfId="0" applyNumberFormat="1" applyFont="1" applyBorder="1" applyAlignment="1">
      <alignment horizontal="center"/>
    </xf>
    <xf numFmtId="3" fontId="14" fillId="0" borderId="3" xfId="0" applyNumberFormat="1" applyFont="1" applyBorder="1" applyAlignment="1">
      <alignment horizontal="center"/>
    </xf>
    <xf numFmtId="3" fontId="14" fillId="0" borderId="4" xfId="0" applyNumberFormat="1" applyFont="1" applyBorder="1" applyAlignment="1">
      <alignment horizontal="center"/>
    </xf>
    <xf numFmtId="0" fontId="22" fillId="0" borderId="0" xfId="0" applyFont="1" applyAlignment="1">
      <alignment horizontal="center" vertical="center"/>
    </xf>
    <xf numFmtId="0" fontId="1" fillId="0" borderId="0" xfId="0" applyFont="1" applyAlignment="1">
      <alignment horizontal="center" vertical="center" wrapText="1"/>
    </xf>
    <xf numFmtId="0" fontId="25" fillId="0" borderId="5" xfId="0" applyFont="1" applyBorder="1" applyAlignment="1">
      <alignment horizontal="left" vertical="top" wrapText="1"/>
    </xf>
    <xf numFmtId="0" fontId="21" fillId="0" borderId="1" xfId="0" applyFont="1" applyBorder="1" applyAlignment="1">
      <alignment horizontal="center" vertical="center" wrapText="1"/>
    </xf>
    <xf numFmtId="0" fontId="20" fillId="0" borderId="0"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abSelected="1" topLeftCell="A4" zoomScaleNormal="100" workbookViewId="0">
      <selection activeCell="K36" sqref="K36"/>
    </sheetView>
  </sheetViews>
  <sheetFormatPr defaultColWidth="9.08984375" defaultRowHeight="14" x14ac:dyDescent="0.3"/>
  <cols>
    <col min="1" max="1" width="45.36328125" style="26" customWidth="1"/>
    <col min="2" max="2" width="11.7265625" style="26" customWidth="1"/>
    <col min="3" max="3" width="10.7265625" style="26" customWidth="1"/>
    <col min="4" max="4" width="10.90625" style="26" customWidth="1"/>
    <col min="5" max="5" width="11.90625" style="27" customWidth="1"/>
    <col min="6" max="8" width="12.26953125" style="26" customWidth="1"/>
    <col min="9" max="9" width="13.7265625" style="26" bestFit="1" customWidth="1"/>
    <col min="10" max="10" width="3.90625" style="26" customWidth="1"/>
    <col min="11" max="11" width="13.36328125" style="26" customWidth="1"/>
    <col min="12" max="24" width="9.08984375" style="26"/>
    <col min="25" max="25" width="9.08984375" style="26" customWidth="1"/>
    <col min="26" max="16384" width="9.08984375" style="26"/>
  </cols>
  <sheetData>
    <row r="1" spans="1:12" ht="19.5" customHeight="1" x14ac:dyDescent="0.3">
      <c r="A1" s="75" t="s">
        <v>59</v>
      </c>
      <c r="B1" s="75"/>
      <c r="C1" s="75"/>
      <c r="D1" s="75"/>
      <c r="E1" s="75"/>
      <c r="F1" s="75"/>
      <c r="G1" s="75"/>
      <c r="H1" s="75"/>
      <c r="I1" s="75"/>
    </row>
    <row r="3" spans="1:12" s="28" customFormat="1" ht="78" customHeight="1" x14ac:dyDescent="0.3">
      <c r="A3" s="8" t="s">
        <v>0</v>
      </c>
      <c r="B3" s="8" t="s">
        <v>45</v>
      </c>
      <c r="C3" s="8" t="s">
        <v>46</v>
      </c>
      <c r="D3" s="8" t="s">
        <v>74</v>
      </c>
      <c r="E3" s="8" t="s">
        <v>47</v>
      </c>
      <c r="F3" s="8" t="s">
        <v>71</v>
      </c>
      <c r="G3" s="8" t="s">
        <v>72</v>
      </c>
      <c r="H3" s="8" t="s">
        <v>73</v>
      </c>
      <c r="I3" s="8" t="s">
        <v>48</v>
      </c>
    </row>
    <row r="4" spans="1:12" x14ac:dyDescent="0.3">
      <c r="A4" s="9" t="s">
        <v>1</v>
      </c>
      <c r="B4" s="10" t="s">
        <v>2</v>
      </c>
      <c r="C4" s="9"/>
      <c r="D4" s="10"/>
      <c r="E4" s="10"/>
      <c r="F4" s="10"/>
      <c r="G4" s="10"/>
      <c r="H4" s="10"/>
      <c r="I4" s="11"/>
      <c r="K4" s="74" t="s">
        <v>13</v>
      </c>
      <c r="L4" s="74"/>
    </row>
    <row r="5" spans="1:12" x14ac:dyDescent="0.3">
      <c r="A5" s="9" t="s">
        <v>3</v>
      </c>
      <c r="B5" s="10" t="s">
        <v>2</v>
      </c>
      <c r="C5" s="9"/>
      <c r="D5" s="10"/>
      <c r="E5" s="10"/>
      <c r="F5" s="10"/>
      <c r="G5" s="10"/>
      <c r="H5" s="10"/>
      <c r="I5" s="11"/>
      <c r="K5" s="33" t="s">
        <v>14</v>
      </c>
      <c r="L5" s="34">
        <v>148.44999999999999</v>
      </c>
    </row>
    <row r="6" spans="1:12" x14ac:dyDescent="0.3">
      <c r="A6" s="9" t="s">
        <v>4</v>
      </c>
      <c r="B6" s="10"/>
      <c r="C6" s="10"/>
      <c r="D6" s="10"/>
      <c r="E6" s="10"/>
      <c r="F6" s="10"/>
      <c r="G6" s="10"/>
      <c r="H6" s="10"/>
      <c r="I6" s="11"/>
      <c r="K6" s="33" t="s">
        <v>15</v>
      </c>
      <c r="L6" s="34">
        <v>121.46</v>
      </c>
    </row>
    <row r="7" spans="1:12" ht="15.5" x14ac:dyDescent="0.3">
      <c r="A7" s="12" t="s">
        <v>76</v>
      </c>
      <c r="B7" s="69"/>
      <c r="C7" s="69"/>
      <c r="D7" s="69"/>
      <c r="E7" s="69"/>
      <c r="F7" s="69"/>
      <c r="G7" s="69"/>
      <c r="H7" s="69"/>
      <c r="I7" s="69"/>
      <c r="K7" s="33" t="s">
        <v>16</v>
      </c>
      <c r="L7" s="34">
        <v>60.23</v>
      </c>
    </row>
    <row r="8" spans="1:12" x14ac:dyDescent="0.3">
      <c r="A8" s="66" t="s">
        <v>78</v>
      </c>
      <c r="B8" s="7">
        <v>2</v>
      </c>
      <c r="C8" s="7">
        <v>1</v>
      </c>
      <c r="D8" s="7">
        <f>B8*C8</f>
        <v>2</v>
      </c>
      <c r="E8" s="7">
        <f>'O&amp;M'!C9</f>
        <v>214</v>
      </c>
      <c r="F8" s="7">
        <f>D8*E8</f>
        <v>428</v>
      </c>
      <c r="G8" s="68">
        <f>F8*0.05</f>
        <v>21.400000000000002</v>
      </c>
      <c r="H8" s="68">
        <f>F8*0.1</f>
        <v>42.800000000000004</v>
      </c>
      <c r="I8" s="16">
        <f>F8*L$6+G8*L$5+H8*L$7</f>
        <v>57739.553999999996</v>
      </c>
      <c r="J8" s="29"/>
      <c r="K8" s="64"/>
      <c r="L8" s="65"/>
    </row>
    <row r="9" spans="1:12" x14ac:dyDescent="0.3">
      <c r="A9" s="66" t="s">
        <v>77</v>
      </c>
      <c r="B9" s="7">
        <v>8</v>
      </c>
      <c r="C9" s="7">
        <v>1</v>
      </c>
      <c r="D9" s="7">
        <f>B9*C9</f>
        <v>8</v>
      </c>
      <c r="E9" s="7">
        <f>'O&amp;M'!B9</f>
        <v>0</v>
      </c>
      <c r="F9" s="7">
        <f>D9*E9</f>
        <v>0</v>
      </c>
      <c r="G9" s="7">
        <f>F9*0.05</f>
        <v>0</v>
      </c>
      <c r="H9" s="7">
        <f>F9*0.1</f>
        <v>0</v>
      </c>
      <c r="I9" s="13">
        <f>F9*L$6+G9*L$5+H9*L$7</f>
        <v>0</v>
      </c>
      <c r="J9" s="29"/>
      <c r="K9" s="64"/>
      <c r="L9" s="65"/>
    </row>
    <row r="10" spans="1:12" x14ac:dyDescent="0.3">
      <c r="A10" s="60" t="s">
        <v>75</v>
      </c>
      <c r="B10" s="7"/>
      <c r="C10" s="7"/>
      <c r="D10" s="7"/>
      <c r="E10" s="7"/>
      <c r="F10" s="7"/>
      <c r="G10" s="7"/>
      <c r="H10" s="7"/>
      <c r="I10" s="15"/>
    </row>
    <row r="11" spans="1:12" ht="15.5" x14ac:dyDescent="0.3">
      <c r="A11" s="66" t="s">
        <v>79</v>
      </c>
      <c r="B11" s="59">
        <v>60</v>
      </c>
      <c r="C11" s="7">
        <v>1</v>
      </c>
      <c r="D11" s="7">
        <f>B11*C11</f>
        <v>60</v>
      </c>
      <c r="E11" s="7">
        <f>'O&amp;M'!B9</f>
        <v>0</v>
      </c>
      <c r="F11" s="7">
        <f>D11*E11</f>
        <v>0</v>
      </c>
      <c r="G11" s="7">
        <f>F11*0.05</f>
        <v>0</v>
      </c>
      <c r="H11" s="7">
        <f>F11*0.1</f>
        <v>0</v>
      </c>
      <c r="I11" s="13">
        <f>F11*L$6+G11*L$5+H11*L$7</f>
        <v>0</v>
      </c>
      <c r="J11" s="29"/>
    </row>
    <row r="12" spans="1:12" ht="15.5" x14ac:dyDescent="0.3">
      <c r="A12" s="66" t="s">
        <v>80</v>
      </c>
      <c r="B12" s="59">
        <v>60</v>
      </c>
      <c r="C12" s="7">
        <v>0.1</v>
      </c>
      <c r="D12" s="7">
        <f t="shared" ref="D12" si="0">B12*C12</f>
        <v>6</v>
      </c>
      <c r="E12" s="7">
        <f>'O&amp;M'!B9</f>
        <v>0</v>
      </c>
      <c r="F12" s="7">
        <f t="shared" ref="F12" si="1">D12*E12</f>
        <v>0</v>
      </c>
      <c r="G12" s="7">
        <f t="shared" ref="G12" si="2">F12*0.05</f>
        <v>0</v>
      </c>
      <c r="H12" s="7">
        <f t="shared" ref="H12" si="3">F12*0.1</f>
        <v>0</v>
      </c>
      <c r="I12" s="13">
        <f t="shared" ref="I12" si="4">F12*L$6+G12*L$5+H12*L$7</f>
        <v>0</v>
      </c>
      <c r="J12" s="29"/>
    </row>
    <row r="13" spans="1:12" ht="15.5" x14ac:dyDescent="0.3">
      <c r="A13" s="66" t="s">
        <v>81</v>
      </c>
      <c r="B13" s="7" t="s">
        <v>5</v>
      </c>
      <c r="C13" s="7"/>
      <c r="D13" s="7"/>
      <c r="E13" s="7"/>
      <c r="F13" s="7"/>
      <c r="G13" s="7"/>
      <c r="H13" s="7"/>
      <c r="I13" s="16"/>
      <c r="J13" s="29"/>
    </row>
    <row r="14" spans="1:12" x14ac:dyDescent="0.3">
      <c r="A14" s="14" t="s">
        <v>61</v>
      </c>
      <c r="B14" s="7" t="s">
        <v>63</v>
      </c>
      <c r="C14" s="7"/>
      <c r="D14" s="7"/>
      <c r="E14" s="7"/>
      <c r="F14" s="7"/>
      <c r="G14" s="7"/>
      <c r="H14" s="7"/>
      <c r="I14" s="15"/>
    </row>
    <row r="15" spans="1:12" x14ac:dyDescent="0.3">
      <c r="A15" s="60" t="s">
        <v>62</v>
      </c>
      <c r="B15" s="61"/>
      <c r="C15" s="61"/>
      <c r="D15" s="7"/>
      <c r="E15" s="7"/>
      <c r="F15" s="7"/>
      <c r="G15" s="7"/>
      <c r="H15" s="7"/>
      <c r="I15" s="15"/>
    </row>
    <row r="16" spans="1:12" ht="15.5" x14ac:dyDescent="0.3">
      <c r="A16" s="66" t="s">
        <v>87</v>
      </c>
      <c r="B16" s="62">
        <v>2</v>
      </c>
      <c r="C16" s="62">
        <v>1</v>
      </c>
      <c r="D16" s="59">
        <f t="shared" ref="D16:D18" si="5">B16*C16</f>
        <v>2</v>
      </c>
      <c r="E16" s="7">
        <f>'O&amp;M'!B9</f>
        <v>0</v>
      </c>
      <c r="F16" s="7">
        <f t="shared" ref="F16:F18" si="6">D16*E16</f>
        <v>0</v>
      </c>
      <c r="G16" s="7">
        <f t="shared" ref="G16:G18" si="7">F16*0.05</f>
        <v>0</v>
      </c>
      <c r="H16" s="7">
        <f t="shared" ref="H16:H18" si="8">F16*0.1</f>
        <v>0</v>
      </c>
      <c r="I16" s="13">
        <f t="shared" ref="I16:I18" si="9">F16*L$6+G16*L$5+H16*L$7</f>
        <v>0</v>
      </c>
      <c r="J16" s="29"/>
    </row>
    <row r="17" spans="1:10" ht="15.5" x14ac:dyDescent="0.3">
      <c r="A17" s="66" t="s">
        <v>84</v>
      </c>
      <c r="B17" s="62">
        <v>2</v>
      </c>
      <c r="C17" s="62">
        <v>1</v>
      </c>
      <c r="D17" s="59">
        <f t="shared" si="5"/>
        <v>2</v>
      </c>
      <c r="E17" s="7">
        <f>'O&amp;M'!B9</f>
        <v>0</v>
      </c>
      <c r="F17" s="7">
        <f t="shared" si="6"/>
        <v>0</v>
      </c>
      <c r="G17" s="7">
        <f t="shared" si="7"/>
        <v>0</v>
      </c>
      <c r="H17" s="7">
        <f t="shared" si="8"/>
        <v>0</v>
      </c>
      <c r="I17" s="13">
        <f t="shared" si="9"/>
        <v>0</v>
      </c>
      <c r="J17" s="29"/>
    </row>
    <row r="18" spans="1:10" ht="15.5" x14ac:dyDescent="0.3">
      <c r="A18" s="66" t="s">
        <v>86</v>
      </c>
      <c r="B18" s="62">
        <v>2</v>
      </c>
      <c r="C18" s="62">
        <v>1</v>
      </c>
      <c r="D18" s="59">
        <f t="shared" si="5"/>
        <v>2</v>
      </c>
      <c r="E18" s="7">
        <f>'O&amp;M'!B9</f>
        <v>0</v>
      </c>
      <c r="F18" s="7">
        <f t="shared" si="6"/>
        <v>0</v>
      </c>
      <c r="G18" s="7">
        <f t="shared" si="7"/>
        <v>0</v>
      </c>
      <c r="H18" s="7">
        <f t="shared" si="8"/>
        <v>0</v>
      </c>
      <c r="I18" s="13">
        <f t="shared" si="9"/>
        <v>0</v>
      </c>
      <c r="J18" s="29"/>
    </row>
    <row r="19" spans="1:10" ht="15.5" x14ac:dyDescent="0.3">
      <c r="A19" s="66" t="s">
        <v>85</v>
      </c>
      <c r="B19" s="62" t="s">
        <v>64</v>
      </c>
      <c r="C19" s="63"/>
      <c r="D19" s="59"/>
      <c r="E19" s="7"/>
      <c r="F19" s="7"/>
      <c r="G19" s="7"/>
      <c r="H19" s="7"/>
      <c r="I19" s="16"/>
      <c r="J19" s="29"/>
    </row>
    <row r="20" spans="1:10" x14ac:dyDescent="0.3">
      <c r="A20" s="66" t="s">
        <v>82</v>
      </c>
      <c r="B20" s="62" t="s">
        <v>2</v>
      </c>
      <c r="C20" s="63"/>
      <c r="D20" s="59"/>
      <c r="E20" s="7"/>
      <c r="F20" s="7"/>
      <c r="G20" s="7"/>
      <c r="H20" s="7"/>
      <c r="I20" s="16"/>
      <c r="J20" s="29"/>
    </row>
    <row r="21" spans="1:10" ht="15.5" x14ac:dyDescent="0.3">
      <c r="A21" s="66" t="s">
        <v>89</v>
      </c>
      <c r="B21" s="62" t="s">
        <v>2</v>
      </c>
      <c r="C21" s="63"/>
      <c r="D21" s="59"/>
      <c r="E21" s="7"/>
      <c r="F21" s="17"/>
      <c r="G21" s="7"/>
      <c r="H21" s="7"/>
      <c r="I21" s="16"/>
    </row>
    <row r="22" spans="1:10" x14ac:dyDescent="0.3">
      <c r="A22" s="18" t="s">
        <v>10</v>
      </c>
      <c r="B22" s="19"/>
      <c r="C22" s="19"/>
      <c r="D22" s="19"/>
      <c r="E22" s="19"/>
      <c r="F22" s="78">
        <f>ROUND(SUM(F4:H21),0)</f>
        <v>492</v>
      </c>
      <c r="G22" s="79"/>
      <c r="H22" s="80"/>
      <c r="I22" s="42">
        <f>SUM(I4:I21)</f>
        <v>57739.553999999996</v>
      </c>
    </row>
    <row r="23" spans="1:10" x14ac:dyDescent="0.3">
      <c r="A23" s="20" t="s">
        <v>6</v>
      </c>
      <c r="B23" s="7"/>
      <c r="C23" s="7"/>
      <c r="D23" s="7"/>
      <c r="E23" s="7"/>
      <c r="F23" s="7"/>
      <c r="G23" s="7"/>
      <c r="H23" s="7"/>
      <c r="I23" s="15"/>
    </row>
    <row r="24" spans="1:10" x14ac:dyDescent="0.3">
      <c r="A24" s="14" t="s">
        <v>49</v>
      </c>
      <c r="B24" s="7" t="s">
        <v>7</v>
      </c>
      <c r="C24" s="7"/>
      <c r="D24" s="7"/>
      <c r="E24" s="7"/>
      <c r="F24" s="7"/>
      <c r="G24" s="7"/>
      <c r="H24" s="7"/>
      <c r="I24" s="15"/>
    </row>
    <row r="25" spans="1:10" x14ac:dyDescent="0.3">
      <c r="A25" s="14" t="s">
        <v>65</v>
      </c>
      <c r="B25" s="7" t="s">
        <v>7</v>
      </c>
      <c r="C25" s="7"/>
      <c r="D25" s="7"/>
      <c r="E25" s="7"/>
      <c r="F25" s="7"/>
      <c r="G25" s="7"/>
      <c r="H25" s="7"/>
      <c r="I25" s="15"/>
    </row>
    <row r="26" spans="1:10" x14ac:dyDescent="0.3">
      <c r="A26" s="14" t="s">
        <v>66</v>
      </c>
      <c r="B26" s="7" t="s">
        <v>7</v>
      </c>
      <c r="C26" s="7"/>
      <c r="D26" s="7"/>
      <c r="E26" s="7"/>
      <c r="F26" s="7"/>
      <c r="G26" s="7"/>
      <c r="H26" s="7"/>
      <c r="I26" s="15"/>
    </row>
    <row r="27" spans="1:10" x14ac:dyDescent="0.3">
      <c r="A27" s="14" t="s">
        <v>67</v>
      </c>
      <c r="B27" s="7" t="s">
        <v>2</v>
      </c>
      <c r="C27" s="7"/>
      <c r="D27" s="7"/>
      <c r="E27" s="7"/>
      <c r="F27" s="7"/>
      <c r="G27" s="7"/>
      <c r="H27" s="7"/>
      <c r="I27" s="15"/>
    </row>
    <row r="28" spans="1:10" x14ac:dyDescent="0.3">
      <c r="A28" s="60" t="s">
        <v>68</v>
      </c>
      <c r="B28" s="7"/>
      <c r="C28" s="7"/>
      <c r="D28" s="7"/>
      <c r="E28" s="7"/>
      <c r="F28" s="7"/>
      <c r="G28" s="7"/>
      <c r="H28" s="7"/>
      <c r="I28" s="15"/>
    </row>
    <row r="29" spans="1:10" ht="15.5" x14ac:dyDescent="0.3">
      <c r="A29" s="66" t="s">
        <v>90</v>
      </c>
      <c r="B29" s="59">
        <v>1.5</v>
      </c>
      <c r="C29" s="7">
        <v>50</v>
      </c>
      <c r="D29" s="7">
        <f t="shared" ref="D29:D31" si="10">B29*C29</f>
        <v>75</v>
      </c>
      <c r="E29" s="7">
        <f>'O&amp;M'!F9</f>
        <v>214</v>
      </c>
      <c r="F29" s="17">
        <f t="shared" ref="F29:F31" si="11">D29*E29</f>
        <v>16050</v>
      </c>
      <c r="G29" s="17">
        <f t="shared" ref="G29:G31" si="12">F29*0.05</f>
        <v>802.5</v>
      </c>
      <c r="H29" s="17">
        <f t="shared" ref="H29:H31" si="13">F29*0.1</f>
        <v>1605</v>
      </c>
      <c r="I29" s="16">
        <f t="shared" ref="I29:I31" si="14">F29*L$6+G29*L$5+H29*L$7</f>
        <v>2165233.2749999999</v>
      </c>
      <c r="J29" s="29"/>
    </row>
    <row r="30" spans="1:10" ht="15.5" x14ac:dyDescent="0.3">
      <c r="A30" s="66" t="s">
        <v>91</v>
      </c>
      <c r="B30" s="59">
        <v>0.1</v>
      </c>
      <c r="C30" s="17">
        <v>2100</v>
      </c>
      <c r="D30" s="7">
        <f t="shared" si="10"/>
        <v>210</v>
      </c>
      <c r="E30" s="7">
        <f>'O&amp;M'!F9</f>
        <v>214</v>
      </c>
      <c r="F30" s="17">
        <f t="shared" si="11"/>
        <v>44940</v>
      </c>
      <c r="G30" s="17">
        <f t="shared" si="12"/>
        <v>2247</v>
      </c>
      <c r="H30" s="17">
        <f t="shared" si="13"/>
        <v>4494</v>
      </c>
      <c r="I30" s="16">
        <f t="shared" si="14"/>
        <v>6062653.1699999999</v>
      </c>
      <c r="J30" s="29"/>
    </row>
    <row r="31" spans="1:10" ht="31.5" customHeight="1" x14ac:dyDescent="0.3">
      <c r="A31" s="67" t="s">
        <v>92</v>
      </c>
      <c r="B31" s="59">
        <v>0.1</v>
      </c>
      <c r="C31" s="7">
        <v>12</v>
      </c>
      <c r="D31" s="7">
        <f t="shared" si="10"/>
        <v>1.2000000000000002</v>
      </c>
      <c r="E31" s="7">
        <f>'O&amp;M'!F9</f>
        <v>214</v>
      </c>
      <c r="F31" s="17">
        <f t="shared" si="11"/>
        <v>256.8</v>
      </c>
      <c r="G31" s="17">
        <f t="shared" si="12"/>
        <v>12.840000000000002</v>
      </c>
      <c r="H31" s="17">
        <f t="shared" si="13"/>
        <v>25.680000000000003</v>
      </c>
      <c r="I31" s="16">
        <f t="shared" si="14"/>
        <v>34643.732400000001</v>
      </c>
      <c r="J31" s="29"/>
    </row>
    <row r="32" spans="1:10" x14ac:dyDescent="0.3">
      <c r="A32" s="14" t="s">
        <v>69</v>
      </c>
      <c r="B32" s="7" t="s">
        <v>2</v>
      </c>
      <c r="C32" s="7"/>
      <c r="D32" s="7"/>
      <c r="E32" s="7"/>
      <c r="F32" s="7"/>
      <c r="G32" s="7"/>
      <c r="H32" s="7"/>
      <c r="I32" s="16"/>
    </row>
    <row r="33" spans="1:12" x14ac:dyDescent="0.3">
      <c r="A33" s="14" t="s">
        <v>70</v>
      </c>
      <c r="B33" s="7" t="s">
        <v>2</v>
      </c>
      <c r="C33" s="7"/>
      <c r="D33" s="7"/>
      <c r="E33" s="7"/>
      <c r="F33" s="7"/>
      <c r="G33" s="7"/>
      <c r="H33" s="7"/>
      <c r="I33" s="15"/>
    </row>
    <row r="34" spans="1:12" x14ac:dyDescent="0.3">
      <c r="A34" s="21" t="s">
        <v>11</v>
      </c>
      <c r="B34" s="22"/>
      <c r="C34" s="22"/>
      <c r="D34" s="22"/>
      <c r="E34" s="23"/>
      <c r="F34" s="81">
        <f>SUM(F23:H33)</f>
        <v>70433.819999999992</v>
      </c>
      <c r="G34" s="82"/>
      <c r="H34" s="83"/>
      <c r="I34" s="39">
        <f>SUM(I23:I33)</f>
        <v>8262530.1774000004</v>
      </c>
    </row>
    <row r="35" spans="1:12" ht="15" x14ac:dyDescent="0.3">
      <c r="A35" s="24" t="s">
        <v>93</v>
      </c>
      <c r="B35" s="10"/>
      <c r="C35" s="10"/>
      <c r="D35" s="10"/>
      <c r="E35" s="10"/>
      <c r="F35" s="84">
        <f>(ROUND(SUM(F34,F22),-2))</f>
        <v>70900</v>
      </c>
      <c r="G35" s="85"/>
      <c r="H35" s="86"/>
      <c r="I35" s="40">
        <f>(ROUND(SUM(I34,I22),-4))</f>
        <v>8320000</v>
      </c>
      <c r="K35" s="26">
        <f>'O&amp;M'!L10</f>
        <v>214</v>
      </c>
      <c r="L35" s="26" t="s">
        <v>50</v>
      </c>
    </row>
    <row r="36" spans="1:12" ht="15" x14ac:dyDescent="0.3">
      <c r="A36" s="25" t="s">
        <v>94</v>
      </c>
      <c r="B36" s="30"/>
      <c r="C36" s="30"/>
      <c r="D36" s="30"/>
      <c r="E36" s="30"/>
      <c r="F36" s="41"/>
      <c r="G36" s="41"/>
      <c r="H36" s="41"/>
      <c r="I36" s="50">
        <v>0</v>
      </c>
      <c r="K36" s="32">
        <f>(F22+F34)/K35</f>
        <v>331.42906542056073</v>
      </c>
      <c r="L36" s="31" t="s">
        <v>9</v>
      </c>
    </row>
    <row r="37" spans="1:12" ht="15" x14ac:dyDescent="0.3">
      <c r="A37" s="25" t="s">
        <v>95</v>
      </c>
      <c r="B37" s="30"/>
      <c r="C37" s="30"/>
      <c r="D37" s="30"/>
      <c r="E37" s="30"/>
      <c r="F37" s="41"/>
      <c r="G37" s="41"/>
      <c r="H37" s="41"/>
      <c r="I37" s="51">
        <f>(ROUND(SUM(I35:I36),-3))</f>
        <v>8320000</v>
      </c>
    </row>
    <row r="38" spans="1:12" ht="7.5" customHeight="1" x14ac:dyDescent="0.3"/>
    <row r="39" spans="1:12" x14ac:dyDescent="0.3">
      <c r="A39" s="1" t="s">
        <v>12</v>
      </c>
      <c r="B39" s="29"/>
      <c r="J39" s="29"/>
    </row>
    <row r="40" spans="1:12" ht="33" customHeight="1" x14ac:dyDescent="0.3">
      <c r="A40" s="72" t="s">
        <v>114</v>
      </c>
      <c r="B40" s="72"/>
      <c r="C40" s="72"/>
      <c r="D40" s="72"/>
      <c r="E40" s="72"/>
      <c r="F40" s="72"/>
      <c r="G40" s="72"/>
      <c r="H40" s="72"/>
      <c r="I40" s="72"/>
      <c r="J40" s="55"/>
    </row>
    <row r="41" spans="1:12" ht="50.25" customHeight="1" x14ac:dyDescent="0.3">
      <c r="A41" s="72" t="s">
        <v>51</v>
      </c>
      <c r="B41" s="72"/>
      <c r="C41" s="72"/>
      <c r="D41" s="72"/>
      <c r="E41" s="72"/>
      <c r="F41" s="72"/>
      <c r="G41" s="72"/>
      <c r="H41" s="72"/>
      <c r="I41" s="72"/>
      <c r="J41" s="55"/>
    </row>
    <row r="42" spans="1:12" ht="18.75" customHeight="1" x14ac:dyDescent="0.3">
      <c r="A42" s="72" t="s">
        <v>110</v>
      </c>
      <c r="B42" s="72"/>
      <c r="C42" s="72"/>
      <c r="D42" s="72"/>
      <c r="E42" s="72"/>
      <c r="F42" s="72"/>
      <c r="G42" s="72"/>
      <c r="H42" s="72"/>
      <c r="I42" s="72"/>
      <c r="J42" s="55"/>
    </row>
    <row r="43" spans="1:12" ht="25.5" customHeight="1" x14ac:dyDescent="0.3">
      <c r="A43" s="72" t="s">
        <v>112</v>
      </c>
      <c r="B43" s="72"/>
      <c r="C43" s="72"/>
      <c r="D43" s="72"/>
      <c r="E43" s="72"/>
      <c r="F43" s="72"/>
      <c r="G43" s="72"/>
      <c r="H43" s="72"/>
      <c r="I43" s="72"/>
      <c r="J43" s="55"/>
    </row>
    <row r="44" spans="1:12" ht="36" customHeight="1" x14ac:dyDescent="0.3">
      <c r="A44" s="72" t="s">
        <v>83</v>
      </c>
      <c r="B44" s="72"/>
      <c r="C44" s="72"/>
      <c r="D44" s="72"/>
      <c r="E44" s="72"/>
      <c r="F44" s="72"/>
      <c r="G44" s="72"/>
      <c r="H44" s="72"/>
      <c r="I44" s="72"/>
      <c r="J44" s="55"/>
    </row>
    <row r="45" spans="1:12" ht="36" customHeight="1" x14ac:dyDescent="0.3">
      <c r="A45" s="72" t="s">
        <v>88</v>
      </c>
      <c r="B45" s="72"/>
      <c r="C45" s="72"/>
      <c r="D45" s="72"/>
      <c r="E45" s="72"/>
      <c r="F45" s="72"/>
      <c r="G45" s="72"/>
      <c r="H45" s="72"/>
      <c r="I45" s="72"/>
      <c r="J45" s="55"/>
    </row>
    <row r="46" spans="1:12" ht="24" customHeight="1" x14ac:dyDescent="0.3">
      <c r="A46" s="72" t="s">
        <v>99</v>
      </c>
      <c r="B46" s="72"/>
      <c r="C46" s="72"/>
      <c r="D46" s="72"/>
      <c r="E46" s="72"/>
      <c r="F46" s="72"/>
      <c r="G46" s="72"/>
      <c r="H46" s="72"/>
      <c r="I46" s="72"/>
      <c r="J46" s="55"/>
    </row>
    <row r="47" spans="1:12" ht="15.5" x14ac:dyDescent="0.3">
      <c r="A47" s="76" t="s">
        <v>98</v>
      </c>
      <c r="B47" s="76"/>
      <c r="C47" s="76"/>
      <c r="D47" s="76"/>
      <c r="E47" s="76"/>
      <c r="F47" s="76"/>
      <c r="G47" s="76"/>
      <c r="H47" s="76"/>
      <c r="I47" s="76"/>
      <c r="J47" s="55"/>
    </row>
    <row r="48" spans="1:12" ht="35.25" customHeight="1" x14ac:dyDescent="0.3">
      <c r="A48" s="77" t="s">
        <v>111</v>
      </c>
      <c r="B48" s="77"/>
      <c r="C48" s="77"/>
      <c r="D48" s="77"/>
      <c r="E48" s="77"/>
      <c r="F48" s="77"/>
      <c r="G48" s="77"/>
      <c r="H48" s="77"/>
      <c r="I48" s="77"/>
      <c r="J48" s="55"/>
    </row>
    <row r="49" spans="1:10" ht="24" customHeight="1" x14ac:dyDescent="0.3">
      <c r="A49" s="77" t="s">
        <v>97</v>
      </c>
      <c r="B49" s="77"/>
      <c r="C49" s="77"/>
      <c r="D49" s="77"/>
      <c r="E49" s="77"/>
      <c r="F49" s="77"/>
      <c r="G49" s="77"/>
      <c r="H49" s="77"/>
      <c r="I49" s="77"/>
      <c r="J49" s="55"/>
    </row>
    <row r="50" spans="1:10" ht="15.5" x14ac:dyDescent="0.3">
      <c r="A50" s="73" t="s">
        <v>96</v>
      </c>
      <c r="B50" s="73"/>
      <c r="C50" s="73"/>
      <c r="D50" s="73"/>
      <c r="E50" s="73"/>
      <c r="F50" s="73"/>
      <c r="G50" s="73"/>
      <c r="H50" s="73"/>
      <c r="I50" s="73"/>
      <c r="J50" s="55"/>
    </row>
    <row r="51" spans="1:10" ht="15.5" x14ac:dyDescent="0.3">
      <c r="J51" s="55"/>
    </row>
  </sheetData>
  <mergeCells count="16">
    <mergeCell ref="A45:I45"/>
    <mergeCell ref="A50:I50"/>
    <mergeCell ref="K4:L4"/>
    <mergeCell ref="A1:I1"/>
    <mergeCell ref="A47:I47"/>
    <mergeCell ref="A48:I48"/>
    <mergeCell ref="A49:I49"/>
    <mergeCell ref="A46:I46"/>
    <mergeCell ref="F22:H22"/>
    <mergeCell ref="F34:H34"/>
    <mergeCell ref="F35:H35"/>
    <mergeCell ref="A41:I41"/>
    <mergeCell ref="A40:I40"/>
    <mergeCell ref="A44:I44"/>
    <mergeCell ref="A42:I42"/>
    <mergeCell ref="A43:I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Normal="100" workbookViewId="0">
      <selection activeCell="A15" sqref="A15:I15"/>
    </sheetView>
  </sheetViews>
  <sheetFormatPr defaultColWidth="9.08984375" defaultRowHeight="13" x14ac:dyDescent="0.3"/>
  <cols>
    <col min="1" max="1" width="42.26953125" style="35" customWidth="1"/>
    <col min="2" max="2" width="9.54296875" style="35" customWidth="1"/>
    <col min="3" max="3" width="10.54296875" style="35" customWidth="1"/>
    <col min="4" max="4" width="9.08984375" style="35"/>
    <col min="5" max="5" width="8.90625" style="35"/>
    <col min="6" max="8" width="9.08984375" style="35"/>
    <col min="9" max="9" width="14.54296875" style="35" customWidth="1"/>
    <col min="10" max="10" width="5.54296875" style="35" customWidth="1"/>
    <col min="11" max="11" width="13" style="35" customWidth="1"/>
    <col min="12" max="16384" width="9.08984375" style="35"/>
  </cols>
  <sheetData>
    <row r="1" spans="1:13" ht="18.75" customHeight="1" x14ac:dyDescent="0.3">
      <c r="A1" s="75" t="s">
        <v>60</v>
      </c>
      <c r="B1" s="75"/>
      <c r="C1" s="75"/>
      <c r="D1" s="75"/>
      <c r="E1" s="75"/>
      <c r="F1" s="75"/>
      <c r="G1" s="75"/>
      <c r="H1" s="75"/>
      <c r="I1" s="75"/>
    </row>
    <row r="3" spans="1:13" ht="87" customHeight="1" x14ac:dyDescent="0.3">
      <c r="A3" s="2" t="s">
        <v>8</v>
      </c>
      <c r="B3" s="2" t="s">
        <v>17</v>
      </c>
      <c r="C3" s="2" t="s">
        <v>18</v>
      </c>
      <c r="D3" s="2" t="s">
        <v>19</v>
      </c>
      <c r="E3" s="2" t="s">
        <v>20</v>
      </c>
      <c r="F3" s="2" t="s">
        <v>21</v>
      </c>
      <c r="G3" s="2" t="s">
        <v>22</v>
      </c>
      <c r="H3" s="2" t="s">
        <v>23</v>
      </c>
      <c r="I3" s="2" t="s">
        <v>102</v>
      </c>
    </row>
    <row r="4" spans="1:13" ht="15.5" x14ac:dyDescent="0.3">
      <c r="A4" s="57" t="s">
        <v>101</v>
      </c>
      <c r="B4" s="44">
        <v>2</v>
      </c>
      <c r="C4" s="44">
        <v>1</v>
      </c>
      <c r="D4" s="56">
        <f>B4*C4</f>
        <v>2</v>
      </c>
      <c r="E4" s="3">
        <f>'Table 1'!E17</f>
        <v>0</v>
      </c>
      <c r="F4" s="3">
        <f>D4*E4</f>
        <v>0</v>
      </c>
      <c r="G4" s="3">
        <f>F4*0.05</f>
        <v>0</v>
      </c>
      <c r="H4" s="3">
        <f>F4*0.1</f>
        <v>0</v>
      </c>
      <c r="I4" s="71">
        <f>F4*L$6+G4*L$5+H4*L$7</f>
        <v>0</v>
      </c>
      <c r="K4" s="74" t="s">
        <v>13</v>
      </c>
      <c r="L4" s="74"/>
      <c r="M4" s="29"/>
    </row>
    <row r="5" spans="1:13" ht="15.5" x14ac:dyDescent="0.3">
      <c r="A5" s="57" t="s">
        <v>104</v>
      </c>
      <c r="B5" s="44">
        <v>8</v>
      </c>
      <c r="C5" s="44">
        <v>1</v>
      </c>
      <c r="D5" s="56">
        <f>B5*C5</f>
        <v>8</v>
      </c>
      <c r="E5" s="3">
        <f>'Table 1'!E11*'Table 1'!C11+'Table 1'!E12*'Table 1'!C12</f>
        <v>0</v>
      </c>
      <c r="F5" s="3">
        <f>D5*E5</f>
        <v>0</v>
      </c>
      <c r="G5" s="3">
        <f>F5*0.05</f>
        <v>0</v>
      </c>
      <c r="H5" s="3">
        <f>F5*0.1</f>
        <v>0</v>
      </c>
      <c r="I5" s="71">
        <f>F5*L$6+G5*L$5+H5*L$7</f>
        <v>0</v>
      </c>
      <c r="K5" s="33" t="s">
        <v>14</v>
      </c>
      <c r="L5" s="34">
        <v>68.37</v>
      </c>
      <c r="M5" s="29"/>
    </row>
    <row r="6" spans="1:13" ht="15.65" customHeight="1" x14ac:dyDescent="0.3">
      <c r="A6" s="57" t="s">
        <v>108</v>
      </c>
      <c r="B6" s="44" t="s">
        <v>2</v>
      </c>
      <c r="C6" s="58"/>
      <c r="D6" s="56"/>
      <c r="E6" s="3"/>
      <c r="F6" s="3"/>
      <c r="G6" s="3"/>
      <c r="H6" s="3"/>
      <c r="I6" s="4"/>
      <c r="K6" s="33" t="s">
        <v>15</v>
      </c>
      <c r="L6" s="34">
        <v>50.72</v>
      </c>
    </row>
    <row r="7" spans="1:13" ht="15" x14ac:dyDescent="0.3">
      <c r="A7" s="5" t="s">
        <v>109</v>
      </c>
      <c r="B7" s="3"/>
      <c r="C7" s="3"/>
      <c r="D7" s="3"/>
      <c r="E7" s="3"/>
      <c r="F7" s="88">
        <f>(ROUND(SUM(F4:H6),-1))</f>
        <v>0</v>
      </c>
      <c r="G7" s="89"/>
      <c r="H7" s="90"/>
      <c r="I7" s="38">
        <f>(ROUND(SUM(I4:I6),-1))</f>
        <v>0</v>
      </c>
      <c r="K7" s="33" t="s">
        <v>16</v>
      </c>
      <c r="L7" s="34">
        <v>27.46</v>
      </c>
    </row>
    <row r="8" spans="1:13" x14ac:dyDescent="0.3">
      <c r="A8" s="36"/>
      <c r="B8" s="36"/>
      <c r="C8" s="36"/>
      <c r="D8" s="36"/>
      <c r="E8" s="36"/>
      <c r="F8" s="36"/>
      <c r="G8" s="36"/>
      <c r="H8" s="36"/>
      <c r="I8" s="36"/>
    </row>
    <row r="9" spans="1:13" x14ac:dyDescent="0.3">
      <c r="A9" s="6" t="s">
        <v>12</v>
      </c>
      <c r="B9" s="36"/>
      <c r="C9" s="36"/>
      <c r="D9" s="36"/>
      <c r="E9" s="36"/>
      <c r="F9" s="36"/>
      <c r="G9" s="36"/>
      <c r="H9" s="36"/>
      <c r="I9" s="36"/>
    </row>
    <row r="10" spans="1:13" ht="34.5" customHeight="1" x14ac:dyDescent="0.3">
      <c r="A10" s="87" t="s">
        <v>115</v>
      </c>
      <c r="B10" s="87"/>
      <c r="C10" s="87"/>
      <c r="D10" s="87"/>
      <c r="E10" s="87"/>
      <c r="F10" s="87"/>
      <c r="G10" s="87"/>
      <c r="H10" s="87"/>
      <c r="I10" s="87"/>
    </row>
    <row r="11" spans="1:13" ht="48.75" customHeight="1" x14ac:dyDescent="0.3">
      <c r="A11" s="87" t="s">
        <v>103</v>
      </c>
      <c r="B11" s="87"/>
      <c r="C11" s="87"/>
      <c r="D11" s="87"/>
      <c r="E11" s="87"/>
      <c r="F11" s="87"/>
      <c r="G11" s="87"/>
      <c r="H11" s="87"/>
      <c r="I11" s="87"/>
    </row>
    <row r="12" spans="1:13" ht="15.5" x14ac:dyDescent="0.3">
      <c r="A12" s="87" t="s">
        <v>113</v>
      </c>
      <c r="B12" s="87"/>
      <c r="C12" s="87"/>
      <c r="D12" s="87"/>
      <c r="E12" s="87"/>
      <c r="F12" s="87"/>
      <c r="G12" s="87"/>
      <c r="H12" s="87"/>
      <c r="I12" s="87"/>
    </row>
    <row r="13" spans="1:13" ht="15.5" x14ac:dyDescent="0.3">
      <c r="A13" s="87" t="s">
        <v>107</v>
      </c>
      <c r="B13" s="87"/>
      <c r="C13" s="87"/>
      <c r="D13" s="87"/>
      <c r="E13" s="87"/>
      <c r="F13" s="87"/>
      <c r="G13" s="87"/>
      <c r="H13" s="87"/>
      <c r="I13" s="87"/>
    </row>
    <row r="14" spans="1:13" ht="15.5" x14ac:dyDescent="0.3">
      <c r="A14" s="87" t="s">
        <v>106</v>
      </c>
      <c r="B14" s="87"/>
      <c r="C14" s="87"/>
      <c r="D14" s="87"/>
      <c r="E14" s="87"/>
      <c r="F14" s="87"/>
      <c r="G14" s="87"/>
      <c r="H14" s="87"/>
      <c r="I14" s="87"/>
    </row>
    <row r="15" spans="1:13" ht="15.5" x14ac:dyDescent="0.3">
      <c r="A15" s="87" t="s">
        <v>105</v>
      </c>
      <c r="B15" s="87"/>
      <c r="C15" s="87"/>
      <c r="D15" s="87"/>
      <c r="E15" s="87"/>
      <c r="F15" s="87"/>
      <c r="G15" s="87"/>
      <c r="H15" s="87"/>
      <c r="I15" s="87"/>
    </row>
    <row r="17" spans="1:10" ht="11.25" customHeight="1" x14ac:dyDescent="0.3">
      <c r="J17" s="55"/>
    </row>
    <row r="18" spans="1:10" s="37" customFormat="1" ht="11.25" customHeight="1" x14ac:dyDescent="0.3">
      <c r="A18" s="35"/>
      <c r="B18" s="35"/>
      <c r="C18" s="35"/>
      <c r="D18" s="35"/>
      <c r="E18" s="35"/>
      <c r="F18" s="35"/>
      <c r="G18" s="35"/>
      <c r="H18" s="35"/>
      <c r="I18" s="35"/>
      <c r="J18" s="55"/>
    </row>
    <row r="19" spans="1:10" s="37" customFormat="1" ht="11.25" customHeight="1" x14ac:dyDescent="0.3">
      <c r="A19" s="35"/>
      <c r="B19" s="35"/>
      <c r="C19" s="35"/>
      <c r="D19" s="35"/>
      <c r="E19" s="35"/>
      <c r="F19" s="35"/>
      <c r="G19" s="35"/>
      <c r="H19" s="35"/>
      <c r="I19" s="35"/>
      <c r="J19" s="55"/>
    </row>
    <row r="20" spans="1:10" ht="11.25" customHeight="1" x14ac:dyDescent="0.3">
      <c r="J20" s="55"/>
    </row>
    <row r="21" spans="1:10" ht="11.25" customHeight="1" x14ac:dyDescent="0.3">
      <c r="J21" s="55"/>
    </row>
    <row r="22" spans="1:10" ht="11.25" customHeight="1" x14ac:dyDescent="0.3"/>
    <row r="23" spans="1:10" ht="11.25" customHeight="1" x14ac:dyDescent="0.3"/>
    <row r="24" spans="1:10" ht="11.25" customHeight="1" x14ac:dyDescent="0.3"/>
    <row r="25" spans="1:10" ht="11.25" customHeight="1" x14ac:dyDescent="0.3"/>
  </sheetData>
  <mergeCells count="9">
    <mergeCell ref="A15:I15"/>
    <mergeCell ref="A1:I1"/>
    <mergeCell ref="K4:L4"/>
    <mergeCell ref="A14:I14"/>
    <mergeCell ref="F7:H7"/>
    <mergeCell ref="A11:I11"/>
    <mergeCell ref="A13:I13"/>
    <mergeCell ref="A10:I10"/>
    <mergeCell ref="A12:I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94C8F-7268-49AF-A387-8FC526A47E0C}">
  <dimension ref="A1:M13"/>
  <sheetViews>
    <sheetView workbookViewId="0">
      <selection activeCell="D18" sqref="D18"/>
    </sheetView>
  </sheetViews>
  <sheetFormatPr defaultColWidth="9.08984375" defaultRowHeight="14.5" x14ac:dyDescent="0.35"/>
  <cols>
    <col min="1" max="1" width="9.08984375" style="43"/>
    <col min="2" max="6" width="14" style="43" customWidth="1"/>
    <col min="7" max="7" width="9.08984375" style="43"/>
    <col min="8" max="8" width="30" style="43" customWidth="1"/>
    <col min="9" max="12" width="14.54296875" style="43" customWidth="1"/>
    <col min="13" max="16384" width="9.08984375" style="43"/>
  </cols>
  <sheetData>
    <row r="1" spans="1:13" ht="15.5" x14ac:dyDescent="0.35">
      <c r="A1" s="95"/>
      <c r="B1" s="95"/>
      <c r="C1" s="95"/>
      <c r="D1" s="95"/>
      <c r="E1" s="95"/>
      <c r="F1" s="95"/>
    </row>
    <row r="2" spans="1:13" ht="15" x14ac:dyDescent="0.35">
      <c r="A2" s="96" t="s">
        <v>24</v>
      </c>
      <c r="B2" s="96"/>
      <c r="C2" s="96"/>
      <c r="D2" s="96"/>
      <c r="E2" s="96"/>
      <c r="F2" s="96"/>
    </row>
    <row r="3" spans="1:13" ht="34.5" x14ac:dyDescent="0.35">
      <c r="A3" s="46"/>
      <c r="B3" s="97" t="s">
        <v>25</v>
      </c>
      <c r="C3" s="97"/>
      <c r="D3" s="47" t="s">
        <v>26</v>
      </c>
      <c r="E3" s="98"/>
      <c r="F3" s="98"/>
      <c r="H3" s="94" t="s">
        <v>38</v>
      </c>
      <c r="I3" s="94"/>
      <c r="J3" s="94"/>
      <c r="K3" s="94"/>
      <c r="L3" s="94"/>
    </row>
    <row r="4" spans="1:13" x14ac:dyDescent="0.35">
      <c r="A4" s="44"/>
      <c r="B4" s="44" t="s">
        <v>28</v>
      </c>
      <c r="C4" s="44" t="s">
        <v>29</v>
      </c>
      <c r="D4" s="44" t="s">
        <v>31</v>
      </c>
      <c r="E4" s="44" t="s">
        <v>33</v>
      </c>
      <c r="F4" s="44" t="s">
        <v>35</v>
      </c>
      <c r="H4" s="45" t="s">
        <v>28</v>
      </c>
      <c r="I4" s="45" t="s">
        <v>29</v>
      </c>
      <c r="J4" s="45" t="s">
        <v>31</v>
      </c>
      <c r="K4" s="45" t="s">
        <v>33</v>
      </c>
      <c r="L4" s="45" t="s">
        <v>35</v>
      </c>
    </row>
    <row r="5" spans="1:13" ht="78" x14ac:dyDescent="0.35">
      <c r="A5" s="44" t="s">
        <v>27</v>
      </c>
      <c r="B5" s="44" t="s">
        <v>53</v>
      </c>
      <c r="C5" s="44" t="s">
        <v>30</v>
      </c>
      <c r="D5" s="44" t="s">
        <v>32</v>
      </c>
      <c r="E5" s="44" t="s">
        <v>34</v>
      </c>
      <c r="F5" s="44" t="s">
        <v>37</v>
      </c>
      <c r="H5" s="45" t="s">
        <v>39</v>
      </c>
      <c r="I5" s="45" t="s">
        <v>40</v>
      </c>
      <c r="J5" s="45" t="s">
        <v>41</v>
      </c>
      <c r="K5" s="48" t="s">
        <v>42</v>
      </c>
      <c r="L5" s="45" t="s">
        <v>44</v>
      </c>
    </row>
    <row r="6" spans="1:13" x14ac:dyDescent="0.35">
      <c r="A6" s="52">
        <v>1</v>
      </c>
      <c r="B6" s="52">
        <v>0</v>
      </c>
      <c r="C6" s="52">
        <v>214</v>
      </c>
      <c r="D6" s="52">
        <v>0</v>
      </c>
      <c r="E6" s="52">
        <v>0</v>
      </c>
      <c r="F6" s="52">
        <f>B6+C6+D6-E6</f>
        <v>214</v>
      </c>
      <c r="H6" s="54" t="s">
        <v>100</v>
      </c>
      <c r="I6" s="53">
        <v>0</v>
      </c>
      <c r="J6" s="49">
        <v>1</v>
      </c>
      <c r="K6" s="49" t="s">
        <v>2</v>
      </c>
      <c r="L6" s="49">
        <f>I6*J6</f>
        <v>0</v>
      </c>
      <c r="M6" s="29"/>
    </row>
    <row r="7" spans="1:13" x14ac:dyDescent="0.35">
      <c r="A7" s="52">
        <v>2</v>
      </c>
      <c r="B7" s="52">
        <v>0</v>
      </c>
      <c r="C7" s="52">
        <f>C6+B6</f>
        <v>214</v>
      </c>
      <c r="D7" s="52">
        <v>0</v>
      </c>
      <c r="E7" s="52">
        <v>0</v>
      </c>
      <c r="F7" s="52">
        <f t="shared" ref="F7:F8" si="0">B7+C7+D7-E7</f>
        <v>214</v>
      </c>
      <c r="G7" s="29"/>
      <c r="H7" s="54" t="s">
        <v>54</v>
      </c>
      <c r="I7" s="53">
        <v>0</v>
      </c>
      <c r="J7" s="49">
        <f>'Table 1'!C11+'Table 1'!C12</f>
        <v>1.1000000000000001</v>
      </c>
      <c r="K7" s="49" t="s">
        <v>2</v>
      </c>
      <c r="L7" s="49">
        <f t="shared" ref="L7:L8" si="1">I7*J7</f>
        <v>0</v>
      </c>
      <c r="M7" s="29"/>
    </row>
    <row r="8" spans="1:13" x14ac:dyDescent="0.35">
      <c r="A8" s="52">
        <v>3</v>
      </c>
      <c r="B8" s="52">
        <v>0</v>
      </c>
      <c r="C8" s="52">
        <f>C7+B7</f>
        <v>214</v>
      </c>
      <c r="D8" s="52">
        <v>0</v>
      </c>
      <c r="E8" s="52">
        <v>0</v>
      </c>
      <c r="F8" s="52">
        <f t="shared" si="0"/>
        <v>214</v>
      </c>
      <c r="G8" s="29"/>
      <c r="H8" s="54" t="s">
        <v>55</v>
      </c>
      <c r="I8" s="53">
        <v>0</v>
      </c>
      <c r="J8" s="49">
        <v>1</v>
      </c>
      <c r="K8" s="49" t="s">
        <v>2</v>
      </c>
      <c r="L8" s="49">
        <f t="shared" si="1"/>
        <v>0</v>
      </c>
    </row>
    <row r="9" spans="1:13" x14ac:dyDescent="0.35">
      <c r="A9" s="52" t="s">
        <v>36</v>
      </c>
      <c r="B9" s="52">
        <f>AVERAGE(B6:B8)</f>
        <v>0</v>
      </c>
      <c r="C9" s="70">
        <f>AVERAGE(C6:C8)</f>
        <v>214</v>
      </c>
      <c r="D9" s="52">
        <v>0</v>
      </c>
      <c r="E9" s="52">
        <f>AVERAGE(E6:E8)</f>
        <v>0</v>
      </c>
      <c r="F9" s="70">
        <f>AVERAGE(F6:F8)</f>
        <v>214</v>
      </c>
      <c r="H9" s="54" t="s">
        <v>56</v>
      </c>
      <c r="I9" s="53">
        <v>214</v>
      </c>
      <c r="J9" s="49">
        <v>0</v>
      </c>
      <c r="K9" s="49">
        <v>214</v>
      </c>
      <c r="L9" s="49">
        <f>I9*J9+K9</f>
        <v>214</v>
      </c>
      <c r="M9" s="29"/>
    </row>
    <row r="10" spans="1:13" ht="34.5" customHeight="1" x14ac:dyDescent="0.35">
      <c r="A10" s="93" t="s">
        <v>52</v>
      </c>
      <c r="B10" s="93"/>
      <c r="C10" s="93"/>
      <c r="D10" s="93"/>
      <c r="E10" s="93"/>
      <c r="F10" s="93"/>
      <c r="H10" s="48"/>
      <c r="I10" s="48"/>
      <c r="J10" s="48"/>
      <c r="K10" s="45" t="s">
        <v>43</v>
      </c>
      <c r="L10" s="45">
        <f>SUM(L6:L9)</f>
        <v>214</v>
      </c>
    </row>
    <row r="12" spans="1:13" ht="15" x14ac:dyDescent="0.35">
      <c r="A12" s="91" t="s">
        <v>57</v>
      </c>
      <c r="B12" s="91"/>
      <c r="C12" s="91"/>
      <c r="D12" s="91"/>
      <c r="E12" s="91"/>
      <c r="F12" s="91"/>
    </row>
    <row r="13" spans="1:13" ht="32.25" customHeight="1" x14ac:dyDescent="0.35">
      <c r="A13" s="92" t="s">
        <v>58</v>
      </c>
      <c r="B13" s="92"/>
      <c r="C13" s="92"/>
      <c r="D13" s="92"/>
      <c r="E13" s="92"/>
      <c r="F13" s="92"/>
    </row>
  </sheetData>
  <mergeCells count="8">
    <mergeCell ref="A12:F12"/>
    <mergeCell ref="A13:F13"/>
    <mergeCell ref="A10:F10"/>
    <mergeCell ref="H3:L3"/>
    <mergeCell ref="A1:F1"/>
    <mergeCell ref="A2:F2"/>
    <mergeCell ref="B3:C3"/>
    <mergeCell ref="E3:F3"/>
  </mergeCells>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2014-04-14T12:34:16Z</dcterms:created>
  <dcterms:modified xsi:type="dcterms:W3CDTF">2021-04-23T14:02:06Z</dcterms:modified>
</cp:coreProperties>
</file>